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1 Aktuální projekty\STC_2024\STC_JDL_5NP_jidelna\profese\Přijaté\rozpocet\fin\"/>
    </mc:Choice>
  </mc:AlternateContent>
  <xr:revisionPtr revIDLastSave="0" documentId="13_ncr:1_{186DED90-CDF0-4EF4-B29A-89C5BDC226D2}" xr6:coauthVersionLast="47" xr6:coauthVersionMax="47" xr10:uidLastSave="{00000000-0000-0000-0000-000000000000}"/>
  <workbookProtection workbookAlgorithmName="SHA-512" workbookHashValue="/k4azetNaV/5RskjKEpSef7XjIbEx6HQwezqMjcjsJS4fSyFBdlQz/+NwFGCwy85XTpBdCB+Uw8WHyrpd8uJsA==" workbookSaltValue="aquzhadQ/JZ3qVrT0Xv8sg==" workbookSpinCount="100000" lockStructure="1"/>
  <bookViews>
    <workbookView xWindow="-120" yWindow="-120" windowWidth="29040" windowHeight="16440" xr2:uid="{00000000-000D-0000-FFFF-FFFF00000000}"/>
  </bookViews>
  <sheets>
    <sheet name="Rekapitulace stavby" sheetId="1" r:id="rId1"/>
    <sheet name="24064 - Stavební úpravy s..." sheetId="2" r:id="rId2"/>
    <sheet name="Pokyny pro vyplnění" sheetId="3" r:id="rId3"/>
  </sheets>
  <definedNames>
    <definedName name="_xlnm._FilterDatabase" localSheetId="1" hidden="1">'24064 - Stavební úpravy s...'!$C$120:$K$2432</definedName>
    <definedName name="_xlnm.Print_Titles" localSheetId="1">'24064 - Stavební úpravy s...'!$120:$120</definedName>
    <definedName name="_xlnm.Print_Titles" localSheetId="0">'Rekapitulace stavby'!$52:$52</definedName>
    <definedName name="_xlnm.Print_Area" localSheetId="1">'24064 - Stavební úpravy s...'!$C$4:$J$37,'24064 - Stavební úpravy s...'!$C$43:$J$104,'24064 - Stavební úpravy s...'!$C$110:$K$2432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2431" i="2"/>
  <c r="BH2431" i="2"/>
  <c r="BG2431" i="2"/>
  <c r="BF2431" i="2"/>
  <c r="T2431" i="2"/>
  <c r="R2431" i="2"/>
  <c r="P2431" i="2"/>
  <c r="BI2429" i="2"/>
  <c r="BH2429" i="2"/>
  <c r="BG2429" i="2"/>
  <c r="BF2429" i="2"/>
  <c r="T2429" i="2"/>
  <c r="R2429" i="2"/>
  <c r="P2429" i="2"/>
  <c r="BI2427" i="2"/>
  <c r="BH2427" i="2"/>
  <c r="BG2427" i="2"/>
  <c r="BF2427" i="2"/>
  <c r="T2427" i="2"/>
  <c r="R2427" i="2"/>
  <c r="P2427" i="2"/>
  <c r="BI2422" i="2"/>
  <c r="BH2422" i="2"/>
  <c r="BG2422" i="2"/>
  <c r="BF2422" i="2"/>
  <c r="T2422" i="2"/>
  <c r="T2421" i="2"/>
  <c r="R2422" i="2"/>
  <c r="R2421" i="2"/>
  <c r="P2422" i="2"/>
  <c r="P2421" i="2"/>
  <c r="BI2417" i="2"/>
  <c r="BH2417" i="2"/>
  <c r="BG2417" i="2"/>
  <c r="BF2417" i="2"/>
  <c r="T2417" i="2"/>
  <c r="T2416" i="2"/>
  <c r="R2417" i="2"/>
  <c r="R2416" i="2"/>
  <c r="P2417" i="2"/>
  <c r="P2416" i="2"/>
  <c r="BI2412" i="2"/>
  <c r="BH2412" i="2"/>
  <c r="BG2412" i="2"/>
  <c r="BF2412" i="2"/>
  <c r="T2412" i="2"/>
  <c r="R2412" i="2"/>
  <c r="P2412" i="2"/>
  <c r="BI2408" i="2"/>
  <c r="BH2408" i="2"/>
  <c r="BG2408" i="2"/>
  <c r="BF2408" i="2"/>
  <c r="T2408" i="2"/>
  <c r="R2408" i="2"/>
  <c r="P2408" i="2"/>
  <c r="BI2405" i="2"/>
  <c r="BH2405" i="2"/>
  <c r="BG2405" i="2"/>
  <c r="BF2405" i="2"/>
  <c r="T2405" i="2"/>
  <c r="R2405" i="2"/>
  <c r="P2405" i="2"/>
  <c r="BI2401" i="2"/>
  <c r="BH2401" i="2"/>
  <c r="BG2401" i="2"/>
  <c r="BF2401" i="2"/>
  <c r="T2401" i="2"/>
  <c r="R2401" i="2"/>
  <c r="P2401" i="2"/>
  <c r="BI2394" i="2"/>
  <c r="BH2394" i="2"/>
  <c r="BG2394" i="2"/>
  <c r="BF2394" i="2"/>
  <c r="T2394" i="2"/>
  <c r="R2394" i="2"/>
  <c r="P2394" i="2"/>
  <c r="BI2387" i="2"/>
  <c r="BH2387" i="2"/>
  <c r="BG2387" i="2"/>
  <c r="BF2387" i="2"/>
  <c r="T2387" i="2"/>
  <c r="R2387" i="2"/>
  <c r="P2387" i="2"/>
  <c r="BI2382" i="2"/>
  <c r="BH2382" i="2"/>
  <c r="BG2382" i="2"/>
  <c r="BF2382" i="2"/>
  <c r="T2382" i="2"/>
  <c r="R2382" i="2"/>
  <c r="P2382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2" i="2"/>
  <c r="BH2372" i="2"/>
  <c r="BG2372" i="2"/>
  <c r="BF2372" i="2"/>
  <c r="T2372" i="2"/>
  <c r="R2372" i="2"/>
  <c r="P2372" i="2"/>
  <c r="BI2368" i="2"/>
  <c r="BH2368" i="2"/>
  <c r="BG2368" i="2"/>
  <c r="BF2368" i="2"/>
  <c r="T2368" i="2"/>
  <c r="R2368" i="2"/>
  <c r="P2368" i="2"/>
  <c r="BI2364" i="2"/>
  <c r="BH2364" i="2"/>
  <c r="BG2364" i="2"/>
  <c r="BF2364" i="2"/>
  <c r="T2364" i="2"/>
  <c r="R2364" i="2"/>
  <c r="P2364" i="2"/>
  <c r="BI2358" i="2"/>
  <c r="BH2358" i="2"/>
  <c r="BG2358" i="2"/>
  <c r="BF2358" i="2"/>
  <c r="T2358" i="2"/>
  <c r="R2358" i="2"/>
  <c r="P2358" i="2"/>
  <c r="BI2351" i="2"/>
  <c r="BH2351" i="2"/>
  <c r="BG2351" i="2"/>
  <c r="BF2351" i="2"/>
  <c r="T2351" i="2"/>
  <c r="R2351" i="2"/>
  <c r="P2351" i="2"/>
  <c r="BI2345" i="2"/>
  <c r="BH2345" i="2"/>
  <c r="BG2345" i="2"/>
  <c r="BF2345" i="2"/>
  <c r="T2345" i="2"/>
  <c r="R2345" i="2"/>
  <c r="P2345" i="2"/>
  <c r="BI2342" i="2"/>
  <c r="BH2342" i="2"/>
  <c r="BG2342" i="2"/>
  <c r="BF2342" i="2"/>
  <c r="T2342" i="2"/>
  <c r="R2342" i="2"/>
  <c r="P2342" i="2"/>
  <c r="BI2333" i="2"/>
  <c r="BH2333" i="2"/>
  <c r="BG2333" i="2"/>
  <c r="BF2333" i="2"/>
  <c r="T2333" i="2"/>
  <c r="R2333" i="2"/>
  <c r="P2333" i="2"/>
  <c r="BI2328" i="2"/>
  <c r="BH2328" i="2"/>
  <c r="BG2328" i="2"/>
  <c r="BF2328" i="2"/>
  <c r="T2328" i="2"/>
  <c r="R2328" i="2"/>
  <c r="P2328" i="2"/>
  <c r="BI2325" i="2"/>
  <c r="BH2325" i="2"/>
  <c r="BG2325" i="2"/>
  <c r="BF2325" i="2"/>
  <c r="T2325" i="2"/>
  <c r="R2325" i="2"/>
  <c r="P2325" i="2"/>
  <c r="BI2316" i="2"/>
  <c r="BH2316" i="2"/>
  <c r="BG2316" i="2"/>
  <c r="BF2316" i="2"/>
  <c r="T2316" i="2"/>
  <c r="R2316" i="2"/>
  <c r="P2316" i="2"/>
  <c r="BI2309" i="2"/>
  <c r="BH2309" i="2"/>
  <c r="BG2309" i="2"/>
  <c r="BF2309" i="2"/>
  <c r="T2309" i="2"/>
  <c r="R2309" i="2"/>
  <c r="P2309" i="2"/>
  <c r="BI2305" i="2"/>
  <c r="BH2305" i="2"/>
  <c r="BG2305" i="2"/>
  <c r="BF2305" i="2"/>
  <c r="T2305" i="2"/>
  <c r="R2305" i="2"/>
  <c r="P2305" i="2"/>
  <c r="BI2297" i="2"/>
  <c r="BH2297" i="2"/>
  <c r="BG2297" i="2"/>
  <c r="BF2297" i="2"/>
  <c r="T2297" i="2"/>
  <c r="R2297" i="2"/>
  <c r="P2297" i="2"/>
  <c r="BI2290" i="2"/>
  <c r="BH2290" i="2"/>
  <c r="BG2290" i="2"/>
  <c r="BF2290" i="2"/>
  <c r="T2290" i="2"/>
  <c r="R2290" i="2"/>
  <c r="P2290" i="2"/>
  <c r="BI2283" i="2"/>
  <c r="BH2283" i="2"/>
  <c r="BG2283" i="2"/>
  <c r="BF2283" i="2"/>
  <c r="T2283" i="2"/>
  <c r="R2283" i="2"/>
  <c r="P2283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3" i="2"/>
  <c r="BH2263" i="2"/>
  <c r="BG2263" i="2"/>
  <c r="BF2263" i="2"/>
  <c r="T2263" i="2"/>
  <c r="R2263" i="2"/>
  <c r="P2263" i="2"/>
  <c r="BI2256" i="2"/>
  <c r="BH2256" i="2"/>
  <c r="BG2256" i="2"/>
  <c r="BF2256" i="2"/>
  <c r="T2256" i="2"/>
  <c r="R2256" i="2"/>
  <c r="P2256" i="2"/>
  <c r="BI2252" i="2"/>
  <c r="BH2252" i="2"/>
  <c r="BG2252" i="2"/>
  <c r="BF2252" i="2"/>
  <c r="T2252" i="2"/>
  <c r="R2252" i="2"/>
  <c r="P2252" i="2"/>
  <c r="BI2248" i="2"/>
  <c r="BH2248" i="2"/>
  <c r="BG2248" i="2"/>
  <c r="BF2248" i="2"/>
  <c r="T2248" i="2"/>
  <c r="R2248" i="2"/>
  <c r="P2248" i="2"/>
  <c r="BI2242" i="2"/>
  <c r="BH2242" i="2"/>
  <c r="BG2242" i="2"/>
  <c r="BF2242" i="2"/>
  <c r="T2242" i="2"/>
  <c r="R2242" i="2"/>
  <c r="P2242" i="2"/>
  <c r="BI2235" i="2"/>
  <c r="BH2235" i="2"/>
  <c r="BG2235" i="2"/>
  <c r="BF2235" i="2"/>
  <c r="T2235" i="2"/>
  <c r="R2235" i="2"/>
  <c r="P2235" i="2"/>
  <c r="BI2231" i="2"/>
  <c r="BH2231" i="2"/>
  <c r="BG2231" i="2"/>
  <c r="BF2231" i="2"/>
  <c r="T2231" i="2"/>
  <c r="R2231" i="2"/>
  <c r="P2231" i="2"/>
  <c r="BI2228" i="2"/>
  <c r="BH2228" i="2"/>
  <c r="BG2228" i="2"/>
  <c r="BF2228" i="2"/>
  <c r="T2228" i="2"/>
  <c r="R2228" i="2"/>
  <c r="P2228" i="2"/>
  <c r="BI2221" i="2"/>
  <c r="BH2221" i="2"/>
  <c r="BG2221" i="2"/>
  <c r="BF2221" i="2"/>
  <c r="T2221" i="2"/>
  <c r="R2221" i="2"/>
  <c r="P2221" i="2"/>
  <c r="BI2214" i="2"/>
  <c r="BH2214" i="2"/>
  <c r="BG2214" i="2"/>
  <c r="BF2214" i="2"/>
  <c r="T2214" i="2"/>
  <c r="R2214" i="2"/>
  <c r="P2214" i="2"/>
  <c r="BI2210" i="2"/>
  <c r="BH2210" i="2"/>
  <c r="BG2210" i="2"/>
  <c r="BF2210" i="2"/>
  <c r="T2210" i="2"/>
  <c r="R2210" i="2"/>
  <c r="P2210" i="2"/>
  <c r="BI2204" i="2"/>
  <c r="BH2204" i="2"/>
  <c r="BG2204" i="2"/>
  <c r="BF2204" i="2"/>
  <c r="T2204" i="2"/>
  <c r="R2204" i="2"/>
  <c r="P2204" i="2"/>
  <c r="BI2199" i="2"/>
  <c r="BH2199" i="2"/>
  <c r="BG2199" i="2"/>
  <c r="BF2199" i="2"/>
  <c r="T2199" i="2"/>
  <c r="R2199" i="2"/>
  <c r="P2199" i="2"/>
  <c r="BI2197" i="2"/>
  <c r="BH2197" i="2"/>
  <c r="BG2197" i="2"/>
  <c r="BF2197" i="2"/>
  <c r="T2197" i="2"/>
  <c r="R2197" i="2"/>
  <c r="P2197" i="2"/>
  <c r="BI2192" i="2"/>
  <c r="BH2192" i="2"/>
  <c r="BG2192" i="2"/>
  <c r="BF2192" i="2"/>
  <c r="T2192" i="2"/>
  <c r="R2192" i="2"/>
  <c r="P2192" i="2"/>
  <c r="BI2186" i="2"/>
  <c r="BH2186" i="2"/>
  <c r="BG2186" i="2"/>
  <c r="BF2186" i="2"/>
  <c r="T2186" i="2"/>
  <c r="R2186" i="2"/>
  <c r="P2186" i="2"/>
  <c r="BI2178" i="2"/>
  <c r="BH2178" i="2"/>
  <c r="BG2178" i="2"/>
  <c r="BF2178" i="2"/>
  <c r="T2178" i="2"/>
  <c r="R2178" i="2"/>
  <c r="P2178" i="2"/>
  <c r="BI2174" i="2"/>
  <c r="BH2174" i="2"/>
  <c r="BG2174" i="2"/>
  <c r="BF2174" i="2"/>
  <c r="T2174" i="2"/>
  <c r="R2174" i="2"/>
  <c r="P2174" i="2"/>
  <c r="BI2164" i="2"/>
  <c r="BH2164" i="2"/>
  <c r="BG2164" i="2"/>
  <c r="BF2164" i="2"/>
  <c r="T2164" i="2"/>
  <c r="R2164" i="2"/>
  <c r="P2164" i="2"/>
  <c r="BI2154" i="2"/>
  <c r="BH2154" i="2"/>
  <c r="BG2154" i="2"/>
  <c r="BF2154" i="2"/>
  <c r="T2154" i="2"/>
  <c r="R2154" i="2"/>
  <c r="P2154" i="2"/>
  <c r="BI2149" i="2"/>
  <c r="BH2149" i="2"/>
  <c r="BG2149" i="2"/>
  <c r="BF2149" i="2"/>
  <c r="T2149" i="2"/>
  <c r="R2149" i="2"/>
  <c r="P2149" i="2"/>
  <c r="BI2146" i="2"/>
  <c r="BH2146" i="2"/>
  <c r="BG2146" i="2"/>
  <c r="BF2146" i="2"/>
  <c r="T2146" i="2"/>
  <c r="R2146" i="2"/>
  <c r="P2146" i="2"/>
  <c r="BI2136" i="2"/>
  <c r="BH2136" i="2"/>
  <c r="BG2136" i="2"/>
  <c r="BF2136" i="2"/>
  <c r="T2136" i="2"/>
  <c r="R2136" i="2"/>
  <c r="P2136" i="2"/>
  <c r="BI2128" i="2"/>
  <c r="BH2128" i="2"/>
  <c r="BG2128" i="2"/>
  <c r="BF2128" i="2"/>
  <c r="T2128" i="2"/>
  <c r="R2128" i="2"/>
  <c r="P2128" i="2"/>
  <c r="BI2124" i="2"/>
  <c r="BH2124" i="2"/>
  <c r="BG2124" i="2"/>
  <c r="BF2124" i="2"/>
  <c r="T2124" i="2"/>
  <c r="R2124" i="2"/>
  <c r="P2124" i="2"/>
  <c r="BI2117" i="2"/>
  <c r="BH2117" i="2"/>
  <c r="BG2117" i="2"/>
  <c r="BF2117" i="2"/>
  <c r="T2117" i="2"/>
  <c r="R2117" i="2"/>
  <c r="P2117" i="2"/>
  <c r="BI2113" i="2"/>
  <c r="BH2113" i="2"/>
  <c r="BG2113" i="2"/>
  <c r="BF2113" i="2"/>
  <c r="T2113" i="2"/>
  <c r="R2113" i="2"/>
  <c r="P2113" i="2"/>
  <c r="BI2110" i="2"/>
  <c r="BH2110" i="2"/>
  <c r="BG2110" i="2"/>
  <c r="BF2110" i="2"/>
  <c r="T2110" i="2"/>
  <c r="R2110" i="2"/>
  <c r="P2110" i="2"/>
  <c r="BI2104" i="2"/>
  <c r="BH2104" i="2"/>
  <c r="BG2104" i="2"/>
  <c r="BF2104" i="2"/>
  <c r="T2104" i="2"/>
  <c r="R2104" i="2"/>
  <c r="P2104" i="2"/>
  <c r="BI2099" i="2"/>
  <c r="BH2099" i="2"/>
  <c r="BG2099" i="2"/>
  <c r="BF2099" i="2"/>
  <c r="T2099" i="2"/>
  <c r="R2099" i="2"/>
  <c r="P2099" i="2"/>
  <c r="BI2094" i="2"/>
  <c r="BH2094" i="2"/>
  <c r="BG2094" i="2"/>
  <c r="BF2094" i="2"/>
  <c r="T2094" i="2"/>
  <c r="R2094" i="2"/>
  <c r="P2094" i="2"/>
  <c r="BI2090" i="2"/>
  <c r="BH2090" i="2"/>
  <c r="BG2090" i="2"/>
  <c r="BF2090" i="2"/>
  <c r="T2090" i="2"/>
  <c r="R2090" i="2"/>
  <c r="P2090" i="2"/>
  <c r="BI2076" i="2"/>
  <c r="BH2076" i="2"/>
  <c r="BG2076" i="2"/>
  <c r="BF2076" i="2"/>
  <c r="T2076" i="2"/>
  <c r="R2076" i="2"/>
  <c r="P2076" i="2"/>
  <c r="BI2071" i="2"/>
  <c r="BH2071" i="2"/>
  <c r="BG2071" i="2"/>
  <c r="BF2071" i="2"/>
  <c r="T2071" i="2"/>
  <c r="R2071" i="2"/>
  <c r="P2071" i="2"/>
  <c r="BI2068" i="2"/>
  <c r="BH2068" i="2"/>
  <c r="BG2068" i="2"/>
  <c r="BF2068" i="2"/>
  <c r="T2068" i="2"/>
  <c r="R2068" i="2"/>
  <c r="P2068" i="2"/>
  <c r="BI2060" i="2"/>
  <c r="BH2060" i="2"/>
  <c r="BG2060" i="2"/>
  <c r="BF2060" i="2"/>
  <c r="T2060" i="2"/>
  <c r="R2060" i="2"/>
  <c r="P2060" i="2"/>
  <c r="BI2056" i="2"/>
  <c r="BH2056" i="2"/>
  <c r="BG2056" i="2"/>
  <c r="BF2056" i="2"/>
  <c r="T2056" i="2"/>
  <c r="R2056" i="2"/>
  <c r="P2056" i="2"/>
  <c r="BI2043" i="2"/>
  <c r="BH2043" i="2"/>
  <c r="BG2043" i="2"/>
  <c r="BF2043" i="2"/>
  <c r="T2043" i="2"/>
  <c r="R2043" i="2"/>
  <c r="P2043" i="2"/>
  <c r="BI2035" i="2"/>
  <c r="BH2035" i="2"/>
  <c r="BG2035" i="2"/>
  <c r="BF2035" i="2"/>
  <c r="T2035" i="2"/>
  <c r="R2035" i="2"/>
  <c r="P2035" i="2"/>
  <c r="BI2030" i="2"/>
  <c r="BH2030" i="2"/>
  <c r="BG2030" i="2"/>
  <c r="BF2030" i="2"/>
  <c r="T2030" i="2"/>
  <c r="R2030" i="2"/>
  <c r="P2030" i="2"/>
  <c r="BI2025" i="2"/>
  <c r="BH2025" i="2"/>
  <c r="BG2025" i="2"/>
  <c r="BF2025" i="2"/>
  <c r="T2025" i="2"/>
  <c r="R2025" i="2"/>
  <c r="P2025" i="2"/>
  <c r="BI2021" i="2"/>
  <c r="BH2021" i="2"/>
  <c r="BG2021" i="2"/>
  <c r="BF2021" i="2"/>
  <c r="T2021" i="2"/>
  <c r="R2021" i="2"/>
  <c r="P2021" i="2"/>
  <c r="BI2017" i="2"/>
  <c r="BH2017" i="2"/>
  <c r="BG2017" i="2"/>
  <c r="BF2017" i="2"/>
  <c r="T2017" i="2"/>
  <c r="R2017" i="2"/>
  <c r="P2017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91" i="2"/>
  <c r="BH1991" i="2"/>
  <c r="BG1991" i="2"/>
  <c r="BF1991" i="2"/>
  <c r="T1991" i="2"/>
  <c r="R1991" i="2"/>
  <c r="P1991" i="2"/>
  <c r="BI1987" i="2"/>
  <c r="BH1987" i="2"/>
  <c r="BG1987" i="2"/>
  <c r="BF1987" i="2"/>
  <c r="T1987" i="2"/>
  <c r="R1987" i="2"/>
  <c r="P1987" i="2"/>
  <c r="BI1979" i="2"/>
  <c r="BH1979" i="2"/>
  <c r="BG1979" i="2"/>
  <c r="BF1979" i="2"/>
  <c r="T1979" i="2"/>
  <c r="R1979" i="2"/>
  <c r="P1979" i="2"/>
  <c r="BI1963" i="2"/>
  <c r="BH1963" i="2"/>
  <c r="BG1963" i="2"/>
  <c r="BF1963" i="2"/>
  <c r="T1963" i="2"/>
  <c r="R1963" i="2"/>
  <c r="P1963" i="2"/>
  <c r="BI1947" i="2"/>
  <c r="BH1947" i="2"/>
  <c r="BG1947" i="2"/>
  <c r="BF1947" i="2"/>
  <c r="T1947" i="2"/>
  <c r="R1947" i="2"/>
  <c r="P1947" i="2"/>
  <c r="BI1935" i="2"/>
  <c r="BH1935" i="2"/>
  <c r="BG1935" i="2"/>
  <c r="BF1935" i="2"/>
  <c r="T1935" i="2"/>
  <c r="R1935" i="2"/>
  <c r="P1935" i="2"/>
  <c r="BI1932" i="2"/>
  <c r="BH1932" i="2"/>
  <c r="BG1932" i="2"/>
  <c r="BF1932" i="2"/>
  <c r="T1932" i="2"/>
  <c r="R1932" i="2"/>
  <c r="P1932" i="2"/>
  <c r="BI1928" i="2"/>
  <c r="BH1928" i="2"/>
  <c r="BG1928" i="2"/>
  <c r="BF1928" i="2"/>
  <c r="T1928" i="2"/>
  <c r="R1928" i="2"/>
  <c r="P1928" i="2"/>
  <c r="BI1922" i="2"/>
  <c r="BH1922" i="2"/>
  <c r="BG1922" i="2"/>
  <c r="BF1922" i="2"/>
  <c r="T1922" i="2"/>
  <c r="R1922" i="2"/>
  <c r="P1922" i="2"/>
  <c r="BI1920" i="2"/>
  <c r="BH1920" i="2"/>
  <c r="BG1920" i="2"/>
  <c r="BF1920" i="2"/>
  <c r="T1920" i="2"/>
  <c r="R1920" i="2"/>
  <c r="P1920" i="2"/>
  <c r="BI1913" i="2"/>
  <c r="BH1913" i="2"/>
  <c r="BG1913" i="2"/>
  <c r="BF1913" i="2"/>
  <c r="T1913" i="2"/>
  <c r="R1913" i="2"/>
  <c r="P1913" i="2"/>
  <c r="BI1902" i="2"/>
  <c r="BH1902" i="2"/>
  <c r="BG1902" i="2"/>
  <c r="BF1902" i="2"/>
  <c r="T1902" i="2"/>
  <c r="R1902" i="2"/>
  <c r="P1902" i="2"/>
  <c r="BI1897" i="2"/>
  <c r="BH1897" i="2"/>
  <c r="BG1897" i="2"/>
  <c r="BF1897" i="2"/>
  <c r="T1897" i="2"/>
  <c r="R1897" i="2"/>
  <c r="P1897" i="2"/>
  <c r="BI1884" i="2"/>
  <c r="BH1884" i="2"/>
  <c r="BG1884" i="2"/>
  <c r="BF1884" i="2"/>
  <c r="T1884" i="2"/>
  <c r="R1884" i="2"/>
  <c r="P1884" i="2"/>
  <c r="BI1872" i="2"/>
  <c r="BH1872" i="2"/>
  <c r="BG1872" i="2"/>
  <c r="BF1872" i="2"/>
  <c r="T1872" i="2"/>
  <c r="R1872" i="2"/>
  <c r="P1872" i="2"/>
  <c r="BI1856" i="2"/>
  <c r="BH1856" i="2"/>
  <c r="BG1856" i="2"/>
  <c r="BF1856" i="2"/>
  <c r="T1856" i="2"/>
  <c r="R1856" i="2"/>
  <c r="P1856" i="2"/>
  <c r="BI1852" i="2"/>
  <c r="BH1852" i="2"/>
  <c r="BG1852" i="2"/>
  <c r="BF1852" i="2"/>
  <c r="T1852" i="2"/>
  <c r="R1852" i="2"/>
  <c r="P1852" i="2"/>
  <c r="BI1849" i="2"/>
  <c r="BH1849" i="2"/>
  <c r="BG1849" i="2"/>
  <c r="BF1849" i="2"/>
  <c r="T1849" i="2"/>
  <c r="R1849" i="2"/>
  <c r="P1849" i="2"/>
  <c r="BI1843" i="2"/>
  <c r="BH1843" i="2"/>
  <c r="BG1843" i="2"/>
  <c r="BF1843" i="2"/>
  <c r="T1843" i="2"/>
  <c r="R1843" i="2"/>
  <c r="P1843" i="2"/>
  <c r="BI1841" i="2"/>
  <c r="BH1841" i="2"/>
  <c r="BG1841" i="2"/>
  <c r="BF1841" i="2"/>
  <c r="T1841" i="2"/>
  <c r="R1841" i="2"/>
  <c r="P1841" i="2"/>
  <c r="BI1837" i="2"/>
  <c r="BH1837" i="2"/>
  <c r="BG1837" i="2"/>
  <c r="BF1837" i="2"/>
  <c r="T1837" i="2"/>
  <c r="R1837" i="2"/>
  <c r="P1837" i="2"/>
  <c r="BI1835" i="2"/>
  <c r="BH1835" i="2"/>
  <c r="BG1835" i="2"/>
  <c r="BF1835" i="2"/>
  <c r="T1835" i="2"/>
  <c r="R1835" i="2"/>
  <c r="P1835" i="2"/>
  <c r="BI1829" i="2"/>
  <c r="BH1829" i="2"/>
  <c r="BG1829" i="2"/>
  <c r="BF1829" i="2"/>
  <c r="T1829" i="2"/>
  <c r="R1829" i="2"/>
  <c r="P1829" i="2"/>
  <c r="BI1827" i="2"/>
  <c r="BH1827" i="2"/>
  <c r="BG1827" i="2"/>
  <c r="BF1827" i="2"/>
  <c r="T1827" i="2"/>
  <c r="R1827" i="2"/>
  <c r="P1827" i="2"/>
  <c r="BI1825" i="2"/>
  <c r="BH1825" i="2"/>
  <c r="BG1825" i="2"/>
  <c r="BF1825" i="2"/>
  <c r="T1825" i="2"/>
  <c r="R1825" i="2"/>
  <c r="P1825" i="2"/>
  <c r="BI1819" i="2"/>
  <c r="BH1819" i="2"/>
  <c r="BG1819" i="2"/>
  <c r="BF1819" i="2"/>
  <c r="T1819" i="2"/>
  <c r="R1819" i="2"/>
  <c r="P1819" i="2"/>
  <c r="BI1813" i="2"/>
  <c r="BH1813" i="2"/>
  <c r="BG1813" i="2"/>
  <c r="BF1813" i="2"/>
  <c r="T1813" i="2"/>
  <c r="R1813" i="2"/>
  <c r="P1813" i="2"/>
  <c r="BI1807" i="2"/>
  <c r="BH1807" i="2"/>
  <c r="BG1807" i="2"/>
  <c r="BF1807" i="2"/>
  <c r="T1807" i="2"/>
  <c r="R1807" i="2"/>
  <c r="P1807" i="2"/>
  <c r="BI1801" i="2"/>
  <c r="BH1801" i="2"/>
  <c r="BG1801" i="2"/>
  <c r="BF1801" i="2"/>
  <c r="T1801" i="2"/>
  <c r="R1801" i="2"/>
  <c r="P1801" i="2"/>
  <c r="BI1795" i="2"/>
  <c r="BH1795" i="2"/>
  <c r="BG1795" i="2"/>
  <c r="BF1795" i="2"/>
  <c r="T1795" i="2"/>
  <c r="R1795" i="2"/>
  <c r="P1795" i="2"/>
  <c r="BI1792" i="2"/>
  <c r="BH1792" i="2"/>
  <c r="BG1792" i="2"/>
  <c r="BF1792" i="2"/>
  <c r="T1792" i="2"/>
  <c r="R1792" i="2"/>
  <c r="P1792" i="2"/>
  <c r="BI1779" i="2"/>
  <c r="BH1779" i="2"/>
  <c r="BG1779" i="2"/>
  <c r="BF1779" i="2"/>
  <c r="T1779" i="2"/>
  <c r="R1779" i="2"/>
  <c r="P1779" i="2"/>
  <c r="BI1762" i="2"/>
  <c r="BH1762" i="2"/>
  <c r="BG1762" i="2"/>
  <c r="BF1762" i="2"/>
  <c r="T1762" i="2"/>
  <c r="R1762" i="2"/>
  <c r="P1762" i="2"/>
  <c r="BI1756" i="2"/>
  <c r="BH1756" i="2"/>
  <c r="BG1756" i="2"/>
  <c r="BF1756" i="2"/>
  <c r="T1756" i="2"/>
  <c r="R1756" i="2"/>
  <c r="P1756" i="2"/>
  <c r="BI1751" i="2"/>
  <c r="BH1751" i="2"/>
  <c r="BG1751" i="2"/>
  <c r="BF1751" i="2"/>
  <c r="T1751" i="2"/>
  <c r="R1751" i="2"/>
  <c r="P1751" i="2"/>
  <c r="BI1742" i="2"/>
  <c r="BH1742" i="2"/>
  <c r="BG1742" i="2"/>
  <c r="BF1742" i="2"/>
  <c r="T1742" i="2"/>
  <c r="R1742" i="2"/>
  <c r="P1742" i="2"/>
  <c r="BI1738" i="2"/>
  <c r="BH1738" i="2"/>
  <c r="BG1738" i="2"/>
  <c r="BF1738" i="2"/>
  <c r="T1738" i="2"/>
  <c r="R1738" i="2"/>
  <c r="P1738" i="2"/>
  <c r="BI1721" i="2"/>
  <c r="BH1721" i="2"/>
  <c r="BG1721" i="2"/>
  <c r="BF1721" i="2"/>
  <c r="T1721" i="2"/>
  <c r="R1721" i="2"/>
  <c r="P1721" i="2"/>
  <c r="BI1717" i="2"/>
  <c r="BH1717" i="2"/>
  <c r="BG1717" i="2"/>
  <c r="BF1717" i="2"/>
  <c r="T1717" i="2"/>
  <c r="R1717" i="2"/>
  <c r="P1717" i="2"/>
  <c r="BI1715" i="2"/>
  <c r="BH1715" i="2"/>
  <c r="BG1715" i="2"/>
  <c r="BF1715" i="2"/>
  <c r="T1715" i="2"/>
  <c r="R1715" i="2"/>
  <c r="P1715" i="2"/>
  <c r="BI1704" i="2"/>
  <c r="BH1704" i="2"/>
  <c r="BG1704" i="2"/>
  <c r="BF1704" i="2"/>
  <c r="T1704" i="2"/>
  <c r="R1704" i="2"/>
  <c r="P1704" i="2"/>
  <c r="BI1700" i="2"/>
  <c r="BH1700" i="2"/>
  <c r="BG1700" i="2"/>
  <c r="BF1700" i="2"/>
  <c r="T1700" i="2"/>
  <c r="R1700" i="2"/>
  <c r="P1700" i="2"/>
  <c r="BI1694" i="2"/>
  <c r="BH1694" i="2"/>
  <c r="BG1694" i="2"/>
  <c r="BF1694" i="2"/>
  <c r="T1694" i="2"/>
  <c r="R1694" i="2"/>
  <c r="P1694" i="2"/>
  <c r="BI1686" i="2"/>
  <c r="BH1686" i="2"/>
  <c r="BG1686" i="2"/>
  <c r="BF1686" i="2"/>
  <c r="T1686" i="2"/>
  <c r="R1686" i="2"/>
  <c r="P1686" i="2"/>
  <c r="BI1679" i="2"/>
  <c r="BH1679" i="2"/>
  <c r="BG1679" i="2"/>
  <c r="BF1679" i="2"/>
  <c r="T1679" i="2"/>
  <c r="R1679" i="2"/>
  <c r="P1679" i="2"/>
  <c r="BI1675" i="2"/>
  <c r="BH1675" i="2"/>
  <c r="BG1675" i="2"/>
  <c r="BF1675" i="2"/>
  <c r="T1675" i="2"/>
  <c r="R1675" i="2"/>
  <c r="P1675" i="2"/>
  <c r="BI1672" i="2"/>
  <c r="BH1672" i="2"/>
  <c r="BG1672" i="2"/>
  <c r="BF1672" i="2"/>
  <c r="T1672" i="2"/>
  <c r="R1672" i="2"/>
  <c r="P1672" i="2"/>
  <c r="BI1665" i="2"/>
  <c r="BH1665" i="2"/>
  <c r="BG1665" i="2"/>
  <c r="BF1665" i="2"/>
  <c r="T1665" i="2"/>
  <c r="R1665" i="2"/>
  <c r="P1665" i="2"/>
  <c r="BI1659" i="2"/>
  <c r="BH1659" i="2"/>
  <c r="BG1659" i="2"/>
  <c r="BF1659" i="2"/>
  <c r="T1659" i="2"/>
  <c r="R1659" i="2"/>
  <c r="P1659" i="2"/>
  <c r="BI1652" i="2"/>
  <c r="BH1652" i="2"/>
  <c r="BG1652" i="2"/>
  <c r="BF1652" i="2"/>
  <c r="T1652" i="2"/>
  <c r="R1652" i="2"/>
  <c r="P1652" i="2"/>
  <c r="BI1648" i="2"/>
  <c r="BH1648" i="2"/>
  <c r="BG1648" i="2"/>
  <c r="BF1648" i="2"/>
  <c r="T1648" i="2"/>
  <c r="R1648" i="2"/>
  <c r="P1648" i="2"/>
  <c r="BI1645" i="2"/>
  <c r="BH1645" i="2"/>
  <c r="BG1645" i="2"/>
  <c r="BF1645" i="2"/>
  <c r="T1645" i="2"/>
  <c r="R1645" i="2"/>
  <c r="P1645" i="2"/>
  <c r="BI1642" i="2"/>
  <c r="BH1642" i="2"/>
  <c r="BG1642" i="2"/>
  <c r="BF1642" i="2"/>
  <c r="T1642" i="2"/>
  <c r="R1642" i="2"/>
  <c r="P1642" i="2"/>
  <c r="BI1639" i="2"/>
  <c r="BH1639" i="2"/>
  <c r="BG1639" i="2"/>
  <c r="BF1639" i="2"/>
  <c r="T1639" i="2"/>
  <c r="R1639" i="2"/>
  <c r="P1639" i="2"/>
  <c r="BI1636" i="2"/>
  <c r="BH1636" i="2"/>
  <c r="BG1636" i="2"/>
  <c r="BF1636" i="2"/>
  <c r="T1636" i="2"/>
  <c r="R1636" i="2"/>
  <c r="P1636" i="2"/>
  <c r="BI1633" i="2"/>
  <c r="BH1633" i="2"/>
  <c r="BG1633" i="2"/>
  <c r="BF1633" i="2"/>
  <c r="T1633" i="2"/>
  <c r="R1633" i="2"/>
  <c r="P1633" i="2"/>
  <c r="BI1628" i="2"/>
  <c r="BH1628" i="2"/>
  <c r="BG1628" i="2"/>
  <c r="BF1628" i="2"/>
  <c r="T1628" i="2"/>
  <c r="R1628" i="2"/>
  <c r="P1628" i="2"/>
  <c r="BI1625" i="2"/>
  <c r="BH1625" i="2"/>
  <c r="BG1625" i="2"/>
  <c r="BF1625" i="2"/>
  <c r="T1625" i="2"/>
  <c r="R1625" i="2"/>
  <c r="P1625" i="2"/>
  <c r="BI1622" i="2"/>
  <c r="BH1622" i="2"/>
  <c r="BG1622" i="2"/>
  <c r="BF1622" i="2"/>
  <c r="T1622" i="2"/>
  <c r="R1622" i="2"/>
  <c r="P1622" i="2"/>
  <c r="BI1618" i="2"/>
  <c r="BH1618" i="2"/>
  <c r="BG1618" i="2"/>
  <c r="BF1618" i="2"/>
  <c r="T1618" i="2"/>
  <c r="R1618" i="2"/>
  <c r="P1618" i="2"/>
  <c r="BI1616" i="2"/>
  <c r="BH1616" i="2"/>
  <c r="BG1616" i="2"/>
  <c r="BF1616" i="2"/>
  <c r="T1616" i="2"/>
  <c r="R1616" i="2"/>
  <c r="P1616" i="2"/>
  <c r="BI1613" i="2"/>
  <c r="BH1613" i="2"/>
  <c r="BG1613" i="2"/>
  <c r="BF1613" i="2"/>
  <c r="T1613" i="2"/>
  <c r="R1613" i="2"/>
  <c r="P1613" i="2"/>
  <c r="BI1609" i="2"/>
  <c r="BH1609" i="2"/>
  <c r="BG1609" i="2"/>
  <c r="BF1609" i="2"/>
  <c r="T1609" i="2"/>
  <c r="R1609" i="2"/>
  <c r="P1609" i="2"/>
  <c r="BI1606" i="2"/>
  <c r="BH1606" i="2"/>
  <c r="BG1606" i="2"/>
  <c r="BF1606" i="2"/>
  <c r="T1606" i="2"/>
  <c r="R1606" i="2"/>
  <c r="P1606" i="2"/>
  <c r="BI1602" i="2"/>
  <c r="BH1602" i="2"/>
  <c r="BG1602" i="2"/>
  <c r="BF1602" i="2"/>
  <c r="T1602" i="2"/>
  <c r="R1602" i="2"/>
  <c r="P1602" i="2"/>
  <c r="BI1598" i="2"/>
  <c r="BH1598" i="2"/>
  <c r="BG1598" i="2"/>
  <c r="BF1598" i="2"/>
  <c r="T1598" i="2"/>
  <c r="R1598" i="2"/>
  <c r="P1598" i="2"/>
  <c r="BI1594" i="2"/>
  <c r="BH1594" i="2"/>
  <c r="BG1594" i="2"/>
  <c r="BF1594" i="2"/>
  <c r="T1594" i="2"/>
  <c r="R1594" i="2"/>
  <c r="P1594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79" i="2"/>
  <c r="BH1579" i="2"/>
  <c r="BG1579" i="2"/>
  <c r="BF1579" i="2"/>
  <c r="T1579" i="2"/>
  <c r="R1579" i="2"/>
  <c r="P1579" i="2"/>
  <c r="BI1571" i="2"/>
  <c r="BH1571" i="2"/>
  <c r="BG1571" i="2"/>
  <c r="BF1571" i="2"/>
  <c r="T1571" i="2"/>
  <c r="R1571" i="2"/>
  <c r="P1571" i="2"/>
  <c r="BI1562" i="2"/>
  <c r="BH1562" i="2"/>
  <c r="BG1562" i="2"/>
  <c r="BF1562" i="2"/>
  <c r="T1562" i="2"/>
  <c r="R1562" i="2"/>
  <c r="P1562" i="2"/>
  <c r="BI1558" i="2"/>
  <c r="BH1558" i="2"/>
  <c r="BG1558" i="2"/>
  <c r="BF1558" i="2"/>
  <c r="T1558" i="2"/>
  <c r="R1558" i="2"/>
  <c r="P1558" i="2"/>
  <c r="BI1555" i="2"/>
  <c r="BH1555" i="2"/>
  <c r="BG1555" i="2"/>
  <c r="BF1555" i="2"/>
  <c r="T1555" i="2"/>
  <c r="R1555" i="2"/>
  <c r="P1555" i="2"/>
  <c r="BI1552" i="2"/>
  <c r="BH1552" i="2"/>
  <c r="BG1552" i="2"/>
  <c r="BF1552" i="2"/>
  <c r="T1552" i="2"/>
  <c r="R1552" i="2"/>
  <c r="P1552" i="2"/>
  <c r="BI1547" i="2"/>
  <c r="BH1547" i="2"/>
  <c r="BG1547" i="2"/>
  <c r="BF1547" i="2"/>
  <c r="T1547" i="2"/>
  <c r="R1547" i="2"/>
  <c r="P1547" i="2"/>
  <c r="BI1541" i="2"/>
  <c r="BH1541" i="2"/>
  <c r="BG1541" i="2"/>
  <c r="BF1541" i="2"/>
  <c r="T1541" i="2"/>
  <c r="R1541" i="2"/>
  <c r="P1541" i="2"/>
  <c r="BI1538" i="2"/>
  <c r="BH1538" i="2"/>
  <c r="BG1538" i="2"/>
  <c r="BF1538" i="2"/>
  <c r="T1538" i="2"/>
  <c r="R1538" i="2"/>
  <c r="P1538" i="2"/>
  <c r="BI1534" i="2"/>
  <c r="BH1534" i="2"/>
  <c r="BG1534" i="2"/>
  <c r="BF1534" i="2"/>
  <c r="T1534" i="2"/>
  <c r="R1534" i="2"/>
  <c r="P1534" i="2"/>
  <c r="BI1531" i="2"/>
  <c r="BH1531" i="2"/>
  <c r="BG1531" i="2"/>
  <c r="BF1531" i="2"/>
  <c r="T1531" i="2"/>
  <c r="R1531" i="2"/>
  <c r="P1531" i="2"/>
  <c r="BI1527" i="2"/>
  <c r="BH1527" i="2"/>
  <c r="BG1527" i="2"/>
  <c r="BF1527" i="2"/>
  <c r="T1527" i="2"/>
  <c r="R1527" i="2"/>
  <c r="P1527" i="2"/>
  <c r="BI1524" i="2"/>
  <c r="BH1524" i="2"/>
  <c r="BG1524" i="2"/>
  <c r="BF1524" i="2"/>
  <c r="T1524" i="2"/>
  <c r="R1524" i="2"/>
  <c r="P1524" i="2"/>
  <c r="BI1520" i="2"/>
  <c r="BH1520" i="2"/>
  <c r="BG1520" i="2"/>
  <c r="BF1520" i="2"/>
  <c r="T1520" i="2"/>
  <c r="R1520" i="2"/>
  <c r="P1520" i="2"/>
  <c r="BI1517" i="2"/>
  <c r="BH1517" i="2"/>
  <c r="BG1517" i="2"/>
  <c r="BF1517" i="2"/>
  <c r="T1517" i="2"/>
  <c r="R1517" i="2"/>
  <c r="P1517" i="2"/>
  <c r="BI1513" i="2"/>
  <c r="BH1513" i="2"/>
  <c r="BG1513" i="2"/>
  <c r="BF1513" i="2"/>
  <c r="T1513" i="2"/>
  <c r="R1513" i="2"/>
  <c r="P1513" i="2"/>
  <c r="BI1507" i="2"/>
  <c r="BH1507" i="2"/>
  <c r="BG1507" i="2"/>
  <c r="BF1507" i="2"/>
  <c r="T1507" i="2"/>
  <c r="R1507" i="2"/>
  <c r="P1507" i="2"/>
  <c r="BI1504" i="2"/>
  <c r="BH1504" i="2"/>
  <c r="BG1504" i="2"/>
  <c r="BF1504" i="2"/>
  <c r="T1504" i="2"/>
  <c r="R1504" i="2"/>
  <c r="P1504" i="2"/>
  <c r="BI1496" i="2"/>
  <c r="BH1496" i="2"/>
  <c r="BG1496" i="2"/>
  <c r="BF1496" i="2"/>
  <c r="T1496" i="2"/>
  <c r="R1496" i="2"/>
  <c r="P1496" i="2"/>
  <c r="BI1492" i="2"/>
  <c r="BH1492" i="2"/>
  <c r="BG1492" i="2"/>
  <c r="BF1492" i="2"/>
  <c r="T1492" i="2"/>
  <c r="R1492" i="2"/>
  <c r="P1492" i="2"/>
  <c r="BI1488" i="2"/>
  <c r="BH1488" i="2"/>
  <c r="BG1488" i="2"/>
  <c r="BF1488" i="2"/>
  <c r="T1488" i="2"/>
  <c r="R1488" i="2"/>
  <c r="P1488" i="2"/>
  <c r="BI1484" i="2"/>
  <c r="BH1484" i="2"/>
  <c r="BG1484" i="2"/>
  <c r="BF1484" i="2"/>
  <c r="T1484" i="2"/>
  <c r="R1484" i="2"/>
  <c r="P1484" i="2"/>
  <c r="BI1480" i="2"/>
  <c r="BH1480" i="2"/>
  <c r="BG1480" i="2"/>
  <c r="BF1480" i="2"/>
  <c r="T1480" i="2"/>
  <c r="R1480" i="2"/>
  <c r="P1480" i="2"/>
  <c r="BI1476" i="2"/>
  <c r="BH1476" i="2"/>
  <c r="BG1476" i="2"/>
  <c r="BF1476" i="2"/>
  <c r="T1476" i="2"/>
  <c r="R1476" i="2"/>
  <c r="P1476" i="2"/>
  <c r="BI1471" i="2"/>
  <c r="BH1471" i="2"/>
  <c r="BG1471" i="2"/>
  <c r="BF1471" i="2"/>
  <c r="T1471" i="2"/>
  <c r="R1471" i="2"/>
  <c r="P1471" i="2"/>
  <c r="BI1467" i="2"/>
  <c r="BH1467" i="2"/>
  <c r="BG1467" i="2"/>
  <c r="BF1467" i="2"/>
  <c r="T1467" i="2"/>
  <c r="R1467" i="2"/>
  <c r="P1467" i="2"/>
  <c r="BI1465" i="2"/>
  <c r="BH1465" i="2"/>
  <c r="BG1465" i="2"/>
  <c r="BF1465" i="2"/>
  <c r="T1465" i="2"/>
  <c r="R1465" i="2"/>
  <c r="P1465" i="2"/>
  <c r="BI1459" i="2"/>
  <c r="BH1459" i="2"/>
  <c r="BG1459" i="2"/>
  <c r="BF1459" i="2"/>
  <c r="T1459" i="2"/>
  <c r="R1459" i="2"/>
  <c r="P1459" i="2"/>
  <c r="BI1456" i="2"/>
  <c r="BH1456" i="2"/>
  <c r="BG1456" i="2"/>
  <c r="BF1456" i="2"/>
  <c r="T1456" i="2"/>
  <c r="R1456" i="2"/>
  <c r="P1456" i="2"/>
  <c r="BI1453" i="2"/>
  <c r="BH1453" i="2"/>
  <c r="BG1453" i="2"/>
  <c r="BF1453" i="2"/>
  <c r="T1453" i="2"/>
  <c r="R1453" i="2"/>
  <c r="P1453" i="2"/>
  <c r="BI1447" i="2"/>
  <c r="BH1447" i="2"/>
  <c r="BG1447" i="2"/>
  <c r="BF1447" i="2"/>
  <c r="T1447" i="2"/>
  <c r="R1447" i="2"/>
  <c r="P1447" i="2"/>
  <c r="BI1443" i="2"/>
  <c r="BH1443" i="2"/>
  <c r="BG1443" i="2"/>
  <c r="BF1443" i="2"/>
  <c r="T1443" i="2"/>
  <c r="R1443" i="2"/>
  <c r="P1443" i="2"/>
  <c r="BI1437" i="2"/>
  <c r="BH1437" i="2"/>
  <c r="BG1437" i="2"/>
  <c r="BF1437" i="2"/>
  <c r="T1437" i="2"/>
  <c r="R1437" i="2"/>
  <c r="P1437" i="2"/>
  <c r="BI1434" i="2"/>
  <c r="BH1434" i="2"/>
  <c r="BG1434" i="2"/>
  <c r="BF1434" i="2"/>
  <c r="T1434" i="2"/>
  <c r="R1434" i="2"/>
  <c r="P1434" i="2"/>
  <c r="BI1429" i="2"/>
  <c r="BH1429" i="2"/>
  <c r="BG1429" i="2"/>
  <c r="BF1429" i="2"/>
  <c r="T1429" i="2"/>
  <c r="R1429" i="2"/>
  <c r="P1429" i="2"/>
  <c r="BI1423" i="2"/>
  <c r="BH1423" i="2"/>
  <c r="BG1423" i="2"/>
  <c r="BF1423" i="2"/>
  <c r="T1423" i="2"/>
  <c r="R1423" i="2"/>
  <c r="P1423" i="2"/>
  <c r="BI1416" i="2"/>
  <c r="BH1416" i="2"/>
  <c r="BG1416" i="2"/>
  <c r="BF1416" i="2"/>
  <c r="T1416" i="2"/>
  <c r="R1416" i="2"/>
  <c r="P1416" i="2"/>
  <c r="BI1410" i="2"/>
  <c r="BH1410" i="2"/>
  <c r="BG1410" i="2"/>
  <c r="BF1410" i="2"/>
  <c r="T1410" i="2"/>
  <c r="R1410" i="2"/>
  <c r="P1410" i="2"/>
  <c r="BI1403" i="2"/>
  <c r="BH1403" i="2"/>
  <c r="BG1403" i="2"/>
  <c r="BF1403" i="2"/>
  <c r="T1403" i="2"/>
  <c r="R1403" i="2"/>
  <c r="P1403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3" i="2"/>
  <c r="BH1393" i="2"/>
  <c r="BG1393" i="2"/>
  <c r="BF1393" i="2"/>
  <c r="T1393" i="2"/>
  <c r="R1393" i="2"/>
  <c r="P1393" i="2"/>
  <c r="BI1389" i="2"/>
  <c r="BH1389" i="2"/>
  <c r="BG1389" i="2"/>
  <c r="BF1389" i="2"/>
  <c r="T1389" i="2"/>
  <c r="R1389" i="2"/>
  <c r="P1389" i="2"/>
  <c r="BI1385" i="2"/>
  <c r="BH1385" i="2"/>
  <c r="BG1385" i="2"/>
  <c r="BF1385" i="2"/>
  <c r="T1385" i="2"/>
  <c r="R1385" i="2"/>
  <c r="P1385" i="2"/>
  <c r="BI1382" i="2"/>
  <c r="BH1382" i="2"/>
  <c r="BG1382" i="2"/>
  <c r="BF1382" i="2"/>
  <c r="T1382" i="2"/>
  <c r="R1382" i="2"/>
  <c r="P1382" i="2"/>
  <c r="BI1374" i="2"/>
  <c r="BH1374" i="2"/>
  <c r="BG1374" i="2"/>
  <c r="BF1374" i="2"/>
  <c r="T1374" i="2"/>
  <c r="R1374" i="2"/>
  <c r="P1374" i="2"/>
  <c r="BI1371" i="2"/>
  <c r="BH1371" i="2"/>
  <c r="BG1371" i="2"/>
  <c r="BF1371" i="2"/>
  <c r="T1371" i="2"/>
  <c r="R1371" i="2"/>
  <c r="P1371" i="2"/>
  <c r="BI1367" i="2"/>
  <c r="BH1367" i="2"/>
  <c r="BG1367" i="2"/>
  <c r="BF1367" i="2"/>
  <c r="T1367" i="2"/>
  <c r="R1367" i="2"/>
  <c r="P1367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1" i="2"/>
  <c r="BH1351" i="2"/>
  <c r="BG1351" i="2"/>
  <c r="BF1351" i="2"/>
  <c r="T1351" i="2"/>
  <c r="R1351" i="2"/>
  <c r="P1351" i="2"/>
  <c r="BI1348" i="2"/>
  <c r="BH1348" i="2"/>
  <c r="BG1348" i="2"/>
  <c r="BF1348" i="2"/>
  <c r="T1348" i="2"/>
  <c r="R1348" i="2"/>
  <c r="P1348" i="2"/>
  <c r="BI1340" i="2"/>
  <c r="BH1340" i="2"/>
  <c r="BG1340" i="2"/>
  <c r="BF1340" i="2"/>
  <c r="T1340" i="2"/>
  <c r="R1340" i="2"/>
  <c r="P1340" i="2"/>
  <c r="BI1331" i="2"/>
  <c r="BH1331" i="2"/>
  <c r="BG1331" i="2"/>
  <c r="BF1331" i="2"/>
  <c r="T1331" i="2"/>
  <c r="R1331" i="2"/>
  <c r="P1331" i="2"/>
  <c r="BI1326" i="2"/>
  <c r="BH1326" i="2"/>
  <c r="BG1326" i="2"/>
  <c r="BF1326" i="2"/>
  <c r="T1326" i="2"/>
  <c r="R1326" i="2"/>
  <c r="P1326" i="2"/>
  <c r="BI1317" i="2"/>
  <c r="BH1317" i="2"/>
  <c r="BG1317" i="2"/>
  <c r="BF1317" i="2"/>
  <c r="T1317" i="2"/>
  <c r="R1317" i="2"/>
  <c r="P1317" i="2"/>
  <c r="BI1300" i="2"/>
  <c r="BH1300" i="2"/>
  <c r="BG1300" i="2"/>
  <c r="BF1300" i="2"/>
  <c r="T1300" i="2"/>
  <c r="R1300" i="2"/>
  <c r="P1300" i="2"/>
  <c r="BI1297" i="2"/>
  <c r="BH1297" i="2"/>
  <c r="BG1297" i="2"/>
  <c r="BF1297" i="2"/>
  <c r="T1297" i="2"/>
  <c r="R1297" i="2"/>
  <c r="P1297" i="2"/>
  <c r="BI1293" i="2"/>
  <c r="BH1293" i="2"/>
  <c r="BG1293" i="2"/>
  <c r="BF1293" i="2"/>
  <c r="T1293" i="2"/>
  <c r="R1293" i="2"/>
  <c r="P1293" i="2"/>
  <c r="BI1289" i="2"/>
  <c r="BH1289" i="2"/>
  <c r="BG1289" i="2"/>
  <c r="BF1289" i="2"/>
  <c r="T1289" i="2"/>
  <c r="R1289" i="2"/>
  <c r="P1289" i="2"/>
  <c r="BI1281" i="2"/>
  <c r="BH1281" i="2"/>
  <c r="BG1281" i="2"/>
  <c r="BF1281" i="2"/>
  <c r="T1281" i="2"/>
  <c r="R1281" i="2"/>
  <c r="P1281" i="2"/>
  <c r="BI1274" i="2"/>
  <c r="BH1274" i="2"/>
  <c r="BG1274" i="2"/>
  <c r="BF1274" i="2"/>
  <c r="T1274" i="2"/>
  <c r="R1274" i="2"/>
  <c r="P1274" i="2"/>
  <c r="BI1271" i="2"/>
  <c r="BH1271" i="2"/>
  <c r="BG1271" i="2"/>
  <c r="BF1271" i="2"/>
  <c r="T1271" i="2"/>
  <c r="R1271" i="2"/>
  <c r="P1271" i="2"/>
  <c r="BI1255" i="2"/>
  <c r="BH1255" i="2"/>
  <c r="BG1255" i="2"/>
  <c r="BF1255" i="2"/>
  <c r="T1255" i="2"/>
  <c r="R1255" i="2"/>
  <c r="P1255" i="2"/>
  <c r="BI1248" i="2"/>
  <c r="BH1248" i="2"/>
  <c r="BG1248" i="2"/>
  <c r="BF1248" i="2"/>
  <c r="T1248" i="2"/>
  <c r="R1248" i="2"/>
  <c r="P1248" i="2"/>
  <c r="BI1242" i="2"/>
  <c r="BH1242" i="2"/>
  <c r="BG1242" i="2"/>
  <c r="BF1242" i="2"/>
  <c r="T1242" i="2"/>
  <c r="R1242" i="2"/>
  <c r="P1242" i="2"/>
  <c r="BI1233" i="2"/>
  <c r="BH1233" i="2"/>
  <c r="BG1233" i="2"/>
  <c r="BF1233" i="2"/>
  <c r="T1233" i="2"/>
  <c r="R1233" i="2"/>
  <c r="P1233" i="2"/>
  <c r="BI1229" i="2"/>
  <c r="BH1229" i="2"/>
  <c r="BG1229" i="2"/>
  <c r="BF1229" i="2"/>
  <c r="T1229" i="2"/>
  <c r="R1229" i="2"/>
  <c r="P1229" i="2"/>
  <c r="BI1226" i="2"/>
  <c r="BH1226" i="2"/>
  <c r="BG1226" i="2"/>
  <c r="BF1226" i="2"/>
  <c r="T1226" i="2"/>
  <c r="R1226" i="2"/>
  <c r="P1226" i="2"/>
  <c r="BI1223" i="2"/>
  <c r="BH1223" i="2"/>
  <c r="BG1223" i="2"/>
  <c r="BF1223" i="2"/>
  <c r="T1223" i="2"/>
  <c r="R1223" i="2"/>
  <c r="P1223" i="2"/>
  <c r="BI1220" i="2"/>
  <c r="BH1220" i="2"/>
  <c r="BG1220" i="2"/>
  <c r="BF1220" i="2"/>
  <c r="T1220" i="2"/>
  <c r="R1220" i="2"/>
  <c r="P1220" i="2"/>
  <c r="BI1217" i="2"/>
  <c r="BH1217" i="2"/>
  <c r="BG1217" i="2"/>
  <c r="BF1217" i="2"/>
  <c r="T1217" i="2"/>
  <c r="R1217" i="2"/>
  <c r="P1217" i="2"/>
  <c r="BI1214" i="2"/>
  <c r="BH1214" i="2"/>
  <c r="BG1214" i="2"/>
  <c r="BF1214" i="2"/>
  <c r="T1214" i="2"/>
  <c r="R1214" i="2"/>
  <c r="P1214" i="2"/>
  <c r="BI1211" i="2"/>
  <c r="BH1211" i="2"/>
  <c r="BG1211" i="2"/>
  <c r="BF1211" i="2"/>
  <c r="T1211" i="2"/>
  <c r="R1211" i="2"/>
  <c r="P1211" i="2"/>
  <c r="BI1207" i="2"/>
  <c r="BH1207" i="2"/>
  <c r="BG1207" i="2"/>
  <c r="BF1207" i="2"/>
  <c r="T1207" i="2"/>
  <c r="R1207" i="2"/>
  <c r="P1207" i="2"/>
  <c r="BI1204" i="2"/>
  <c r="BH1204" i="2"/>
  <c r="BG1204" i="2"/>
  <c r="BF1204" i="2"/>
  <c r="T1204" i="2"/>
  <c r="R1204" i="2"/>
  <c r="P1204" i="2"/>
  <c r="BI1201" i="2"/>
  <c r="BH1201" i="2"/>
  <c r="BG1201" i="2"/>
  <c r="BF1201" i="2"/>
  <c r="T1201" i="2"/>
  <c r="R1201" i="2"/>
  <c r="P1201" i="2"/>
  <c r="BI1198" i="2"/>
  <c r="BH1198" i="2"/>
  <c r="BG1198" i="2"/>
  <c r="BF1198" i="2"/>
  <c r="T1198" i="2"/>
  <c r="R1198" i="2"/>
  <c r="P1198" i="2"/>
  <c r="BI1194" i="2"/>
  <c r="BH1194" i="2"/>
  <c r="BG1194" i="2"/>
  <c r="BF1194" i="2"/>
  <c r="T1194" i="2"/>
  <c r="R1194" i="2"/>
  <c r="P1194" i="2"/>
  <c r="BI1190" i="2"/>
  <c r="BH1190" i="2"/>
  <c r="BG1190" i="2"/>
  <c r="BF1190" i="2"/>
  <c r="T1190" i="2"/>
  <c r="R1190" i="2"/>
  <c r="P1190" i="2"/>
  <c r="BI1187" i="2"/>
  <c r="BH1187" i="2"/>
  <c r="BG1187" i="2"/>
  <c r="BF1187" i="2"/>
  <c r="T1187" i="2"/>
  <c r="R1187" i="2"/>
  <c r="P1187" i="2"/>
  <c r="BI1184" i="2"/>
  <c r="BH1184" i="2"/>
  <c r="BG1184" i="2"/>
  <c r="BF1184" i="2"/>
  <c r="T1184" i="2"/>
  <c r="R1184" i="2"/>
  <c r="P1184" i="2"/>
  <c r="BI1181" i="2"/>
  <c r="BH1181" i="2"/>
  <c r="BG1181" i="2"/>
  <c r="BF1181" i="2"/>
  <c r="T1181" i="2"/>
  <c r="R1181" i="2"/>
  <c r="P1181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R1175" i="2"/>
  <c r="P1175" i="2"/>
  <c r="BI1172" i="2"/>
  <c r="BH1172" i="2"/>
  <c r="BG1172" i="2"/>
  <c r="BF1172" i="2"/>
  <c r="T1172" i="2"/>
  <c r="R1172" i="2"/>
  <c r="P1172" i="2"/>
  <c r="BI1169" i="2"/>
  <c r="BH1169" i="2"/>
  <c r="BG1169" i="2"/>
  <c r="BF1169" i="2"/>
  <c r="T1169" i="2"/>
  <c r="R1169" i="2"/>
  <c r="P1169" i="2"/>
  <c r="BI1166" i="2"/>
  <c r="BH1166" i="2"/>
  <c r="BG1166" i="2"/>
  <c r="BF1166" i="2"/>
  <c r="T1166" i="2"/>
  <c r="R1166" i="2"/>
  <c r="P1166" i="2"/>
  <c r="BI1163" i="2"/>
  <c r="BH1163" i="2"/>
  <c r="BG1163" i="2"/>
  <c r="BF1163" i="2"/>
  <c r="T1163" i="2"/>
  <c r="R1163" i="2"/>
  <c r="P1163" i="2"/>
  <c r="BI1160" i="2"/>
  <c r="BH1160" i="2"/>
  <c r="BG1160" i="2"/>
  <c r="BF1160" i="2"/>
  <c r="T1160" i="2"/>
  <c r="R1160" i="2"/>
  <c r="P1160" i="2"/>
  <c r="BI1157" i="2"/>
  <c r="BH1157" i="2"/>
  <c r="BG1157" i="2"/>
  <c r="BF1157" i="2"/>
  <c r="T1157" i="2"/>
  <c r="R1157" i="2"/>
  <c r="P1157" i="2"/>
  <c r="BI1154" i="2"/>
  <c r="BH1154" i="2"/>
  <c r="BG1154" i="2"/>
  <c r="BF1154" i="2"/>
  <c r="T1154" i="2"/>
  <c r="R1154" i="2"/>
  <c r="P1154" i="2"/>
  <c r="BI1151" i="2"/>
  <c r="BH1151" i="2"/>
  <c r="BG1151" i="2"/>
  <c r="BF1151" i="2"/>
  <c r="T1151" i="2"/>
  <c r="R1151" i="2"/>
  <c r="P1151" i="2"/>
  <c r="BI1148" i="2"/>
  <c r="BH1148" i="2"/>
  <c r="BG1148" i="2"/>
  <c r="BF1148" i="2"/>
  <c r="T1148" i="2"/>
  <c r="R1148" i="2"/>
  <c r="P1148" i="2"/>
  <c r="BI1144" i="2"/>
  <c r="BH1144" i="2"/>
  <c r="BG1144" i="2"/>
  <c r="BF1144" i="2"/>
  <c r="T1144" i="2"/>
  <c r="R1144" i="2"/>
  <c r="P1144" i="2"/>
  <c r="BI1140" i="2"/>
  <c r="BH1140" i="2"/>
  <c r="BG1140" i="2"/>
  <c r="BF1140" i="2"/>
  <c r="T1140" i="2"/>
  <c r="R1140" i="2"/>
  <c r="P1140" i="2"/>
  <c r="BI1136" i="2"/>
  <c r="BH1136" i="2"/>
  <c r="BG1136" i="2"/>
  <c r="BF1136" i="2"/>
  <c r="T1136" i="2"/>
  <c r="R1136" i="2"/>
  <c r="P1136" i="2"/>
  <c r="BI1132" i="2"/>
  <c r="BH1132" i="2"/>
  <c r="BG1132" i="2"/>
  <c r="BF1132" i="2"/>
  <c r="T1132" i="2"/>
  <c r="R1132" i="2"/>
  <c r="P1132" i="2"/>
  <c r="BI1128" i="2"/>
  <c r="BH1128" i="2"/>
  <c r="BG1128" i="2"/>
  <c r="BF1128" i="2"/>
  <c r="T1128" i="2"/>
  <c r="R1128" i="2"/>
  <c r="P1128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12" i="2"/>
  <c r="BH1112" i="2"/>
  <c r="BG1112" i="2"/>
  <c r="BF1112" i="2"/>
  <c r="T1112" i="2"/>
  <c r="R1112" i="2"/>
  <c r="P1112" i="2"/>
  <c r="BI1109" i="2"/>
  <c r="BH1109" i="2"/>
  <c r="BG1109" i="2"/>
  <c r="BF1109" i="2"/>
  <c r="T1109" i="2"/>
  <c r="R1109" i="2"/>
  <c r="P1109" i="2"/>
  <c r="BI1106" i="2"/>
  <c r="BH1106" i="2"/>
  <c r="BG1106" i="2"/>
  <c r="BF1106" i="2"/>
  <c r="T1106" i="2"/>
  <c r="R1106" i="2"/>
  <c r="P1106" i="2"/>
  <c r="BI1103" i="2"/>
  <c r="BH1103" i="2"/>
  <c r="BG1103" i="2"/>
  <c r="BF1103" i="2"/>
  <c r="T1103" i="2"/>
  <c r="R1103" i="2"/>
  <c r="P1103" i="2"/>
  <c r="BI1100" i="2"/>
  <c r="BH1100" i="2"/>
  <c r="BG1100" i="2"/>
  <c r="BF1100" i="2"/>
  <c r="T1100" i="2"/>
  <c r="R1100" i="2"/>
  <c r="P1100" i="2"/>
  <c r="BI1097" i="2"/>
  <c r="BH1097" i="2"/>
  <c r="BG1097" i="2"/>
  <c r="BF1097" i="2"/>
  <c r="T1097" i="2"/>
  <c r="R1097" i="2"/>
  <c r="P1097" i="2"/>
  <c r="BI1094" i="2"/>
  <c r="BH1094" i="2"/>
  <c r="BG1094" i="2"/>
  <c r="BF1094" i="2"/>
  <c r="T1094" i="2"/>
  <c r="R1094" i="2"/>
  <c r="P1094" i="2"/>
  <c r="BI1091" i="2"/>
  <c r="BH1091" i="2"/>
  <c r="BG1091" i="2"/>
  <c r="BF1091" i="2"/>
  <c r="T1091" i="2"/>
  <c r="R1091" i="2"/>
  <c r="P1091" i="2"/>
  <c r="BI1088" i="2"/>
  <c r="BH1088" i="2"/>
  <c r="BG1088" i="2"/>
  <c r="BF1088" i="2"/>
  <c r="T1088" i="2"/>
  <c r="R1088" i="2"/>
  <c r="P1088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9" i="2"/>
  <c r="BH1079" i="2"/>
  <c r="BG1079" i="2"/>
  <c r="BF1079" i="2"/>
  <c r="T1079" i="2"/>
  <c r="R1079" i="2"/>
  <c r="P1079" i="2"/>
  <c r="BI1075" i="2"/>
  <c r="BH1075" i="2"/>
  <c r="BG1075" i="2"/>
  <c r="BF1075" i="2"/>
  <c r="T1075" i="2"/>
  <c r="R1075" i="2"/>
  <c r="P1075" i="2"/>
  <c r="BI1071" i="2"/>
  <c r="BH1071" i="2"/>
  <c r="BG1071" i="2"/>
  <c r="BF1071" i="2"/>
  <c r="T1071" i="2"/>
  <c r="R1071" i="2"/>
  <c r="P1071" i="2"/>
  <c r="BI1067" i="2"/>
  <c r="BH1067" i="2"/>
  <c r="BG1067" i="2"/>
  <c r="BF1067" i="2"/>
  <c r="T1067" i="2"/>
  <c r="R1067" i="2"/>
  <c r="P1067" i="2"/>
  <c r="BI1063" i="2"/>
  <c r="BH1063" i="2"/>
  <c r="BG1063" i="2"/>
  <c r="BF1063" i="2"/>
  <c r="T1063" i="2"/>
  <c r="R1063" i="2"/>
  <c r="P1063" i="2"/>
  <c r="BI1058" i="2"/>
  <c r="BH1058" i="2"/>
  <c r="BG1058" i="2"/>
  <c r="BF1058" i="2"/>
  <c r="T1058" i="2"/>
  <c r="R1058" i="2"/>
  <c r="P1058" i="2"/>
  <c r="BI1055" i="2"/>
  <c r="BH1055" i="2"/>
  <c r="BG1055" i="2"/>
  <c r="BF1055" i="2"/>
  <c r="T1055" i="2"/>
  <c r="R1055" i="2"/>
  <c r="P1055" i="2"/>
  <c r="BI1052" i="2"/>
  <c r="BH1052" i="2"/>
  <c r="BG1052" i="2"/>
  <c r="BF1052" i="2"/>
  <c r="T1052" i="2"/>
  <c r="R1052" i="2"/>
  <c r="P1052" i="2"/>
  <c r="BI1049" i="2"/>
  <c r="BH1049" i="2"/>
  <c r="BG1049" i="2"/>
  <c r="BF1049" i="2"/>
  <c r="T1049" i="2"/>
  <c r="R1049" i="2"/>
  <c r="P1049" i="2"/>
  <c r="BI1046" i="2"/>
  <c r="BH1046" i="2"/>
  <c r="BG1046" i="2"/>
  <c r="BF1046" i="2"/>
  <c r="T1046" i="2"/>
  <c r="R1046" i="2"/>
  <c r="P1046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7" i="2"/>
  <c r="BH1037" i="2"/>
  <c r="BG1037" i="2"/>
  <c r="BF1037" i="2"/>
  <c r="T1037" i="2"/>
  <c r="R1037" i="2"/>
  <c r="P1037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22" i="2"/>
  <c r="BH1022" i="2"/>
  <c r="BG1022" i="2"/>
  <c r="BF1022" i="2"/>
  <c r="T1022" i="2"/>
  <c r="R1022" i="2"/>
  <c r="P1022" i="2"/>
  <c r="BI1019" i="2"/>
  <c r="BH1019" i="2"/>
  <c r="BG1019" i="2"/>
  <c r="BF1019" i="2"/>
  <c r="T1019" i="2"/>
  <c r="R1019" i="2"/>
  <c r="P1019" i="2"/>
  <c r="BI1016" i="2"/>
  <c r="BH1016" i="2"/>
  <c r="BG1016" i="2"/>
  <c r="BF1016" i="2"/>
  <c r="T1016" i="2"/>
  <c r="R1016" i="2"/>
  <c r="P1016" i="2"/>
  <c r="BI1013" i="2"/>
  <c r="BH1013" i="2"/>
  <c r="BG1013" i="2"/>
  <c r="BF1013" i="2"/>
  <c r="T1013" i="2"/>
  <c r="R1013" i="2"/>
  <c r="P1013" i="2"/>
  <c r="BI1010" i="2"/>
  <c r="BH1010" i="2"/>
  <c r="BG1010" i="2"/>
  <c r="BF1010" i="2"/>
  <c r="T1010" i="2"/>
  <c r="R1010" i="2"/>
  <c r="P1010" i="2"/>
  <c r="BI1005" i="2"/>
  <c r="BH1005" i="2"/>
  <c r="BG1005" i="2"/>
  <c r="BF1005" i="2"/>
  <c r="T1005" i="2"/>
  <c r="R1005" i="2"/>
  <c r="P1005" i="2"/>
  <c r="BI1002" i="2"/>
  <c r="BH1002" i="2"/>
  <c r="BG1002" i="2"/>
  <c r="BF1002" i="2"/>
  <c r="T1002" i="2"/>
  <c r="R1002" i="2"/>
  <c r="P1002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5" i="2"/>
  <c r="BH995" i="2"/>
  <c r="BG995" i="2"/>
  <c r="BF995" i="2"/>
  <c r="T995" i="2"/>
  <c r="R995" i="2"/>
  <c r="P995" i="2"/>
  <c r="BI993" i="2"/>
  <c r="BH993" i="2"/>
  <c r="BG993" i="2"/>
  <c r="BF993" i="2"/>
  <c r="T993" i="2"/>
  <c r="R993" i="2"/>
  <c r="P993" i="2"/>
  <c r="BI992" i="2"/>
  <c r="BH992" i="2"/>
  <c r="BG992" i="2"/>
  <c r="BF992" i="2"/>
  <c r="T992" i="2"/>
  <c r="R992" i="2"/>
  <c r="P992" i="2"/>
  <c r="BI989" i="2"/>
  <c r="BH989" i="2"/>
  <c r="BG989" i="2"/>
  <c r="BF989" i="2"/>
  <c r="T989" i="2"/>
  <c r="R989" i="2"/>
  <c r="P989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0" i="2"/>
  <c r="BH980" i="2"/>
  <c r="BG980" i="2"/>
  <c r="BF980" i="2"/>
  <c r="T980" i="2"/>
  <c r="R980" i="2"/>
  <c r="P980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4" i="2"/>
  <c r="BH974" i="2"/>
  <c r="BG974" i="2"/>
  <c r="BF974" i="2"/>
  <c r="T974" i="2"/>
  <c r="R974" i="2"/>
  <c r="P974" i="2"/>
  <c r="BI972" i="2"/>
  <c r="BH972" i="2"/>
  <c r="BG972" i="2"/>
  <c r="BF972" i="2"/>
  <c r="T972" i="2"/>
  <c r="R972" i="2"/>
  <c r="P972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43" i="2"/>
  <c r="BH943" i="2"/>
  <c r="BG943" i="2"/>
  <c r="BF943" i="2"/>
  <c r="T943" i="2"/>
  <c r="R943" i="2"/>
  <c r="P943" i="2"/>
  <c r="BI941" i="2"/>
  <c r="BH941" i="2"/>
  <c r="BG941" i="2"/>
  <c r="BF941" i="2"/>
  <c r="T941" i="2"/>
  <c r="R941" i="2"/>
  <c r="P941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7" i="2"/>
  <c r="BH907" i="2"/>
  <c r="BG907" i="2"/>
  <c r="BF907" i="2"/>
  <c r="T907" i="2"/>
  <c r="R907" i="2"/>
  <c r="P907" i="2"/>
  <c r="BI905" i="2"/>
  <c r="BH905" i="2"/>
  <c r="BG905" i="2"/>
  <c r="BF905" i="2"/>
  <c r="T905" i="2"/>
  <c r="R905" i="2"/>
  <c r="P905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T900" i="2"/>
  <c r="R901" i="2"/>
  <c r="R900" i="2" s="1"/>
  <c r="P901" i="2"/>
  <c r="P900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92" i="2"/>
  <c r="BH892" i="2"/>
  <c r="BG892" i="2"/>
  <c r="BF892" i="2"/>
  <c r="T892" i="2"/>
  <c r="R892" i="2"/>
  <c r="P892" i="2"/>
  <c r="BI890" i="2"/>
  <c r="BH890" i="2"/>
  <c r="BG890" i="2"/>
  <c r="BF890" i="2"/>
  <c r="T890" i="2"/>
  <c r="R890" i="2"/>
  <c r="P890" i="2"/>
  <c r="BI889" i="2"/>
  <c r="BH889" i="2"/>
  <c r="BG889" i="2"/>
  <c r="BF889" i="2"/>
  <c r="T889" i="2"/>
  <c r="R889" i="2"/>
  <c r="P889" i="2"/>
  <c r="BI888" i="2"/>
  <c r="BH888" i="2"/>
  <c r="BG888" i="2"/>
  <c r="BF888" i="2"/>
  <c r="T888" i="2"/>
  <c r="R888" i="2"/>
  <c r="P888" i="2"/>
  <c r="BI887" i="2"/>
  <c r="BH887" i="2"/>
  <c r="BG887" i="2"/>
  <c r="BF887" i="2"/>
  <c r="T887" i="2"/>
  <c r="R887" i="2"/>
  <c r="P887" i="2"/>
  <c r="BI886" i="2"/>
  <c r="BH886" i="2"/>
  <c r="BG886" i="2"/>
  <c r="BF886" i="2"/>
  <c r="T886" i="2"/>
  <c r="R886" i="2"/>
  <c r="P886" i="2"/>
  <c r="BI885" i="2"/>
  <c r="BH885" i="2"/>
  <c r="BG885" i="2"/>
  <c r="BF885" i="2"/>
  <c r="T885" i="2"/>
  <c r="R885" i="2"/>
  <c r="P885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4" i="2"/>
  <c r="BH874" i="2"/>
  <c r="BG874" i="2"/>
  <c r="BF874" i="2"/>
  <c r="T874" i="2"/>
  <c r="R874" i="2"/>
  <c r="P874" i="2"/>
  <c r="BI870" i="2"/>
  <c r="BH870" i="2"/>
  <c r="BG870" i="2"/>
  <c r="BF870" i="2"/>
  <c r="T870" i="2"/>
  <c r="R870" i="2"/>
  <c r="P870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4" i="2"/>
  <c r="BH844" i="2"/>
  <c r="BG844" i="2"/>
  <c r="BF844" i="2"/>
  <c r="T844" i="2"/>
  <c r="R844" i="2"/>
  <c r="P844" i="2"/>
  <c r="BI840" i="2"/>
  <c r="BH840" i="2"/>
  <c r="BG840" i="2"/>
  <c r="BF840" i="2"/>
  <c r="T840" i="2"/>
  <c r="R840" i="2"/>
  <c r="P840" i="2"/>
  <c r="BI835" i="2"/>
  <c r="BH835" i="2"/>
  <c r="BG835" i="2"/>
  <c r="BF835" i="2"/>
  <c r="T835" i="2"/>
  <c r="R835" i="2"/>
  <c r="P835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4" i="2"/>
  <c r="BH824" i="2"/>
  <c r="BG824" i="2"/>
  <c r="BF824" i="2"/>
  <c r="T824" i="2"/>
  <c r="R824" i="2"/>
  <c r="P824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4" i="2"/>
  <c r="BH814" i="2"/>
  <c r="BG814" i="2"/>
  <c r="BF814" i="2"/>
  <c r="T814" i="2"/>
  <c r="R814" i="2"/>
  <c r="P814" i="2"/>
  <c r="BI811" i="2"/>
  <c r="BH811" i="2"/>
  <c r="BG811" i="2"/>
  <c r="BF811" i="2"/>
  <c r="T811" i="2"/>
  <c r="R811" i="2"/>
  <c r="P811" i="2"/>
  <c r="BI810" i="2"/>
  <c r="BH810" i="2"/>
  <c r="BG810" i="2"/>
  <c r="BF810" i="2"/>
  <c r="T810" i="2"/>
  <c r="R810" i="2"/>
  <c r="P810" i="2"/>
  <c r="BI808" i="2"/>
  <c r="BH808" i="2"/>
  <c r="BG808" i="2"/>
  <c r="BF808" i="2"/>
  <c r="T808" i="2"/>
  <c r="R808" i="2"/>
  <c r="P808" i="2"/>
  <c r="BI806" i="2"/>
  <c r="BH806" i="2"/>
  <c r="BG806" i="2"/>
  <c r="BF806" i="2"/>
  <c r="T806" i="2"/>
  <c r="R806" i="2"/>
  <c r="P806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91" i="2"/>
  <c r="BH791" i="2"/>
  <c r="BG791" i="2"/>
  <c r="BF791" i="2"/>
  <c r="T791" i="2"/>
  <c r="R791" i="2"/>
  <c r="P791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6" i="2"/>
  <c r="BH776" i="2"/>
  <c r="BG776" i="2"/>
  <c r="BF776" i="2"/>
  <c r="T776" i="2"/>
  <c r="R776" i="2"/>
  <c r="P776" i="2"/>
  <c r="BI772" i="2"/>
  <c r="BH772" i="2"/>
  <c r="BG772" i="2"/>
  <c r="BF772" i="2"/>
  <c r="T772" i="2"/>
  <c r="R772" i="2"/>
  <c r="P772" i="2"/>
  <c r="BI771" i="2"/>
  <c r="BH771" i="2"/>
  <c r="BG771" i="2"/>
  <c r="BF771" i="2"/>
  <c r="T771" i="2"/>
  <c r="R771" i="2"/>
  <c r="P771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6" i="2"/>
  <c r="BH756" i="2"/>
  <c r="BG756" i="2"/>
  <c r="BF756" i="2"/>
  <c r="T756" i="2"/>
  <c r="R756" i="2"/>
  <c r="P756" i="2"/>
  <c r="BI755" i="2"/>
  <c r="BH755" i="2"/>
  <c r="BG755" i="2"/>
  <c r="BF755" i="2"/>
  <c r="T755" i="2"/>
  <c r="R755" i="2"/>
  <c r="P755" i="2"/>
  <c r="BI751" i="2"/>
  <c r="BH751" i="2"/>
  <c r="BG751" i="2"/>
  <c r="BF751" i="2"/>
  <c r="T751" i="2"/>
  <c r="R751" i="2"/>
  <c r="P751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4" i="2"/>
  <c r="BH744" i="2"/>
  <c r="BG744" i="2"/>
  <c r="BF744" i="2"/>
  <c r="T744" i="2"/>
  <c r="R744" i="2"/>
  <c r="P744" i="2"/>
  <c r="BI741" i="2"/>
  <c r="BH741" i="2"/>
  <c r="BG741" i="2"/>
  <c r="BF741" i="2"/>
  <c r="T741" i="2"/>
  <c r="R741" i="2"/>
  <c r="P741" i="2"/>
  <c r="BI738" i="2"/>
  <c r="BH738" i="2"/>
  <c r="BG738" i="2"/>
  <c r="BF738" i="2"/>
  <c r="T738" i="2"/>
  <c r="R738" i="2"/>
  <c r="P738" i="2"/>
  <c r="BI735" i="2"/>
  <c r="BH735" i="2"/>
  <c r="BG735" i="2"/>
  <c r="BF735" i="2"/>
  <c r="T735" i="2"/>
  <c r="R735" i="2"/>
  <c r="P735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T473" i="2"/>
  <c r="R474" i="2"/>
  <c r="R473" i="2"/>
  <c r="P474" i="2"/>
  <c r="P473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5" i="2"/>
  <c r="BH455" i="2"/>
  <c r="BG455" i="2"/>
  <c r="BF455" i="2"/>
  <c r="T455" i="2"/>
  <c r="R455" i="2"/>
  <c r="P455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19" i="2"/>
  <c r="BH419" i="2"/>
  <c r="BG419" i="2"/>
  <c r="BF419" i="2"/>
  <c r="T419" i="2"/>
  <c r="R419" i="2"/>
  <c r="P419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T263" i="2"/>
  <c r="R264" i="2"/>
  <c r="R263" i="2"/>
  <c r="P264" i="2"/>
  <c r="P263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T159" i="2"/>
  <c r="R164" i="2"/>
  <c r="R159" i="2"/>
  <c r="P164" i="2"/>
  <c r="P159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4" i="2"/>
  <c r="F35" i="2" s="1"/>
  <c r="BH124" i="2"/>
  <c r="F34" i="2" s="1"/>
  <c r="BG124" i="2"/>
  <c r="BF124" i="2"/>
  <c r="J32" i="2" s="1"/>
  <c r="T124" i="2"/>
  <c r="R124" i="2"/>
  <c r="P124" i="2"/>
  <c r="J118" i="2"/>
  <c r="J117" i="2"/>
  <c r="F117" i="2"/>
  <c r="F115" i="2"/>
  <c r="E113" i="2"/>
  <c r="J51" i="2"/>
  <c r="J50" i="2"/>
  <c r="F50" i="2"/>
  <c r="F48" i="2"/>
  <c r="E46" i="2"/>
  <c r="J16" i="2"/>
  <c r="E16" i="2"/>
  <c r="F51" i="2"/>
  <c r="J15" i="2"/>
  <c r="J10" i="2"/>
  <c r="J48" i="2" s="1"/>
  <c r="L50" i="1"/>
  <c r="AM50" i="1"/>
  <c r="AM49" i="1"/>
  <c r="L49" i="1"/>
  <c r="AM47" i="1"/>
  <c r="L47" i="1"/>
  <c r="L45" i="1"/>
  <c r="L44" i="1"/>
  <c r="J919" i="2"/>
  <c r="BK1423" i="2"/>
  <c r="J985" i="2"/>
  <c r="BK697" i="2"/>
  <c r="J513" i="2"/>
  <c r="BK1622" i="2"/>
  <c r="BK292" i="2"/>
  <c r="BK360" i="2"/>
  <c r="BK2076" i="2"/>
  <c r="BK776" i="2"/>
  <c r="BK673" i="2"/>
  <c r="J598" i="2"/>
  <c r="J271" i="2"/>
  <c r="BK565" i="2"/>
  <c r="J1613" i="2"/>
  <c r="BK2372" i="2"/>
  <c r="BK1351" i="2"/>
  <c r="J596" i="2"/>
  <c r="BK806" i="2"/>
  <c r="J429" i="2"/>
  <c r="J2242" i="2"/>
  <c r="BK1217" i="2"/>
  <c r="BK356" i="2"/>
  <c r="J151" i="2"/>
  <c r="BK983" i="2"/>
  <c r="BK335" i="2"/>
  <c r="BK1829" i="2"/>
  <c r="BK915" i="2"/>
  <c r="J2368" i="2"/>
  <c r="J1488" i="2"/>
  <c r="BK943" i="2"/>
  <c r="J615" i="2"/>
  <c r="BK2056" i="2"/>
  <c r="J756" i="2"/>
  <c r="BK1618" i="2"/>
  <c r="J1437" i="2"/>
  <c r="J987" i="2"/>
  <c r="J383" i="2"/>
  <c r="BK1541" i="2"/>
  <c r="J1157" i="2"/>
  <c r="BK1124" i="2"/>
  <c r="BK1063" i="2"/>
  <c r="BK1037" i="2"/>
  <c r="BK995" i="2"/>
  <c r="J933" i="2"/>
  <c r="BK888" i="2"/>
  <c r="BK840" i="2"/>
  <c r="BK780" i="2"/>
  <c r="J611" i="2"/>
  <c r="J124" i="2"/>
  <c r="BK615" i="2"/>
  <c r="BK1625" i="2"/>
  <c r="J352" i="2"/>
  <c r="BK1672" i="2"/>
  <c r="J1025" i="2"/>
  <c r="BK256" i="2"/>
  <c r="J2297" i="2"/>
  <c r="BK1633" i="2"/>
  <c r="J2269" i="2"/>
  <c r="BK1181" i="2"/>
  <c r="BK913" i="2"/>
  <c r="J577" i="2"/>
  <c r="BK2412" i="2"/>
  <c r="J1639" i="2"/>
  <c r="BK1223" i="2"/>
  <c r="J827" i="2"/>
  <c r="BK512" i="2"/>
  <c r="BK474" i="2"/>
  <c r="BK429" i="2"/>
  <c r="J2422" i="2"/>
  <c r="BK2242" i="2"/>
  <c r="BK810" i="2"/>
  <c r="BK569" i="2"/>
  <c r="BK388" i="2"/>
  <c r="BK1602" i="2"/>
  <c r="J935" i="2"/>
  <c r="BK727" i="2"/>
  <c r="J817" i="2"/>
  <c r="J2154" i="2"/>
  <c r="BK992" i="2"/>
  <c r="J280" i="2"/>
  <c r="J535" i="2"/>
  <c r="BK1443" i="2"/>
  <c r="J2290" i="2"/>
  <c r="BK1819" i="2"/>
  <c r="J939" i="2"/>
  <c r="BK663" i="2"/>
  <c r="J2380" i="2"/>
  <c r="J1675" i="2"/>
  <c r="J1348" i="2"/>
  <c r="J744" i="2"/>
  <c r="J369" i="2"/>
  <c r="J956" i="2"/>
  <c r="J497" i="2"/>
  <c r="J1751" i="2"/>
  <c r="J1513" i="2"/>
  <c r="J1005" i="2"/>
  <c r="J751" i="2"/>
  <c r="BK527" i="2"/>
  <c r="BK2405" i="2"/>
  <c r="J2263" i="2"/>
  <c r="BK2025" i="2"/>
  <c r="J1207" i="2"/>
  <c r="BK945" i="2"/>
  <c r="BK633" i="2"/>
  <c r="J2431" i="2"/>
  <c r="J2248" i="2"/>
  <c r="J2146" i="2"/>
  <c r="J1633" i="2"/>
  <c r="J989" i="2"/>
  <c r="BK811" i="2"/>
  <c r="BK604" i="2"/>
  <c r="J147" i="2"/>
  <c r="J2056" i="2"/>
  <c r="J1520" i="2"/>
  <c r="BK1022" i="2"/>
  <c r="J786" i="2"/>
  <c r="BK501" i="2"/>
  <c r="J130" i="2"/>
  <c r="BK1385" i="2"/>
  <c r="J1106" i="2"/>
  <c r="J888" i="2"/>
  <c r="J612" i="2"/>
  <c r="J347" i="2"/>
  <c r="BK237" i="2"/>
  <c r="BK2017" i="2"/>
  <c r="BK1762" i="2"/>
  <c r="J1416" i="2"/>
  <c r="BK1151" i="2"/>
  <c r="J1034" i="2"/>
  <c r="BK935" i="2"/>
  <c r="J651" i="2"/>
  <c r="BK492" i="2"/>
  <c r="BK200" i="2"/>
  <c r="J2113" i="2"/>
  <c r="BK1928" i="2"/>
  <c r="BK1738" i="2"/>
  <c r="J1579" i="2"/>
  <c r="BK1094" i="2"/>
  <c r="J964" i="2"/>
  <c r="J889" i="2"/>
  <c r="BK830" i="2"/>
  <c r="BK756" i="2"/>
  <c r="BK612" i="2"/>
  <c r="BK375" i="2"/>
  <c r="J2071" i="2"/>
  <c r="J1374" i="2"/>
  <c r="BK1109" i="2"/>
  <c r="BK925" i="2"/>
  <c r="BK767" i="2"/>
  <c r="BK577" i="2"/>
  <c r="J1807" i="2"/>
  <c r="J1091" i="2"/>
  <c r="BK1000" i="2"/>
  <c r="J941" i="2"/>
  <c r="BK815" i="2"/>
  <c r="BK761" i="2"/>
  <c r="BK651" i="2"/>
  <c r="BK535" i="2"/>
  <c r="BK463" i="2"/>
  <c r="BK412" i="2"/>
  <c r="BK215" i="2"/>
  <c r="BK2333" i="2"/>
  <c r="J2030" i="2"/>
  <c r="J1410" i="2"/>
  <c r="BK1100" i="2"/>
  <c r="J972" i="2"/>
  <c r="BK866" i="2"/>
  <c r="J450" i="2"/>
  <c r="BK2417" i="2"/>
  <c r="J2186" i="2"/>
  <c r="BK1825" i="2"/>
  <c r="J1355" i="2"/>
  <c r="BK980" i="2"/>
  <c r="BK907" i="2"/>
  <c r="J819" i="2"/>
  <c r="J644" i="2"/>
  <c r="BK219" i="2"/>
  <c r="J2325" i="2"/>
  <c r="J1652" i="2"/>
  <c r="J1447" i="2"/>
  <c r="J1465" i="2"/>
  <c r="J1242" i="2"/>
  <c r="BK1019" i="2"/>
  <c r="J927" i="2"/>
  <c r="BK896" i="2"/>
  <c r="BK796" i="2"/>
  <c r="J584" i="2"/>
  <c r="J508" i="2"/>
  <c r="J446" i="2"/>
  <c r="BK2117" i="2"/>
  <c r="J1717" i="2"/>
  <c r="BK1598" i="2"/>
  <c r="BK1447" i="2"/>
  <c r="J1255" i="2"/>
  <c r="J1175" i="2"/>
  <c r="BK968" i="2"/>
  <c r="J903" i="2"/>
  <c r="BK808" i="2"/>
  <c r="BK755" i="2"/>
  <c r="BK677" i="2"/>
  <c r="BK582" i="2"/>
  <c r="J519" i="2"/>
  <c r="J2316" i="2"/>
  <c r="J1825" i="2"/>
  <c r="J1357" i="2"/>
  <c r="J1031" i="2"/>
  <c r="J929" i="2"/>
  <c r="J886" i="2"/>
  <c r="BK1835" i="2"/>
  <c r="J1636" i="2"/>
  <c r="J1538" i="2"/>
  <c r="J1429" i="2"/>
  <c r="J1169" i="2"/>
  <c r="J1040" i="2"/>
  <c r="BK870" i="2"/>
  <c r="J425" i="2"/>
  <c r="BK277" i="2"/>
  <c r="J1459" i="2"/>
  <c r="J2382" i="2"/>
  <c r="J2021" i="2"/>
  <c r="BK124" i="2"/>
  <c r="BK2035" i="2"/>
  <c r="J978" i="2"/>
  <c r="BK519" i="2"/>
  <c r="J2076" i="2"/>
  <c r="J1496" i="2"/>
  <c r="BK2071" i="2"/>
  <c r="BK1005" i="2"/>
  <c r="BK690" i="2"/>
  <c r="J2417" i="2"/>
  <c r="BK1856" i="2"/>
  <c r="BK1389" i="2"/>
  <c r="J776" i="2"/>
  <c r="J515" i="2"/>
  <c r="J2275" i="2"/>
  <c r="J1963" i="2"/>
  <c r="J1223" i="2"/>
  <c r="J885" i="2"/>
  <c r="J527" i="2"/>
  <c r="BK2146" i="2"/>
  <c r="J1351" i="2"/>
  <c r="J980" i="2"/>
  <c r="BK760" i="2"/>
  <c r="J677" i="2"/>
  <c r="J343" i="2"/>
  <c r="BK1579" i="2"/>
  <c r="J1317" i="2"/>
  <c r="BK744" i="2"/>
  <c r="J625" i="2"/>
  <c r="J289" i="2"/>
  <c r="BK765" i="2"/>
  <c r="BK2275" i="2"/>
  <c r="J681" i="2"/>
  <c r="J531" i="2"/>
  <c r="J1371" i="2"/>
  <c r="BK919" i="2"/>
  <c r="BK997" i="2"/>
  <c r="J360" i="2"/>
  <c r="BK1884" i="2"/>
  <c r="BK970" i="2"/>
  <c r="J649" i="2"/>
  <c r="BK2283" i="2"/>
  <c r="J2124" i="2"/>
  <c r="BK732" i="2"/>
  <c r="J2017" i="2"/>
  <c r="J636" i="2"/>
  <c r="J204" i="2"/>
  <c r="J582" i="2"/>
  <c r="J388" i="2"/>
  <c r="BK621" i="2"/>
  <c r="BK2387" i="2"/>
  <c r="BK1049" i="2"/>
  <c r="J2305" i="2"/>
  <c r="J1028" i="2"/>
  <c r="J2231" i="2"/>
  <c r="J690" i="2"/>
  <c r="J356" i="2"/>
  <c r="BK267" i="2"/>
  <c r="BK1289" i="2"/>
  <c r="BK966" i="2"/>
  <c r="BK1665" i="2"/>
  <c r="BK164" i="2"/>
  <c r="BK471" i="2"/>
  <c r="BK2394" i="2"/>
  <c r="BK1416" i="2"/>
  <c r="J890" i="2"/>
  <c r="J2394" i="2"/>
  <c r="J802" i="2"/>
  <c r="BK271" i="2"/>
  <c r="J1618" i="2"/>
  <c r="BK1112" i="2"/>
  <c r="J646" i="2"/>
  <c r="BK2210" i="2"/>
  <c r="BK1233" i="2"/>
  <c r="J811" i="2"/>
  <c r="J412" i="2"/>
  <c r="J1467" i="2"/>
  <c r="J549" i="2"/>
  <c r="BK1555" i="2"/>
  <c r="BK1340" i="2"/>
  <c r="J952" i="2"/>
  <c r="BK1935" i="2"/>
  <c r="J1434" i="2"/>
  <c r="J1148" i="2"/>
  <c r="BK1091" i="2"/>
  <c r="BK972" i="2"/>
  <c r="BK886" i="2"/>
  <c r="BK832" i="2"/>
  <c r="J709" i="2"/>
  <c r="BK295" i="2"/>
  <c r="J1190" i="2"/>
  <c r="J1897" i="2"/>
  <c r="BK1226" i="2"/>
  <c r="J2060" i="2"/>
  <c r="J970" i="2"/>
  <c r="J633" i="2"/>
  <c r="J2228" i="2"/>
  <c r="BK1488" i="2"/>
  <c r="J408" i="2"/>
  <c r="J2110" i="2"/>
  <c r="J1128" i="2"/>
  <c r="J806" i="2"/>
  <c r="BK326" i="2"/>
  <c r="J1872" i="2"/>
  <c r="J1594" i="2"/>
  <c r="J1115" i="2"/>
  <c r="J877" i="2"/>
  <c r="J600" i="2"/>
  <c r="J1913" i="2"/>
  <c r="J901" i="2"/>
  <c r="J656" i="2"/>
  <c r="BK506" i="2"/>
  <c r="J1920" i="2"/>
  <c r="BK1190" i="2"/>
  <c r="J2405" i="2"/>
  <c r="BK2309" i="2"/>
  <c r="BK2099" i="2"/>
  <c r="BK1932" i="2"/>
  <c r="J1019" i="2"/>
  <c r="J2328" i="2"/>
  <c r="BK636" i="2"/>
  <c r="J755" i="2"/>
  <c r="J2104" i="2"/>
  <c r="BK958" i="2"/>
  <c r="BK786" i="2"/>
  <c r="BK343" i="2"/>
  <c r="BK1367" i="2"/>
  <c r="BK885" i="2"/>
  <c r="J463" i="2"/>
  <c r="BK1991" i="2"/>
  <c r="BK1538" i="2"/>
  <c r="BK1248" i="2"/>
  <c r="J995" i="2"/>
  <c r="J602" i="2"/>
  <c r="BK1331" i="2"/>
  <c r="BK667" i="2"/>
  <c r="BK1841" i="2"/>
  <c r="BK1459" i="2"/>
  <c r="J1331" i="2"/>
  <c r="J896" i="2"/>
  <c r="J653" i="2"/>
  <c r="BK259" i="2"/>
  <c r="BK2316" i="2"/>
  <c r="BK2186" i="2"/>
  <c r="BK1795" i="2"/>
  <c r="BK1175" i="2"/>
  <c r="BK835" i="2"/>
  <c r="BK408" i="2"/>
  <c r="BK2382" i="2"/>
  <c r="BK2199" i="2"/>
  <c r="J2068" i="2"/>
  <c r="BK1531" i="2"/>
  <c r="J844" i="2"/>
  <c r="BK640" i="2"/>
  <c r="J267" i="2"/>
  <c r="J250" i="2"/>
  <c r="J2309" i="2"/>
  <c r="BK1872" i="2"/>
  <c r="BK1429" i="2"/>
  <c r="BK860" i="2"/>
  <c r="J557" i="2"/>
  <c r="J2214" i="2"/>
  <c r="J1648" i="2"/>
  <c r="J1300" i="2"/>
  <c r="BK1071" i="2"/>
  <c r="BK802" i="2"/>
  <c r="J767" i="2"/>
  <c r="J544" i="2"/>
  <c r="J155" i="2"/>
  <c r="BK2197" i="2"/>
  <c r="BK1979" i="2"/>
  <c r="BK1652" i="2"/>
  <c r="BK1355" i="2"/>
  <c r="BK1103" i="2"/>
  <c r="BK898" i="2"/>
  <c r="J875" i="2"/>
  <c r="BK680" i="2"/>
  <c r="BK539" i="2"/>
  <c r="J375" i="2"/>
  <c r="BK2235" i="2"/>
  <c r="J2025" i="2"/>
  <c r="J1389" i="2"/>
  <c r="BK1271" i="2"/>
  <c r="J1187" i="2"/>
  <c r="J1002" i="2"/>
  <c r="J947" i="2"/>
  <c r="J840" i="2"/>
  <c r="BK646" i="2"/>
  <c r="J553" i="2"/>
  <c r="BK513" i="2"/>
  <c r="J2342" i="2"/>
  <c r="J1827" i="2"/>
  <c r="J1214" i="2"/>
  <c r="J1000" i="2"/>
  <c r="BK488" i="2"/>
  <c r="BK1920" i="2"/>
  <c r="J1742" i="2"/>
  <c r="BK1075" i="2"/>
  <c r="BK974" i="2"/>
  <c r="BK911" i="2"/>
  <c r="BK720" i="2"/>
  <c r="BK656" i="2"/>
  <c r="BK584" i="2"/>
  <c r="J501" i="2"/>
  <c r="BK435" i="2"/>
  <c r="BK289" i="2"/>
  <c r="BK600" i="2"/>
  <c r="J2094" i="2"/>
  <c r="BK1043" i="2"/>
  <c r="BK611" i="2"/>
  <c r="BK1659" i="2"/>
  <c r="J874" i="2"/>
  <c r="BK817" i="2"/>
  <c r="J735" i="2"/>
  <c r="BK653" i="2"/>
  <c r="J561" i="2"/>
  <c r="J503" i="2"/>
  <c r="BK1002" i="2"/>
  <c r="BK933" i="2"/>
  <c r="J784" i="2"/>
  <c r="BK596" i="2"/>
  <c r="BK2429" i="2"/>
  <c r="J1856" i="2"/>
  <c r="J1779" i="2"/>
  <c r="J1659" i="2"/>
  <c r="BK1606" i="2"/>
  <c r="J1524" i="2"/>
  <c r="BK1496" i="2"/>
  <c r="BK1361" i="2"/>
  <c r="J1289" i="2"/>
  <c r="J1194" i="2"/>
  <c r="BK1121" i="2"/>
  <c r="J1063" i="2"/>
  <c r="BK949" i="2"/>
  <c r="BK854" i="2"/>
  <c r="BK772" i="2"/>
  <c r="BK625" i="2"/>
  <c r="BK450" i="2"/>
  <c r="J2429" i="2"/>
  <c r="BK1742" i="2"/>
  <c r="BK1558" i="2"/>
  <c r="BK1207" i="2"/>
  <c r="J1198" i="2"/>
  <c r="BK590" i="2"/>
  <c r="J164" i="2"/>
  <c r="J2221" i="2"/>
  <c r="BK446" i="2"/>
  <c r="J2043" i="2"/>
  <c r="BK824" i="2"/>
  <c r="BK1636" i="2"/>
  <c r="J730" i="2"/>
  <c r="J299" i="2"/>
  <c r="J592" i="2"/>
  <c r="J482" i="2"/>
  <c r="BK778" i="2"/>
  <c r="J471" i="2"/>
  <c r="J1471" i="2"/>
  <c r="J2412" i="2"/>
  <c r="BK976" i="2"/>
  <c r="BK204" i="2"/>
  <c r="BK985" i="2"/>
  <c r="J663" i="2"/>
  <c r="BK1947" i="2"/>
  <c r="J732" i="2"/>
  <c r="J274" i="2"/>
  <c r="J1679" i="2"/>
  <c r="BK592" i="2"/>
  <c r="BK467" i="2"/>
  <c r="BK2104" i="2"/>
  <c r="J1721" i="2"/>
  <c r="J1217" i="2"/>
  <c r="BK819" i="2"/>
  <c r="J506" i="2"/>
  <c r="BK1902" i="2"/>
  <c r="J1340" i="2"/>
  <c r="J993" i="2"/>
  <c r="BK892" i="2"/>
  <c r="J673" i="2"/>
  <c r="BK2149" i="2"/>
  <c r="BK1220" i="2"/>
  <c r="BK1721" i="2"/>
  <c r="BK1527" i="2"/>
  <c r="J1385" i="2"/>
  <c r="BK1106" i="2"/>
  <c r="BK862" i="2"/>
  <c r="J287" i="2"/>
  <c r="BK1922" i="2"/>
  <c r="BK1480" i="2"/>
  <c r="J1109" i="2"/>
  <c r="J1055" i="2"/>
  <c r="BK1028" i="2"/>
  <c r="J997" i="2"/>
  <c r="J937" i="2"/>
  <c r="BK903" i="2"/>
  <c r="BK874" i="2"/>
  <c r="BK850" i="2"/>
  <c r="J803" i="2"/>
  <c r="J768" i="2"/>
  <c r="J659" i="2"/>
  <c r="J1884" i="2"/>
  <c r="J1715" i="2"/>
  <c r="BK1504" i="2"/>
  <c r="BK1396" i="2"/>
  <c r="J1226" i="2"/>
  <c r="J1112" i="2"/>
  <c r="BK993" i="2"/>
  <c r="BK917" i="2"/>
  <c r="BK606" i="2"/>
  <c r="BK508" i="2"/>
  <c r="BK306" i="2"/>
  <c r="BK155" i="2"/>
  <c r="J1813" i="2"/>
  <c r="J1672" i="2"/>
  <c r="J1547" i="2"/>
  <c r="BK390" i="2"/>
  <c r="BK2305" i="2"/>
  <c r="BK1801" i="2"/>
  <c r="J1201" i="2"/>
  <c r="J869" i="2"/>
  <c r="J2136" i="2"/>
  <c r="BK1097" i="2"/>
  <c r="BK905" i="2"/>
  <c r="J686" i="2"/>
  <c r="BK243" i="2"/>
  <c r="J139" i="2"/>
  <c r="J627" i="2"/>
  <c r="J2387" i="2"/>
  <c r="BK2263" i="2"/>
  <c r="J1396" i="2"/>
  <c r="J1121" i="2"/>
  <c r="J915" i="2"/>
  <c r="J1991" i="2"/>
  <c r="J1704" i="2"/>
  <c r="BK1293" i="2"/>
  <c r="J1097" i="2"/>
  <c r="J976" i="2"/>
  <c r="J850" i="2"/>
  <c r="BK465" i="2"/>
  <c r="J177" i="2"/>
  <c r="BK2090" i="2"/>
  <c r="J1700" i="2"/>
  <c r="J1476" i="2"/>
  <c r="BK1154" i="2"/>
  <c r="BK954" i="2"/>
  <c r="BK795" i="2"/>
  <c r="BK711" i="2"/>
  <c r="J586" i="2"/>
  <c r="J478" i="2"/>
  <c r="BK2328" i="2"/>
  <c r="BK1675" i="2"/>
  <c r="BK927" i="2"/>
  <c r="BK580" i="2"/>
  <c r="J1902" i="2"/>
  <c r="BK1609" i="2"/>
  <c r="J1534" i="2"/>
  <c r="BK1492" i="2"/>
  <c r="J1233" i="2"/>
  <c r="J1118" i="2"/>
  <c r="J1046" i="2"/>
  <c r="BK887" i="2"/>
  <c r="J613" i="2"/>
  <c r="BK394" i="2"/>
  <c r="BK371" i="2"/>
  <c r="BK347" i="2"/>
  <c r="BK134" i="2"/>
  <c r="J1852" i="2"/>
  <c r="J1363" i="2"/>
  <c r="BK1211" i="2"/>
  <c r="BK693" i="2"/>
  <c r="J640" i="2"/>
  <c r="J339" i="2"/>
  <c r="BK2325" i="2"/>
  <c r="BK2401" i="2"/>
  <c r="J1507" i="2"/>
  <c r="J907" i="2"/>
  <c r="BK478" i="2"/>
  <c r="BK2043" i="2"/>
  <c r="BK1281" i="2"/>
  <c r="J183" i="2"/>
  <c r="BK800" i="2"/>
  <c r="BK302" i="2"/>
  <c r="BK1717" i="2"/>
  <c r="J1154" i="2"/>
  <c r="J856" i="2"/>
  <c r="BK2110" i="2"/>
  <c r="J1274" i="2"/>
  <c r="BK1201" i="2"/>
  <c r="J697" i="2"/>
  <c r="J2345" i="2"/>
  <c r="BK1204" i="2"/>
  <c r="J2210" i="2"/>
  <c r="J259" i="2"/>
  <c r="J1367" i="2"/>
  <c r="J617" i="2"/>
  <c r="J219" i="2"/>
  <c r="BK1169" i="2"/>
  <c r="J1504" i="2"/>
  <c r="BK2128" i="2"/>
  <c r="J992" i="2"/>
  <c r="BK2431" i="2"/>
  <c r="J2199" i="2"/>
  <c r="J703" i="2"/>
  <c r="J134" i="2"/>
  <c r="BK1400" i="2"/>
  <c r="BK962" i="2"/>
  <c r="J565" i="2"/>
  <c r="BK2060" i="2"/>
  <c r="BK1088" i="2"/>
  <c r="J727" i="2"/>
  <c r="J225" i="2"/>
  <c r="BK1052" i="2"/>
  <c r="BK2427" i="2"/>
  <c r="BK1648" i="2"/>
  <c r="J1151" i="2"/>
  <c r="J782" i="2"/>
  <c r="J256" i="2"/>
  <c r="BK1326" i="2"/>
  <c r="J1140" i="2"/>
  <c r="J1058" i="2"/>
  <c r="J1010" i="2"/>
  <c r="J945" i="2"/>
  <c r="BK890" i="2"/>
  <c r="J835" i="2"/>
  <c r="J792" i="2"/>
  <c r="BK425" i="2"/>
  <c r="J488" i="2"/>
  <c r="BK503" i="2"/>
  <c r="BK151" i="2"/>
  <c r="J1602" i="2"/>
  <c r="BK383" i="2"/>
  <c r="BK2221" i="2"/>
  <c r="BK1242" i="2"/>
  <c r="BK805" i="2"/>
  <c r="J594" i="2"/>
  <c r="BK173" i="2"/>
  <c r="J1531" i="2"/>
  <c r="BK649" i="2"/>
  <c r="BK2364" i="2"/>
  <c r="BK1382" i="2"/>
  <c r="BK1079" i="2"/>
  <c r="BK784" i="2"/>
  <c r="BK280" i="2"/>
  <c r="BK1995" i="2"/>
  <c r="J1382" i="2"/>
  <c r="J1016" i="2"/>
  <c r="J720" i="2"/>
  <c r="BK875" i="2"/>
  <c r="J718" i="2"/>
  <c r="BK419" i="2"/>
  <c r="J2099" i="2"/>
  <c r="J954" i="2"/>
  <c r="J604" i="2"/>
  <c r="BK1590" i="2"/>
  <c r="J474" i="2"/>
  <c r="J1837" i="2"/>
  <c r="BK901" i="2"/>
  <c r="BK1437" i="2"/>
  <c r="J243" i="2"/>
  <c r="BK1184" i="2"/>
  <c r="BK617" i="2"/>
  <c r="BK2174" i="2"/>
  <c r="J1555" i="2"/>
  <c r="BK1085" i="2"/>
  <c r="BK738" i="2"/>
  <c r="BK2192" i="2"/>
  <c r="BK1136" i="2"/>
  <c r="J960" i="2"/>
  <c r="BK844" i="2"/>
  <c r="J492" i="2"/>
  <c r="J1598" i="2"/>
  <c r="BK782" i="2"/>
  <c r="BK1586" i="2"/>
  <c r="BK1371" i="2"/>
  <c r="J1163" i="2"/>
  <c r="J962" i="2"/>
  <c r="J694" i="2"/>
  <c r="J467" i="2"/>
  <c r="J1849" i="2"/>
  <c r="J173" i="2"/>
  <c r="BK1963" i="2"/>
  <c r="J693" i="2"/>
  <c r="J1552" i="2"/>
  <c r="J2358" i="2"/>
  <c r="J761" i="2"/>
  <c r="BK1434" i="2"/>
  <c r="J1928" i="2"/>
  <c r="BK1140" i="2"/>
  <c r="J749" i="2"/>
  <c r="BK1704" i="2"/>
  <c r="J1166" i="2"/>
  <c r="BK869" i="2"/>
  <c r="BK549" i="2"/>
  <c r="J949" i="2"/>
  <c r="BK1913" i="2"/>
  <c r="BK1507" i="2"/>
  <c r="J1271" i="2"/>
  <c r="J898" i="2"/>
  <c r="J320" i="2"/>
  <c r="BK1642" i="2"/>
  <c r="BK1163" i="2"/>
  <c r="J1100" i="2"/>
  <c r="BK1034" i="2"/>
  <c r="BK978" i="2"/>
  <c r="J911" i="2"/>
  <c r="J892" i="2"/>
  <c r="J854" i="2"/>
  <c r="J800" i="2"/>
  <c r="J688" i="2"/>
  <c r="J160" i="2"/>
  <c r="BK177" i="2"/>
  <c r="BK1751" i="2"/>
  <c r="J1423" i="2"/>
  <c r="BK2342" i="2"/>
  <c r="J1628" i="2"/>
  <c r="BK698" i="2"/>
  <c r="BK225" i="2"/>
  <c r="BK2030" i="2"/>
  <c r="J921" i="2"/>
  <c r="BK553" i="2"/>
  <c r="J1400" i="2"/>
  <c r="BK960" i="2"/>
  <c r="J512" i="2"/>
  <c r="J187" i="2"/>
  <c r="BK1779" i="2"/>
  <c r="J1160" i="2"/>
  <c r="J943" i="2"/>
  <c r="J671" i="2"/>
  <c r="J791" i="2"/>
  <c r="BK545" i="2"/>
  <c r="BK209" i="2"/>
  <c r="BK1274" i="2"/>
  <c r="J887" i="2"/>
  <c r="J539" i="2"/>
  <c r="BK1178" i="2"/>
  <c r="AS54" i="1"/>
  <c r="J1517" i="2"/>
  <c r="BK718" i="2"/>
  <c r="J862" i="2"/>
  <c r="J2283" i="2"/>
  <c r="BK1067" i="2"/>
  <c r="BK231" i="2"/>
  <c r="BK2006" i="2"/>
  <c r="J1181" i="2"/>
  <c r="J545" i="2"/>
  <c r="J1792" i="2"/>
  <c r="J905" i="2"/>
  <c r="BK798" i="2"/>
  <c r="BK675" i="2"/>
  <c r="BK2094" i="2"/>
  <c r="BK931" i="2"/>
  <c r="J1922" i="2"/>
  <c r="J1642" i="2"/>
  <c r="J1211" i="2"/>
  <c r="J1088" i="2"/>
  <c r="J808" i="2"/>
  <c r="BK594" i="2"/>
  <c r="J335" i="2"/>
  <c r="BK2378" i="2"/>
  <c r="J1935" i="2"/>
  <c r="BK1467" i="2"/>
  <c r="BK1297" i="2"/>
  <c r="BK1016" i="2"/>
  <c r="BK735" i="2"/>
  <c r="J217" i="2"/>
  <c r="BK2351" i="2"/>
  <c r="BK1756" i="2"/>
  <c r="BK1348" i="2"/>
  <c r="BK1172" i="2"/>
  <c r="BK929" i="2"/>
  <c r="BK704" i="2"/>
  <c r="BK369" i="2"/>
  <c r="J200" i="2"/>
  <c r="BK2269" i="2"/>
  <c r="BK1613" i="2"/>
  <c r="BK722" i="2"/>
  <c r="BK287" i="2"/>
  <c r="BK2358" i="2"/>
  <c r="BK2021" i="2"/>
  <c r="J1625" i="2"/>
  <c r="BK1144" i="2"/>
  <c r="BK964" i="2"/>
  <c r="J306" i="2"/>
  <c r="BK2256" i="2"/>
  <c r="J2128" i="2"/>
  <c r="BK1849" i="2"/>
  <c r="J1492" i="2"/>
  <c r="BK1229" i="2"/>
  <c r="J1124" i="2"/>
  <c r="BK987" i="2"/>
  <c r="J894" i="2"/>
  <c r="BK725" i="2"/>
  <c r="BK598" i="2"/>
  <c r="BK440" i="2"/>
  <c r="J2364" i="2"/>
  <c r="BK1694" i="2"/>
  <c r="BK1534" i="2"/>
  <c r="J1326" i="2"/>
  <c r="J1229" i="2"/>
  <c r="J1144" i="2"/>
  <c r="J974" i="2"/>
  <c r="J913" i="2"/>
  <c r="J805" i="2"/>
  <c r="BK709" i="2"/>
  <c r="BK544" i="2"/>
  <c r="J465" i="2"/>
  <c r="J2235" i="2"/>
  <c r="BK1524" i="2"/>
  <c r="BK939" i="2"/>
  <c r="BK814" i="2"/>
  <c r="J704" i="2"/>
  <c r="J1947" i="2"/>
  <c r="BK1852" i="2"/>
  <c r="BK1679" i="2"/>
  <c r="J1013" i="2"/>
  <c r="BK877" i="2"/>
  <c r="J771" i="2"/>
  <c r="J738" i="2"/>
  <c r="BK688" i="2"/>
  <c r="BK602" i="2"/>
  <c r="BK523" i="2"/>
  <c r="BK264" i="2"/>
  <c r="J2401" i="2"/>
  <c r="BK2204" i="2"/>
  <c r="BK1843" i="2"/>
  <c r="J1606" i="2"/>
  <c r="BK1214" i="2"/>
  <c r="J698" i="2"/>
  <c r="J292" i="2"/>
  <c r="BK2368" i="2"/>
  <c r="BK2228" i="2"/>
  <c r="J2117" i="2"/>
  <c r="BK1547" i="2"/>
  <c r="J1049" i="2"/>
  <c r="J713" i="2"/>
  <c r="J590" i="2"/>
  <c r="J264" i="2"/>
  <c r="BK160" i="2"/>
  <c r="J2090" i="2"/>
  <c r="J1541" i="2"/>
  <c r="BK1058" i="2"/>
  <c r="J815" i="2"/>
  <c r="J795" i="2"/>
  <c r="J573" i="2"/>
  <c r="BK139" i="2"/>
  <c r="BK2345" i="2"/>
  <c r="J2192" i="2"/>
  <c r="J1829" i="2"/>
  <c r="J2204" i="2"/>
  <c r="BK2124" i="2"/>
  <c r="BK1897" i="2"/>
  <c r="BK1807" i="2"/>
  <c r="J1665" i="2"/>
  <c r="J1393" i="2"/>
  <c r="BK1166" i="2"/>
  <c r="J1136" i="2"/>
  <c r="J1079" i="2"/>
  <c r="BK947" i="2"/>
  <c r="J866" i="2"/>
  <c r="BK681" i="2"/>
  <c r="BK613" i="2"/>
  <c r="BK274" i="2"/>
  <c r="J2256" i="2"/>
  <c r="BK1987" i="2"/>
  <c r="J1686" i="2"/>
  <c r="BK1552" i="2"/>
  <c r="J1293" i="2"/>
  <c r="J1132" i="2"/>
  <c r="BK1010" i="2"/>
  <c r="J925" i="2"/>
  <c r="J864" i="2"/>
  <c r="J722" i="2"/>
  <c r="BK629" i="2"/>
  <c r="J440" i="2"/>
  <c r="J371" i="2"/>
  <c r="BK2113" i="2"/>
  <c r="BK1571" i="2"/>
  <c r="BK1198" i="2"/>
  <c r="BK952" i="2"/>
  <c r="BK771" i="2"/>
  <c r="BK671" i="2"/>
  <c r="J2427" i="2"/>
  <c r="J1762" i="2"/>
  <c r="BK1357" i="2"/>
  <c r="J968" i="2"/>
  <c r="BK768" i="2"/>
  <c r="BK703" i="2"/>
  <c r="BK557" i="2"/>
  <c r="BK404" i="2"/>
  <c r="J237" i="2"/>
  <c r="BK1715" i="2"/>
  <c r="BK2408" i="2"/>
  <c r="J2197" i="2"/>
  <c r="J1094" i="2"/>
  <c r="J667" i="2"/>
  <c r="J2333" i="2"/>
  <c r="BK1410" i="2"/>
  <c r="J606" i="2"/>
  <c r="BK183" i="2"/>
  <c r="BK1616" i="2"/>
  <c r="BK923" i="2"/>
  <c r="BK250" i="2"/>
  <c r="BK1255" i="2"/>
  <c r="BK339" i="2"/>
  <c r="J2252" i="2"/>
  <c r="J1795" i="2"/>
  <c r="J1184" i="2"/>
  <c r="J931" i="2"/>
  <c r="BK659" i="2"/>
  <c r="J2149" i="2"/>
  <c r="J1361" i="2"/>
  <c r="J983" i="2"/>
  <c r="J824" i="2"/>
  <c r="BK627" i="2"/>
  <c r="J404" i="2"/>
  <c r="BK791" i="2"/>
  <c r="BK1837" i="2"/>
  <c r="J1694" i="2"/>
  <c r="BK1645" i="2"/>
  <c r="J1571" i="2"/>
  <c r="J1456" i="2"/>
  <c r="BK1157" i="2"/>
  <c r="J778" i="2"/>
  <c r="J725" i="2"/>
  <c r="J580" i="2"/>
  <c r="BK352" i="2"/>
  <c r="J231" i="2"/>
  <c r="J1835" i="2"/>
  <c r="J765" i="2"/>
  <c r="J569" i="2"/>
  <c r="BK2178" i="2"/>
  <c r="J1067" i="2"/>
  <c r="J215" i="2"/>
  <c r="J2006" i="2"/>
  <c r="BK2422" i="2"/>
  <c r="J772" i="2"/>
  <c r="BK1403" i="2"/>
  <c r="BK1040" i="2"/>
  <c r="BK455" i="2"/>
  <c r="BK2297" i="2"/>
  <c r="J1484" i="2"/>
  <c r="J711" i="2"/>
  <c r="J1453" i="2"/>
  <c r="J1103" i="2"/>
  <c r="J2351" i="2"/>
  <c r="BK1686" i="2"/>
  <c r="J1172" i="2"/>
  <c r="BK644" i="2"/>
  <c r="BK217" i="2"/>
  <c r="J1562" i="2"/>
  <c r="BK531" i="2"/>
  <c r="BK2231" i="2"/>
  <c r="BK1300" i="2"/>
  <c r="BK1031" i="2"/>
  <c r="J675" i="2"/>
  <c r="J435" i="2"/>
  <c r="J1622" i="2"/>
  <c r="J1281" i="2"/>
  <c r="BK956" i="2"/>
  <c r="J760" i="2"/>
  <c r="BK482" i="2"/>
  <c r="BK1628" i="2"/>
  <c r="BK864" i="2"/>
  <c r="J1819" i="2"/>
  <c r="J1480" i="2"/>
  <c r="J1204" i="2"/>
  <c r="BK1055" i="2"/>
  <c r="J419" i="2"/>
  <c r="BK147" i="2"/>
  <c r="J1609" i="2"/>
  <c r="BK1160" i="2"/>
  <c r="BK1115" i="2"/>
  <c r="J1085" i="2"/>
  <c r="BK1046" i="2"/>
  <c r="BK1013" i="2"/>
  <c r="J966" i="2"/>
  <c r="BK909" i="2"/>
  <c r="BK894" i="2"/>
  <c r="J870" i="2"/>
  <c r="BK827" i="2"/>
  <c r="J750" i="2"/>
  <c r="J629" i="2"/>
  <c r="BK1484" i="2"/>
  <c r="J1248" i="2"/>
  <c r="BK320" i="2"/>
  <c r="BK1700" i="2"/>
  <c r="BK1471" i="2"/>
  <c r="BK2380" i="2"/>
  <c r="J2174" i="2"/>
  <c r="BK1465" i="2"/>
  <c r="BK856" i="2"/>
  <c r="J302" i="2"/>
  <c r="BK130" i="2"/>
  <c r="BK1813" i="2"/>
  <c r="J1178" i="2"/>
  <c r="J814" i="2"/>
  <c r="BK187" i="2"/>
  <c r="J1738" i="2"/>
  <c r="BK1374" i="2"/>
  <c r="J1043" i="2"/>
  <c r="BK713" i="2"/>
  <c r="BK379" i="2"/>
  <c r="J2178" i="2"/>
  <c r="J1843" i="2"/>
  <c r="BK1453" i="2"/>
  <c r="J1037" i="2"/>
  <c r="BK921" i="2"/>
  <c r="BK792" i="2"/>
  <c r="BK561" i="2"/>
  <c r="BK2136" i="2"/>
  <c r="J2035" i="2"/>
  <c r="J917" i="2"/>
  <c r="J832" i="2"/>
  <c r="BK749" i="2"/>
  <c r="J621" i="2"/>
  <c r="BK2248" i="2"/>
  <c r="BK1513" i="2"/>
  <c r="J1022" i="2"/>
  <c r="J780" i="2"/>
  <c r="F32" i="2"/>
  <c r="BK573" i="2"/>
  <c r="BK1594" i="2"/>
  <c r="BK1520" i="2"/>
  <c r="BK1476" i="2"/>
  <c r="J1297" i="2"/>
  <c r="BK1132" i="2"/>
  <c r="J1071" i="2"/>
  <c r="J810" i="2"/>
  <c r="J741" i="2"/>
  <c r="BK686" i="2"/>
  <c r="BK497" i="2"/>
  <c r="J326" i="2"/>
  <c r="J1979" i="2"/>
  <c r="J1616" i="2"/>
  <c r="J1220" i="2"/>
  <c r="J2372" i="2"/>
  <c r="J1586" i="2"/>
  <c r="BK989" i="2"/>
  <c r="BK750" i="2"/>
  <c r="J390" i="2"/>
  <c r="J2378" i="2"/>
  <c r="BK2214" i="2"/>
  <c r="J1558" i="2"/>
  <c r="BK803" i="2"/>
  <c r="J277" i="2"/>
  <c r="BK2290" i="2"/>
  <c r="BK1827" i="2"/>
  <c r="BK1148" i="2"/>
  <c r="J796" i="2"/>
  <c r="J1645" i="2"/>
  <c r="J1075" i="2"/>
  <c r="J798" i="2"/>
  <c r="BK515" i="2"/>
  <c r="BK299" i="2"/>
  <c r="J2164" i="2"/>
  <c r="BK1128" i="2"/>
  <c r="BK1025" i="2"/>
  <c r="BK889" i="2"/>
  <c r="BK694" i="2"/>
  <c r="BK586" i="2"/>
  <c r="J394" i="2"/>
  <c r="J1801" i="2"/>
  <c r="J1590" i="2"/>
  <c r="BK1317" i="2"/>
  <c r="J1052" i="2"/>
  <c r="J909" i="2"/>
  <c r="J860" i="2"/>
  <c r="BK751" i="2"/>
  <c r="BK2068" i="2"/>
  <c r="BK1456" i="2"/>
  <c r="BK1194" i="2"/>
  <c r="J958" i="2"/>
  <c r="BK730" i="2"/>
  <c r="J1987" i="2"/>
  <c r="J1756" i="2"/>
  <c r="BK1517" i="2"/>
  <c r="J1403" i="2"/>
  <c r="BK1187" i="2"/>
  <c r="J1082" i="2"/>
  <c r="BK937" i="2"/>
  <c r="J830" i="2"/>
  <c r="J379" i="2"/>
  <c r="J295" i="2"/>
  <c r="J1995" i="2"/>
  <c r="BK1792" i="2"/>
  <c r="J1527" i="2"/>
  <c r="J1443" i="2"/>
  <c r="J680" i="2"/>
  <c r="J455" i="2"/>
  <c r="J2408" i="2"/>
  <c r="J1841" i="2"/>
  <c r="BK1393" i="2"/>
  <c r="BK941" i="2"/>
  <c r="BK2164" i="2"/>
  <c r="BK1082" i="2"/>
  <c r="BK741" i="2"/>
  <c r="J209" i="2"/>
  <c r="BK1639" i="2"/>
  <c r="BK2154" i="2"/>
  <c r="BK1118" i="2"/>
  <c r="J1932" i="2"/>
  <c r="BK1363" i="2"/>
  <c r="J923" i="2"/>
  <c r="J523" i="2"/>
  <c r="BK2252" i="2"/>
  <c r="BK1562" i="2"/>
  <c r="T123" i="2" l="1"/>
  <c r="BK199" i="2"/>
  <c r="J199" i="2" s="1"/>
  <c r="J60" i="2" s="1"/>
  <c r="T266" i="2"/>
  <c r="P208" i="2"/>
  <c r="BK266" i="2"/>
  <c r="J266" i="2"/>
  <c r="J65" i="2"/>
  <c r="T305" i="2"/>
  <c r="T672" i="2"/>
  <c r="BK951" i="2"/>
  <c r="J951" i="2"/>
  <c r="J82" i="2"/>
  <c r="R1232" i="2"/>
  <c r="T1674" i="2"/>
  <c r="BK208" i="2"/>
  <c r="J208" i="2"/>
  <c r="J61" i="2" s="1"/>
  <c r="P249" i="2"/>
  <c r="T445" i="2"/>
  <c r="P505" i="2"/>
  <c r="P579" i="2"/>
  <c r="R635" i="2"/>
  <c r="T1004" i="2"/>
  <c r="R1458" i="2"/>
  <c r="P1794" i="2"/>
  <c r="P172" i="2"/>
  <c r="T199" i="2"/>
  <c r="R249" i="2"/>
  <c r="P266" i="2"/>
  <c r="BK672" i="2"/>
  <c r="J672" i="2" s="1"/>
  <c r="J79" i="2" s="1"/>
  <c r="T1232" i="2"/>
  <c r="R1608" i="2"/>
  <c r="P1934" i="2"/>
  <c r="BK123" i="2"/>
  <c r="J123" i="2" s="1"/>
  <c r="J57" i="2" s="1"/>
  <c r="R172" i="2"/>
  <c r="P199" i="2"/>
  <c r="BK305" i="2"/>
  <c r="J305" i="2"/>
  <c r="J66" i="2"/>
  <c r="P445" i="2"/>
  <c r="R462" i="2"/>
  <c r="BK477" i="2"/>
  <c r="J477" i="2" s="1"/>
  <c r="J71" i="2" s="1"/>
  <c r="T477" i="2"/>
  <c r="R505" i="2"/>
  <c r="BK579" i="2"/>
  <c r="J579" i="2"/>
  <c r="J75" i="2" s="1"/>
  <c r="T579" i="2"/>
  <c r="T635" i="2"/>
  <c r="BK652" i="2"/>
  <c r="BK650" i="2" s="1"/>
  <c r="J650" i="2" s="1"/>
  <c r="J77" i="2" s="1"/>
  <c r="J652" i="2"/>
  <c r="J78" i="2"/>
  <c r="R652" i="2"/>
  <c r="R650" i="2"/>
  <c r="BK902" i="2"/>
  <c r="J902" i="2"/>
  <c r="J81" i="2" s="1"/>
  <c r="P1004" i="2"/>
  <c r="BK1210" i="2"/>
  <c r="J1210" i="2" s="1"/>
  <c r="J85" i="2" s="1"/>
  <c r="P1210" i="2"/>
  <c r="R1210" i="2"/>
  <c r="T1210" i="2"/>
  <c r="T1458" i="2"/>
  <c r="T1608" i="2"/>
  <c r="T1794" i="2"/>
  <c r="T1851" i="2"/>
  <c r="P2029" i="2"/>
  <c r="BK505" i="2"/>
  <c r="J505" i="2"/>
  <c r="J73" i="2"/>
  <c r="R543" i="2"/>
  <c r="BK1004" i="2"/>
  <c r="J1004" i="2" s="1"/>
  <c r="J84" i="2" s="1"/>
  <c r="T172" i="2"/>
  <c r="R199" i="2"/>
  <c r="BK249" i="2"/>
  <c r="J249" i="2"/>
  <c r="J62" i="2"/>
  <c r="T249" i="2"/>
  <c r="R266" i="2"/>
  <c r="BK445" i="2"/>
  <c r="J445" i="2"/>
  <c r="J67" i="2"/>
  <c r="P462" i="2"/>
  <c r="R477" i="2"/>
  <c r="R496" i="2"/>
  <c r="BK543" i="2"/>
  <c r="J543" i="2" s="1"/>
  <c r="J74" i="2" s="1"/>
  <c r="R672" i="2"/>
  <c r="T902" i="2"/>
  <c r="R951" i="2"/>
  <c r="BK982" i="2"/>
  <c r="J982" i="2"/>
  <c r="J83" i="2"/>
  <c r="R982" i="2"/>
  <c r="BK1232" i="2"/>
  <c r="J1232" i="2"/>
  <c r="J86" i="2"/>
  <c r="P1458" i="2"/>
  <c r="BK1674" i="2"/>
  <c r="J1674" i="2" s="1"/>
  <c r="J89" i="2" s="1"/>
  <c r="BK1794" i="2"/>
  <c r="J1794" i="2" s="1"/>
  <c r="J90" i="2" s="1"/>
  <c r="R1851" i="2"/>
  <c r="T1934" i="2"/>
  <c r="R2029" i="2"/>
  <c r="BK2055" i="2"/>
  <c r="J2055" i="2"/>
  <c r="J94" i="2"/>
  <c r="T2055" i="2"/>
  <c r="R2093" i="2"/>
  <c r="R2092" i="2"/>
  <c r="P123" i="2"/>
  <c r="BK172" i="2"/>
  <c r="J172" i="2" s="1"/>
  <c r="J59" i="2" s="1"/>
  <c r="R208" i="2"/>
  <c r="P305" i="2"/>
  <c r="R445" i="2"/>
  <c r="T462" i="2"/>
  <c r="P477" i="2"/>
  <c r="BK496" i="2"/>
  <c r="J496" i="2"/>
  <c r="J72" i="2"/>
  <c r="T496" i="2"/>
  <c r="P543" i="2"/>
  <c r="T543" i="2"/>
  <c r="R579" i="2"/>
  <c r="BK635" i="2"/>
  <c r="J635" i="2"/>
  <c r="J76" i="2" s="1"/>
  <c r="P635" i="2"/>
  <c r="P652" i="2"/>
  <c r="P650" i="2" s="1"/>
  <c r="T652" i="2"/>
  <c r="T650" i="2"/>
  <c r="P902" i="2"/>
  <c r="R1004" i="2"/>
  <c r="BK1458" i="2"/>
  <c r="J1458" i="2"/>
  <c r="J87" i="2"/>
  <c r="P1608" i="2"/>
  <c r="R1674" i="2"/>
  <c r="BK1851" i="2"/>
  <c r="J1851" i="2"/>
  <c r="J91" i="2"/>
  <c r="BK1934" i="2"/>
  <c r="J1934" i="2"/>
  <c r="J92" i="2" s="1"/>
  <c r="BK2093" i="2"/>
  <c r="J2093" i="2"/>
  <c r="J96" i="2"/>
  <c r="T2093" i="2"/>
  <c r="T2092" i="2"/>
  <c r="R2377" i="2"/>
  <c r="BK2386" i="2"/>
  <c r="J2386" i="2"/>
  <c r="J99" i="2"/>
  <c r="T2386" i="2"/>
  <c r="R2407" i="2"/>
  <c r="R2426" i="2"/>
  <c r="R123" i="2"/>
  <c r="T208" i="2"/>
  <c r="R305" i="2"/>
  <c r="BK462" i="2"/>
  <c r="J462" i="2" s="1"/>
  <c r="J68" i="2" s="1"/>
  <c r="P496" i="2"/>
  <c r="T505" i="2"/>
  <c r="P672" i="2"/>
  <c r="R902" i="2"/>
  <c r="P951" i="2"/>
  <c r="T951" i="2"/>
  <c r="P982" i="2"/>
  <c r="T982" i="2"/>
  <c r="P1232" i="2"/>
  <c r="BK1608" i="2"/>
  <c r="J1608" i="2"/>
  <c r="J88" i="2" s="1"/>
  <c r="P1674" i="2"/>
  <c r="R1794" i="2"/>
  <c r="P1851" i="2"/>
  <c r="R1934" i="2"/>
  <c r="BK2029" i="2"/>
  <c r="J2029" i="2" s="1"/>
  <c r="J93" i="2" s="1"/>
  <c r="T2029" i="2"/>
  <c r="P2055" i="2"/>
  <c r="R2055" i="2"/>
  <c r="P2093" i="2"/>
  <c r="P2092" i="2"/>
  <c r="BK2377" i="2"/>
  <c r="J2377" i="2"/>
  <c r="J98" i="2"/>
  <c r="P2377" i="2"/>
  <c r="T2377" i="2"/>
  <c r="P2386" i="2"/>
  <c r="R2386" i="2"/>
  <c r="BK2407" i="2"/>
  <c r="J2407" i="2"/>
  <c r="J100" i="2" s="1"/>
  <c r="P2407" i="2"/>
  <c r="T2407" i="2"/>
  <c r="BK2426" i="2"/>
  <c r="J2426" i="2"/>
  <c r="J103" i="2"/>
  <c r="P2426" i="2"/>
  <c r="T2426" i="2"/>
  <c r="BK900" i="2"/>
  <c r="J900" i="2"/>
  <c r="J80" i="2" s="1"/>
  <c r="BK159" i="2"/>
  <c r="J159" i="2" s="1"/>
  <c r="J58" i="2" s="1"/>
  <c r="BK263" i="2"/>
  <c r="J263" i="2"/>
  <c r="J64" i="2" s="1"/>
  <c r="BK2416" i="2"/>
  <c r="J2416" i="2"/>
  <c r="J101" i="2"/>
  <c r="BK473" i="2"/>
  <c r="J473" i="2"/>
  <c r="J69" i="2"/>
  <c r="BK2421" i="2"/>
  <c r="J2421" i="2"/>
  <c r="J102" i="2" s="1"/>
  <c r="J115" i="2"/>
  <c r="BE130" i="2"/>
  <c r="BE187" i="2"/>
  <c r="BE200" i="2"/>
  <c r="BE215" i="2"/>
  <c r="BE343" i="2"/>
  <c r="BE356" i="2"/>
  <c r="BE375" i="2"/>
  <c r="BE408" i="2"/>
  <c r="BE429" i="2"/>
  <c r="BE465" i="2"/>
  <c r="BE467" i="2"/>
  <c r="BE478" i="2"/>
  <c r="BE512" i="2"/>
  <c r="BE527" i="2"/>
  <c r="BE573" i="2"/>
  <c r="BE600" i="2"/>
  <c r="BE633" i="2"/>
  <c r="BE644" i="2"/>
  <c r="BE653" i="2"/>
  <c r="BE656" i="2"/>
  <c r="BE671" i="2"/>
  <c r="BE681" i="2"/>
  <c r="BE686" i="2"/>
  <c r="BE694" i="2"/>
  <c r="BE703" i="2"/>
  <c r="BE720" i="2"/>
  <c r="BE727" i="2"/>
  <c r="BE735" i="2"/>
  <c r="BE760" i="2"/>
  <c r="BE771" i="2"/>
  <c r="BE844" i="2"/>
  <c r="BE885" i="2"/>
  <c r="BE907" i="2"/>
  <c r="BE931" i="2"/>
  <c r="BE937" i="2"/>
  <c r="BE941" i="2"/>
  <c r="BE1000" i="2"/>
  <c r="BE1019" i="2"/>
  <c r="BE1031" i="2"/>
  <c r="BE1075" i="2"/>
  <c r="BE1094" i="2"/>
  <c r="BE1097" i="2"/>
  <c r="BE1121" i="2"/>
  <c r="BE1128" i="2"/>
  <c r="BE1136" i="2"/>
  <c r="BE1204" i="2"/>
  <c r="BE1211" i="2"/>
  <c r="BE1293" i="2"/>
  <c r="BE1297" i="2"/>
  <c r="BE1467" i="2"/>
  <c r="BE1517" i="2"/>
  <c r="BE1538" i="2"/>
  <c r="BE1555" i="2"/>
  <c r="BE1598" i="2"/>
  <c r="BE1606" i="2"/>
  <c r="BE1618" i="2"/>
  <c r="BE1738" i="2"/>
  <c r="BE1779" i="2"/>
  <c r="BE1807" i="2"/>
  <c r="BE1837" i="2"/>
  <c r="BE1841" i="2"/>
  <c r="BE1843" i="2"/>
  <c r="BE1872" i="2"/>
  <c r="BE1884" i="2"/>
  <c r="BE1928" i="2"/>
  <c r="BE160" i="2"/>
  <c r="BE274" i="2"/>
  <c r="BE289" i="2"/>
  <c r="BE292" i="2"/>
  <c r="BE299" i="2"/>
  <c r="BE302" i="2"/>
  <c r="BE339" i="2"/>
  <c r="BE347" i="2"/>
  <c r="BE352" i="2"/>
  <c r="BE404" i="2"/>
  <c r="BE455" i="2"/>
  <c r="BE474" i="2"/>
  <c r="BE492" i="2"/>
  <c r="BE519" i="2"/>
  <c r="BE539" i="2"/>
  <c r="BE545" i="2"/>
  <c r="BE549" i="2"/>
  <c r="BE569" i="2"/>
  <c r="BE582" i="2"/>
  <c r="BE596" i="2"/>
  <c r="BE604" i="2"/>
  <c r="BE611" i="2"/>
  <c r="BE673" i="2"/>
  <c r="BE675" i="2"/>
  <c r="BE693" i="2"/>
  <c r="BE698" i="2"/>
  <c r="BE722" i="2"/>
  <c r="BE750" i="2"/>
  <c r="BE765" i="2"/>
  <c r="BE776" i="2"/>
  <c r="BE805" i="2"/>
  <c r="BE808" i="2"/>
  <c r="BE811" i="2"/>
  <c r="BE856" i="2"/>
  <c r="BE898" i="2"/>
  <c r="BE901" i="2"/>
  <c r="BE905" i="2"/>
  <c r="BE909" i="2"/>
  <c r="BE913" i="2"/>
  <c r="BE915" i="2"/>
  <c r="BE954" i="2"/>
  <c r="BE972" i="2"/>
  <c r="BE992" i="2"/>
  <c r="BE997" i="2"/>
  <c r="BE1037" i="2"/>
  <c r="BE1043" i="2"/>
  <c r="BE1103" i="2"/>
  <c r="BE1106" i="2"/>
  <c r="BE1109" i="2"/>
  <c r="BE1115" i="2"/>
  <c r="BE1140" i="2"/>
  <c r="BE1184" i="2"/>
  <c r="BE1201" i="2"/>
  <c r="BE1207" i="2"/>
  <c r="BE1229" i="2"/>
  <c r="BE1242" i="2"/>
  <c r="BE1248" i="2"/>
  <c r="BE1255" i="2"/>
  <c r="BE1331" i="2"/>
  <c r="BE1355" i="2"/>
  <c r="BE1367" i="2"/>
  <c r="BE1382" i="2"/>
  <c r="BE1393" i="2"/>
  <c r="BE1416" i="2"/>
  <c r="BE1465" i="2"/>
  <c r="BE1496" i="2"/>
  <c r="BE1504" i="2"/>
  <c r="BE1513" i="2"/>
  <c r="BE1541" i="2"/>
  <c r="BE1552" i="2"/>
  <c r="BE1665" i="2"/>
  <c r="BE1717" i="2"/>
  <c r="BE1825" i="2"/>
  <c r="BE1991" i="2"/>
  <c r="BE2427" i="2"/>
  <c r="BE2429" i="2"/>
  <c r="BE523" i="2"/>
  <c r="BE598" i="2"/>
  <c r="BE606" i="2"/>
  <c r="BE646" i="2"/>
  <c r="BE738" i="2"/>
  <c r="BE749" i="2"/>
  <c r="BE772" i="2"/>
  <c r="BE792" i="2"/>
  <c r="BE810" i="2"/>
  <c r="BE888" i="2"/>
  <c r="BE919" i="2"/>
  <c r="BE943" i="2"/>
  <c r="BE976" i="2"/>
  <c r="BE1079" i="2"/>
  <c r="BE1160" i="2"/>
  <c r="BE1340" i="2"/>
  <c r="BE1361" i="2"/>
  <c r="BE1385" i="2"/>
  <c r="BE1403" i="2"/>
  <c r="BE1520" i="2"/>
  <c r="BE1579" i="2"/>
  <c r="BE1616" i="2"/>
  <c r="BE1622" i="2"/>
  <c r="BE1742" i="2"/>
  <c r="BE1801" i="2"/>
  <c r="BE1835" i="2"/>
  <c r="BE1902" i="2"/>
  <c r="BE1947" i="2"/>
  <c r="BE2025" i="2"/>
  <c r="BE2060" i="2"/>
  <c r="BE2124" i="2"/>
  <c r="BE2136" i="2"/>
  <c r="BE2199" i="2"/>
  <c r="BE2204" i="2"/>
  <c r="BE2221" i="2"/>
  <c r="BE2283" i="2"/>
  <c r="BE2417" i="2"/>
  <c r="BE231" i="2"/>
  <c r="BE250" i="2"/>
  <c r="BE259" i="2"/>
  <c r="BE271" i="2"/>
  <c r="BE280" i="2"/>
  <c r="BE360" i="2"/>
  <c r="BE383" i="2"/>
  <c r="BE440" i="2"/>
  <c r="BE471" i="2"/>
  <c r="BE488" i="2"/>
  <c r="BE531" i="2"/>
  <c r="BE535" i="2"/>
  <c r="BE557" i="2"/>
  <c r="BE615" i="2"/>
  <c r="BE621" i="2"/>
  <c r="BE625" i="2"/>
  <c r="BE649" i="2"/>
  <c r="BE659" i="2"/>
  <c r="BE667" i="2"/>
  <c r="BE704" i="2"/>
  <c r="BE713" i="2"/>
  <c r="BE741" i="2"/>
  <c r="BE782" i="2"/>
  <c r="BE784" i="2"/>
  <c r="BE786" i="2"/>
  <c r="BE800" i="2"/>
  <c r="BE814" i="2"/>
  <c r="BE819" i="2"/>
  <c r="BE827" i="2"/>
  <c r="BE854" i="2"/>
  <c r="BE862" i="2"/>
  <c r="BE866" i="2"/>
  <c r="BE877" i="2"/>
  <c r="BE923" i="2"/>
  <c r="BE958" i="2"/>
  <c r="BE962" i="2"/>
  <c r="BE1091" i="2"/>
  <c r="BE1148" i="2"/>
  <c r="BE1151" i="2"/>
  <c r="BE1163" i="2"/>
  <c r="BE1198" i="2"/>
  <c r="BE1214" i="2"/>
  <c r="BE1289" i="2"/>
  <c r="BE1300" i="2"/>
  <c r="BE1357" i="2"/>
  <c r="BE1363" i="2"/>
  <c r="BE1396" i="2"/>
  <c r="BE1400" i="2"/>
  <c r="BE1434" i="2"/>
  <c r="BE1437" i="2"/>
  <c r="BE1443" i="2"/>
  <c r="BE1480" i="2"/>
  <c r="BE1524" i="2"/>
  <c r="BE1531" i="2"/>
  <c r="BE1571" i="2"/>
  <c r="BE1586" i="2"/>
  <c r="BE1609" i="2"/>
  <c r="BE1633" i="2"/>
  <c r="BE1645" i="2"/>
  <c r="BE1715" i="2"/>
  <c r="BE1721" i="2"/>
  <c r="BE1819" i="2"/>
  <c r="BE1856" i="2"/>
  <c r="BE1932" i="2"/>
  <c r="BE1979" i="2"/>
  <c r="BE2017" i="2"/>
  <c r="BE2104" i="2"/>
  <c r="BE2164" i="2"/>
  <c r="BE2197" i="2"/>
  <c r="BE2214" i="2"/>
  <c r="BE2228" i="2"/>
  <c r="BE2297" i="2"/>
  <c r="BE2305" i="2"/>
  <c r="BE2372" i="2"/>
  <c r="BE2422" i="2"/>
  <c r="F118" i="2"/>
  <c r="BE151" i="2"/>
  <c r="BE204" i="2"/>
  <c r="BE219" i="2"/>
  <c r="BE264" i="2"/>
  <c r="BE295" i="2"/>
  <c r="BE388" i="2"/>
  <c r="BE390" i="2"/>
  <c r="BE425" i="2"/>
  <c r="BE497" i="2"/>
  <c r="BE513" i="2"/>
  <c r="BE515" i="2"/>
  <c r="BE544" i="2"/>
  <c r="BE590" i="2"/>
  <c r="BE592" i="2"/>
  <c r="BE627" i="2"/>
  <c r="BE677" i="2"/>
  <c r="BE690" i="2"/>
  <c r="BE718" i="2"/>
  <c r="BE730" i="2"/>
  <c r="BE815" i="2"/>
  <c r="BE817" i="2"/>
  <c r="BE832" i="2"/>
  <c r="BE835" i="2"/>
  <c r="BE917" i="2"/>
  <c r="BE933" i="2"/>
  <c r="BE968" i="2"/>
  <c r="BE970" i="2"/>
  <c r="BE978" i="2"/>
  <c r="BE983" i="2"/>
  <c r="BE985" i="2"/>
  <c r="BE989" i="2"/>
  <c r="BE995" i="2"/>
  <c r="BE1002" i="2"/>
  <c r="BE1005" i="2"/>
  <c r="BE1022" i="2"/>
  <c r="BE1040" i="2"/>
  <c r="BE1055" i="2"/>
  <c r="BE1058" i="2"/>
  <c r="BE1067" i="2"/>
  <c r="BE1082" i="2"/>
  <c r="BE1088" i="2"/>
  <c r="BE1132" i="2"/>
  <c r="BE1172" i="2"/>
  <c r="BE1175" i="2"/>
  <c r="BE1178" i="2"/>
  <c r="BE1220" i="2"/>
  <c r="BE1226" i="2"/>
  <c r="BE1233" i="2"/>
  <c r="BE1429" i="2"/>
  <c r="BE1459" i="2"/>
  <c r="BE1547" i="2"/>
  <c r="BE1628" i="2"/>
  <c r="BE1648" i="2"/>
  <c r="BE1672" i="2"/>
  <c r="BE1675" i="2"/>
  <c r="BE1751" i="2"/>
  <c r="BE1756" i="2"/>
  <c r="BE1935" i="2"/>
  <c r="BE1963" i="2"/>
  <c r="BE1987" i="2"/>
  <c r="BE2076" i="2"/>
  <c r="BE2113" i="2"/>
  <c r="BE2235" i="2"/>
  <c r="BE2316" i="2"/>
  <c r="BE2412" i="2"/>
  <c r="BA55" i="1"/>
  <c r="BE124" i="2"/>
  <c r="BE139" i="2"/>
  <c r="BE177" i="2"/>
  <c r="BE267" i="2"/>
  <c r="BE306" i="2"/>
  <c r="BE320" i="2"/>
  <c r="BE326" i="2"/>
  <c r="BE335" i="2"/>
  <c r="BE419" i="2"/>
  <c r="BE450" i="2"/>
  <c r="BE482" i="2"/>
  <c r="BE553" i="2"/>
  <c r="BE594" i="2"/>
  <c r="BE613" i="2"/>
  <c r="BE636" i="2"/>
  <c r="BE663" i="2"/>
  <c r="BE697" i="2"/>
  <c r="BE751" i="2"/>
  <c r="BE778" i="2"/>
  <c r="BE889" i="2"/>
  <c r="BE894" i="2"/>
  <c r="BE921" i="2"/>
  <c r="BE927" i="2"/>
  <c r="BE949" i="2"/>
  <c r="BE966" i="2"/>
  <c r="BE980" i="2"/>
  <c r="BE993" i="2"/>
  <c r="BE1010" i="2"/>
  <c r="BE1016" i="2"/>
  <c r="BE1025" i="2"/>
  <c r="BE1046" i="2"/>
  <c r="BE1166" i="2"/>
  <c r="BE1187" i="2"/>
  <c r="BE1317" i="2"/>
  <c r="BE1326" i="2"/>
  <c r="BE1348" i="2"/>
  <c r="BE1351" i="2"/>
  <c r="BE1410" i="2"/>
  <c r="BE1447" i="2"/>
  <c r="BE1488" i="2"/>
  <c r="BE1507" i="2"/>
  <c r="BE1562" i="2"/>
  <c r="BE1594" i="2"/>
  <c r="BE1602" i="2"/>
  <c r="BE1613" i="2"/>
  <c r="BE1659" i="2"/>
  <c r="BE1704" i="2"/>
  <c r="BE1813" i="2"/>
  <c r="BE1849" i="2"/>
  <c r="BE1852" i="2"/>
  <c r="BE1897" i="2"/>
  <c r="BE1913" i="2"/>
  <c r="BE1995" i="2"/>
  <c r="BE2006" i="2"/>
  <c r="BE2030" i="2"/>
  <c r="BE2043" i="2"/>
  <c r="BE2068" i="2"/>
  <c r="BE2248" i="2"/>
  <c r="BE134" i="2"/>
  <c r="BE147" i="2"/>
  <c r="BE209" i="2"/>
  <c r="BE256" i="2"/>
  <c r="BE394" i="2"/>
  <c r="BE446" i="2"/>
  <c r="BE463" i="2"/>
  <c r="BE503" i="2"/>
  <c r="BE561" i="2"/>
  <c r="BE565" i="2"/>
  <c r="BE580" i="2"/>
  <c r="BE584" i="2"/>
  <c r="BE617" i="2"/>
  <c r="BE629" i="2"/>
  <c r="BE640" i="2"/>
  <c r="BE651" i="2"/>
  <c r="BE680" i="2"/>
  <c r="BE711" i="2"/>
  <c r="BE732" i="2"/>
  <c r="BE761" i="2"/>
  <c r="BE791" i="2"/>
  <c r="BE824" i="2"/>
  <c r="BE830" i="2"/>
  <c r="BE929" i="2"/>
  <c r="BE945" i="2"/>
  <c r="BE960" i="2"/>
  <c r="BE974" i="2"/>
  <c r="BE987" i="2"/>
  <c r="BE1028" i="2"/>
  <c r="BE1049" i="2"/>
  <c r="BE1063" i="2"/>
  <c r="BE1112" i="2"/>
  <c r="BE1118" i="2"/>
  <c r="BE1124" i="2"/>
  <c r="BE1169" i="2"/>
  <c r="BE1181" i="2"/>
  <c r="BE1217" i="2"/>
  <c r="BE1223" i="2"/>
  <c r="BE1271" i="2"/>
  <c r="BE1371" i="2"/>
  <c r="BE1453" i="2"/>
  <c r="BE1476" i="2"/>
  <c r="BE1527" i="2"/>
  <c r="BE1558" i="2"/>
  <c r="BE1590" i="2"/>
  <c r="BE1642" i="2"/>
  <c r="BE1686" i="2"/>
  <c r="BE1829" i="2"/>
  <c r="BE1920" i="2"/>
  <c r="BE2035" i="2"/>
  <c r="BE2154" i="2"/>
  <c r="BE2328" i="2"/>
  <c r="BE2333" i="2"/>
  <c r="BE2342" i="2"/>
  <c r="BE2380" i="2"/>
  <c r="BE2382" i="2"/>
  <c r="BC55" i="1"/>
  <c r="BE155" i="2"/>
  <c r="BE164" i="2"/>
  <c r="BE183" i="2"/>
  <c r="BE217" i="2"/>
  <c r="BE237" i="2"/>
  <c r="BE243" i="2"/>
  <c r="BE277" i="2"/>
  <c r="BE287" i="2"/>
  <c r="BE371" i="2"/>
  <c r="BE379" i="2"/>
  <c r="BE435" i="2"/>
  <c r="BE501" i="2"/>
  <c r="BE508" i="2"/>
  <c r="BE586" i="2"/>
  <c r="BE688" i="2"/>
  <c r="BE709" i="2"/>
  <c r="BE744" i="2"/>
  <c r="BE768" i="2"/>
  <c r="BE780" i="2"/>
  <c r="BE796" i="2"/>
  <c r="BE802" i="2"/>
  <c r="BE806" i="2"/>
  <c r="BE850" i="2"/>
  <c r="BE860" i="2"/>
  <c r="BE864" i="2"/>
  <c r="BE869" i="2"/>
  <c r="BE874" i="2"/>
  <c r="BE887" i="2"/>
  <c r="BE890" i="2"/>
  <c r="BE896" i="2"/>
  <c r="BE903" i="2"/>
  <c r="BE911" i="2"/>
  <c r="BE925" i="2"/>
  <c r="BE939" i="2"/>
  <c r="BE947" i="2"/>
  <c r="BE956" i="2"/>
  <c r="BE964" i="2"/>
  <c r="BE1013" i="2"/>
  <c r="BE1034" i="2"/>
  <c r="BE1052" i="2"/>
  <c r="BE1071" i="2"/>
  <c r="BE1085" i="2"/>
  <c r="BE1100" i="2"/>
  <c r="BE1144" i="2"/>
  <c r="BE1157" i="2"/>
  <c r="BE1194" i="2"/>
  <c r="BE1274" i="2"/>
  <c r="BE1281" i="2"/>
  <c r="BE1389" i="2"/>
  <c r="BE1456" i="2"/>
  <c r="BE1471" i="2"/>
  <c r="BE1492" i="2"/>
  <c r="BE1534" i="2"/>
  <c r="BE1639" i="2"/>
  <c r="BE1652" i="2"/>
  <c r="BE1679" i="2"/>
  <c r="BE1700" i="2"/>
  <c r="BE1762" i="2"/>
  <c r="BE1792" i="2"/>
  <c r="BE1795" i="2"/>
  <c r="BE1827" i="2"/>
  <c r="BE2056" i="2"/>
  <c r="BE2094" i="2"/>
  <c r="BE2099" i="2"/>
  <c r="BE2117" i="2"/>
  <c r="BE2128" i="2"/>
  <c r="BE2149" i="2"/>
  <c r="BE2178" i="2"/>
  <c r="BE2186" i="2"/>
  <c r="BE2231" i="2"/>
  <c r="BE2242" i="2"/>
  <c r="BE2263" i="2"/>
  <c r="BE2269" i="2"/>
  <c r="BE2290" i="2"/>
  <c r="BE2325" i="2"/>
  <c r="BE2345" i="2"/>
  <c r="BE2358" i="2"/>
  <c r="BE2387" i="2"/>
  <c r="BE2394" i="2"/>
  <c r="AW55" i="1"/>
  <c r="BE173" i="2"/>
  <c r="BE225" i="2"/>
  <c r="BE369" i="2"/>
  <c r="BE412" i="2"/>
  <c r="BE506" i="2"/>
  <c r="BE577" i="2"/>
  <c r="BE602" i="2"/>
  <c r="BE612" i="2"/>
  <c r="BE725" i="2"/>
  <c r="BE755" i="2"/>
  <c r="BE756" i="2"/>
  <c r="BE767" i="2"/>
  <c r="BE795" i="2"/>
  <c r="BE798" i="2"/>
  <c r="BE803" i="2"/>
  <c r="BE840" i="2"/>
  <c r="BE870" i="2"/>
  <c r="BE875" i="2"/>
  <c r="BE886" i="2"/>
  <c r="BE892" i="2"/>
  <c r="BE935" i="2"/>
  <c r="BE952" i="2"/>
  <c r="BE1154" i="2"/>
  <c r="BE1190" i="2"/>
  <c r="BE1374" i="2"/>
  <c r="BE1423" i="2"/>
  <c r="BE1484" i="2"/>
  <c r="BE1625" i="2"/>
  <c r="BE1636" i="2"/>
  <c r="BE1694" i="2"/>
  <c r="BE1922" i="2"/>
  <c r="BE2021" i="2"/>
  <c r="BE2071" i="2"/>
  <c r="BE2090" i="2"/>
  <c r="BE2110" i="2"/>
  <c r="BE2146" i="2"/>
  <c r="BE2174" i="2"/>
  <c r="BE2192" i="2"/>
  <c r="BE2210" i="2"/>
  <c r="BE2252" i="2"/>
  <c r="BE2256" i="2"/>
  <c r="BE2275" i="2"/>
  <c r="BE2309" i="2"/>
  <c r="BE2351" i="2"/>
  <c r="BE2364" i="2"/>
  <c r="BE2368" i="2"/>
  <c r="BE2378" i="2"/>
  <c r="BE2401" i="2"/>
  <c r="BE2405" i="2"/>
  <c r="BE2408" i="2"/>
  <c r="BE2431" i="2"/>
  <c r="BD55" i="1"/>
  <c r="BD54" i="1" s="1"/>
  <c r="W33" i="1" s="1"/>
  <c r="F33" i="2"/>
  <c r="BA54" i="1"/>
  <c r="W30" i="1"/>
  <c r="BC54" i="1"/>
  <c r="W32" i="1"/>
  <c r="R262" i="2" l="1"/>
  <c r="P262" i="2"/>
  <c r="T262" i="2"/>
  <c r="BB55" i="1"/>
  <c r="BB54" i="1" s="1"/>
  <c r="AX54" i="1" s="1"/>
  <c r="T476" i="2"/>
  <c r="T121" i="2" s="1"/>
  <c r="P122" i="2"/>
  <c r="P476" i="2"/>
  <c r="T2376" i="2"/>
  <c r="R2376" i="2"/>
  <c r="R122" i="2"/>
  <c r="P2376" i="2"/>
  <c r="R476" i="2"/>
  <c r="T122" i="2"/>
  <c r="BK262" i="2"/>
  <c r="J262" i="2"/>
  <c r="J63" i="2" s="1"/>
  <c r="BK476" i="2"/>
  <c r="J476" i="2"/>
  <c r="J70" i="2"/>
  <c r="BK2376" i="2"/>
  <c r="J2376" i="2" s="1"/>
  <c r="J97" i="2" s="1"/>
  <c r="BK2092" i="2"/>
  <c r="J2092" i="2"/>
  <c r="J95" i="2"/>
  <c r="F31" i="2"/>
  <c r="AZ55" i="1" s="1"/>
  <c r="AZ54" i="1" s="1"/>
  <c r="AV54" i="1" s="1"/>
  <c r="AK29" i="1" s="1"/>
  <c r="AY54" i="1"/>
  <c r="J31" i="2"/>
  <c r="AV55" i="1" s="1"/>
  <c r="AT55" i="1" s="1"/>
  <c r="AW54" i="1"/>
  <c r="AK30" i="1"/>
  <c r="P121" i="2" l="1"/>
  <c r="AU55" i="1"/>
  <c r="R121" i="2"/>
  <c r="BK122" i="2"/>
  <c r="BK121" i="2"/>
  <c r="J121" i="2"/>
  <c r="W31" i="1"/>
  <c r="W29" i="1"/>
  <c r="AT54" i="1"/>
  <c r="AU54" i="1"/>
  <c r="J28" i="2"/>
  <c r="AG55" i="1"/>
  <c r="AG54" i="1"/>
  <c r="AK26" i="1"/>
  <c r="AK35" i="1" s="1"/>
  <c r="J37" i="2" l="1"/>
  <c r="J122" i="2"/>
  <c r="J56" i="2"/>
  <c r="J55" i="2"/>
  <c r="AN54" i="1"/>
  <c r="AN55" i="1"/>
</calcChain>
</file>

<file path=xl/sharedStrings.xml><?xml version="1.0" encoding="utf-8"?>
<sst xmlns="http://schemas.openxmlformats.org/spreadsheetml/2006/main" count="24106" uniqueCount="3728">
  <si>
    <t>Export Komplet</t>
  </si>
  <si>
    <t>VZ</t>
  </si>
  <si>
    <t>2.0</t>
  </si>
  <si>
    <t>ZAMOK</t>
  </si>
  <si>
    <t>False</t>
  </si>
  <si>
    <t>{97769d5b-ff8d-4e2a-bff5-826befee6ba6}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</si>
  <si>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</si>
  <si>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</si>
  <si>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</si>
  <si>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</si>
  <si>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</si>
  <si>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</si>
  <si>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</si>
  <si>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</si>
  <si>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24064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</si>
  <si>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</si>
  <si>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</si>
  <si>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stávajících prostorů kuchyně, jídelny, kantýny a přilehlých částí v 5.NP objektu VZ I</t>
  </si>
  <si>
    <t>KSO:</t>
  </si>
  <si>
    <t/>
  </si>
  <si>
    <t>CC-CZ:</t>
  </si>
  <si>
    <t>Místo:</t>
  </si>
  <si>
    <t>Praha</t>
  </si>
  <si>
    <t>Datum:</t>
  </si>
  <si>
    <t>25. 8. 2024</t>
  </si>
  <si>
    <t>Zadavatel:</t>
  </si>
  <si>
    <t>IČ:</t>
  </si>
  <si>
    <t>DIČ:</t>
  </si>
  <si>
    <t>Uchazeč:</t>
  </si>
  <si>
    <t>Vyplň údaj</t>
  </si>
  <si>
    <t>Projektant:</t>
  </si>
  <si>
    <t>Atelier A4 s.r.o., Ruská 971/92, Praha 10</t>
  </si>
  <si>
    <t>True</t>
  </si>
  <si>
    <t>Zpracovatel:</t>
  </si>
  <si>
    <t>OTRUBA &amp; PARTNER,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</si>
  <si>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</si>
  <si>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</si>
  <si>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</si>
  <si>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</si>
  <si>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</si>
  <si>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</si>
  <si>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</si>
  <si>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</si>
  <si>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</si>
  <si>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</si>
  <si>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</si>
  <si>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</si>
  <si>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</si>
  <si>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</si>
  <si>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</si>
  <si>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</si>
  <si>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</si>
  <si>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</si>
  <si>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</si>
  <si>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</si>
  <si>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</si>
  <si>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</si>
  <si>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</si>
  <si>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</si>
  <si>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</si>
  <si>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</si>
  <si>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</si>
  <si>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</si>
  <si>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</si>
  <si>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</si>
  <si>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</si>
  <si>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</si>
  <si>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</si>
  <si>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</si>
  <si>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</si>
  <si>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</si>
  <si>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</si>
  <si>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</si>
  <si>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</si>
  <si>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</si>
  <si>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</si>
  <si>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</si>
  <si>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</si>
  <si>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</si>
  <si>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</si>
  <si>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</si>
  <si>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</si>
  <si>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</si>
  <si>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</si>
  <si>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</si>
  <si>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</si>
  <si>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</si>
  <si>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</si>
  <si>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</si>
  <si>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</si>
  <si>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</si>
  <si>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</si>
  <si>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</si>
  <si>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</si>
  <si>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</si>
  <si>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</si>
  <si>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</si>
  <si>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</si>
  <si>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</si>
  <si>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</si>
  <si>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</si>
  <si>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</si>
  <si>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</si>
  <si>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</si>
  <si>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</si>
  <si>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</si>
  <si>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  730 - Ústřední vytápění </t>
  </si>
  <si>
    <t xml:space="preserve">    741 - Elektroinstalace - silnoproud</t>
  </si>
  <si>
    <t xml:space="preserve">    742 - Elektroinstalace - slaboproud</t>
  </si>
  <si>
    <t xml:space="preserve">    742.1 - SLP - Strukturovaná kabeláž</t>
  </si>
  <si>
    <t xml:space="preserve">    742.2 - SLP - Nosné a úložné konstrukce</t>
  </si>
  <si>
    <t xml:space="preserve">    751 - Vzduchotechnika</t>
  </si>
  <si>
    <t xml:space="preserve">    751.1 - VZT Zařízení č.1 - Jídelna a kuchyně</t>
  </si>
  <si>
    <t xml:space="preserve">    751.2 - VZT Zařízení č.2 - Kantýna a sklad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</si>
  <si>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</si>
  <si>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</si>
  <si>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</si>
  <si>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</si>
  <si>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</si>
  <si>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</si>
  <si>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</si>
  <si>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</si>
  <si>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</si>
  <si>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</si>
  <si>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42-M - Dodávka gastrozařízení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</si>
  <si>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</si>
  <si>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</si>
  <si>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</si>
  <si>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</si>
  <si>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</si>
  <si>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</si>
  <si>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</si>
  <si>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</si>
  <si>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</si>
  <si>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</si>
  <si>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</si>
  <si>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</si>
  <si>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</si>
  <si>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</si>
  <si>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</si>
  <si>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</si>
  <si>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</si>
  <si>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</si>
  <si>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</si>
  <si>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</si>
  <si>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</si>
  <si>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</si>
  <si>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</si>
  <si>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</si>
  <si>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</si>
  <si>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</si>
  <si>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310271065</t>
  </si>
  <si>
    <t>Zazdívka otvorů ve zdivu nadzákladovém pórobetonovými tvárnicemi plochy přes 1 do 4 m2, tl. zdiva 250 mm, pevnost tvárnic přes P2 do P4</t>
  </si>
  <si>
    <t>m2</t>
  </si>
  <si>
    <t>CS ÚRS 2024 02</t>
  </si>
  <si>
    <t>4</t>
  </si>
  <si>
    <t>-150833674</t>
  </si>
  <si>
    <t>Online PSC</t>
  </si>
  <si>
    <t>https://podminky.urs.cz/item/CS_URS_2024_02/310271065</t>
  </si>
  <si>
    <t>VV</t>
  </si>
  <si>
    <t>zazdívka otvoru ve zdivu po vybouraném okně okolo rozvodů VZT na schodišti do 6. NP</t>
  </si>
  <si>
    <t>1,21*1,21-0,7*1,21</t>
  </si>
  <si>
    <t>"zazdívka v místnosti 410" 1,84*2,13</t>
  </si>
  <si>
    <t>Součet</t>
  </si>
  <si>
    <t>317142422</t>
  </si>
  <si>
    <t>Překlady nenosné z pórobetonu osazené do tenkého maltového lože, výšky do 250 mm, šířky překladu 100 mm, délky překladu přes 1000 do 1250 mm</t>
  </si>
  <si>
    <t>kus</t>
  </si>
  <si>
    <t>1267697709</t>
  </si>
  <si>
    <t>https://podminky.urs.cz/item/CS_URS_2024_02/317142422</t>
  </si>
  <si>
    <t>Překlad nad dveřmi D.05 v nové příčce</t>
  </si>
  <si>
    <t>317944321</t>
  </si>
  <si>
    <t>Válcované nosníky dodatečně osazované do připravených otvorů bez zazdění hlav do č. 12</t>
  </si>
  <si>
    <t>t</t>
  </si>
  <si>
    <t>-1213738994</t>
  </si>
  <si>
    <t>https://podminky.urs.cz/item/CS_URS_2024_02/317944321</t>
  </si>
  <si>
    <t>Dle konstrukční části PD</t>
  </si>
  <si>
    <t xml:space="preserve">Překlad nod otvorem do strojovny výtahu </t>
  </si>
  <si>
    <t>"4x IPN 80 délky 900 mm" 4*0,9*5,9*0,001</t>
  </si>
  <si>
    <t>317944323</t>
  </si>
  <si>
    <t>Válcované nosníky dodatečně osazované do připravených otvorů bez zazdění hlav č. 14 až 22</t>
  </si>
  <si>
    <t>612061844</t>
  </si>
  <si>
    <t>https://podminky.urs.cz/item/CS_URS_2024_02/317944323</t>
  </si>
  <si>
    <t xml:space="preserve">Nosník stropu po vybourání zděné stěny mezi kanceláří kantýny a chodbou u jídelny </t>
  </si>
  <si>
    <t>"2 x nosník IPN 180 délky 2,975 m" 2,975*2*21,9*0,001</t>
  </si>
  <si>
    <t>Nosník stropu po vybourání zdvojené stěny mezi kanceláří kantýny a prodejnou kantýny</t>
  </si>
  <si>
    <t>"2 x nosník UPN 180 délky 5,625 m" 5,625*2*22*0,001</t>
  </si>
  <si>
    <t>5</t>
  </si>
  <si>
    <t>340271025</t>
  </si>
  <si>
    <t>Zazdívka otvorů v příčkách nebo stěnách pórobetonovými tvárnicemi plochy přes 1 m2 do 4 m2, objemová hmotnost 500 kg/m3, tloušťka příčky 100 mm</t>
  </si>
  <si>
    <t>-1346478667</t>
  </si>
  <si>
    <t>https://podminky.urs.cz/item/CS_URS_2024_02/340271025</t>
  </si>
  <si>
    <t>Zazdívka otvoru po dveřích mezi místnostmi 412 a 408</t>
  </si>
  <si>
    <t>0,8*2,05</t>
  </si>
  <si>
    <t>6</t>
  </si>
  <si>
    <t>340271045</t>
  </si>
  <si>
    <t>Zazdívka otvorů v příčkách nebo stěnách pórobetonovými tvárnicemi plochy přes 1 m2 do 4 m2, objemová hmotnost 500 kg/m3, tloušťka příčky 150 mm</t>
  </si>
  <si>
    <t>612618342</t>
  </si>
  <si>
    <t>https://podminky.urs.cz/item/CS_URS_2024_02/340271045</t>
  </si>
  <si>
    <t>Zazdívka otvoru ve stěně v místnosti 412</t>
  </si>
  <si>
    <t>0,352*3</t>
  </si>
  <si>
    <t>7</t>
  </si>
  <si>
    <t>342272225</t>
  </si>
  <si>
    <t>Příčky z pórobetonových tvárnic hladkých na tenké maltové lože objemová hmotnost do 500 kg/m3, tloušťka příčky 100 mm</t>
  </si>
  <si>
    <t>-1754107224</t>
  </si>
  <si>
    <t>https://podminky.urs.cz/item/CS_URS_2024_02/342272225</t>
  </si>
  <si>
    <t>Nová příčka mezi místnostmi 408 a 410</t>
  </si>
  <si>
    <t>1,62*2,98-1*2,08</t>
  </si>
  <si>
    <t>Vodorovné konstrukce</t>
  </si>
  <si>
    <t>8</t>
  </si>
  <si>
    <t>413232211</t>
  </si>
  <si>
    <t>Zazdívka zhlaví stropních trámů nebo válcovaných nosníků pálenými cihlami válcovaných nosníků, výšky do 150 mm</t>
  </si>
  <si>
    <t>-1387234157</t>
  </si>
  <si>
    <t>https://podminky.urs.cz/item/CS_URS_2024_02/413232211</t>
  </si>
  <si>
    <t>Zazdívka zhlaví u překladů nad otvorem do strojovny výtahu</t>
  </si>
  <si>
    <t>"2 zazdívky na každé straně" 2*2</t>
  </si>
  <si>
    <t>9</t>
  </si>
  <si>
    <t>413232221</t>
  </si>
  <si>
    <t>Zazdívka zhlaví stropních trámů nebo válcovaných nosníků pálenými cihlami válcovaných nosníků, výšky přes 150 do 300 mm</t>
  </si>
  <si>
    <t>2053837505</t>
  </si>
  <si>
    <t>https://podminky.urs.cz/item/CS_URS_2024_02/413232221</t>
  </si>
  <si>
    <t xml:space="preserve">Zazdívka zhlaví válcovaných nosníků trámu </t>
  </si>
  <si>
    <t>Kapsy pro osazení nosníků - pro každý nosník samostatně</t>
  </si>
  <si>
    <t>"Pro nosníky IPN" 4</t>
  </si>
  <si>
    <t>"Pro nosníky UPN" 4</t>
  </si>
  <si>
    <t>61</t>
  </si>
  <si>
    <t>Úprava povrchů vnitřních</t>
  </si>
  <si>
    <t>10</t>
  </si>
  <si>
    <t>611315422</t>
  </si>
  <si>
    <t>Oprava vápenné omítky vnitřních ploch štukové dvouvrstvé, tl. jádrové omítky do 20 mm a tl. štuku do 3 mm stropů, v rozsahu opravované plochy přes 10 do 30%</t>
  </si>
  <si>
    <t>-675944331</t>
  </si>
  <si>
    <t>https://podminky.urs.cz/item/CS_URS_2024_02/611315422</t>
  </si>
  <si>
    <t>Na omítkách se štukem, kde nebude SDK</t>
  </si>
  <si>
    <t>20,24+5,72+18,85</t>
  </si>
  <si>
    <t>11</t>
  </si>
  <si>
    <t>612135011</t>
  </si>
  <si>
    <t>Vyrovnání nerovností podkladu vnitřních omítaných ploch tmelem, tl. do 2 mm stěn</t>
  </si>
  <si>
    <t>-1353151820</t>
  </si>
  <si>
    <t>https://podminky.urs.cz/item/CS_URS_2024_02/612135011</t>
  </si>
  <si>
    <t>Vyrovnání stěn pod dřevěné obklady</t>
  </si>
  <si>
    <t>"Akustické" 81</t>
  </si>
  <si>
    <t>"Kompaktní desky" 71</t>
  </si>
  <si>
    <t>612315225</t>
  </si>
  <si>
    <t>Vápenná omítka jednotlivých malých ploch štuková dvouvrstvá na stěnách, plochy jednotlivě přes 1,0 do 4 m2</t>
  </si>
  <si>
    <t>1235198262</t>
  </si>
  <si>
    <t>https://podminky.urs.cz/item/CS_URS_2024_02/612315225</t>
  </si>
  <si>
    <t>Doplnění vnitřních štukových omítek na dozdívkách dle výkresů půdorysů a řezů</t>
  </si>
  <si>
    <t>"Plochy od 1 do 4 m" 6</t>
  </si>
  <si>
    <t>13</t>
  </si>
  <si>
    <t>612315422</t>
  </si>
  <si>
    <t>Oprava vápenné omítky vnitřních ploch štukové dvouvrstvé, tl. jádrové omítky do 20 mm a tl. štuku do 3 mm stěn, v rozsahu opravované plochy přes 10 do 30%</t>
  </si>
  <si>
    <t>-329002637</t>
  </si>
  <si>
    <t>https://podminky.urs.cz/item/CS_URS_2024_02/612315422</t>
  </si>
  <si>
    <t>Oprava stávajících omítek bez obkladů</t>
  </si>
  <si>
    <t>1,08*(2,16+4,615)+2,6*(8,2+4,4)-(1,815*1,95+1,68*1,82+0,88*1,26)</t>
  </si>
  <si>
    <t>2,05*4,615*2-0,6*2*2</t>
  </si>
  <si>
    <t>(1,08+2,9)/2*4,17*2+0,9*1</t>
  </si>
  <si>
    <t>2,5*(2,47+3,91)-(1,2*1,2+1,2*0,9)</t>
  </si>
  <si>
    <t>2,5*(1,95+2,325+0,638)-0,8*2,04</t>
  </si>
  <si>
    <t>2,8*(2,61+4,045+2,32+4,045+2,61+0,477+0,552)-(1,035*2,2+1,08*2,2)</t>
  </si>
  <si>
    <t>2,5*(4,12+2,97+1,21+1,722+1,3)-0,7*2</t>
  </si>
  <si>
    <t>(1,2+2,9)/2*5,025</t>
  </si>
  <si>
    <t>62</t>
  </si>
  <si>
    <t>Úprava povrchů vnějších</t>
  </si>
  <si>
    <t>14</t>
  </si>
  <si>
    <t>622215124</t>
  </si>
  <si>
    <t>Oprava kontaktního zateplení z polystyrenových desek jednotlivých malých ploch tloušťky přes 80 do 120 mm stěn, plochy jednotlivě přes 0,5 do 1,0 m2</t>
  </si>
  <si>
    <t>1621608181</t>
  </si>
  <si>
    <t>https://podminky.urs.cz/item/CS_URS_2024_02/622215124</t>
  </si>
  <si>
    <t>Oprava fasády po dozdívce okolo VZT po vyboureném okně na schodišti 6. NP</t>
  </si>
  <si>
    <t>15</t>
  </si>
  <si>
    <t>622525104</t>
  </si>
  <si>
    <t>Omítka tenkovrstvá jednotlivých malých ploch silikátová, akrylátová, silikonová nebo silikonsilikátová stěn, plochy jednotlivě přes 0,5 do 1,0 m2</t>
  </si>
  <si>
    <t>1838583505</t>
  </si>
  <si>
    <t>https://podminky.urs.cz/item/CS_URS_2024_02/622525104</t>
  </si>
  <si>
    <t>63</t>
  </si>
  <si>
    <t>Podlahy a podlahové konstrukce</t>
  </si>
  <si>
    <t>16</t>
  </si>
  <si>
    <t>631311115</t>
  </si>
  <si>
    <t>Mazanina z betonu prostého bez zvýšených nároků na prostředí tl. přes 50 do 80 mm tř. C 20/25</t>
  </si>
  <si>
    <t>m3</t>
  </si>
  <si>
    <t>-691893102</t>
  </si>
  <si>
    <t>https://podminky.urs.cz/item/CS_URS_2024_02/631311115</t>
  </si>
  <si>
    <t>Dle skladby podlah</t>
  </si>
  <si>
    <t>"Podlaha P4" 22,78*0,065</t>
  </si>
  <si>
    <t>"Podlaha P5" 42,03*0,065</t>
  </si>
  <si>
    <t>17</t>
  </si>
  <si>
    <t>631319011</t>
  </si>
  <si>
    <t>Příplatek k cenám mazanin za úpravu povrchu mazaniny přehlazením, mazanina tl. přes 50 do 80 mm</t>
  </si>
  <si>
    <t>-1589114913</t>
  </si>
  <si>
    <t>https://podminky.urs.cz/item/CS_URS_2024_02/631319011</t>
  </si>
  <si>
    <t>18</t>
  </si>
  <si>
    <t>631319171</t>
  </si>
  <si>
    <t>Příplatek k cenám mazanin za stržení povrchu spodní vrstvy mazaniny latí před vložením výztuže nebo pletiva pro tl. obou vrstev mazaniny přes 50 do 80 mm</t>
  </si>
  <si>
    <t>541991592</t>
  </si>
  <si>
    <t>https://podminky.urs.cz/item/CS_URS_2024_02/631319171</t>
  </si>
  <si>
    <t>19</t>
  </si>
  <si>
    <t>631362021</t>
  </si>
  <si>
    <t>Výztuž mazanin ze svařovaných sítí z drátů typu KARI</t>
  </si>
  <si>
    <t>-1020662701</t>
  </si>
  <si>
    <t>https://podminky.urs.cz/item/CS_URS_2024_02/631362021</t>
  </si>
  <si>
    <t>Dle skladby podlah výztuž KARI sítí 150/150/6, váha 3,03 kg/m2, přesah 20%</t>
  </si>
  <si>
    <t>"Podlaha P4" 22,78*3,03*1,2*0,001</t>
  </si>
  <si>
    <t>"Podlaha P5" 42,03*3,03*1,2*0,001</t>
  </si>
  <si>
    <t>20</t>
  </si>
  <si>
    <t>632481213</t>
  </si>
  <si>
    <t>Separační vrstva k oddělení podlahových vrstev z polyetylénové fólie</t>
  </si>
  <si>
    <t>-716786304</t>
  </si>
  <si>
    <t>https://podminky.urs.cz/item/CS_URS_2024_02/632481213</t>
  </si>
  <si>
    <t>"Podlaha P4" 22,78</t>
  </si>
  <si>
    <t>"Podlaha P5" 42,03</t>
  </si>
  <si>
    <t>632481215</t>
  </si>
  <si>
    <t>Separační vrstva k oddělení podlahových vrstev z geotextilie</t>
  </si>
  <si>
    <t>572925600</t>
  </si>
  <si>
    <t>https://podminky.urs.cz/item/CS_URS_2024_02/632481215</t>
  </si>
  <si>
    <t>22</t>
  </si>
  <si>
    <t>634112126</t>
  </si>
  <si>
    <t>Obvodová dilatace mezi stěnou a mazaninou nebo potěrem podlahovým páskem z pěnového PE s fólií tl. do 10 mm, výšky 100 mm</t>
  </si>
  <si>
    <t>m</t>
  </si>
  <si>
    <t>1631474265</t>
  </si>
  <si>
    <t>https://podminky.urs.cz/item/CS_URS_2024_02/634112126</t>
  </si>
  <si>
    <t>"Podlaha P4" 22,78*0,9</t>
  </si>
  <si>
    <t>"Podlaha P5" 42,03*0,9</t>
  </si>
  <si>
    <t>23</t>
  </si>
  <si>
    <t>635211221</t>
  </si>
  <si>
    <t>Násyp lehký pod podlahy pod plovoucí nebo tepelně izolační vrstvy podlah o tl. do 20 mm (lože) z keramzitu</t>
  </si>
  <si>
    <t>-765463696</t>
  </si>
  <si>
    <t>https://podminky.urs.cz/item/CS_URS_2024_02/635211221</t>
  </si>
  <si>
    <t>64</t>
  </si>
  <si>
    <t>Osazování výplní otvorů</t>
  </si>
  <si>
    <t>24</t>
  </si>
  <si>
    <t>642945111</t>
  </si>
  <si>
    <t>Osazování ocelových zárubní protipožárních nebo protiplynových dveří do vynechaného otvoru, s obetonováním, dveří jednokřídlových do 2,5 m2</t>
  </si>
  <si>
    <t>836479743</t>
  </si>
  <si>
    <t>https://podminky.urs.cz/item/CS_URS_2024_02/642945111</t>
  </si>
  <si>
    <t xml:space="preserve">Dle tabulky dveří </t>
  </si>
  <si>
    <t>"D.03" 1</t>
  </si>
  <si>
    <t>"D.05" 1</t>
  </si>
  <si>
    <t>25</t>
  </si>
  <si>
    <t>M</t>
  </si>
  <si>
    <t>55331562</t>
  </si>
  <si>
    <t>zárubeň jednokřídlá ocelová pro zdění s protipožární úpravou tl stěny 110-150mm rozměru 800/1970, 2100mm</t>
  </si>
  <si>
    <t>-85981326</t>
  </si>
  <si>
    <t>"Protipožární dveře D 03" 1</t>
  </si>
  <si>
    <t>26</t>
  </si>
  <si>
    <t>55331563</t>
  </si>
  <si>
    <t>zárubeň jednokřídlá ocelová pro zdění s protipožární úpravou tl stěny 110-150mm rozměru 900/1970, 2100mm</t>
  </si>
  <si>
    <t>86494933</t>
  </si>
  <si>
    <t>"Protipožární dveře D 05" 1</t>
  </si>
  <si>
    <t>Ostatní konstrukce a práce, bourání</t>
  </si>
  <si>
    <t>94</t>
  </si>
  <si>
    <t>Lešení a stavební výtahy</t>
  </si>
  <si>
    <t>27</t>
  </si>
  <si>
    <t>949101111</t>
  </si>
  <si>
    <t>Lešení pomocné pracovní pro objekty pozemních staveb pro zatížení do 150 kg/m2, o výšce lešeňové podlahy do 1,9 m</t>
  </si>
  <si>
    <t>-1797864966</t>
  </si>
  <si>
    <t>https://podminky.urs.cz/item/CS_URS_2024_02/949101111</t>
  </si>
  <si>
    <t>95</t>
  </si>
  <si>
    <t>Různé dokončovací konstrukce a práce pozemních staveb</t>
  </si>
  <si>
    <t>28</t>
  </si>
  <si>
    <t>952901111</t>
  </si>
  <si>
    <t>Vyčištění budov nebo objektů před předáním do užívání budov bytové nebo občanské výstavby, světlé výšky podlaží do 4 m</t>
  </si>
  <si>
    <t>-2140534400</t>
  </si>
  <si>
    <t>https://podminky.urs.cz/item/CS_URS_2024_02/952901111</t>
  </si>
  <si>
    <t>Dle podlahové plochy místností dotčených výstavbou</t>
  </si>
  <si>
    <t>144,42+152,87+11,58+6,66+9,38</t>
  </si>
  <si>
    <t>29</t>
  </si>
  <si>
    <t>953941R01</t>
  </si>
  <si>
    <t xml:space="preserve">Osazování svorníků o průměru 20 mm dl přes 150 do 300 mm pro spojení ocelových nosníků </t>
  </si>
  <si>
    <t>-1924438695</t>
  </si>
  <si>
    <t>Dle statiky u nosníku 2 x UPE 180</t>
  </si>
  <si>
    <t>30</t>
  </si>
  <si>
    <t>953966122.R</t>
  </si>
  <si>
    <t xml:space="preserve">Montáž ochranného rohového profilu na stěnu pomocí hmoždinek </t>
  </si>
  <si>
    <t>-1615130566</t>
  </si>
  <si>
    <t>Dle tabulky zámečnických výrobků</t>
  </si>
  <si>
    <t>"Výrobek  Z.01" 20*2</t>
  </si>
  <si>
    <t>31</t>
  </si>
  <si>
    <t>55342Z.01</t>
  </si>
  <si>
    <t>nerezový ochranný úhelník 100 x 100 mm, tl. plechu 3 mm, délka 2000 mm</t>
  </si>
  <si>
    <t>-824634615</t>
  </si>
  <si>
    <t>"Výrobek  Z.01" 20</t>
  </si>
  <si>
    <t>32</t>
  </si>
  <si>
    <t>95990R01</t>
  </si>
  <si>
    <t xml:space="preserve">Zednické výpomoci u řemesel </t>
  </si>
  <si>
    <t>hod</t>
  </si>
  <si>
    <t>-1630262630</t>
  </si>
  <si>
    <t>Zednické výpomoci včetně materiálu na opravy zdiva</t>
  </si>
  <si>
    <t>"ZTI" 18</t>
  </si>
  <si>
    <t>"VZT" 20</t>
  </si>
  <si>
    <t>"Topení" 10</t>
  </si>
  <si>
    <t>"Elektro" 20</t>
  </si>
  <si>
    <t>33</t>
  </si>
  <si>
    <t>95990R02</t>
  </si>
  <si>
    <t xml:space="preserve">Odstranění stávajících zařizovacích předmětů, nábytku a interéru </t>
  </si>
  <si>
    <t>kpl</t>
  </si>
  <si>
    <t>-835426704</t>
  </si>
  <si>
    <t>"dle bodu 2 u výkresu bouracích prací" 1</t>
  </si>
  <si>
    <t>34</t>
  </si>
  <si>
    <t>95990R03</t>
  </si>
  <si>
    <t xml:space="preserve">Provádění sond v průběhu stavebních prací </t>
  </si>
  <si>
    <t>1296751382</t>
  </si>
  <si>
    <t xml:space="preserve">Provádění sond vpřed provedením bourání staticky neurčitých konstrukcí </t>
  </si>
  <si>
    <t>"Dle technické zprávy" 1</t>
  </si>
  <si>
    <t>35</t>
  </si>
  <si>
    <t>95990R04</t>
  </si>
  <si>
    <t>Provizorní prachotěsná stěna 1,68*2,76 m s uzamykatelnými dveřmi pro vstup na staveniště ze stavebního výtahu dle výkresu ZOV - montáž a demontáž</t>
  </si>
  <si>
    <t>-1272580691</t>
  </si>
  <si>
    <t>Včetně následné demontáže a likvidace zástěny</t>
  </si>
  <si>
    <t>36</t>
  </si>
  <si>
    <t>95990R05</t>
  </si>
  <si>
    <t>Provedení prachotěsné stěny 1900x2500 mm s 1 kř uzamykatelnými dveřmií mezi jídelnou a chodbou z dlvodu oddělení stavby od provozu STC dle popisu v ZOV</t>
  </si>
  <si>
    <t>308530600</t>
  </si>
  <si>
    <t xml:space="preserve">Stávající dveře budou repasovány, po repasy po dokončení stavebních prací vráceny na původní místo. </t>
  </si>
  <si>
    <t>37</t>
  </si>
  <si>
    <t>95990R06</t>
  </si>
  <si>
    <t>Provedení prachotěsné stěny lomené ve strojovně výtahu s 1 kř uzamykatelnými dveřmií z dlvodu oddělení stavby od provozu STC dle popisu v ZOV</t>
  </si>
  <si>
    <t>-256494657</t>
  </si>
  <si>
    <t xml:space="preserve">Včetně následné demontáže a likvidace </t>
  </si>
  <si>
    <t>38</t>
  </si>
  <si>
    <t>95990R07</t>
  </si>
  <si>
    <t>Provedení prachotěsné stěny na schodišti ve 4. NP z důvodu oddělení stavby od provozu STC dle popisu v ZOV</t>
  </si>
  <si>
    <t>-2027996147</t>
  </si>
  <si>
    <t>96</t>
  </si>
  <si>
    <t>Bourání konstrukcí</t>
  </si>
  <si>
    <t>39</t>
  </si>
  <si>
    <t>962031132</t>
  </si>
  <si>
    <t>Bourání příček nebo přizdívek z cihel pálených plných nebo dutých, tl. do 100 mm</t>
  </si>
  <si>
    <t>-1563761050</t>
  </si>
  <si>
    <t>https://podminky.urs.cz/item/CS_URS_2024_02/962031132</t>
  </si>
  <si>
    <t>Dle výkresu bourání</t>
  </si>
  <si>
    <t>(1,08+2,03)/2*2,105</t>
  </si>
  <si>
    <t>2,1*2,475-0,6*2</t>
  </si>
  <si>
    <t>2,47*1,79*3-0,6*2*3</t>
  </si>
  <si>
    <t>2,47*(0,76+0,59+1,355)</t>
  </si>
  <si>
    <t>3,245*(1,18+2,892)/2</t>
  </si>
  <si>
    <t>3,3*(0,55+0,6)</t>
  </si>
  <si>
    <t>3,3*1,1-0,9*2</t>
  </si>
  <si>
    <t>2,92*(2,095+1,192)-0,8*2</t>
  </si>
  <si>
    <t>1,098*2,25-0,87*2,13</t>
  </si>
  <si>
    <t>1,672*2,25-1,41*2,12</t>
  </si>
  <si>
    <t>40</t>
  </si>
  <si>
    <t>962031133</t>
  </si>
  <si>
    <t>Bourání příček nebo přizdívek z cihel pálených plných nebo dutých, tl. přes 100 do 150 mm</t>
  </si>
  <si>
    <t>-1146904019</t>
  </si>
  <si>
    <t>https://podminky.urs.cz/item/CS_URS_2024_02/962031133</t>
  </si>
  <si>
    <t>Dle výkresu bouracích prací</t>
  </si>
  <si>
    <t>1,62*2,92-0,8*2</t>
  </si>
  <si>
    <t>"Odbourání parapetu u výdeje jídel" 1,13*(2,085+2,734)</t>
  </si>
  <si>
    <t>41</t>
  </si>
  <si>
    <t>962032231</t>
  </si>
  <si>
    <t>Bourání zdiva nadzákladového z cihel pálených plných nebo lícových nebo vápenopískových, na maltu vápennou nebo vápenocementovou, objemu přes 1 m3</t>
  </si>
  <si>
    <t>-1282581827</t>
  </si>
  <si>
    <t>https://podminky.urs.cz/item/CS_URS_2024_02/962032231</t>
  </si>
  <si>
    <t>Dle výkresů bouracích prací</t>
  </si>
  <si>
    <t>0,19*3,86*(1,79+3,305)</t>
  </si>
  <si>
    <t>0,175*2,675*2,8</t>
  </si>
  <si>
    <t>"Zdvojená stěna, pouze zeď" 0,175*(3,11*5,325-0,8*2)</t>
  </si>
  <si>
    <t>0,175*(2,19*2,8-1,41*2,1)</t>
  </si>
  <si>
    <t>0,175*1,42*3,32</t>
  </si>
  <si>
    <t>42</t>
  </si>
  <si>
    <t>962051115</t>
  </si>
  <si>
    <t>Bourání příček železobetonových tloušťky do 100 mm</t>
  </si>
  <si>
    <t>1195559417</t>
  </si>
  <si>
    <t>https://podminky.urs.cz/item/CS_URS_2024_02/962051115</t>
  </si>
  <si>
    <t>Vybourání moniérky v e zdvojené stěně</t>
  </si>
  <si>
    <t>"Zdvojená stěna" 3,11*5,325-0,8*2</t>
  </si>
  <si>
    <t>43</t>
  </si>
  <si>
    <t>965042141</t>
  </si>
  <si>
    <t>Bourání mazanin betonových nebo z litého asfaltu tl. do 100 mm, plochy přes 4 m2</t>
  </si>
  <si>
    <t>314395459</t>
  </si>
  <si>
    <t>https://podminky.urs.cz/item/CS_URS_2024_02/965042141</t>
  </si>
  <si>
    <t>Vybourání podlahových vrstev dle sond až na stropní základ, vrstva betonu 40+50 mm</t>
  </si>
  <si>
    <t>0,09*(28,92+4,53+9,44+25,58)</t>
  </si>
  <si>
    <t>44</t>
  </si>
  <si>
    <t>965081113</t>
  </si>
  <si>
    <t>Bourání podlah z dlaždic bez podkladního lože nebo mazaniny, s jakoukoliv výplní spár půdních, plochy přes 1 m2</t>
  </si>
  <si>
    <t>-2004905979</t>
  </si>
  <si>
    <t>https://podminky.urs.cz/item/CS_URS_2024_02/965081113</t>
  </si>
  <si>
    <t>Vybourání podlahových vrstev dle sond až na stropní základ, vrstva půdovek pod betonem</t>
  </si>
  <si>
    <t>4,53+9,44+25,58</t>
  </si>
  <si>
    <t>45</t>
  </si>
  <si>
    <t>968062355</t>
  </si>
  <si>
    <t>Vybourání dřevěných rámů oken s křídly, dveřních zárubní, vrat, stěn, ostění nebo obkladů rámů oken s křídly dvojitých, plochy do 2 m2</t>
  </si>
  <si>
    <t>-250935188</t>
  </si>
  <si>
    <t>https://podminky.urs.cz/item/CS_URS_2024_02/968062355</t>
  </si>
  <si>
    <t>Vybourání stávajícího špaletového okna na schodišti do 6. NP</t>
  </si>
  <si>
    <t>1,21*1,21</t>
  </si>
  <si>
    <t>46</t>
  </si>
  <si>
    <t>968062455</t>
  </si>
  <si>
    <t>Vybourání dřevěných rámů oken s křídly, dveřních zárubní, vrat, stěn, ostění nebo obkladů dveřních zárubní, plochy do 2 m2</t>
  </si>
  <si>
    <t>-1254903895</t>
  </si>
  <si>
    <t>https://podminky.urs.cz/item/CS_URS_2024_02/968062455</t>
  </si>
  <si>
    <t>Vybourání dřevěných zárubní dveří v příčkách a stěnách</t>
  </si>
  <si>
    <t>0,87*2,13</t>
  </si>
  <si>
    <t>47</t>
  </si>
  <si>
    <t>968062456</t>
  </si>
  <si>
    <t>Vybourání dřevěných rámů oken s křídly, dveřních zárubní, vrat, stěn, ostění nebo obkladů dveřních zárubní, plochy přes 2 m2</t>
  </si>
  <si>
    <t>1362886055</t>
  </si>
  <si>
    <t>https://podminky.urs.cz/item/CS_URS_2024_02/968062456</t>
  </si>
  <si>
    <t>1,41*2,1+1,41*2,12</t>
  </si>
  <si>
    <t>48</t>
  </si>
  <si>
    <t>968072455</t>
  </si>
  <si>
    <t>Vybourání kovových rámů oken s křídly, dveřních zárubní, vrat, stěn, ostění nebo obkladů dveřních zárubní, plochy do 2 m2</t>
  </si>
  <si>
    <t>-1029353612</t>
  </si>
  <si>
    <t>https://podminky.urs.cz/item/CS_URS_2024_02/968072455</t>
  </si>
  <si>
    <t>Vybourání dveří na střechu včetně zárubní</t>
  </si>
  <si>
    <t>1*1,9</t>
  </si>
  <si>
    <t>Vybourání zárubní v bouraných příčkách</t>
  </si>
  <si>
    <t>0,6*2*3</t>
  </si>
  <si>
    <t>0,7*2*2</t>
  </si>
  <si>
    <t>0,8*2*3</t>
  </si>
  <si>
    <t>49</t>
  </si>
  <si>
    <t>968072456</t>
  </si>
  <si>
    <t>Vybourání kovových rámů oken s křídly, dveřních zárubní, vrat, stěn, ostění nebo obkladů dveřních zárubní, plochy přes 2 m2</t>
  </si>
  <si>
    <t>2117810328</t>
  </si>
  <si>
    <t>https://podminky.urs.cz/item/CS_URS_2024_02/968072456</t>
  </si>
  <si>
    <t>50</t>
  </si>
  <si>
    <t>971033431</t>
  </si>
  <si>
    <t>Vybourání otvorů ve zdivu základovém nebo nadzákladovém z cihel, tvárnic, příčkovek z cihel pálených na maltu vápennou nebo vápenocementovou plochy do 0,25 m2, tl. do 150 mm</t>
  </si>
  <si>
    <t>-1632825281</t>
  </si>
  <si>
    <t>https://podminky.urs.cz/item/CS_URS_2024_02/971033431</t>
  </si>
  <si>
    <t>Pro rozvody VZT dle výkresu bouracích prací - bod 12</t>
  </si>
  <si>
    <t>51</t>
  </si>
  <si>
    <t>971033531</t>
  </si>
  <si>
    <t>Vybourání otvorů ve zdivu základovém nebo nadzákladovém z cihel, tvárnic, příčkovek z cihel pálených na maltu vápennou nebo vápenocementovou plochy do 1 m2, tl. do 150 mm</t>
  </si>
  <si>
    <t>1135775247</t>
  </si>
  <si>
    <t>https://podminky.urs.cz/item/CS_URS_2024_02/971033531</t>
  </si>
  <si>
    <t>52</t>
  </si>
  <si>
    <t>971033631</t>
  </si>
  <si>
    <t>Vybourání otvorů ve zdivu základovém nebo nadzákladovém z cihel, tvárnic, příčkovek z cihel pálených na maltu vápennou nebo vápenocementovou plochy do 4 m2, tl. do 150 mm</t>
  </si>
  <si>
    <t>-1433587342</t>
  </si>
  <si>
    <t>https://podminky.urs.cz/item/CS_URS_2024_02/971033631</t>
  </si>
  <si>
    <t>Pro rozvody instalací dle výkresu bouracích prací - bod 18</t>
  </si>
  <si>
    <t>53</t>
  </si>
  <si>
    <t>972054491</t>
  </si>
  <si>
    <t>Vybourání otvorů ve stropech nebo klenbách železobetonových bez odstranění podlahy a násypu, plochy do 1 m2, tl. přes 80 mm</t>
  </si>
  <si>
    <t>-1558925030</t>
  </si>
  <si>
    <t>https://podminky.urs.cz/item/CS_URS_2024_02/972054491</t>
  </si>
  <si>
    <t>Dle konstrukční části a výresu bourání</t>
  </si>
  <si>
    <t>Vybourání otvoru do stávajícího stropu mezi skladem v 5. NP a strojovnou výtahu v 6. NP</t>
  </si>
  <si>
    <t>0,54*0,81*0,5</t>
  </si>
  <si>
    <t>54</t>
  </si>
  <si>
    <t>972086R.01</t>
  </si>
  <si>
    <t xml:space="preserve">Vybourání otvoru v podhledu stropu - bedničkový strop </t>
  </si>
  <si>
    <t>-1079750647</t>
  </si>
  <si>
    <t>"Dle technické zprávy, rozsah dle potřeby, místn. 409" 1</t>
  </si>
  <si>
    <t>55</t>
  </si>
  <si>
    <t>973031151</t>
  </si>
  <si>
    <t>Vysekání výklenků nebo kapes ve zdivu z cihel na maltu vápennou nebo vápenocementovou výklenků, pohledové plochy přes 0,25 m2</t>
  </si>
  <si>
    <t>218347797</t>
  </si>
  <si>
    <t>https://podminky.urs.cz/item/CS_URS_2024_02/973031151</t>
  </si>
  <si>
    <t>Odsekání parapetu pod nikou v místnosti 108 dle bodu 14 výkresu bouracích prací</t>
  </si>
  <si>
    <t>0,72*0,96*0,2</t>
  </si>
  <si>
    <t>56</t>
  </si>
  <si>
    <t>973031325</t>
  </si>
  <si>
    <t>Vysekání výklenků nebo kapes ve zdivu z cihel na maltu vápennou nebo vápenocementovou kapes, plochy do 0,10 m2, hl. do 300 mm</t>
  </si>
  <si>
    <t>-463696128</t>
  </si>
  <si>
    <t>https://podminky.urs.cz/item/CS_URS_2024_02/973031325</t>
  </si>
  <si>
    <t>Kapsy pro osazení nosníků pod stropem- pro každý nosník samostatně</t>
  </si>
  <si>
    <t>Mezisoučet</t>
  </si>
  <si>
    <t>Kapsy pro nosníky konstrukce pod VZT jednotkou na střeše</t>
  </si>
  <si>
    <t>"Ve výkresu bourání ozn. pol. 17" 4</t>
  </si>
  <si>
    <t>57</t>
  </si>
  <si>
    <t>974031132</t>
  </si>
  <si>
    <t>Vysekání rýh ve zdivu cihelném na maltu vápennou nebo vápenocementovou do hl. 50 mm a šířky do 70 mm</t>
  </si>
  <si>
    <t>-1072279568</t>
  </si>
  <si>
    <t>https://podminky.urs.cz/item/CS_URS_2024_02/974031132</t>
  </si>
  <si>
    <t>Pro rozvody vody, předpoklad cca 1/4 rozvodů ve stávajícím zdivu</t>
  </si>
  <si>
    <t>248*0,25</t>
  </si>
  <si>
    <t>58</t>
  </si>
  <si>
    <t>974031153</t>
  </si>
  <si>
    <t>Vysekání rýh ve zdivu cihelném na maltu vápennou nebo vápenocementovou do hl. 100 mm a šířky do 100 mm</t>
  </si>
  <si>
    <t>848004893</t>
  </si>
  <si>
    <t>https://podminky.urs.cz/item/CS_URS_2024_02/974031153</t>
  </si>
  <si>
    <t>Pro kanalizaci ve stávajícím zdivu</t>
  </si>
  <si>
    <t>80*0,25</t>
  </si>
  <si>
    <t>59</t>
  </si>
  <si>
    <t>974031164</t>
  </si>
  <si>
    <t>Vysekání rýh ve zdivu cihelném na maltu vápennou nebo vápenocementovou do hl. 150 mm a šířky do 150 mm</t>
  </si>
  <si>
    <t>456607837</t>
  </si>
  <si>
    <t>https://podminky.urs.cz/item/CS_URS_2024_02/974031164</t>
  </si>
  <si>
    <t>Pro nosníky nad otvorem ve střešní nástavbě</t>
  </si>
  <si>
    <t>"Pro nosníky IPN 80" 1*2</t>
  </si>
  <si>
    <t>60</t>
  </si>
  <si>
    <t>974031165</t>
  </si>
  <si>
    <t>Vysekání rýh ve zdivu cihelném na maltu vápennou nebo vápenocementovou do hl. 150 mm a šířky do 200 mm</t>
  </si>
  <si>
    <t>919443968</t>
  </si>
  <si>
    <t>https://podminky.urs.cz/item/CS_URS_2024_02/974031165</t>
  </si>
  <si>
    <t>Pro osazení nosníků pod stropem</t>
  </si>
  <si>
    <t>"IPN 180" 2,675*2</t>
  </si>
  <si>
    <t>"UPN 180" 5,325*2</t>
  </si>
  <si>
    <t>974042554</t>
  </si>
  <si>
    <t>Vysekání rýh v betonové nebo jiné monolitické dlažbě s betonovým podkladem do hl. 100 mm a šířky do 150 mm</t>
  </si>
  <si>
    <t>1041671319</t>
  </si>
  <si>
    <t>https://podminky.urs.cz/item/CS_URS_2024_02/974042554</t>
  </si>
  <si>
    <t>Rýha pro kanalizaci v podlaze dle bodu 16 ve výkresu bouracích prací</t>
  </si>
  <si>
    <t>977151123</t>
  </si>
  <si>
    <t>Jádrové vrty diamantovými korunkami do stavebních materiálů (železobetonu, betonu, cihel, obkladů, dlažeb, kamene) průměru přes 130 do 150 mm</t>
  </si>
  <si>
    <t>-215326803</t>
  </si>
  <si>
    <t>https://podminky.urs.cz/item/CS_URS_2024_02/977151123</t>
  </si>
  <si>
    <t xml:space="preserve">"Vývrty ve zdivu mezi schodištěm a střešní nástavbou" 0,55 </t>
  </si>
  <si>
    <t>"Vývrty ve stropu nad skladem" 0,245</t>
  </si>
  <si>
    <t>977151134</t>
  </si>
  <si>
    <t>Jádrové vrty diamantovými korunkami do stavebních materiálů (železobetonu, betonu, cihel, obkladů, dlažeb, kamene) průměru přes 500 do 550 mm</t>
  </si>
  <si>
    <t>-311273352</t>
  </si>
  <si>
    <t>https://podminky.urs.cz/item/CS_URS_2024_02/977151134</t>
  </si>
  <si>
    <t>Jádrový vývrt do zdiva pro VZT mezi jídelnou a chodbou jídelny</t>
  </si>
  <si>
    <t>"S.H. otvoru 2670" 0,49</t>
  </si>
  <si>
    <t>977212111</t>
  </si>
  <si>
    <t>Řezání konstrukcí diamantovým lanem železobetonových s výztuží průměru do 16 mm</t>
  </si>
  <si>
    <t>1527654740</t>
  </si>
  <si>
    <t>https://podminky.urs.cz/item/CS_URS_2024_02/977212111</t>
  </si>
  <si>
    <t>2*(0,81+0,5)*0,54</t>
  </si>
  <si>
    <t>98</t>
  </si>
  <si>
    <t>Demolice a sanace</t>
  </si>
  <si>
    <t>65</t>
  </si>
  <si>
    <t>985131211</t>
  </si>
  <si>
    <t>Očištění ploch stěn, rubu kleneb a podlah tryskání pískem sušeným</t>
  </si>
  <si>
    <t>-859067227</t>
  </si>
  <si>
    <t>https://podminky.urs.cz/item/CS_URS_2024_02/985131211</t>
  </si>
  <si>
    <t>Stávající schodiště ze 4. NP do 6. NP, celkem 43 stupňů</t>
  </si>
  <si>
    <t>43*1,14*(0,29+0,174)</t>
  </si>
  <si>
    <t>66</t>
  </si>
  <si>
    <t>985520111</t>
  </si>
  <si>
    <t>Stříkaný beton z mokré směsi pevnosti v tlaku min. 25 MPa stěn, jedné vrstvy tloušťky do 30 mm</t>
  </si>
  <si>
    <t>1958681597</t>
  </si>
  <si>
    <t>https://podminky.urs.cz/item/CS_URS_2024_02/985520111</t>
  </si>
  <si>
    <t>Bandáž stávajícího sloupu ocelovou výztuhou s cementovou maltou, výška sloupu k nosné konstrukci 2,985</t>
  </si>
  <si>
    <t>2,985*(0,495*2+0,625*2)</t>
  </si>
  <si>
    <t>67</t>
  </si>
  <si>
    <t>985561111</t>
  </si>
  <si>
    <t>Výztuž stříkaného betonu z betonářské oceli stěn z oceli 10 216 (E), průměru prutů do 8 mm</t>
  </si>
  <si>
    <t>549552870</t>
  </si>
  <si>
    <t>https://podminky.urs.cz/item/CS_URS_2024_02/985561111</t>
  </si>
  <si>
    <t>Ocelové profily pro stažení stávajícího sloupu dle konstrukční části PD</t>
  </si>
  <si>
    <t>"L 60/60/6" 4*2,985*5,42*0,001</t>
  </si>
  <si>
    <t>"Pásovina 50/5" 8*2,25*2*0,001</t>
  </si>
  <si>
    <t>"ztratné a na svary %" (0,065+0,036)*0,1</t>
  </si>
  <si>
    <t>997</t>
  </si>
  <si>
    <t>Přesun sutě</t>
  </si>
  <si>
    <t>68</t>
  </si>
  <si>
    <t>997013156</t>
  </si>
  <si>
    <t>Vnitrostaveništní doprava suti a vybouraných hmot vodorovně do 50 m s naložením s omezením mechanizace pro budovy a haly výšky přes 18 do 21 m</t>
  </si>
  <si>
    <t>168177658</t>
  </si>
  <si>
    <t>https://podminky.urs.cz/item/CS_URS_2024_02/997013156</t>
  </si>
  <si>
    <t>69</t>
  </si>
  <si>
    <t>997013501</t>
  </si>
  <si>
    <t>Odvoz suti a vybouraných hmot na skládku nebo meziskládku se složením, na vzdálenost do 1 km</t>
  </si>
  <si>
    <t>477405697</t>
  </si>
  <si>
    <t>https://podminky.urs.cz/item/CS_URS_2024_02/997013501</t>
  </si>
  <si>
    <t>70</t>
  </si>
  <si>
    <t>997013509</t>
  </si>
  <si>
    <t>Odvoz suti a vybouraných hmot na skládku nebo meziskládku se složením, na vzdálenost Příplatek k ceně za každý další i započatý 1 km přes 1 km</t>
  </si>
  <si>
    <t>-689977248</t>
  </si>
  <si>
    <t>https://podminky.urs.cz/item/CS_URS_2024_02/997013509</t>
  </si>
  <si>
    <t>Do 20 km</t>
  </si>
  <si>
    <t>68,444*19</t>
  </si>
  <si>
    <t>71</t>
  </si>
  <si>
    <t>997013871</t>
  </si>
  <si>
    <t>Poplatek za uložení stavebního odpadu na recyklační skládce (skládkovné) směsného stavebního a demoličního zatříděného do Katalogu odpadů pod kódem 17 09 04</t>
  </si>
  <si>
    <t>-571556896</t>
  </si>
  <si>
    <t>https://podminky.urs.cz/item/CS_URS_2024_02/997013871</t>
  </si>
  <si>
    <t>998</t>
  </si>
  <si>
    <t>Přesun hmot</t>
  </si>
  <si>
    <t>72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</si>
  <si>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</si>
  <si>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</si>
  <si>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2091147294</t>
  </si>
  <si>
    <t>https://podminky.urs.cz/item/CS_URS_2024_02/998011010</t>
  </si>
  <si>
    <t>PSV</t>
  </si>
  <si>
    <t>Práce a dodávky PSV</t>
  </si>
  <si>
    <t>713</t>
  </si>
  <si>
    <t>Izolace tepelné</t>
  </si>
  <si>
    <t>73</t>
  </si>
  <si>
    <t>713121111</t>
  </si>
  <si>
    <t>Montáž tepelné izolace podlah rohožemi, pásy, deskami, dílci, bloky (izolační materiál ve specifikaci) kladenými volně jednovrstvá</t>
  </si>
  <si>
    <t>-364738449</t>
  </si>
  <si>
    <t>https://podminky.urs.cz/item/CS_URS_2024_02/713121111</t>
  </si>
  <si>
    <t>74</t>
  </si>
  <si>
    <t>63141430</t>
  </si>
  <si>
    <t>deska tepelně izolační minerální plovoucích podlah λ=0,033-0,035 tl 20mm</t>
  </si>
  <si>
    <t>155810854</t>
  </si>
  <si>
    <t>Dle skladby podlah - kročejová izolace</t>
  </si>
  <si>
    <t>64,81*1,05 'Přepočtené koeficientem množství</t>
  </si>
  <si>
    <t>75</t>
  </si>
  <si>
    <t>713121121</t>
  </si>
  <si>
    <t>Montáž tepelné izolace podlah rohožemi, pásy, deskami, dílci, bloky (izolační materiál ve specifikaci) kladenými volně dvouvrstvá</t>
  </si>
  <si>
    <t>-1215911486</t>
  </si>
  <si>
    <t>https://podminky.urs.cz/item/CS_URS_2024_02/713121121</t>
  </si>
  <si>
    <t>76</t>
  </si>
  <si>
    <t>28376415</t>
  </si>
  <si>
    <t>deska XPS hrana polodrážková a hladký povrch 300kPA λ=0,035 tl 30mm</t>
  </si>
  <si>
    <t>560498353</t>
  </si>
  <si>
    <t>42,03*1,05 'Přepočtené koeficientem množství</t>
  </si>
  <si>
    <t>714</t>
  </si>
  <si>
    <t>Akustická a protiotřesová opatření</t>
  </si>
  <si>
    <t>77</t>
  </si>
  <si>
    <t>714113104</t>
  </si>
  <si>
    <t>Montáž akustických obkladů z dřevěných akustických lamelových obkladů stěn, ukotvených lepením</t>
  </si>
  <si>
    <t>-3609444</t>
  </si>
  <si>
    <t>https://podminky.urs.cz/item/CS_URS_2024_02/714113104</t>
  </si>
  <si>
    <t>Dle tabulky truhlářských výrobků</t>
  </si>
  <si>
    <t>"Akustický panel obkladový" 81</t>
  </si>
  <si>
    <t>78</t>
  </si>
  <si>
    <t>60712T01</t>
  </si>
  <si>
    <t xml:space="preserve">panel obkladový akustický na stěny z  fóliovaných MDF latí filcové podlažce lepený na konstrukci </t>
  </si>
  <si>
    <t>-1343563289</t>
  </si>
  <si>
    <t>81*1,08 'Přepočtené koeficientem množství</t>
  </si>
  <si>
    <t>79</t>
  </si>
  <si>
    <t>998714313</t>
  </si>
  <si>
    <t>Přesun hmot pro akustická a protiotřesová opatření stanovený procentní sazbou (%) z ceny vodorovná dopravní vzdálenost do 50 m ruční (bez užití mechanizace) v objektech výšky přes 12 do 24 m</t>
  </si>
  <si>
    <t>%</t>
  </si>
  <si>
    <t>-2018076113</t>
  </si>
  <si>
    <t>https://podminky.urs.cz/item/CS_URS_2024_02/998714313</t>
  </si>
  <si>
    <t>721</t>
  </si>
  <si>
    <t>Zdravotechnika - vnitřní kanalizace</t>
  </si>
  <si>
    <t>80</t>
  </si>
  <si>
    <t>721140802</t>
  </si>
  <si>
    <t xml:space="preserve">Demontáž stávajících rozvodů vnitřní kanalizace </t>
  </si>
  <si>
    <t>soubor</t>
  </si>
  <si>
    <t>-4229054</t>
  </si>
  <si>
    <t>https://podminky.urs.cz/item/CS_URS_2024_02/721140802</t>
  </si>
  <si>
    <t>81</t>
  </si>
  <si>
    <t>721171903</t>
  </si>
  <si>
    <t>Opravy odpadního potrubí plastového vsazení odbočky do potrubí DN 50</t>
  </si>
  <si>
    <t>-521448899</t>
  </si>
  <si>
    <t>https://podminky.urs.cz/item/CS_URS_2024_02/721171903</t>
  </si>
  <si>
    <t>Napojení odkapu PV</t>
  </si>
  <si>
    <t>82</t>
  </si>
  <si>
    <t>6000023655</t>
  </si>
  <si>
    <t>Sifon pro odkapávající kondenzát HL136N s přídavnou mechanickou zápachovou uzávěrkou</t>
  </si>
  <si>
    <t>1853945021</t>
  </si>
  <si>
    <t>83</t>
  </si>
  <si>
    <t>721174R01</t>
  </si>
  <si>
    <t xml:space="preserve">Potrubí kanalizační odpadní ze svařovaného PE DN 32 včetně kotvících prvků, manžet a tepelné izolace proti rosení </t>
  </si>
  <si>
    <t>437334030</t>
  </si>
  <si>
    <t>"délka potrubí dle ZTI" 4</t>
  </si>
  <si>
    <t>84</t>
  </si>
  <si>
    <t>721174041</t>
  </si>
  <si>
    <t>Potrubí z trub polypropylenových připojovací DN 32</t>
  </si>
  <si>
    <t>595801691</t>
  </si>
  <si>
    <t>https://podminky.urs.cz/item/CS_URS_2024_02/721174041</t>
  </si>
  <si>
    <t xml:space="preserve">Kompletní potrubí včetně tvarovek, kotvících prvků , objímek </t>
  </si>
  <si>
    <t>"pro odkapy kondenzátu"1</t>
  </si>
  <si>
    <t>85</t>
  </si>
  <si>
    <t>721174043</t>
  </si>
  <si>
    <t>Potrubí z trub polypropylenových připojovací DN 50</t>
  </si>
  <si>
    <t>719360054</t>
  </si>
  <si>
    <t>https://podminky.urs.cz/item/CS_URS_2024_02/721174043</t>
  </si>
  <si>
    <t>"Připojení ZP" 45</t>
  </si>
  <si>
    <t>86</t>
  </si>
  <si>
    <t>721174044</t>
  </si>
  <si>
    <t>Potrubí z trub polypropylenových připojovací DN 75</t>
  </si>
  <si>
    <t>1151205096</t>
  </si>
  <si>
    <t>https://podminky.urs.cz/item/CS_URS_2024_02/721174044</t>
  </si>
  <si>
    <t>"Připojení ZP" 15</t>
  </si>
  <si>
    <t>87</t>
  </si>
  <si>
    <t>721174045</t>
  </si>
  <si>
    <t>Potrubí z trub polypropylenových připojovací DN 110</t>
  </si>
  <si>
    <t>-637115986</t>
  </si>
  <si>
    <t>https://podminky.urs.cz/item/CS_URS_2024_02/721174045</t>
  </si>
  <si>
    <t>"Připojení ZP" 5</t>
  </si>
  <si>
    <t>88</t>
  </si>
  <si>
    <t>721175205</t>
  </si>
  <si>
    <t>Plastové potrubí odhlučněné třívrstvé připojovací DN 110</t>
  </si>
  <si>
    <t>1019165437</t>
  </si>
  <si>
    <t>https://podminky.urs.cz/item/CS_URS_2024_02/721175205</t>
  </si>
  <si>
    <t>89</t>
  </si>
  <si>
    <t>721211402</t>
  </si>
  <si>
    <t>Podlahové vpusti s vodorovným odtokem DN 40/50 s automatickým vztlakovým uzávěrem, mřížka nerez 115x115</t>
  </si>
  <si>
    <t>-2097844165</t>
  </si>
  <si>
    <t>https://podminky.urs.cz/item/CS_URS_2024_02/721211402</t>
  </si>
  <si>
    <t>Kompletní potrubí včetně nástavců, spojek, sad osazení do konstrukce</t>
  </si>
  <si>
    <t>90</t>
  </si>
  <si>
    <t>721274123</t>
  </si>
  <si>
    <t>Ventily přivzdušňovací odpadních potrubí vnitřní DN 100</t>
  </si>
  <si>
    <t>1122249981</t>
  </si>
  <si>
    <t>https://podminky.urs.cz/item/CS_URS_2024_02/721274123</t>
  </si>
  <si>
    <t>Systém pro zazdění - podomítkový systém</t>
  </si>
  <si>
    <t>722</t>
  </si>
  <si>
    <t>Zdravotechnika - vnitřní vodovod</t>
  </si>
  <si>
    <t>91</t>
  </si>
  <si>
    <t>722130R01</t>
  </si>
  <si>
    <t xml:space="preserve">Demontáž stávajících rozvodů vody </t>
  </si>
  <si>
    <t>soub</t>
  </si>
  <si>
    <t>1156157202</t>
  </si>
  <si>
    <t>92</t>
  </si>
  <si>
    <t>722173402</t>
  </si>
  <si>
    <t>Potrubí z plastových trubek z vícevrstvého polyethylenu (PE-Xc/Al/PE-Xc) spojované lisováním PN 16 do 70°C D 20/2,3</t>
  </si>
  <si>
    <t>968531159</t>
  </si>
  <si>
    <t>https://podminky.urs.cz/item/CS_URS_2024_02/722173402</t>
  </si>
  <si>
    <t xml:space="preserve">Kompletní systém potrubí včetně tvarovek, fitinek, spojek a propojovacích prvků , pomocných konstrukcí, táhel, kompenzace a pod. </t>
  </si>
  <si>
    <t>110</t>
  </si>
  <si>
    <t>93</t>
  </si>
  <si>
    <t>722173403</t>
  </si>
  <si>
    <t>Potrubí z plastových trubek z vícevrstvého polyethylenu (PE-Xc/Al/PE-Xc) spojované lisováním PN 16 do 70°C D 25/2,8</t>
  </si>
  <si>
    <t>-1243622615</t>
  </si>
  <si>
    <t>https://podminky.urs.cz/item/CS_URS_2024_02/722173403</t>
  </si>
  <si>
    <t>722173404</t>
  </si>
  <si>
    <t>Potrubí z plastových trubek z vícevrstvého polyethylenu (PE-Xc/Al/PE-Xc) spojované lisováním PN 16 do 70°C D 32/3,6</t>
  </si>
  <si>
    <t>-2072640113</t>
  </si>
  <si>
    <t>https://podminky.urs.cz/item/CS_URS_2024_02/722173404</t>
  </si>
  <si>
    <t>722173405</t>
  </si>
  <si>
    <t>Potrubí z plastových trubek z vícevrstvého polyethylenu (PE-Xc/Al/PE-Xc) spojované lisováním PN 16 do 70°C D 40/4,5</t>
  </si>
  <si>
    <t>999230236</t>
  </si>
  <si>
    <t>https://podminky.urs.cz/item/CS_URS_2024_02/722173405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</si>
  <si>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</si>
  <si>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</si>
  <si>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1379892811</t>
  </si>
  <si>
    <t>https://podminky.urs.cz/item/CS_URS_2024_02/722181221</t>
  </si>
  <si>
    <t>Izolace potrubí trubicemi s uzavřenou strukturou buněk</t>
  </si>
  <si>
    <t>195</t>
  </si>
  <si>
    <t>97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</si>
  <si>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</si>
  <si>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</si>
  <si>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310512480</t>
  </si>
  <si>
    <t>https://podminky.urs.cz/item/CS_URS_2024_02/722181222</t>
  </si>
  <si>
    <t>722230101</t>
  </si>
  <si>
    <t>Armatury se dvěma závity ventily přímé G 1/2"</t>
  </si>
  <si>
    <t>901781851</t>
  </si>
  <si>
    <t>https://podminky.urs.cz/item/CS_URS_2024_02/722230101</t>
  </si>
  <si>
    <t>Uzavírací armatury včetně šroupení, podložek těsnění atd</t>
  </si>
  <si>
    <t>"KK DN 15"6</t>
  </si>
  <si>
    <t>99</t>
  </si>
  <si>
    <t>722230102</t>
  </si>
  <si>
    <t>Armatury se dvěma závity ventily přímé G 3/4"</t>
  </si>
  <si>
    <t>-892268889</t>
  </si>
  <si>
    <t>https://podminky.urs.cz/item/CS_URS_2024_02/722230102</t>
  </si>
  <si>
    <t>"KK DN 20" 15</t>
  </si>
  <si>
    <t>100</t>
  </si>
  <si>
    <t>722290246</t>
  </si>
  <si>
    <t>Zkoušky, proplach a desinfekce vodovodního potrubí zkoušky těsnosti vodovodního potrubí plastového do DN 40</t>
  </si>
  <si>
    <t>-2017277837</t>
  </si>
  <si>
    <t>https://podminky.urs.cz/item/CS_URS_2024_02/722290246</t>
  </si>
  <si>
    <t>725</t>
  </si>
  <si>
    <t>Zdravotechnika - zařizovací předměty</t>
  </si>
  <si>
    <t>101</t>
  </si>
  <si>
    <t>725110811</t>
  </si>
  <si>
    <t>Demontáž klozetů splachovacíchch s nádrží nebo tlakovým splachovačem</t>
  </si>
  <si>
    <t>2063990087</t>
  </si>
  <si>
    <t>https://podminky.urs.cz/item/CS_URS_2024_02/725110811</t>
  </si>
  <si>
    <t>102</t>
  </si>
  <si>
    <t>725112022</t>
  </si>
  <si>
    <t>Zařízení záchodů klozety keramické závěsné na nosné stěny s hlubokým splachováním odpad vodorovný</t>
  </si>
  <si>
    <t>729709054</t>
  </si>
  <si>
    <t>https://podminky.urs.cz/item/CS_URS_2024_02/725112022</t>
  </si>
  <si>
    <t>103</t>
  </si>
  <si>
    <t>725210821</t>
  </si>
  <si>
    <t>Demontáž umyvadel bez výtokových armatur umyvadel</t>
  </si>
  <si>
    <t>-1617228991</t>
  </si>
  <si>
    <t>https://podminky.urs.cz/item/CS_URS_2024_02/725210821</t>
  </si>
  <si>
    <t>104</t>
  </si>
  <si>
    <t>725211617</t>
  </si>
  <si>
    <t>Umyvadla keramická bílá bez výtokových armatur připevněná na stěnu šrouby s krytem na sifon (polosloupem), šířka umyvadla 600 mm</t>
  </si>
  <si>
    <t>-538777106</t>
  </si>
  <si>
    <t>https://podminky.urs.cz/item/CS_URS_2024_02/725211617</t>
  </si>
  <si>
    <t>Umyvadla závěsná</t>
  </si>
  <si>
    <t>105</t>
  </si>
  <si>
    <t>725212115</t>
  </si>
  <si>
    <t>Umyvadla keramická bílá bez výtokových armatur nábytková včetně skříňky s jednou zásuvkou, šířka umyvadla 600 mm</t>
  </si>
  <si>
    <t>-170243351</t>
  </si>
  <si>
    <t>https://podminky.urs.cz/item/CS_URS_2024_02/725212115</t>
  </si>
  <si>
    <t>106</t>
  </si>
  <si>
    <t>725241112</t>
  </si>
  <si>
    <t>Sprchové vaničky akrylátové čtvercové 900x900 mm</t>
  </si>
  <si>
    <t>1539839776</t>
  </si>
  <si>
    <t>https://podminky.urs.cz/item/CS_URS_2024_02/725241112</t>
  </si>
  <si>
    <t>107</t>
  </si>
  <si>
    <t>725244143</t>
  </si>
  <si>
    <t>Sprchové dveře a zástěny dveře sprchové do niky polorámové skleněné tl. 6 mm dveře otvíravé jednokřídlové, na vaničku šířky 900 mm</t>
  </si>
  <si>
    <t>1795781811</t>
  </si>
  <si>
    <t>https://podminky.urs.cz/item/CS_URS_2024_02/725244143</t>
  </si>
  <si>
    <t>108</t>
  </si>
  <si>
    <t>725310821</t>
  </si>
  <si>
    <t>Demontáž dřezů jednodílných bez výtokových armatur na konzolách</t>
  </si>
  <si>
    <t>-1875231069</t>
  </si>
  <si>
    <t>https://podminky.urs.cz/item/CS_URS_2024_02/725310821</t>
  </si>
  <si>
    <t>109</t>
  </si>
  <si>
    <t>725320821</t>
  </si>
  <si>
    <t>Demontáž dřezů dvojitých bez výtokových armatur na konzolách</t>
  </si>
  <si>
    <t>1855695466</t>
  </si>
  <si>
    <t>https://podminky.urs.cz/item/CS_URS_2024_02/725320821</t>
  </si>
  <si>
    <t>725330840</t>
  </si>
  <si>
    <t>Demontáž výlevek bez výtokových armatur a bez nádrže a splachovacího potrubí ocelových nebo litinových</t>
  </si>
  <si>
    <t>1279476230</t>
  </si>
  <si>
    <t>https://podminky.urs.cz/item/CS_URS_2024_02/725330840</t>
  </si>
  <si>
    <t>111</t>
  </si>
  <si>
    <t>725331112</t>
  </si>
  <si>
    <t>Výlevky bez výtokových armatur a splachovací nádrže keramické se sklopnou plastovou mřížkou závěsné, výšky 500 mm</t>
  </si>
  <si>
    <t>87049788</t>
  </si>
  <si>
    <t>https://podminky.urs.cz/item/CS_URS_2024_02/725331112</t>
  </si>
  <si>
    <t>112</t>
  </si>
  <si>
    <t>725813112</t>
  </si>
  <si>
    <t>Ventily rohové bez připojovací trubičky nebo flexi hadičky pračkové G 3/4"</t>
  </si>
  <si>
    <t>1349342682</t>
  </si>
  <si>
    <t>https://podminky.urs.cz/item/CS_URS_2024_02/725813112</t>
  </si>
  <si>
    <t>113</t>
  </si>
  <si>
    <t>725819401</t>
  </si>
  <si>
    <t>Ventily montáž ventilů ostatních typů rohových s připojovací trubičkou G 1/2"</t>
  </si>
  <si>
    <t>736361435</t>
  </si>
  <si>
    <t>https://podminky.urs.cz/item/CS_URS_2024_02/725819401</t>
  </si>
  <si>
    <t>"pračkový ventil"8</t>
  </si>
  <si>
    <t>"rohový ventil pro baterie" 10</t>
  </si>
  <si>
    <t>114</t>
  </si>
  <si>
    <t>55141001</t>
  </si>
  <si>
    <t>kohout kulový rohový mosazný R 1/2"x3/8"</t>
  </si>
  <si>
    <t>208031697</t>
  </si>
  <si>
    <t>115</t>
  </si>
  <si>
    <t>55111982</t>
  </si>
  <si>
    <t>ventil rohový pračkový 3/4"</t>
  </si>
  <si>
    <t>582540880</t>
  </si>
  <si>
    <t>116</t>
  </si>
  <si>
    <t>55190005</t>
  </si>
  <si>
    <t>flexi hadice ohebná k baterii D 8x12mm F 1/2"xM10 500mm</t>
  </si>
  <si>
    <t>606630247</t>
  </si>
  <si>
    <t>18*0,5</t>
  </si>
  <si>
    <t>117</t>
  </si>
  <si>
    <t>725820801</t>
  </si>
  <si>
    <t>Demontáž baterií nástěnných do G 3/4</t>
  </si>
  <si>
    <t>681386287</t>
  </si>
  <si>
    <t>https://podminky.urs.cz/item/CS_URS_2024_02/725820801</t>
  </si>
  <si>
    <t>118</t>
  </si>
  <si>
    <t>725821312</t>
  </si>
  <si>
    <t>Baterie dřezové nástěnné pákové s otáčivým kulatým ústím a délkou ramínka 300 mm</t>
  </si>
  <si>
    <t>1029229918</t>
  </si>
  <si>
    <t>https://podminky.urs.cz/item/CS_URS_2024_02/725821312</t>
  </si>
  <si>
    <t>Pro výlevku</t>
  </si>
  <si>
    <t>119</t>
  </si>
  <si>
    <t>725821316</t>
  </si>
  <si>
    <t>Baterie dřezové nástěnné pákové s otáčivým plochým ústím a délkou ramínka 300 mm</t>
  </si>
  <si>
    <t>1632292660</t>
  </si>
  <si>
    <t>https://podminky.urs.cz/item/CS_URS_2024_02/725821316</t>
  </si>
  <si>
    <t>Pro dřezy</t>
  </si>
  <si>
    <t>120</t>
  </si>
  <si>
    <t>725822613</t>
  </si>
  <si>
    <t>Baterie umyvadlové stojánkové pákové s výpustí</t>
  </si>
  <si>
    <t>763385978</t>
  </si>
  <si>
    <t>https://podminky.urs.cz/item/CS_URS_2024_02/725822613</t>
  </si>
  <si>
    <t>121</t>
  </si>
  <si>
    <t>725840850</t>
  </si>
  <si>
    <t>Demontáž baterií sprchových diferenciálních do G 3/4 x 1</t>
  </si>
  <si>
    <t>-736538769</t>
  </si>
  <si>
    <t>https://podminky.urs.cz/item/CS_URS_2024_02/725840850</t>
  </si>
  <si>
    <t>122</t>
  </si>
  <si>
    <t>725841322</t>
  </si>
  <si>
    <t>Baterie sprchové klasické s roztečí 150 mm</t>
  </si>
  <si>
    <t>-442348299</t>
  </si>
  <si>
    <t>https://podminky.urs.cz/item/CS_URS_2024_02/725841322</t>
  </si>
  <si>
    <t>Včetně sprchové hadice a tyče</t>
  </si>
  <si>
    <t>123</t>
  </si>
  <si>
    <t>725860811</t>
  </si>
  <si>
    <t>Demontáž zápachových uzávěrek pro zařizovací předměty jednoduchých</t>
  </si>
  <si>
    <t>2121700762</t>
  </si>
  <si>
    <t>https://podminky.urs.cz/item/CS_URS_2024_02/725860811</t>
  </si>
  <si>
    <t>726</t>
  </si>
  <si>
    <t>Zdravotechnika - předstěnové instalace</t>
  </si>
  <si>
    <t>124</t>
  </si>
  <si>
    <t>726131031</t>
  </si>
  <si>
    <t>Předstěnové instalační systémy do lehkých stěn s kovovou konstrukcí pro podpěrné prvky a madla stavební výška 1120 mm</t>
  </si>
  <si>
    <t>2082012091</t>
  </si>
  <si>
    <t>https://podminky.urs.cz/item/CS_URS_2024_02/726131031</t>
  </si>
  <si>
    <t>125</t>
  </si>
  <si>
    <t>726131041</t>
  </si>
  <si>
    <t>Předstěnové instalační systémy do lehkých stěn s kovovou konstrukcí pro závěsné klozety ovládání zepředu, stavební výšky 1120 mm</t>
  </si>
  <si>
    <t>-414262968</t>
  </si>
  <si>
    <t>https://podminky.urs.cz/item/CS_URS_2024_02/726131041</t>
  </si>
  <si>
    <t xml:space="preserve">nosná konstrukce pro zavěšení klozetové mísy </t>
  </si>
  <si>
    <t>126</t>
  </si>
  <si>
    <t>726191001</t>
  </si>
  <si>
    <t>Ostatní příslušenství instalačních systémů zvukoizolační souprava pro WC a bidet</t>
  </si>
  <si>
    <t>1400695853</t>
  </si>
  <si>
    <t>https://podminky.urs.cz/item/CS_URS_2024_02/726191001</t>
  </si>
  <si>
    <t>127</t>
  </si>
  <si>
    <t>726191011</t>
  </si>
  <si>
    <t>Ostatní příslušenství instalačních systémů montáž ovládacích tlačítek k WC</t>
  </si>
  <si>
    <t>-124374993</t>
  </si>
  <si>
    <t>https://podminky.urs.cz/item/CS_URS_2024_02/726191011</t>
  </si>
  <si>
    <t>"Dle WC" 1</t>
  </si>
  <si>
    <t>128</t>
  </si>
  <si>
    <t>55281792</t>
  </si>
  <si>
    <t>tlačítko pro ovládání WC zepředu, chrom, Stop splachování, 246x164mm</t>
  </si>
  <si>
    <t>-1821948382</t>
  </si>
  <si>
    <t>727</t>
  </si>
  <si>
    <t>Zdravotechnika - požární ochrana</t>
  </si>
  <si>
    <t>129</t>
  </si>
  <si>
    <t>727213R01</t>
  </si>
  <si>
    <t>Těsnění požárních prostupů dle zprávy PBŘS</t>
  </si>
  <si>
    <t>-1726802979</t>
  </si>
  <si>
    <t>730</t>
  </si>
  <si>
    <t xml:space="preserve">Ústřední vytápění </t>
  </si>
  <si>
    <t>130</t>
  </si>
  <si>
    <t>7332919R1</t>
  </si>
  <si>
    <t>Úprava trasy stávajícího potrubí změny dispozice a kolezemi s rozvody VZT</t>
  </si>
  <si>
    <t>-828962398</t>
  </si>
  <si>
    <t>U dveří do místnosti 550</t>
  </si>
  <si>
    <t>131</t>
  </si>
  <si>
    <t>735151821</t>
  </si>
  <si>
    <t>Demontáž otopných těles panelových dvouřadých stavební délky do 1500 mm</t>
  </si>
  <si>
    <t>-472041855</t>
  </si>
  <si>
    <t>https://podminky.urs.cz/item/CS_URS_2024_02/735151821</t>
  </si>
  <si>
    <t>132</t>
  </si>
  <si>
    <t>735159230</t>
  </si>
  <si>
    <t>Montáž otopných těles panelových dvouřadých, stavební délky přes 1500 do 1980 mm</t>
  </si>
  <si>
    <t>726272334</t>
  </si>
  <si>
    <t>https://podminky.urs.cz/item/CS_URS_2024_02/735159230</t>
  </si>
  <si>
    <t>Montáž demontovaných těles po nátěru včetně nosných prvků</t>
  </si>
  <si>
    <t>133</t>
  </si>
  <si>
    <t>735191903</t>
  </si>
  <si>
    <t>Ostatní opravy otopných těles vyčištění propláchnutím vodou otopných těles ocelových nebo hliníkových</t>
  </si>
  <si>
    <t>919249232</t>
  </si>
  <si>
    <t>https://podminky.urs.cz/item/CS_URS_2024_02/735191903</t>
  </si>
  <si>
    <t>proplach demontovaných otopných těles</t>
  </si>
  <si>
    <t>0,96*12</t>
  </si>
  <si>
    <t>134</t>
  </si>
  <si>
    <t>735494811</t>
  </si>
  <si>
    <t>Vypuštění vody z otopných soustav bez kotlů, ohříváků, zásobníků a nádrží</t>
  </si>
  <si>
    <t>1922577158</t>
  </si>
  <si>
    <t>https://podminky.urs.cz/item/CS_URS_2024_02/735494811</t>
  </si>
  <si>
    <t>Z radiátorů</t>
  </si>
  <si>
    <t>135</t>
  </si>
  <si>
    <t>735499R03</t>
  </si>
  <si>
    <t>Drobný instalační a pomocný materiál nutný ke zprovoznění topení</t>
  </si>
  <si>
    <t>1025903650</t>
  </si>
  <si>
    <t>741</t>
  </si>
  <si>
    <t>Elektroinstalace - silnoproud</t>
  </si>
  <si>
    <t>136</t>
  </si>
  <si>
    <t>741110041</t>
  </si>
  <si>
    <t>Montáž trubek elektroinstalačních s nasunutím nebo našroubováním do krabic plastových ohebných, uložených pevně, vnější Ø přes 11 do 23 mm</t>
  </si>
  <si>
    <t>-871528716</t>
  </si>
  <si>
    <t>https://podminky.urs.cz/item/CS_URS_2024_02/741110041</t>
  </si>
  <si>
    <t>137</t>
  </si>
  <si>
    <t>34571152</t>
  </si>
  <si>
    <t>trubka elektroinstalační ohebná z PH, D 12/20mm</t>
  </si>
  <si>
    <t>-203179921</t>
  </si>
  <si>
    <t>25*1,05 'Přepočtené koeficientem množství</t>
  </si>
  <si>
    <t>138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</si>
  <si>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</si>
  <si>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</si>
  <si>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-90747745</t>
  </si>
  <si>
    <t>https://podminky.urs.cz/item/CS_URS_2024_02/741112111</t>
  </si>
  <si>
    <t>139</t>
  </si>
  <si>
    <t>34571482</t>
  </si>
  <si>
    <t>krabice v uzavřeném provedení PVC s krytím IP 54 čtvercová 100x100mm</t>
  </si>
  <si>
    <t>1325539917</t>
  </si>
  <si>
    <t>140</t>
  </si>
  <si>
    <t>741120401</t>
  </si>
  <si>
    <t>Montáž vodičů izolovaných měděných drátovacích bez ukončení v rozváděčích plných a laněných (např. CY), průřezu žily 0,35 až 6 mm2</t>
  </si>
  <si>
    <t>1572943234</t>
  </si>
  <si>
    <t>https://podminky.urs.cz/item/CS_URS_2024_02/741120401</t>
  </si>
  <si>
    <t>"CY4 z/žl" 70</t>
  </si>
  <si>
    <t>"CY6 z/žl" 300</t>
  </si>
  <si>
    <t>141</t>
  </si>
  <si>
    <t>34140825</t>
  </si>
  <si>
    <t>vodič propojovací jádro Cu plné izolace PVC 450/750V (H07V-U) 1x4mm2</t>
  </si>
  <si>
    <t>1492484948</t>
  </si>
  <si>
    <t>142</t>
  </si>
  <si>
    <t>34140826</t>
  </si>
  <si>
    <t>vodič propojovací jádro Cu plné izolace PVC 450/750V (H07V-U) 1x6mm2</t>
  </si>
  <si>
    <t>-1342703450</t>
  </si>
  <si>
    <t>143</t>
  </si>
  <si>
    <t>741120405</t>
  </si>
  <si>
    <t>Montáž vodičů izolovaných měděných drátovacích bez ukončení v rozváděčích plných a laněných (např. CY), průřezu žily 25 až 35 mm2</t>
  </si>
  <si>
    <t>25517404</t>
  </si>
  <si>
    <t>https://podminky.urs.cz/item/CS_URS_2024_02/741120405</t>
  </si>
  <si>
    <t>"CY25 z/žl" 30</t>
  </si>
  <si>
    <t>144</t>
  </si>
  <si>
    <t>34141030</t>
  </si>
  <si>
    <t>vodič propojovací flexibilní jádro Cu lanované izolace PVC 450/750V (H07V-K) 1x25mm2</t>
  </si>
  <si>
    <t>520958289</t>
  </si>
  <si>
    <t>145</t>
  </si>
  <si>
    <t>741122011</t>
  </si>
  <si>
    <t>Montáž kabelů měděných bez ukončení uložených pod omítku plných kulatých (např. CYKY), počtu a průřezu žil 2x1,5 až 2,5 mm2</t>
  </si>
  <si>
    <t>-10105327</t>
  </si>
  <si>
    <t>https://podminky.urs.cz/item/CS_URS_2024_02/741122011</t>
  </si>
  <si>
    <t>"CYKY-O2x1,5"65</t>
  </si>
  <si>
    <t>146</t>
  </si>
  <si>
    <t>34111005</t>
  </si>
  <si>
    <t>kabel instalační jádro Cu plné izolace PVC plášť PVC 450/750V (CYKY) 2x1,5mm2</t>
  </si>
  <si>
    <t>1504394694</t>
  </si>
  <si>
    <t>147</t>
  </si>
  <si>
    <t>741122015</t>
  </si>
  <si>
    <t>Montáž kabelů měděných bez ukončení uložených pod omítku plných kulatých (např. CYKY), počtu a průřezu žil 3x1,5 mm2</t>
  </si>
  <si>
    <t>-1012703641</t>
  </si>
  <si>
    <t>https://podminky.urs.cz/item/CS_URS_2024_02/741122015</t>
  </si>
  <si>
    <t>"CYKY-J 3x1,5" 1055</t>
  </si>
  <si>
    <t>"CYKY O 3x1,5" 75</t>
  </si>
  <si>
    <t>148</t>
  </si>
  <si>
    <t>34111030</t>
  </si>
  <si>
    <t>kabel instalační jádro Cu plné izolace PVC plášť PVC 450/750V (CYKY) 3x1,5mm2</t>
  </si>
  <si>
    <t>-1307352053</t>
  </si>
  <si>
    <t>149</t>
  </si>
  <si>
    <t>741122016</t>
  </si>
  <si>
    <t>Montáž kabelů měděných bez ukončení uložených pod omítku plných kulatých (např. CYKY), počtu a průřezu žil 3x2,5 až 6 mm2</t>
  </si>
  <si>
    <t>473568245</t>
  </si>
  <si>
    <t>https://podminky.urs.cz/item/CS_URS_2024_02/741122016</t>
  </si>
  <si>
    <t>"CYKY-J3x2,5" 1650</t>
  </si>
  <si>
    <t>"CYKY-J3x4" 60</t>
  </si>
  <si>
    <t>150</t>
  </si>
  <si>
    <t>34111036</t>
  </si>
  <si>
    <t>kabel instalační jádro Cu plné izolace PVC plášť PVC 450/750V (CYKY) 3x2,5mm2</t>
  </si>
  <si>
    <t>-843218094</t>
  </si>
  <si>
    <t>151</t>
  </si>
  <si>
    <t>34111042</t>
  </si>
  <si>
    <t>kabel instalační jádro Cu plné izolace PVC plášť PVC 450/750V (CYKY) 3x4mm2</t>
  </si>
  <si>
    <t>-536407342</t>
  </si>
  <si>
    <t>152</t>
  </si>
  <si>
    <t>741122032</t>
  </si>
  <si>
    <t>Montáž kabelů měděných bez ukončení uložených pod omítku plných kulatých (např. CYKY), počtu a průřezu žil 5x4 až 6 mm2</t>
  </si>
  <si>
    <t>-2121384731</t>
  </si>
  <si>
    <t>https://podminky.urs.cz/item/CS_URS_2024_02/741122032</t>
  </si>
  <si>
    <t>"CYKY -J5x4" 160</t>
  </si>
  <si>
    <t>"CYKY-J5x6" 50</t>
  </si>
  <si>
    <t>153</t>
  </si>
  <si>
    <t>34111098</t>
  </si>
  <si>
    <t>kabel instalační jádro Cu plné izolace PVC plášť PVC 450/750V (CYKY) 5x4mm2</t>
  </si>
  <si>
    <t>-1271127301</t>
  </si>
  <si>
    <t>154</t>
  </si>
  <si>
    <t>34111100</t>
  </si>
  <si>
    <t>kabel instalační jádro Cu plné izolace PVC plášť PVC 450/750V (CYKY) 5x6mm2</t>
  </si>
  <si>
    <t>-1795032533</t>
  </si>
  <si>
    <t>155</t>
  </si>
  <si>
    <t>741122135</t>
  </si>
  <si>
    <t>Montáž kabelů měděných bez ukončení uložených v trubkách zatažených plných kulatých nebo bezhalogenových (např. CYKY) počtu a průřezu žil 4x35 mm2</t>
  </si>
  <si>
    <t>-1004798097</t>
  </si>
  <si>
    <t>https://podminky.urs.cz/item/CS_URS_2024_02/741122135</t>
  </si>
  <si>
    <t>"CYKY-J 4x95" 80</t>
  </si>
  <si>
    <t>156</t>
  </si>
  <si>
    <t>34113129</t>
  </si>
  <si>
    <t>kabel silový jádro Cu izolace PVC plášť PVC 0,6/1kV (1-CYKY) 4x95mm2</t>
  </si>
  <si>
    <t>1831492796</t>
  </si>
  <si>
    <t>"1-CYKY-J 4x95" 80</t>
  </si>
  <si>
    <t>157</t>
  </si>
  <si>
    <t>741122145</t>
  </si>
  <si>
    <t>Montáž kabelů měděných bez ukončení uložených v trubkách zatažených plných kulatých nebo bezhalogenových (např. CYKY) počtu a průřezu žil 5x16 mm2</t>
  </si>
  <si>
    <t>844720099</t>
  </si>
  <si>
    <t>https://podminky.urs.cz/item/CS_URS_2024_02/741122145</t>
  </si>
  <si>
    <t>"CYKY-J 5x16" 60</t>
  </si>
  <si>
    <t>158</t>
  </si>
  <si>
    <t>34113035</t>
  </si>
  <si>
    <t>kabel instalační jádro Cu plné izolace PVC plášť PVC 450/750V (CYKY) 5x16mm2</t>
  </si>
  <si>
    <t>-873853564</t>
  </si>
  <si>
    <t>159</t>
  </si>
  <si>
    <t>741210R90</t>
  </si>
  <si>
    <t xml:space="preserve">Nový rozvaděč RMS 14 - kompletní sestavení, osazení, zapojení </t>
  </si>
  <si>
    <t>19251159</t>
  </si>
  <si>
    <t>Vybavený a zapojený dle výkresu č. D.1.4.4 b.11</t>
  </si>
  <si>
    <t>160</t>
  </si>
  <si>
    <t>741210R91</t>
  </si>
  <si>
    <t>Doplnění pojistek do rezervního vývodu rozvaděče RS 24</t>
  </si>
  <si>
    <t>-1440084322</t>
  </si>
  <si>
    <t>pojistka PHN 63A/gG</t>
  </si>
  <si>
    <t>161</t>
  </si>
  <si>
    <t>741210R92</t>
  </si>
  <si>
    <t>Skříň se svorkami ozn. MX 01</t>
  </si>
  <si>
    <t>541372060</t>
  </si>
  <si>
    <t>připojení kabelu 1-AYKY 3Bx120+70 a 1 CYKY-J4x95</t>
  </si>
  <si>
    <t>162</t>
  </si>
  <si>
    <t>741210R93</t>
  </si>
  <si>
    <t>Soubor pro naspojkování kabelů</t>
  </si>
  <si>
    <t>1626853108</t>
  </si>
  <si>
    <t>trahcí šrouby, smršťovací návlečky, dutinky apod</t>
  </si>
  <si>
    <t>163</t>
  </si>
  <si>
    <t>741310031</t>
  </si>
  <si>
    <t>Montáž spínačů jedno nebo dvoupólových nástěnných se zapojením vodičů, pro prostředí venkovní nebo mokré spínačů, řazení 1-jednopólových</t>
  </si>
  <si>
    <t>1566195717</t>
  </si>
  <si>
    <t>https://podminky.urs.cz/item/CS_URS_2024_02/741310031</t>
  </si>
  <si>
    <t>"spínač nástěnný jednopólový, řazení 1, IP44" 5</t>
  </si>
  <si>
    <t>"tlačítkový ovladač zapínací s orientační doutnavkou č. 1/0So, IP44" 5</t>
  </si>
  <si>
    <t>164</t>
  </si>
  <si>
    <t>34535015</t>
  </si>
  <si>
    <t>spínač nástěnný jednopólový, řazení 1, IP44, šroubové svorky</t>
  </si>
  <si>
    <t>118878424</t>
  </si>
  <si>
    <t>165</t>
  </si>
  <si>
    <t>34535024</t>
  </si>
  <si>
    <t>ovládač nástěnný zapínací, s čirým průzorem, se sv. N, řazení 1/0S, 1/0So, IP44, šroubové svorky</t>
  </si>
  <si>
    <t>1053917367</t>
  </si>
  <si>
    <t>166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</si>
  <si>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</si>
  <si>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</si>
  <si>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1390931996</t>
  </si>
  <si>
    <t>https://podminky.urs.cz/item/CS_URS_2024_02/741310201</t>
  </si>
  <si>
    <t>"Vypínač č. 1, IP 20" 6</t>
  </si>
  <si>
    <t>167</t>
  </si>
  <si>
    <t>34539064</t>
  </si>
  <si>
    <t>spínač jednopólový, řazení 1, s krytem, bez rámečku, šroubové svorky</t>
  </si>
  <si>
    <t>1853203483</t>
  </si>
  <si>
    <t>168</t>
  </si>
  <si>
    <t>741310214</t>
  </si>
  <si>
    <t>Montáž spínačů jedno nebo dvoupólových polozapuštěných nebo zapuštěných se zapojením vodičů šroubové připojení, pro prostředí normální ovladačů, řazení 1/0So-tlačítkových zapínacích s orientační doutnavkou</t>
  </si>
  <si>
    <t>1474272272</t>
  </si>
  <si>
    <t>https://podminky.urs.cz/item/CS_URS_2024_02/741310214</t>
  </si>
  <si>
    <t>"tlačítkový ovladač zapínací s orientační doutnavkou č. 1/0So, IP20" 11</t>
  </si>
  <si>
    <t>169</t>
  </si>
  <si>
    <t>34539076</t>
  </si>
  <si>
    <t>ovládač tlačítkový zapínací, s průzorem, řazení 1/0So, 1/0S, s krytem, bez rámečku, šroubová svorka</t>
  </si>
  <si>
    <t>1345910064</t>
  </si>
  <si>
    <t>170</t>
  </si>
  <si>
    <t>34539027</t>
  </si>
  <si>
    <t>doutnavka orientační 0,5 mA (univerzální), světlo oranžové</t>
  </si>
  <si>
    <t>-1462954080</t>
  </si>
  <si>
    <t>" u ovladače" 11+5</t>
  </si>
  <si>
    <t>" u přepínače" 7</t>
  </si>
  <si>
    <t>171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</si>
  <si>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</si>
  <si>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</si>
  <si>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-1616238813</t>
  </si>
  <si>
    <t>https://podminky.urs.cz/item/CS_URS_2024_02/741310231</t>
  </si>
  <si>
    <t>172</t>
  </si>
  <si>
    <t>34539067</t>
  </si>
  <si>
    <t>přepínač sériový, řazení 5, s krytem, bez rámečku, šroubové svorky</t>
  </si>
  <si>
    <t>-498161406</t>
  </si>
  <si>
    <t>173</t>
  </si>
  <si>
    <t>741310236</t>
  </si>
  <si>
    <t>Montáž spínačů jedno nebo dvoupólových polozapuštěných nebo zapuštěných se zapojením vodičů šroubové připojení, pro prostředí normální přepínačů, řazení 6So-střídavých s orientační doutnavkou</t>
  </si>
  <si>
    <t>91755433</t>
  </si>
  <si>
    <t>https://podminky.urs.cz/item/CS_URS_2024_02/741310236</t>
  </si>
  <si>
    <t>"střídavý přepínač s orientační doutnavkou č. 6So, IP 20" 7</t>
  </si>
  <si>
    <t>174</t>
  </si>
  <si>
    <t>34539069</t>
  </si>
  <si>
    <t>přepínač střídavý, s průzorem, řazení 6So, s krytem, bez rámečku, šroubové svorky</t>
  </si>
  <si>
    <t>1722335492</t>
  </si>
  <si>
    <t>175</t>
  </si>
  <si>
    <t>741310R01</t>
  </si>
  <si>
    <t>Montáž vypínačů nástěnných pro 3x230/400 s krytím IP 54</t>
  </si>
  <si>
    <t>2087653387</t>
  </si>
  <si>
    <t>"vypínač 32A/3x230/400V nástěnný IP54" 1</t>
  </si>
  <si>
    <t>"vypínač 16A/3x240/400V nástěnný IP54" 5</t>
  </si>
  <si>
    <t>176</t>
  </si>
  <si>
    <t>34535R01</t>
  </si>
  <si>
    <t xml:space="preserve">spínač nástěnný 32A/3x230/400V, IP54, </t>
  </si>
  <si>
    <t>-246148855</t>
  </si>
  <si>
    <t>177</t>
  </si>
  <si>
    <t>34535R02</t>
  </si>
  <si>
    <t xml:space="preserve">spínač nástěnný 16A/3x230/400V, IP54, </t>
  </si>
  <si>
    <t>-627910067</t>
  </si>
  <si>
    <t>178</t>
  </si>
  <si>
    <t>741313007</t>
  </si>
  <si>
    <t>Montáž zásuvek domovních se zapojením vodičů bezšroubové připojení nástěnných nebo do parapetních kanálů 2P + PE</t>
  </si>
  <si>
    <t>-1438963959</t>
  </si>
  <si>
    <t>https://podminky.urs.cz/item/CS_URS_2024_02/741313007</t>
  </si>
  <si>
    <t>179</t>
  </si>
  <si>
    <t>34555235</t>
  </si>
  <si>
    <t>zásuvka nástěnná jednonásobná s víčkem, IP44, bezšroubové svorky</t>
  </si>
  <si>
    <t>-1394219719</t>
  </si>
  <si>
    <t>180</t>
  </si>
  <si>
    <t>34555234</t>
  </si>
  <si>
    <t>zásuvka zápustná jednonásobná chráněná, s clonkami, s víčkem, IP44, bezšroubové svorky</t>
  </si>
  <si>
    <t>67182019</t>
  </si>
  <si>
    <t>181</t>
  </si>
  <si>
    <t>741313041</t>
  </si>
  <si>
    <t>Montáž zásuvek domovních se zapojením vodičů šroubové připojení polozapuštěných nebo zapuštěných 10/16 A, provedení 2P + PE</t>
  </si>
  <si>
    <t>470966561</t>
  </si>
  <si>
    <t>https://podminky.urs.cz/item/CS_URS_2024_02/741313041</t>
  </si>
  <si>
    <t>"Zásuvka jednonásobná 16A/250V IP20" 20</t>
  </si>
  <si>
    <t>"Zásuvka jednonásobná 16A/250V IP20 ve společném rámečku s datovou zásuvkou" 20</t>
  </si>
  <si>
    <t>182</t>
  </si>
  <si>
    <t>34555239</t>
  </si>
  <si>
    <t>přístroj zásuvky zápustné jednonásobné, krytka, šroubové svorky</t>
  </si>
  <si>
    <t>1966194653</t>
  </si>
  <si>
    <t>183</t>
  </si>
  <si>
    <t>741313044</t>
  </si>
  <si>
    <t>Montáž zásuvek domovních se zapojením vodičů šroubové připojení polozapuštěných nebo zapuštěných 10/16 A, provedení 2x (2P + PE) dvojnásobná šikmá</t>
  </si>
  <si>
    <t>-2117469598</t>
  </si>
  <si>
    <t>https://podminky.urs.cz/item/CS_URS_2024_02/741313044</t>
  </si>
  <si>
    <t>"Zásuvka dvojnásobná 16A/250V IP20" 26</t>
  </si>
  <si>
    <t>184</t>
  </si>
  <si>
    <t>34555243</t>
  </si>
  <si>
    <t>zásuvka zápustná dvojnásobná, šikmá, s clonkami, šroubové svorky</t>
  </si>
  <si>
    <t>1019598887</t>
  </si>
  <si>
    <t>185</t>
  </si>
  <si>
    <t>34539059</t>
  </si>
  <si>
    <t>rámeček jednonásobný</t>
  </si>
  <si>
    <t>399298211</t>
  </si>
  <si>
    <t>"krycí ráměček jednonásobný" 49</t>
  </si>
  <si>
    <t>186</t>
  </si>
  <si>
    <t>34539060</t>
  </si>
  <si>
    <t>rámeček dvojnásobný</t>
  </si>
  <si>
    <t>-1179593690</t>
  </si>
  <si>
    <t>"krycí ráměček dvojnonásobný" 18</t>
  </si>
  <si>
    <t>187</t>
  </si>
  <si>
    <t>34539061</t>
  </si>
  <si>
    <t>rámeček trojnásobný</t>
  </si>
  <si>
    <t>-955365046</t>
  </si>
  <si>
    <t>"krycí ráměček trojnásobný" 3</t>
  </si>
  <si>
    <t>188</t>
  </si>
  <si>
    <t>34539063</t>
  </si>
  <si>
    <t>rámeček pětinásobný</t>
  </si>
  <si>
    <t>1596605930</t>
  </si>
  <si>
    <t>189</t>
  </si>
  <si>
    <t>741330311</t>
  </si>
  <si>
    <t>Montáž ovladačů tlačítkových vestavných s průčelní deskou bez zhotovení otvoru kompletů 1 tlačítkových</t>
  </si>
  <si>
    <t>619458610</t>
  </si>
  <si>
    <t>https://podminky.urs.cz/item/CS_URS_2024_02/741330311</t>
  </si>
  <si>
    <t>190</t>
  </si>
  <si>
    <t>59081457</t>
  </si>
  <si>
    <t>hlásič konvenční tlačítkový červený, přepínací kontakt bez aretace, prolamovací sklo</t>
  </si>
  <si>
    <t>1879603768</t>
  </si>
  <si>
    <t>191</t>
  </si>
  <si>
    <t>741370034.R</t>
  </si>
  <si>
    <t xml:space="preserve">Montáž svítidlo nouzové přisazené LED </t>
  </si>
  <si>
    <t>1075221558</t>
  </si>
  <si>
    <t>"Svítidlo typ N" 14</t>
  </si>
  <si>
    <t>192</t>
  </si>
  <si>
    <t>34835R06</t>
  </si>
  <si>
    <t>Typ N - nouzové svítidlo LED, přisazené, pohotovostní, vestavěné akumulátory 1 hod., IP44 (110 lm, 6500 K)</t>
  </si>
  <si>
    <t>-1373486552</t>
  </si>
  <si>
    <t>"N - nouzové svítidlo LED, přisazené, pohotovostní, vestavěné akumulátory 1 hod., IP44 (110 lm, 6500 K)" 14</t>
  </si>
  <si>
    <t>193</t>
  </si>
  <si>
    <t>1285197</t>
  </si>
  <si>
    <t>SAMOLEPKA FOTOLUMIN. UNIKOVY VYCHOD</t>
  </si>
  <si>
    <t>1649193131</t>
  </si>
  <si>
    <t>194</t>
  </si>
  <si>
    <t>741372013</t>
  </si>
  <si>
    <t>Montáž svítidel s integrovaným zdrojem LED se zapojením vodičů interiérových přisazených nástěnných reflektorových se samostatným nebo integrovaným pohybovým čidlem</t>
  </si>
  <si>
    <t>-1170533195</t>
  </si>
  <si>
    <t>https://podminky.urs.cz/item/CS_URS_2024_02/741372013</t>
  </si>
  <si>
    <t>"Montáž pohybových čidel" 1</t>
  </si>
  <si>
    <t>40461058</t>
  </si>
  <si>
    <t>čidlo pohybové a prezenční stropní 360°</t>
  </si>
  <si>
    <t>415960167</t>
  </si>
  <si>
    <t>196</t>
  </si>
  <si>
    <t>741372053</t>
  </si>
  <si>
    <t>Montáž svítidel s integrovaným zdrojem LED se zapojením vodičů interiérových přisazených stropních reflektorových lištový systém</t>
  </si>
  <si>
    <t>2027737726</t>
  </si>
  <si>
    <t>https://podminky.urs.cz/item/CS_URS_2024_02/741372053</t>
  </si>
  <si>
    <t>197</t>
  </si>
  <si>
    <t>34835R07</t>
  </si>
  <si>
    <t>Typ G - nosný napájecí 3F systém s LED reflektory, délka 5,5 m, IP20, 7 ks LED reflektorů, 4000K, min. 800 lm</t>
  </si>
  <si>
    <t>1967217388</t>
  </si>
  <si>
    <t>"G - nosný napájecí 3F systém s LED reflektory, délka 5,5 m, IP20, 7 ks LED reflektorů, 4000K, min. 800 lm" 1</t>
  </si>
  <si>
    <t>198</t>
  </si>
  <si>
    <t>741372062</t>
  </si>
  <si>
    <t>Montáž svítidel s integrovaným zdrojem LED se zapojením vodičů interiérových přisazených stropních hranatých nebo kruhových, plochy přes 0,09 do 0,36 m2</t>
  </si>
  <si>
    <t>-1863270287</t>
  </si>
  <si>
    <t>https://podminky.urs.cz/item/CS_URS_2024_02/741372062</t>
  </si>
  <si>
    <t>"D - nástěnné svítidlo LED, přisazené, D 250 mm, IP44 (1 x 17 W, 1600 lm, 4000 K)" 2</t>
  </si>
  <si>
    <t>"E - svítidlo přisazené LED, D 250 mm, IP44 (1 x 23 W, 2200 lm, 4000 K)" 7</t>
  </si>
  <si>
    <t>199</t>
  </si>
  <si>
    <t>34825R01</t>
  </si>
  <si>
    <t>"Typ D - nástěnné svítidlo LED, přisazené, D 250 mm, IP44
(1 x 17 W, 1600 lm, 4000 K)"</t>
  </si>
  <si>
    <t>-1382748078</t>
  </si>
  <si>
    <t>Svítidlo typ D</t>
  </si>
  <si>
    <t>200</t>
  </si>
  <si>
    <t>34825R02</t>
  </si>
  <si>
    <t>Typ E - svítidlo přisazené LED, D 250 mm, IP44 (1 x 23 W, 2200 lm, 4000 K)</t>
  </si>
  <si>
    <t>321617154</t>
  </si>
  <si>
    <t>Svítidlo typ E</t>
  </si>
  <si>
    <t>201</t>
  </si>
  <si>
    <t>741372073.R</t>
  </si>
  <si>
    <t>Montáž svítidlo LED interiérové závěsné hranaté nebo kruhové přes 0,36 m2 se zapojením vodičů</t>
  </si>
  <si>
    <t>424138267</t>
  </si>
  <si>
    <t>"Svítidlo typ F" 4</t>
  </si>
  <si>
    <t>202</t>
  </si>
  <si>
    <t>34825R05</t>
  </si>
  <si>
    <t>Typ F - závěsné kruhové svítidlo LED složené ze 1/4, IP20
(4 x 33 W, 4 x 4704 lm, 3000 K), HORMEN SEGGMENT(65x87) práškově lakované barva dle návrhu interiéru</t>
  </si>
  <si>
    <t>2138361441</t>
  </si>
  <si>
    <t>"F - závěsné kruhové svítidlo LED složené ze 1/4, IP20 (4 x 33 W, 4 x 4704 lm, 3000 K)"4</t>
  </si>
  <si>
    <t>HORMEN SEGGMENT(65x87) práškově lakované barva dle návrhu interiéru</t>
  </si>
  <si>
    <t>203</t>
  </si>
  <si>
    <t>741372112</t>
  </si>
  <si>
    <t>Montáž svítidel s integrovaným zdrojem LED se zapojením vodičů interiérových vestavných stropních panelových hranatých nebo kruhových, plochy přes 0,09 do 0,36 m2</t>
  </si>
  <si>
    <t>-999309790</t>
  </si>
  <si>
    <t>https://podminky.urs.cz/item/CS_URS_2024_02/741372112</t>
  </si>
  <si>
    <t>"Svítidlo typ A1" 12</t>
  </si>
  <si>
    <t>"Svítidlo typ A2" 4</t>
  </si>
  <si>
    <t>204</t>
  </si>
  <si>
    <t>34825R04</t>
  </si>
  <si>
    <t>Typ A - svítidlo LED vestavné stropní panelové čtvercové do podhledu 600x600 mm IP 20 (1x 32W, 3840 lm, 4000 K, UGR 22, CRI 80)</t>
  </si>
  <si>
    <t>-1081982774</t>
  </si>
  <si>
    <t>"A1 - stropní svítidlo LED, do podhledu 600 x 600 mm, IP20 (1 x 32 W, 3840 lm, 4000 K, 120l/W, UGR 22, CRI 80)" 12</t>
  </si>
  <si>
    <t>"A2 - stropní svítidlo LED, přisazené 600 x 600 mm, IP20 (1 x 32 W, 3840 lm, 4000 K, 120l/W, UGR 22, CRI 80)" 4</t>
  </si>
  <si>
    <t>205</t>
  </si>
  <si>
    <t>741372157</t>
  </si>
  <si>
    <t>Montáž svítidel s integrovaným zdrojem LED se zapojením vodičů průmyslových závěsných liniových</t>
  </si>
  <si>
    <t>1782310381</t>
  </si>
  <si>
    <t>https://podminky.urs.cz/item/CS_URS_2024_02/741372157</t>
  </si>
  <si>
    <t>"Svítidlo typ B" 5</t>
  </si>
  <si>
    <t>"Svítidlo typ C1" 4</t>
  </si>
  <si>
    <t>"Svítidlo typ C2" 6</t>
  </si>
  <si>
    <t>206</t>
  </si>
  <si>
    <t>34835002</t>
  </si>
  <si>
    <t>svítidlo průmyslové přisazené podlouhlé kryt z PH 4500-6000lm</t>
  </si>
  <si>
    <t>2013147999</t>
  </si>
  <si>
    <t>"B - průmyslové svítidlo LED, 1250 mm, IP54 (1 x 43 W, 5375 lm, 4000 K)" 5</t>
  </si>
  <si>
    <t>"C2 - průmyslové svítidlo LED, 1310 mm, IP65 (1 x 38 W, 5320 lm, 4000 K)" 6</t>
  </si>
  <si>
    <t>207</t>
  </si>
  <si>
    <t>34835003</t>
  </si>
  <si>
    <t>svítidlo průmyslové přisazené podlouhlé kryt z PH přes 6000 lm</t>
  </si>
  <si>
    <t>988387920</t>
  </si>
  <si>
    <t>"C1 - průmyslové svítidlo LED, 1610 mm, IP65 (1 x 54 W, 7500 lm, 4000 K)" 4</t>
  </si>
  <si>
    <t>208</t>
  </si>
  <si>
    <t>741378003</t>
  </si>
  <si>
    <t>Zřízení upevňovacích bodů pro svítidla s vyvrtáním díry s osazením závěsného háku v betonu</t>
  </si>
  <si>
    <t>665305543</t>
  </si>
  <si>
    <t>https://podminky.urs.cz/item/CS_URS_2024_02/741378003</t>
  </si>
  <si>
    <t>Pro závěsná světla</t>
  </si>
  <si>
    <t>15*2 +4</t>
  </si>
  <si>
    <t>209</t>
  </si>
  <si>
    <t>741420001</t>
  </si>
  <si>
    <t>Montáž hromosvodného vedení svodových drátů nebo lan s podpěrami, Ø do 10 mm</t>
  </si>
  <si>
    <t>353118260</t>
  </si>
  <si>
    <t>https://podminky.urs.cz/item/CS_URS_2024_02/741420001</t>
  </si>
  <si>
    <t>210</t>
  </si>
  <si>
    <t>35441073</t>
  </si>
  <si>
    <t>drát D 10mm FeZn</t>
  </si>
  <si>
    <t>kg</t>
  </si>
  <si>
    <t>2095413702</t>
  </si>
  <si>
    <t>70*0,62</t>
  </si>
  <si>
    <t>211</t>
  </si>
  <si>
    <t>35441550</t>
  </si>
  <si>
    <t>podpěra vedení FeZn na lepenkovou a vláknocementovou krytinu 100mm</t>
  </si>
  <si>
    <t>-1758880052</t>
  </si>
  <si>
    <t>212</t>
  </si>
  <si>
    <t>741420024</t>
  </si>
  <si>
    <t>Montáž hromosvodného vedení svorek na konstrukce</t>
  </si>
  <si>
    <t>1896851542</t>
  </si>
  <si>
    <t>https://podminky.urs.cz/item/CS_URS_2024_02/741420024</t>
  </si>
  <si>
    <t>"na VZT zařízení" 26</t>
  </si>
  <si>
    <t>213</t>
  </si>
  <si>
    <t>35441895</t>
  </si>
  <si>
    <t>svorka připojovací k připojení kovových částí</t>
  </si>
  <si>
    <t>943972974</t>
  </si>
  <si>
    <t>214</t>
  </si>
  <si>
    <t>741420031</t>
  </si>
  <si>
    <t>Montáž hromosvodného vedení svorek na potrubí Ø do 200 mm se zhotovením</t>
  </si>
  <si>
    <t>135031183</t>
  </si>
  <si>
    <t>https://podminky.urs.cz/item/CS_URS_2024_02/741420031</t>
  </si>
  <si>
    <t>"na instalacích" 20</t>
  </si>
  <si>
    <t>215</t>
  </si>
  <si>
    <t>35441999</t>
  </si>
  <si>
    <t xml:space="preserve">svorka na potrubí vč CU pásku </t>
  </si>
  <si>
    <t>577014995</t>
  </si>
  <si>
    <t>216</t>
  </si>
  <si>
    <t>741810003</t>
  </si>
  <si>
    <t>Zkoušky a prohlídky elektrických rozvodů a zařízení celková prohlídka a vyhotovení revizní zprávy pro objem montážních prací přes 500 do 1000 tis. Kč</t>
  </si>
  <si>
    <t>-885889401</t>
  </si>
  <si>
    <t>https://podminky.urs.cz/item/CS_URS_2024_02/741810003</t>
  </si>
  <si>
    <t>217</t>
  </si>
  <si>
    <t>741910414</t>
  </si>
  <si>
    <t>Montáž žlabů bez stojiny a výložníků kovových s podpěrkami a příslušenstvím bez víka, šířky do 250 mm</t>
  </si>
  <si>
    <t>1493737534</t>
  </si>
  <si>
    <t>https://podminky.urs.cz/item/CS_URS_2024_02/741910414</t>
  </si>
  <si>
    <t>"Kabelový rošt naplocho 60 x 150 mm" 60</t>
  </si>
  <si>
    <t>"Kabelový žlab plechový 60 x150 mm" 80</t>
  </si>
  <si>
    <t>"Kabelový žlab drátěný 60 x 150" 185</t>
  </si>
  <si>
    <t>"Kabelový žlab drátový 60 x 250" 35</t>
  </si>
  <si>
    <t>"Kabelový žlab drátový 60 x 60" 65</t>
  </si>
  <si>
    <t>218</t>
  </si>
  <si>
    <t>1144004</t>
  </si>
  <si>
    <t>KABELOVA LAVKA KL 60X200 PO /3M/</t>
  </si>
  <si>
    <t>-672403307</t>
  </si>
  <si>
    <t>219</t>
  </si>
  <si>
    <t>1004692</t>
  </si>
  <si>
    <t>KAB. ZLAB 3M JUPITER KZI 60X150X1.00 S</t>
  </si>
  <si>
    <t>-113103231</t>
  </si>
  <si>
    <t>220</t>
  </si>
  <si>
    <t>1384268</t>
  </si>
  <si>
    <t>DRATENY ZLAB+SPOJKA DZI 60X150 BZNCR 3M</t>
  </si>
  <si>
    <t>137678885</t>
  </si>
  <si>
    <t>221</t>
  </si>
  <si>
    <t>1384266</t>
  </si>
  <si>
    <t>DRATENY ZLAB+SPOJKA DZI 60X60 BZNCR 3M</t>
  </si>
  <si>
    <t>412211614</t>
  </si>
  <si>
    <t>222</t>
  </si>
  <si>
    <t>1384270</t>
  </si>
  <si>
    <t>DRATENY ZLAB+SPOJKA DZI 60X300 BZNCR 3M</t>
  </si>
  <si>
    <t>1071740237</t>
  </si>
  <si>
    <t>223</t>
  </si>
  <si>
    <t>741920241</t>
  </si>
  <si>
    <t>Protipožární ucpávky samostatných kabelů prostup stěnou, tloušťky do 100 mm diskem požární odolnost EI 60, průměr kabelu do 21 mm</t>
  </si>
  <si>
    <t>594541241</t>
  </si>
  <si>
    <t>https://podminky.urs.cz/item/CS_URS_2024_02/741920241</t>
  </si>
  <si>
    <t>224</t>
  </si>
  <si>
    <t>741920301</t>
  </si>
  <si>
    <t>Protipožární ucpávky svazků kabelů prostup stěnou tloušťky 100 mm povlakem, požární odolnost EI 60 při 10-20% zaplnění prostupu kabely plochy otvoru 0,1 m2</t>
  </si>
  <si>
    <t>1638659453</t>
  </si>
  <si>
    <t>https://podminky.urs.cz/item/CS_URS_2024_02/741920301</t>
  </si>
  <si>
    <t>225</t>
  </si>
  <si>
    <t>741920302</t>
  </si>
  <si>
    <t>Protipožární ucpávky svazků kabelů prostup stěnou tloušťky 100 mm povlakem, požární odolnost EI 60 při 10-20% zaplnění prostupu kabely plochy otvoru 0,2 m2</t>
  </si>
  <si>
    <t>-599250647</t>
  </si>
  <si>
    <t>https://podminky.urs.cz/item/CS_URS_2024_02/741920302</t>
  </si>
  <si>
    <t>226</t>
  </si>
  <si>
    <t>741990R01</t>
  </si>
  <si>
    <t xml:space="preserve">Demontáž stávajících elektrických rozvodů včetně rozvaděčů </t>
  </si>
  <si>
    <t>-1034614860</t>
  </si>
  <si>
    <t>227</t>
  </si>
  <si>
    <t>741990R02</t>
  </si>
  <si>
    <t>Pomocný montážní a stavební materiál pro celkovou montáž</t>
  </si>
  <si>
    <t>918739302</t>
  </si>
  <si>
    <t>742</t>
  </si>
  <si>
    <t>Elektroinstalace - slaboproud</t>
  </si>
  <si>
    <t>228</t>
  </si>
  <si>
    <t>742220R01</t>
  </si>
  <si>
    <t>Spolupráce a koordinace prací subdodavatelů zhotovitele s dodavatelem EZS/EPS/Rozhlas dodavatele, kterého zajišťuje objednatel</t>
  </si>
  <si>
    <t>1300009704</t>
  </si>
  <si>
    <t>742.1</t>
  </si>
  <si>
    <t>SLP - Strukturovaná kabeláž</t>
  </si>
  <si>
    <t>229</t>
  </si>
  <si>
    <t>74201.101</t>
  </si>
  <si>
    <t>PatchPanel modulární pro moduly RJ45 celokovový 48port/1U BEZ MODULŮ</t>
  </si>
  <si>
    <t>-1217407887</t>
  </si>
  <si>
    <t>230</t>
  </si>
  <si>
    <t>74201.102</t>
  </si>
  <si>
    <t>Moduly cat. 6A do patch panelu - modul do panelu, RJ45, Cat. 6A, nestíněný BARVA BÍLÁ</t>
  </si>
  <si>
    <t>-1941928492</t>
  </si>
  <si>
    <t>231</t>
  </si>
  <si>
    <t>74201.103</t>
  </si>
  <si>
    <t>Moduly cat. 6A do patch panelu - modul do panelu, RJ45, Cat. 6, nestíněný BARVA MODRÁ</t>
  </si>
  <si>
    <t>871157460</t>
  </si>
  <si>
    <t>232</t>
  </si>
  <si>
    <t>74201.104</t>
  </si>
  <si>
    <t>Záslepka místo modulu DO PATCH PANELU</t>
  </si>
  <si>
    <t>1482252511</t>
  </si>
  <si>
    <t>233</t>
  </si>
  <si>
    <t>74201.105</t>
  </si>
  <si>
    <t>Vyvazovací panel 1U</t>
  </si>
  <si>
    <t>-1156541601</t>
  </si>
  <si>
    <t>234</t>
  </si>
  <si>
    <t>74201.106</t>
  </si>
  <si>
    <t>D kabel U/UTP datový cat.6A LSOH U/UTP 4x2x0,55 LSOH1600 cat.6A barva FIALOVÁ</t>
  </si>
  <si>
    <t>-1375508075</t>
  </si>
  <si>
    <t>1600</t>
  </si>
  <si>
    <t>235</t>
  </si>
  <si>
    <t>74201.107</t>
  </si>
  <si>
    <t>Datový patch kabel U/UTP cat.6A 1m</t>
  </si>
  <si>
    <t>152219278</t>
  </si>
  <si>
    <t>236</t>
  </si>
  <si>
    <t>74201.108</t>
  </si>
  <si>
    <t>Datový patch kabel U/UTP cat.6A 2m</t>
  </si>
  <si>
    <t>-979291793</t>
  </si>
  <si>
    <t>237</t>
  </si>
  <si>
    <t>74201.109</t>
  </si>
  <si>
    <t>Datový patch kabel U/UTP cat.6A 3m</t>
  </si>
  <si>
    <t>780139010</t>
  </si>
  <si>
    <t>238</t>
  </si>
  <si>
    <t>74201.110</t>
  </si>
  <si>
    <t>Zásuvka 2xRJ45 cat.6A nestíněná</t>
  </si>
  <si>
    <t>-1475950042</t>
  </si>
  <si>
    <t>239</t>
  </si>
  <si>
    <t>74201.111</t>
  </si>
  <si>
    <t>Modul RJ45 cat.6A nestíněný do zásuvky</t>
  </si>
  <si>
    <t>377122253</t>
  </si>
  <si>
    <t>240</t>
  </si>
  <si>
    <t>74201.112</t>
  </si>
  <si>
    <t>Záslepka místo modulu do zásuvky</t>
  </si>
  <si>
    <t>2111624953</t>
  </si>
  <si>
    <t>241</t>
  </si>
  <si>
    <t>74201.113</t>
  </si>
  <si>
    <t>Konektor RJ45 cat.6A stíněný</t>
  </si>
  <si>
    <t>-1672348000</t>
  </si>
  <si>
    <t>242</t>
  </si>
  <si>
    <t>74201.114</t>
  </si>
  <si>
    <t>H kabel HDMI a 15m okonerktorovaný</t>
  </si>
  <si>
    <t>-701557519</t>
  </si>
  <si>
    <t>243</t>
  </si>
  <si>
    <t>74201.115</t>
  </si>
  <si>
    <t>A kabel datový UTP cat.6 LSOH</t>
  </si>
  <si>
    <t>-2098967894</t>
  </si>
  <si>
    <t>250</t>
  </si>
  <si>
    <t>244</t>
  </si>
  <si>
    <t>74201.116</t>
  </si>
  <si>
    <t>Av kabel datový UTP cat.6 venkovní suchý</t>
  </si>
  <si>
    <t>1528369646</t>
  </si>
  <si>
    <t>245</t>
  </si>
  <si>
    <t>74201.117</t>
  </si>
  <si>
    <t>Konektor RJ 45 cat.6</t>
  </si>
  <si>
    <t>1542739793</t>
  </si>
  <si>
    <t>246</t>
  </si>
  <si>
    <t>74201.118</t>
  </si>
  <si>
    <t>Spojka 8/8 spojovací box UTP cat.6</t>
  </si>
  <si>
    <t>978579719</t>
  </si>
  <si>
    <t>247</t>
  </si>
  <si>
    <t>74201.119</t>
  </si>
  <si>
    <t>Velkoformátový displej IPS 40 - 43" 3840x2160px, 500 cd/m2, 1200_1, 16:9, HDMI, VESA záruka 5 let nepřetřžitý provoz</t>
  </si>
  <si>
    <t>-1862385589</t>
  </si>
  <si>
    <t>248</t>
  </si>
  <si>
    <t>74201.120</t>
  </si>
  <si>
    <t>Držák VESA pro displej do 43"</t>
  </si>
  <si>
    <t>1055836842</t>
  </si>
  <si>
    <t>249</t>
  </si>
  <si>
    <t>74201.121</t>
  </si>
  <si>
    <t>Popisky kabelů</t>
  </si>
  <si>
    <t>-1461590617</t>
  </si>
  <si>
    <t>74201.122</t>
  </si>
  <si>
    <t>Popisky zásuvek</t>
  </si>
  <si>
    <t>1669076547</t>
  </si>
  <si>
    <t>251</t>
  </si>
  <si>
    <t>74201.123</t>
  </si>
  <si>
    <t>Popisky patch panelů</t>
  </si>
  <si>
    <t>-373910009</t>
  </si>
  <si>
    <t>252</t>
  </si>
  <si>
    <t>74201.124</t>
  </si>
  <si>
    <t>Měření STK</t>
  </si>
  <si>
    <t>-1670243421</t>
  </si>
  <si>
    <t>742.2</t>
  </si>
  <si>
    <t>SLP - Nosné a úložné konstrukce</t>
  </si>
  <si>
    <t>253</t>
  </si>
  <si>
    <t>74201.201</t>
  </si>
  <si>
    <t xml:space="preserve">Žlab drátěný 50/50 </t>
  </si>
  <si>
    <t>-241622796</t>
  </si>
  <si>
    <t>254</t>
  </si>
  <si>
    <t>74201.202</t>
  </si>
  <si>
    <t>Plastový kanál povrchová montáž EKD 80x40</t>
  </si>
  <si>
    <t>-2015183161</t>
  </si>
  <si>
    <t>255</t>
  </si>
  <si>
    <t>74201.203</t>
  </si>
  <si>
    <t>Lišta LHD 40x20</t>
  </si>
  <si>
    <t>1244284400</t>
  </si>
  <si>
    <t>256</t>
  </si>
  <si>
    <t>74201.204</t>
  </si>
  <si>
    <t>Krabice pod zásuvky KP</t>
  </si>
  <si>
    <t>769092349</t>
  </si>
  <si>
    <t>257</t>
  </si>
  <si>
    <t>74201.205</t>
  </si>
  <si>
    <t>Trubka NT 50/41 KOPOFLEX</t>
  </si>
  <si>
    <t>1682850647</t>
  </si>
  <si>
    <t>258</t>
  </si>
  <si>
    <t>74201.206</t>
  </si>
  <si>
    <t>Trubka PVC uv stabilní venkovní UV stabilní PE LPE-1 Ø 25 mm, 22423,</t>
  </si>
  <si>
    <t>-196683659</t>
  </si>
  <si>
    <t>259</t>
  </si>
  <si>
    <t>74201.207</t>
  </si>
  <si>
    <t>Svazkový držák DO 10 KABELŮ Euro-Clip schnabl KB10</t>
  </si>
  <si>
    <t>1603276178</t>
  </si>
  <si>
    <t>260</t>
  </si>
  <si>
    <t>74201.208</t>
  </si>
  <si>
    <t>Držák pro svazek kabelů DKS 20-40 schnabl</t>
  </si>
  <si>
    <t>-1216791315</t>
  </si>
  <si>
    <t>261</t>
  </si>
  <si>
    <t>74201.209</t>
  </si>
  <si>
    <t>Držák pro svazek kabelů DKS 3-13 schnabl</t>
  </si>
  <si>
    <t>-1400431200</t>
  </si>
  <si>
    <t>262</t>
  </si>
  <si>
    <t>74201.210</t>
  </si>
  <si>
    <t>Držák pro dvě paralelní trasy DSS10 schnabl</t>
  </si>
  <si>
    <t>1170763831</t>
  </si>
  <si>
    <t>263</t>
  </si>
  <si>
    <t>74201.211</t>
  </si>
  <si>
    <t>Trubka PVC ohebná5 (25/18,3mm) SUPERMONOFLEX 122</t>
  </si>
  <si>
    <t>225819398</t>
  </si>
  <si>
    <t>264</t>
  </si>
  <si>
    <t>74201.212</t>
  </si>
  <si>
    <t>Průvrt beton - Stoupačka</t>
  </si>
  <si>
    <t>-408040861</t>
  </si>
  <si>
    <t>265</t>
  </si>
  <si>
    <t>74201.213</t>
  </si>
  <si>
    <t>Příchytka trubky DSA 20-25 DSA 20-25 Schnabl</t>
  </si>
  <si>
    <t>-474902928</t>
  </si>
  <si>
    <t>266</t>
  </si>
  <si>
    <t>74201.214</t>
  </si>
  <si>
    <t>Drážka pro kabely 50x30 mm</t>
  </si>
  <si>
    <t>397660702</t>
  </si>
  <si>
    <t>267</t>
  </si>
  <si>
    <t>74201.215</t>
  </si>
  <si>
    <t>Požární ucpávky EI 60´</t>
  </si>
  <si>
    <t>1851880210</t>
  </si>
  <si>
    <t>0,25</t>
  </si>
  <si>
    <t>751</t>
  </si>
  <si>
    <t>Vzduchotechnika</t>
  </si>
  <si>
    <t>268</t>
  </si>
  <si>
    <t>75100.001</t>
  </si>
  <si>
    <t>Společný montážní materiál - Jedná se o spojovací, montážní a těsnicí materiál a práce vč podkládací izolační pryže</t>
  </si>
  <si>
    <t>-23512066</t>
  </si>
  <si>
    <t>269</t>
  </si>
  <si>
    <t>75100.002</t>
  </si>
  <si>
    <t>Společný montážní materiál - Konstrukce s pružným uložením na střeše pod kondenzační jednotky - tepelná čerpadla včetně podkládací rýhované pryže</t>
  </si>
  <si>
    <t>9587246</t>
  </si>
  <si>
    <t>270</t>
  </si>
  <si>
    <t>75100.003</t>
  </si>
  <si>
    <t>Společný montážní materiál - Zakryty na potrubí chladiva na střeše z pozink.plechu, těsněné proti vnějším vlivům</t>
  </si>
  <si>
    <t>1791589422</t>
  </si>
  <si>
    <t>271</t>
  </si>
  <si>
    <t>751398031</t>
  </si>
  <si>
    <t>Montáž ostatních zařízení ventilační mřížky do dveří nebo desek, průřezu do 0,040 m2</t>
  </si>
  <si>
    <t>105863017</t>
  </si>
  <si>
    <t>https://podminky.urs.cz/item/CS_URS_2024_02/751398031</t>
  </si>
  <si>
    <t>"Dveře D.06 až D.09" 4</t>
  </si>
  <si>
    <t>272</t>
  </si>
  <si>
    <t>42972106</t>
  </si>
  <si>
    <t>mřížka větrací do dřeva kovová 80x400mm</t>
  </si>
  <si>
    <t>408814712</t>
  </si>
  <si>
    <t>273</t>
  </si>
  <si>
    <t>751600R01</t>
  </si>
  <si>
    <t>Demontáž vzduchotechnických rozvodů a zařízení včetně odvozu a likvidace</t>
  </si>
  <si>
    <t>457627561</t>
  </si>
  <si>
    <t>274</t>
  </si>
  <si>
    <t>75169.100</t>
  </si>
  <si>
    <t xml:space="preserve">Komplexní zkoušky - seznámení s obsluhou a proškolení </t>
  </si>
  <si>
    <t>863999225</t>
  </si>
  <si>
    <t>275</t>
  </si>
  <si>
    <t>75169.110</t>
  </si>
  <si>
    <t>Komplexní zkoušky - aktualizace VZT knihoven (výkresy, tabulky TZ) a zaintegrování navrhovaných systémů VZT a Split jednotek do stávajicích systémů v objektu Mervis SCADA</t>
  </si>
  <si>
    <t>929639741</t>
  </si>
  <si>
    <t xml:space="preserve">včetně vytvoření vlastního grafického webserveru </t>
  </si>
  <si>
    <t>276</t>
  </si>
  <si>
    <t>75169.120</t>
  </si>
  <si>
    <t>Komplexní zkoušky - Protokol o účinnosti a zaregulování VZT zařízení</t>
  </si>
  <si>
    <t>-560661440</t>
  </si>
  <si>
    <t>277</t>
  </si>
  <si>
    <t>75169.130</t>
  </si>
  <si>
    <t>Komplexní zkoušky - měření hluku včetně protokolu</t>
  </si>
  <si>
    <t>-1370282963</t>
  </si>
  <si>
    <t>751.1</t>
  </si>
  <si>
    <t>VZT Zařízení č.1 - Jídelna a kuchyně</t>
  </si>
  <si>
    <t>278</t>
  </si>
  <si>
    <t>75101.0010</t>
  </si>
  <si>
    <t xml:space="preserve">Dodávka a montáž větrací klimatizační jednotky pro přívod a odvod vzduchu dle specifikace v části Vzduchotechnika, venkovní provedení </t>
  </si>
  <si>
    <t>938180901</t>
  </si>
  <si>
    <t xml:space="preserve">Jednotka se skládá z filtrací, deskového protiproudého rekuperátoru, dvouokruhového přímého výparníku </t>
  </si>
  <si>
    <t>a ventilátorů  pro přívod a odvod vzduchu,</t>
  </si>
  <si>
    <t xml:space="preserve">- </t>
  </si>
  <si>
    <t>279</t>
  </si>
  <si>
    <t>75101.0011</t>
  </si>
  <si>
    <t>Dodávka a montáž stříšky dle specifikace v projektu VZT</t>
  </si>
  <si>
    <t>-1189840368</t>
  </si>
  <si>
    <t>280</t>
  </si>
  <si>
    <t>75101.0012</t>
  </si>
  <si>
    <t>Dodávka a montáž pružných spojek dle specifikace v projektu VZT</t>
  </si>
  <si>
    <t>-1996795873</t>
  </si>
  <si>
    <t>281</t>
  </si>
  <si>
    <t>75101.0013</t>
  </si>
  <si>
    <t>Dodávka a montáž sifonu podtlakového dle specifikace v projektu VZT</t>
  </si>
  <si>
    <t>-1701114526</t>
  </si>
  <si>
    <t>282</t>
  </si>
  <si>
    <t>75101.0014</t>
  </si>
  <si>
    <t>zprovoznění s garancí dle specifikace v projektu VZT</t>
  </si>
  <si>
    <t>653303241</t>
  </si>
  <si>
    <t>283</t>
  </si>
  <si>
    <t>75101.0015</t>
  </si>
  <si>
    <t>Kompletní regulace větrací a klimatizační jednotky</t>
  </si>
  <si>
    <t>-1870263110</t>
  </si>
  <si>
    <t>284</t>
  </si>
  <si>
    <t>75101.0020</t>
  </si>
  <si>
    <t>Dodávka a montáž Kondenzační jednotky dle specifikace v projektu VZT</t>
  </si>
  <si>
    <t>1417587078</t>
  </si>
  <si>
    <t>285</t>
  </si>
  <si>
    <t>75101.0021</t>
  </si>
  <si>
    <t>Modul omezení výkonu dle specifikace v projektu VZT</t>
  </si>
  <si>
    <t>445792325</t>
  </si>
  <si>
    <t>286</t>
  </si>
  <si>
    <t>75101.0022</t>
  </si>
  <si>
    <t>komunikační modul dle specifikace v projektu VZT</t>
  </si>
  <si>
    <t>-117302036</t>
  </si>
  <si>
    <t>287</t>
  </si>
  <si>
    <t>75101.0023</t>
  </si>
  <si>
    <t xml:space="preserve">propojení jednotky vnitřní na jednotku vnější potrubím s mediem (R32) vč.příslušenství </t>
  </si>
  <si>
    <t>501924389</t>
  </si>
  <si>
    <t>14+16</t>
  </si>
  <si>
    <t>288</t>
  </si>
  <si>
    <t>75101.0030</t>
  </si>
  <si>
    <t xml:space="preserve">Dodávka a montáž - Vložkový tlumič hluku 200x620 , L=1000mm </t>
  </si>
  <si>
    <t>ks</t>
  </si>
  <si>
    <t>1047565782</t>
  </si>
  <si>
    <t>"Analogicky dle PM 120490" 20</t>
  </si>
  <si>
    <t>289</t>
  </si>
  <si>
    <t>75101.0040</t>
  </si>
  <si>
    <t>Dodávka a montáž - Regulační klapka 400x315 se servopohonem</t>
  </si>
  <si>
    <t>114841541</t>
  </si>
  <si>
    <t>290</t>
  </si>
  <si>
    <t>75101.0050</t>
  </si>
  <si>
    <t>Dodávka a montáž - Regulační klapka 500x400 ruční</t>
  </si>
  <si>
    <t>-637534451</t>
  </si>
  <si>
    <t>291</t>
  </si>
  <si>
    <t>75101.0060</t>
  </si>
  <si>
    <t>Dodávka a montáž - Regulační klapka 500x315 ruční</t>
  </si>
  <si>
    <t>-210256610</t>
  </si>
  <si>
    <t>292</t>
  </si>
  <si>
    <t>75101.0070</t>
  </si>
  <si>
    <t>Dodávka a montáž - Regulační klapka 400x200 ruční</t>
  </si>
  <si>
    <t>1163480832</t>
  </si>
  <si>
    <t>293</t>
  </si>
  <si>
    <t>75101.0080</t>
  </si>
  <si>
    <t>Dodávka a montáž - Regulační klapka 250x315 ruční</t>
  </si>
  <si>
    <t>165881120</t>
  </si>
  <si>
    <t>294</t>
  </si>
  <si>
    <t>75101.0090</t>
  </si>
  <si>
    <t>Dodávka a montáž - Regulační klapka kruhová DN 100, ruční</t>
  </si>
  <si>
    <t>-108517997</t>
  </si>
  <si>
    <t>295</t>
  </si>
  <si>
    <t>75101.0100</t>
  </si>
  <si>
    <t xml:space="preserve">Dodávka a montáž - Textilní kruhová výusť DN 500 , délka 26m </t>
  </si>
  <si>
    <t>-1279507715</t>
  </si>
  <si>
    <t xml:space="preserve">včetně zaslepení a vstupních dílů, </t>
  </si>
  <si>
    <t xml:space="preserve">barevné řešení se určí při dodávce podle nabídky firmy </t>
  </si>
  <si>
    <t>296</t>
  </si>
  <si>
    <t>75101.0110</t>
  </si>
  <si>
    <t>Dodávka a montáž - Vířivá výusť 625x48 s obdélníkovým panelem s připojovacím boxem, přípojka DN 250 s klapkou</t>
  </si>
  <si>
    <t>-1463906938</t>
  </si>
  <si>
    <t>297</t>
  </si>
  <si>
    <t>75101.0120</t>
  </si>
  <si>
    <t>Dodávka a montáž - Výustka pro přívod vzduchu 425x125 s regulací R1</t>
  </si>
  <si>
    <t>-2045893305</t>
  </si>
  <si>
    <t>298</t>
  </si>
  <si>
    <t>75101.0130</t>
  </si>
  <si>
    <t>Dodávka a montáž - Kruhový ventil pro přívod vzduchu DN 100 s rámečkem</t>
  </si>
  <si>
    <t>-2114142800</t>
  </si>
  <si>
    <t>299</t>
  </si>
  <si>
    <t>75101.0140</t>
  </si>
  <si>
    <t>Dodávka a montáž - Protidešťová žaluzie 1250x630</t>
  </si>
  <si>
    <t>-1588114517</t>
  </si>
  <si>
    <t>300</t>
  </si>
  <si>
    <t>75101.0150</t>
  </si>
  <si>
    <t>Dodávka a montáž -Ohebná hadice SONOFLEX 250</t>
  </si>
  <si>
    <t>497278582</t>
  </si>
  <si>
    <t>301</t>
  </si>
  <si>
    <t>75101.0510</t>
  </si>
  <si>
    <t>Dodávka a montáž - Požární klapka 500x630 s tepelnou pojistkou koncovým spínačem a servopohonem</t>
  </si>
  <si>
    <t>-1580312646</t>
  </si>
  <si>
    <t>302</t>
  </si>
  <si>
    <t>75101.1010</t>
  </si>
  <si>
    <t>Dodávka a montáž - Čtyřhranné potrubí z pozinkovaného plechu sk.I včetně tvarovek a přírub</t>
  </si>
  <si>
    <t>551680701</t>
  </si>
  <si>
    <t>303</t>
  </si>
  <si>
    <t>75101.2010</t>
  </si>
  <si>
    <t xml:space="preserve">Dodávka a montáž - Kruhové potrubí SPIRO z pozinkovaného plechu s tř.těsnosti C-D EUROVENT , těsnění SAFE </t>
  </si>
  <si>
    <t>-994759010</t>
  </si>
  <si>
    <t>304</t>
  </si>
  <si>
    <t>75101.3010</t>
  </si>
  <si>
    <t xml:space="preserve">Izolace na vzduchotechnickém potrubí tepelná izolace parotěsná a akustická oplechovaná, těsněná proti vodě </t>
  </si>
  <si>
    <t>522020969</t>
  </si>
  <si>
    <t>305</t>
  </si>
  <si>
    <t>75101.3011</t>
  </si>
  <si>
    <t>Tepelná izolace na vzduchotechnice</t>
  </si>
  <si>
    <t>-1817044540</t>
  </si>
  <si>
    <t>306</t>
  </si>
  <si>
    <t>75101.3012</t>
  </si>
  <si>
    <t>Protipožární izolace na vzduchotechnice</t>
  </si>
  <si>
    <t>1630459319</t>
  </si>
  <si>
    <t>307</t>
  </si>
  <si>
    <t>75102.0012</t>
  </si>
  <si>
    <t xml:space="preserve">Větrací jednotka pro přívod a odvod vzduchu - Vložkový tlumič hluku 200x620 , L=1000mm </t>
  </si>
  <si>
    <t>181133509</t>
  </si>
  <si>
    <t>"analogicky dle PM 120490" 12</t>
  </si>
  <si>
    <t>308</t>
  </si>
  <si>
    <t>75102.0013</t>
  </si>
  <si>
    <t xml:space="preserve">Větrací jednotka pro přívod a odvod vzduchu - Vložkový tlumič hluku 200x705 , L=1000mm </t>
  </si>
  <si>
    <t>1613568088</t>
  </si>
  <si>
    <t>"analogicky dle PM 120490" 2</t>
  </si>
  <si>
    <t>309</t>
  </si>
  <si>
    <t>75102.0014</t>
  </si>
  <si>
    <t>Větrací jednotka pro přívod a odvod vzduchu - Vložkový tlumič hluku 300x990 , L=700mm atyp</t>
  </si>
  <si>
    <t>-1151788619</t>
  </si>
  <si>
    <t>"analogicky dle PM 120490" 1</t>
  </si>
  <si>
    <t>310</t>
  </si>
  <si>
    <t>75102.0015</t>
  </si>
  <si>
    <t>Větrací jednotka pro přívod a odvod vzduchu - Regulační klapka 400x250 se servopohonem</t>
  </si>
  <si>
    <t>-631521353</t>
  </si>
  <si>
    <t>311</t>
  </si>
  <si>
    <t>75102.0016</t>
  </si>
  <si>
    <t>Větrací jednotka pro přívod a odvod vzduchu - Regulační klapka 250x200 se servopohonem</t>
  </si>
  <si>
    <t>-1101558428</t>
  </si>
  <si>
    <t>312</t>
  </si>
  <si>
    <t>75102.0017</t>
  </si>
  <si>
    <t>Větrací jednotka pro přívod a odvod vzduchu - Regulační klapka 400x250 ruční</t>
  </si>
  <si>
    <t>938132789</t>
  </si>
  <si>
    <t>313</t>
  </si>
  <si>
    <t>75102.0018</t>
  </si>
  <si>
    <t>Větrací jednotka pro přívod a odvod vzduchu - Regulační klapka 400x100 ruční</t>
  </si>
  <si>
    <t>370846602</t>
  </si>
  <si>
    <t>314</t>
  </si>
  <si>
    <t>75102.0019</t>
  </si>
  <si>
    <t>Větrací jednotka pro přívod a odvod vzduchu - Regulační klapka kruhová DN 100 ruční</t>
  </si>
  <si>
    <t>-744351986</t>
  </si>
  <si>
    <t>315</t>
  </si>
  <si>
    <t>75102.0100</t>
  </si>
  <si>
    <t>Větrací jednotka pro přívod a odvod vzduchu - Odlučovač tuku OTH 400x200 s regulací R1</t>
  </si>
  <si>
    <t>-533198500</t>
  </si>
  <si>
    <t xml:space="preserve">barevné řešení se určí při dodávce </t>
  </si>
  <si>
    <t>316</t>
  </si>
  <si>
    <t>75102.0110</t>
  </si>
  <si>
    <t>-926790126</t>
  </si>
  <si>
    <t>317</t>
  </si>
  <si>
    <t>75102.0120</t>
  </si>
  <si>
    <t>Větrací jednotka pro přívod a odvod vzduchu - Výustka pro odvod vzduchu 825x325 s regulací R1</t>
  </si>
  <si>
    <t>1205420716</t>
  </si>
  <si>
    <t>318</t>
  </si>
  <si>
    <t>75102.0130</t>
  </si>
  <si>
    <t>Větrací jednotka pro přívod a odvod vzduchu - Výustka pro odvod vzduchu 425x125 s regulací R1</t>
  </si>
  <si>
    <t>-1322673656</t>
  </si>
  <si>
    <t>319</t>
  </si>
  <si>
    <t>75102.0140</t>
  </si>
  <si>
    <t>Větrací jednotka pro přívod a odvod vzduchu - Výustka pro odvod vzduchu 225x125 s regulací R1</t>
  </si>
  <si>
    <t>588635694</t>
  </si>
  <si>
    <t>320</t>
  </si>
  <si>
    <t>75102.0150</t>
  </si>
  <si>
    <t>Větrací jednotka pro přívod a odvod vzduchu - Kruhový ventil pro odvod vzduchu DN 100 s rámečkem</t>
  </si>
  <si>
    <t>265596607</t>
  </si>
  <si>
    <t>321</t>
  </si>
  <si>
    <t>75102.0160</t>
  </si>
  <si>
    <t>Větrací jednotka pro přívod a odvod vzduchu - Výfukové přechodové koleno 630x630-1250x630 s mřížkou 1250x630 (oka 10x10mm) a s krycí stříškou proti dešti 1200x850 (idea viz výkres)</t>
  </si>
  <si>
    <t>-1262575194</t>
  </si>
  <si>
    <t>322</t>
  </si>
  <si>
    <t>75102.0170</t>
  </si>
  <si>
    <t>Větrací jednotka pro přívod a odvod vzduchu - Kontrolní víko na potrubí 400x400</t>
  </si>
  <si>
    <t>-1119542705</t>
  </si>
  <si>
    <t>323</t>
  </si>
  <si>
    <t>75102.0180</t>
  </si>
  <si>
    <t>Větrací jednotka pro přívod a odvod vzduchu - Ohebná hadice 100</t>
  </si>
  <si>
    <t>-1511974057</t>
  </si>
  <si>
    <t>324</t>
  </si>
  <si>
    <t>75102.0190</t>
  </si>
  <si>
    <t>Větrací jednotka pro přívod a odvod vzduchu - Ohebná hadice 125</t>
  </si>
  <si>
    <t>-462573924</t>
  </si>
  <si>
    <t>325</t>
  </si>
  <si>
    <t>75102.0510</t>
  </si>
  <si>
    <t>Větrací jednotka pro přívod a odvod vzduchu -Požární klapka 500x630 s tepelnou pojistkou, koncovým spínačem a servopohonem</t>
  </si>
  <si>
    <t>-1130371851</t>
  </si>
  <si>
    <t>326</t>
  </si>
  <si>
    <t>75102.1010</t>
  </si>
  <si>
    <t>Větrací jednotka pro přívod a odvod vzduchu - Čtyřhranné potrubí z pozinkovaného plechu sk.I včetně tvarovek a přírub</t>
  </si>
  <si>
    <t>889761704</t>
  </si>
  <si>
    <t>327</t>
  </si>
  <si>
    <t>75102.1020</t>
  </si>
  <si>
    <t>Větrací jednotka pro přívod a odvod vzduchu - Čtyřhranné potrubí z pozinkovaného plechu celoletované sk.I včetně tvarovek a přírub těsněné gumou</t>
  </si>
  <si>
    <t>2145737728</t>
  </si>
  <si>
    <t>328</t>
  </si>
  <si>
    <t>75102.2010</t>
  </si>
  <si>
    <t xml:space="preserve">Větrací jednotka pro přívod a odvod vzduchu - Kruhové potrubí SPIRO z pozinkovaného plechu s tř.těsnosti C-D EUROVENT , těsnění SAFE </t>
  </si>
  <si>
    <t>601454003</t>
  </si>
  <si>
    <t>329</t>
  </si>
  <si>
    <t>75102.3010</t>
  </si>
  <si>
    <t xml:space="preserve">Větrací jednotka pro přívod a odvod vzduchu - Izolace na vzduchotechnickém potrubí tepelná izolace parotěsná a akustická oplechovaná, těsněná proti vodě </t>
  </si>
  <si>
    <t>-810033236</t>
  </si>
  <si>
    <t>330</t>
  </si>
  <si>
    <t>75102.3011</t>
  </si>
  <si>
    <t>Větrací jednotka pro přívod a odvod vzduchu - protipožáení Izolace na vzduchotechnice</t>
  </si>
  <si>
    <t>-1604000118</t>
  </si>
  <si>
    <t>331</t>
  </si>
  <si>
    <t>75103.0010</t>
  </si>
  <si>
    <t>Sociální zařízení personálu - odvod vzduchu - Ventilátor potrubní radiální Mixvent TD 500/160 Ecowatt</t>
  </si>
  <si>
    <t>-933545770</t>
  </si>
  <si>
    <t>332</t>
  </si>
  <si>
    <t>75103.0011</t>
  </si>
  <si>
    <t>Sociální zařízení personálu - odvod vzduchu - pružná manžeta VBM 160 včetně příslušenství</t>
  </si>
  <si>
    <t>-685600225</t>
  </si>
  <si>
    <t>333</t>
  </si>
  <si>
    <t>75103.0020</t>
  </si>
  <si>
    <t>Sociální zařízení personálu - odvod vzduchu - Zpětná klapka RSK 160</t>
  </si>
  <si>
    <t>931903620</t>
  </si>
  <si>
    <t>334</t>
  </si>
  <si>
    <t>75103.0030</t>
  </si>
  <si>
    <t>Sociální zařízení personálu - odvod vzduchu - Tlumič hluku MAA 160-600</t>
  </si>
  <si>
    <t>1001392366</t>
  </si>
  <si>
    <t>335</t>
  </si>
  <si>
    <t>75103.0040</t>
  </si>
  <si>
    <t xml:space="preserve">Sociální zařízení personálu - odvod vzduchu - Kruhový ventil pro odvod vzduchu DN 125 s rámečkem </t>
  </si>
  <si>
    <t>-2037647936</t>
  </si>
  <si>
    <t>barevné řešení se určí při dodávce</t>
  </si>
  <si>
    <t>336</t>
  </si>
  <si>
    <t>75103.0050</t>
  </si>
  <si>
    <t xml:space="preserve">Sociální zařízení personálu - odvod vzduchu - Kruhový ventil pro odvod vzduchu DN 160 s rámečkem </t>
  </si>
  <si>
    <t>1497081294</t>
  </si>
  <si>
    <t>337</t>
  </si>
  <si>
    <t>75103.0060</t>
  </si>
  <si>
    <t>Sociální zařízení personálu - odvod vzduchu - Ohebná hadice DN 125</t>
  </si>
  <si>
    <t>1996113226</t>
  </si>
  <si>
    <t>338</t>
  </si>
  <si>
    <t>75103.0070</t>
  </si>
  <si>
    <t>Sociální zařízení personálu - odvod vzduchu - Ohebná hadice DN 160</t>
  </si>
  <si>
    <t>-1329947605</t>
  </si>
  <si>
    <t>339</t>
  </si>
  <si>
    <t>75103.0080</t>
  </si>
  <si>
    <t>Sociální zařízení personálu - odvod vzduchu - Kruhová mřížka DN 160</t>
  </si>
  <si>
    <t>-431303620</t>
  </si>
  <si>
    <t>340</t>
  </si>
  <si>
    <t>75103.0101</t>
  </si>
  <si>
    <t xml:space="preserve">Sociální zařízení personálu - odvod vzduchu - Kruhové potrubí SPIRO z pozinkovaného plechu s tř.těsnosti C-D EUROVENT , těsnění SAFE </t>
  </si>
  <si>
    <t>1444556775</t>
  </si>
  <si>
    <t>751.2</t>
  </si>
  <si>
    <t>VZT Zařízení č.2 - Kantýna a sklad</t>
  </si>
  <si>
    <t>341</t>
  </si>
  <si>
    <t>75105.0010</t>
  </si>
  <si>
    <t>Dodávka a montáž - Klimatizační systém SPLIT vnější jednotka dle specifikace v projektu VZT včetně veškerého příslušenství</t>
  </si>
  <si>
    <t>-1197521526</t>
  </si>
  <si>
    <t>342</t>
  </si>
  <si>
    <t>75105.0020</t>
  </si>
  <si>
    <t>Dodávka a montáž - Klimatizační systém SPLIT Vnitřní podstropní jednotka nerezová dle specifikace v projektu VZT</t>
  </si>
  <si>
    <t>-241307872</t>
  </si>
  <si>
    <t>343</t>
  </si>
  <si>
    <t>75105.0021</t>
  </si>
  <si>
    <t>Dodávka a montáž - Modul PROCON A1M pro komunikaci s nadřazenou MaR - připojen k vnitřní jednotce</t>
  </si>
  <si>
    <t>193123697</t>
  </si>
  <si>
    <t>344</t>
  </si>
  <si>
    <t>75105.0030</t>
  </si>
  <si>
    <t>Klimatizační systém SPLIT příslušenství - Kabelový ovladačdle specifikace v projektu VZT</t>
  </si>
  <si>
    <t>-1984019211</t>
  </si>
  <si>
    <t>345</t>
  </si>
  <si>
    <t>75105.0031</t>
  </si>
  <si>
    <t xml:space="preserve">Klimatizační systém SPLIT příslušenství -propojení jednotky vnitřní na jednotku vnější potrubím s mediem (R32) vč.příslušenství </t>
  </si>
  <si>
    <t>634091802</t>
  </si>
  <si>
    <t>8+19</t>
  </si>
  <si>
    <t>346</t>
  </si>
  <si>
    <t>75105.0032</t>
  </si>
  <si>
    <t>Klimatizační systém SPLIT příslušenství - čerpadlo pro svod kondenzátu</t>
  </si>
  <si>
    <t>-140184984</t>
  </si>
  <si>
    <t>347</t>
  </si>
  <si>
    <t>75105.0033</t>
  </si>
  <si>
    <t xml:space="preserve">Klimatizační systém SPLIT příslušenství - elektroinstalace a ovladače vnitřních jednotek </t>
  </si>
  <si>
    <t>1422647062</t>
  </si>
  <si>
    <t>763</t>
  </si>
  <si>
    <t>Konstrukce suché výstavby</t>
  </si>
  <si>
    <t>348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</si>
  <si>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</si>
  <si>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</si>
  <si>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850695135</t>
  </si>
  <si>
    <t>https://podminky.urs.cz/item/CS_URS_2024_02/763111431</t>
  </si>
  <si>
    <t>Dle technické zprávy a půdorysů</t>
  </si>
  <si>
    <t>"Místn. 412a"3,495*(0,905+0,205+0,725+0,8+1,065)-0,9*2,03</t>
  </si>
  <si>
    <t>"Míst. 415a,b" 2,7*(2,48+0,905)-0,8*2,03*2</t>
  </si>
  <si>
    <t>"Místn. 415, 414a" 2,7*(1,165+0,925+0,95)-0,8*2,03</t>
  </si>
  <si>
    <t>"Místn. 413" 3,3*1,6-0,655*1</t>
  </si>
  <si>
    <t>"Místn. 408" 2,7*0,485</t>
  </si>
  <si>
    <t>349</t>
  </si>
  <si>
    <t>763111433.R</t>
  </si>
  <si>
    <t>Příčka ze sádrokartonových desek s nosnou konstrukcí z jednoduchých ocelových profilů UW, CW dvojitě opláštěná deskami impregnovanými H2 tl. 2 x 12,5 mm EI 60, příčka tl. 125 mm, profil 75,s izolací</t>
  </si>
  <si>
    <t>954301100</t>
  </si>
  <si>
    <t>Dle půdorysu, řezů a technické zprávy</t>
  </si>
  <si>
    <t>"Sociální zázemí, m.č. 415, 415a,b" 3,5*4,255-0,9*2,03*2+2,7*0,95</t>
  </si>
  <si>
    <t>"Mezi místn. 410 a 413" 3,3*(2,165+1,245)-0,9*2,03</t>
  </si>
  <si>
    <t>"Strojovna výtahu" 2,225*(1,41+0,5+0,125)</t>
  </si>
  <si>
    <t>350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</si>
  <si>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</si>
  <si>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</si>
  <si>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-1219387065</t>
  </si>
  <si>
    <t>https://podminky.urs.cz/item/CS_URS_2024_02/763111437</t>
  </si>
  <si>
    <t>Dle technické zprávy, půdorysů a řezů</t>
  </si>
  <si>
    <t>"Mezi místn. 410+413" 3,085*7,085</t>
  </si>
  <si>
    <t>"Místn. 412a" 3,085*0,795</t>
  </si>
  <si>
    <t>"Polopříčka místn. 412a" 1,8*2,055</t>
  </si>
  <si>
    <t>351</t>
  </si>
  <si>
    <t>763111713</t>
  </si>
  <si>
    <t>Příčka ze sádrokartonových desek ostatní konstrukce a práce na příčkách ze sádrokartonových desek ukončení příčky ve volném prostoru</t>
  </si>
  <si>
    <t>500952230</t>
  </si>
  <si>
    <t>https://podminky.urs.cz/item/CS_URS_2024_02/763111713</t>
  </si>
  <si>
    <t>"Místn. 412a"0,905+0,205+0,725+0,8+1,065</t>
  </si>
  <si>
    <t>"Míst. 415a,b" 2,48+0,905-0,8*2,03*2</t>
  </si>
  <si>
    <t>"Místn. 415, 414a" 1,165+0,925+0,95</t>
  </si>
  <si>
    <t>"Místn. 413" -0,655*1</t>
  </si>
  <si>
    <t>"Místn. 408" 0,485</t>
  </si>
  <si>
    <t>"Sociální zázemí, m.č. 415, 415a,b" 4,255-0,9*2,03*2+2,7</t>
  </si>
  <si>
    <t>"Mezi místn. 410 a 413" 2,165+1,245</t>
  </si>
  <si>
    <t>"Místn. 412a" 0,905+0,205+0,725+0,8+1,065</t>
  </si>
  <si>
    <t>"Míst. 415a,b" 2,48+0,905</t>
  </si>
  <si>
    <t>"Místn. 413" 1,6</t>
  </si>
  <si>
    <t>352</t>
  </si>
  <si>
    <t>763111717</t>
  </si>
  <si>
    <t>Příčka ze sádrokartonových desek ostatní konstrukce a práce na příčkách ze sádrokartonových desek základní penetrační nátěr (oboustranný)</t>
  </si>
  <si>
    <t>-766368444</t>
  </si>
  <si>
    <t>https://podminky.urs.cz/item/CS_URS_2024_02/763111717</t>
  </si>
  <si>
    <t>28,009+25,628+27,758+29,516</t>
  </si>
  <si>
    <t>353</t>
  </si>
  <si>
    <t>763113331</t>
  </si>
  <si>
    <t>Příčka instalační ze sádrokartonových desek s nosnou konstrukcí ze zdvojených ocelových profilů UW, CW s mezerou, CW profily navzájem spojeny páskem sádry dvojitě opláštěná deskami protipožárními impregnovanými DFH2 tl. 2 x 12,5 mm EI 90, Rw do 54 dB, příčka tl. 155 - 650 mm, profil 50, s dvojitou izolací</t>
  </si>
  <si>
    <t>1631616154</t>
  </si>
  <si>
    <t>https://podminky.urs.cz/item/CS_URS_2024_02/763113331</t>
  </si>
  <si>
    <t>Dle půdorysů a řezů</t>
  </si>
  <si>
    <t>Šířka 200 mm</t>
  </si>
  <si>
    <t>"Sociály" 3,3*1,03</t>
  </si>
  <si>
    <t>"Šířka 250 mm" 3,3*1,4</t>
  </si>
  <si>
    <t>354</t>
  </si>
  <si>
    <t>763121465</t>
  </si>
  <si>
    <t>Stěna předsazená ze sádrokartonových desek s nosnou konstrukcí z ocelových profilů CW, UW dvojitě opláštěná deskami protipožárními impregnovanými DFH2 tl. 2 x 12,5 mm s izolací, EI 45, stěna tl. 75 mm, profil 50</t>
  </si>
  <si>
    <t>-958579001</t>
  </si>
  <si>
    <t>https://podminky.urs.cz/item/CS_URS_2024_02/763121465</t>
  </si>
  <si>
    <t>Dle půdorysu a řezů</t>
  </si>
  <si>
    <t>"Mezi místnostmi 412b a 412c" 2*2,885*(1,1+2,38)/2 +0,27*2,38</t>
  </si>
  <si>
    <t>"Mezi místnostmi 414 a 411" 3,725*(1,3+3,32)/2+4,3*(1,1+3,32)/2</t>
  </si>
  <si>
    <t>"V místnosti 412"  0,615*3,3</t>
  </si>
  <si>
    <t>"V místnosti 413a" 0,27*2,7</t>
  </si>
  <si>
    <t>355</t>
  </si>
  <si>
    <t>763121466</t>
  </si>
  <si>
    <t>Stěna předsazená ze sádrokartonových desek s nosnou konstrukcí z ocelových profilů CW, UW dvojitě opláštěná deskami protipožárními impregnovanými DFH2 tl. 2 x 12,5 mm s izolací, EI 45, stěna tl. 100 mm, profil 75</t>
  </si>
  <si>
    <t>-244954041</t>
  </si>
  <si>
    <t>https://podminky.urs.cz/item/CS_URS_2024_02/763121466</t>
  </si>
  <si>
    <t>Předsazená stěna před krov</t>
  </si>
  <si>
    <t>"Místn. 403"4,135</t>
  </si>
  <si>
    <t>356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</si>
  <si>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</si>
  <si>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</si>
  <si>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-655210678</t>
  </si>
  <si>
    <t>https://podminky.urs.cz/item/CS_URS_2024_02/763121467</t>
  </si>
  <si>
    <t>"V místnosti 415" 0,875*3,3</t>
  </si>
  <si>
    <t>357</t>
  </si>
  <si>
    <t>763121714</t>
  </si>
  <si>
    <t>Stěna předsazená ze sádrokartonových desek ostatní konstrukce a práce na předsazených stěnách ze sádrokartonových desek základní penetrační nátěr</t>
  </si>
  <si>
    <t>1611854680</t>
  </si>
  <si>
    <t>https://podminky.urs.cz/item/CS_URS_2024_02/763121714</t>
  </si>
  <si>
    <t>31,549+4,153+2,888</t>
  </si>
  <si>
    <t>358</t>
  </si>
  <si>
    <t>763131451</t>
  </si>
  <si>
    <t>Podhled ze sádrokartonových desek dvouvrstvá zavěšená spodní konstrukce z ocelových profilů CD, UD jednoduše opláštěná deskou impregnovanou H2, tl. 12,5 mm, bez izolace</t>
  </si>
  <si>
    <t>-1358743966</t>
  </si>
  <si>
    <t>https://podminky.urs.cz/item/CS_URS_2024_02/763131451</t>
  </si>
  <si>
    <t>Dle tabulky místností, skladba R1</t>
  </si>
  <si>
    <t>"408 s.v. podhledu 2,3 m a 2,15 m" 2,52+3,56</t>
  </si>
  <si>
    <t>"410 s.v. podhledu 2,4 m" 8,84</t>
  </si>
  <si>
    <t>"412, s.v. podhledu 2,8 m" 7,39</t>
  </si>
  <si>
    <t>"412a, s.v. podhledu 2,9 m" 15,89</t>
  </si>
  <si>
    <t>"412b, s.v. podhledu 2,9 m" 3,23+1,17</t>
  </si>
  <si>
    <t>"412d, s.v. podhledu 2,9 m" 7,22</t>
  </si>
  <si>
    <t>"413 s.v. podhledu 2,5 a 2,45 m" 13,6+0,65</t>
  </si>
  <si>
    <t>"413a, s.v. podhledu 2,5 m" 2,63</t>
  </si>
  <si>
    <t>"414a s.v. podhledu 2,4 m" 0,83</t>
  </si>
  <si>
    <t xml:space="preserve">"415, s.v. podhledu 2,4 m" 3,93 </t>
  </si>
  <si>
    <t>"415a, s.v. podhledu 2,4 m" 2,11</t>
  </si>
  <si>
    <t>"415b, s.v. podhledu 2,14" 0,98</t>
  </si>
  <si>
    <t>"zakrytí VZT potrubí nad schodištěm" 5,09*(1,104*2+0,6)</t>
  </si>
  <si>
    <t>359</t>
  </si>
  <si>
    <t>763131471</t>
  </si>
  <si>
    <t>Podhled ze sádrokartonových desek dvouvrstvá zavěšená spodní konstrukce z ocelových profilů CD, UD jednoduše opláštěná deskou impregnovanou protipožární DFH2, tl. 12,5 mm, bez izolace, REI do 90</t>
  </si>
  <si>
    <t>978893623</t>
  </si>
  <si>
    <t>https://podminky.urs.cz/item/CS_URS_2024_02/763131471</t>
  </si>
  <si>
    <t xml:space="preserve">Skladba R2 - protipožární podhled dle výkresu podhledů a řezů </t>
  </si>
  <si>
    <t xml:space="preserve">"Místnosti 413 a 413a" </t>
  </si>
  <si>
    <t>15,93+5,07</t>
  </si>
  <si>
    <t>"Místn. 410" 13,01</t>
  </si>
  <si>
    <t>"Místn. 414a, 415, 415a, 415b" 8,94</t>
  </si>
  <si>
    <t>"Místn. 414" 2,45*(0,92+0,4)</t>
  </si>
  <si>
    <t>360</t>
  </si>
  <si>
    <t>763131714</t>
  </si>
  <si>
    <t>Podhled ze sádrokartonových desek ostatní práce a konstrukce na podhledech ze sádrokartonových desek základní penetrační nátěr</t>
  </si>
  <si>
    <t>-2012626029</t>
  </si>
  <si>
    <t>https://podminky.urs.cz/item/CS_URS_2024_02/763131714</t>
  </si>
  <si>
    <t>"Podhled R1" 88,843</t>
  </si>
  <si>
    <t>"Podhled R2" 46,184</t>
  </si>
  <si>
    <t>361</t>
  </si>
  <si>
    <t>763131721</t>
  </si>
  <si>
    <t>Podhled ze sádrokartonových desek ostatní práce a konstrukce na podhledech ze sádrokartonových desek skokové změny výšky podhledu do 0,5 m</t>
  </si>
  <si>
    <t>-722501792</t>
  </si>
  <si>
    <t>https://podminky.urs.cz/item/CS_URS_2024_02/763131721</t>
  </si>
  <si>
    <t>U SDK podhledů</t>
  </si>
  <si>
    <t>"odskok 0,15 m" 0,18+1,33</t>
  </si>
  <si>
    <t>"Odskok 0,5 m" 0,955+2,3</t>
  </si>
  <si>
    <t>"Odskok 0,2 m mezi SDK a rastrem" 6,035+1,5</t>
  </si>
  <si>
    <t>"Odskok 0,25 m mezi rastrem a SDK" 2,3</t>
  </si>
  <si>
    <t>"Odskok 0,22 u R2" 1,42</t>
  </si>
  <si>
    <t>362</t>
  </si>
  <si>
    <t>763131722</t>
  </si>
  <si>
    <t>Podhled ze sádrokartonových desek ostatní práce a konstrukce na podhledech ze sádrokartonových desek skokové změny výšky podhledu přes 0,5 m</t>
  </si>
  <si>
    <t>1992819141</t>
  </si>
  <si>
    <t>https://podminky.urs.cz/item/CS_URS_2024_02/763131722</t>
  </si>
  <si>
    <t>U kazetových podhledů</t>
  </si>
  <si>
    <t>"Odskok 0,62 m" 2,32+7,535</t>
  </si>
  <si>
    <t>"Odskok 0,6 m" 0,63+4,18+1,597</t>
  </si>
  <si>
    <t>"Odskok 1,1 m" 0,964</t>
  </si>
  <si>
    <t>"Na kapotáži VZT rozvodu" 5,2</t>
  </si>
  <si>
    <t>363</t>
  </si>
  <si>
    <t>763131731</t>
  </si>
  <si>
    <t>Podhled ze sádrokartonových desek ostatní práce a konstrukce na podhledech ze sádrokartonových desek čelo pro kazetové podhledy (F lišta) tl. 12,5 mm</t>
  </si>
  <si>
    <t>14712450</t>
  </si>
  <si>
    <t>https://podminky.urs.cz/item/CS_URS_2024_02/763131731</t>
  </si>
  <si>
    <t>2,32+2,3</t>
  </si>
  <si>
    <t>364</t>
  </si>
  <si>
    <t>763131751</t>
  </si>
  <si>
    <t>Podhled ze sádrokartonových desek ostatní práce a konstrukce na podhledech ze sádrokartonových desek montáž parotěsné zábrany</t>
  </si>
  <si>
    <t>567927508</t>
  </si>
  <si>
    <t>https://podminky.urs.cz/item/CS_URS_2024_02/763131751</t>
  </si>
  <si>
    <t>Dtto podhled R2</t>
  </si>
  <si>
    <t>43,643</t>
  </si>
  <si>
    <t>365</t>
  </si>
  <si>
    <t>28329027</t>
  </si>
  <si>
    <t>fólie PE vyztužená Al vrstvou pro parotěsnou vrstvu 150g/m2</t>
  </si>
  <si>
    <t>-1611614478</t>
  </si>
  <si>
    <t>43,643*1,1235 'Přepočtené koeficientem množství</t>
  </si>
  <si>
    <t>366</t>
  </si>
  <si>
    <t>763131752</t>
  </si>
  <si>
    <t>Podhled ze sádrokartonových desek ostatní práce a konstrukce na podhledech ze sádrokartonových desek montáž jedné vrstvy tepelné izolace</t>
  </si>
  <si>
    <t>-524846843</t>
  </si>
  <si>
    <t>https://podminky.urs.cz/item/CS_URS_2024_02/763131752</t>
  </si>
  <si>
    <t>367</t>
  </si>
  <si>
    <t>63152097</t>
  </si>
  <si>
    <t>pás tepelně izolační univerzální λ=0,032-0,033 tl 60mm</t>
  </si>
  <si>
    <t>2130808155</t>
  </si>
  <si>
    <t>43,643*1,02 'Přepočtené koeficientem množství</t>
  </si>
  <si>
    <t>368</t>
  </si>
  <si>
    <t>763131761</t>
  </si>
  <si>
    <t>Podhled ze sádrokartonových desek Příplatek k cenám za plochu do 3 m2 jednotlivě</t>
  </si>
  <si>
    <t>-2042685162</t>
  </si>
  <si>
    <t>https://podminky.urs.cz/item/CS_URS_2024_02/763131761</t>
  </si>
  <si>
    <t>"Podhled R1" 2,63+0,83+2,11+0,98</t>
  </si>
  <si>
    <t>369</t>
  </si>
  <si>
    <t>763131765</t>
  </si>
  <si>
    <t>Podhled ze sádrokartonových desek Příplatek k cenám za výšku zavěšení přes 0,5 do 1,0 m</t>
  </si>
  <si>
    <t>1366470419</t>
  </si>
  <si>
    <t>https://podminky.urs.cz/item/CS_URS_2024_02/763131765</t>
  </si>
  <si>
    <t>Podhled R1</t>
  </si>
  <si>
    <t>6,08+8,84+7,39+14,25+2,63+0,83+3,93+2,11+0,98</t>
  </si>
  <si>
    <t>370</t>
  </si>
  <si>
    <t>763131767</t>
  </si>
  <si>
    <t>Podhled ze sádrokartonových desek Příplatek k cenám za výšku zavěšení přes 1,5 m</t>
  </si>
  <si>
    <t>955908080</t>
  </si>
  <si>
    <t>https://podminky.urs.cz/item/CS_URS_2024_02/763131767</t>
  </si>
  <si>
    <t>"zakrytí VZT potrubí nad schodištěm" 3,415+0,673*0,954+0,954*1,104</t>
  </si>
  <si>
    <t>371</t>
  </si>
  <si>
    <t>763131821</t>
  </si>
  <si>
    <t>Demontáž podhledu nebo samostatného požárního předělu ze sádrokartonových desek s nosnou konstrukcí dvouvrstvou z ocelových profilů, opláštění jednoduché</t>
  </si>
  <si>
    <t>-363860262</t>
  </si>
  <si>
    <t>https://podminky.urs.cz/item/CS_URS_2024_02/763131821</t>
  </si>
  <si>
    <t>Demontáž podhledů dle výkresů bouracích prací</t>
  </si>
  <si>
    <t>"Nad sociály a kanceláří kuchyně" 11,3</t>
  </si>
  <si>
    <t>"Mytí nádobí" 7,79</t>
  </si>
  <si>
    <t>"Chodba u jídelny" 6,18</t>
  </si>
  <si>
    <t>"Kantýna, prodejna"28,92</t>
  </si>
  <si>
    <t>372</t>
  </si>
  <si>
    <t>763162R01</t>
  </si>
  <si>
    <t xml:space="preserve">Demontáž opláštění rozvodů instalací </t>
  </si>
  <si>
    <t>-125617637</t>
  </si>
  <si>
    <t>Demontáž opláštění rozvodů instalací dle bodu 13 bouracích prací</t>
  </si>
  <si>
    <t>373</t>
  </si>
  <si>
    <t>763164747</t>
  </si>
  <si>
    <t>Obklad konstrukcí sádrokartonovými deskami včetně ochranných úhelníků uzavřeného tvaru rozvinuté šíře přes 0,8 do 1,6 m, opláštěný deskou protipožární impregnovanou DFH2, tl. 2 x 12,5 mm</t>
  </si>
  <si>
    <t>-352729176</t>
  </si>
  <si>
    <t>https://podminky.urs.cz/item/CS_URS_2024_02/763164747</t>
  </si>
  <si>
    <t xml:space="preserve">Obklad dřevěných sloupů krovu SDK deskami </t>
  </si>
  <si>
    <t>" Stěna mezi místn. 412a a 412d" 3,31</t>
  </si>
  <si>
    <t>374</t>
  </si>
  <si>
    <t>763172322</t>
  </si>
  <si>
    <t>Montáž dvířek pro konstrukce ze sádrokartonových desek revizních jednoplášťových pro příčky a předsazené stěny velikost (šxv) 300 x 300 mm</t>
  </si>
  <si>
    <t>-834427229</t>
  </si>
  <si>
    <t>https://podminky.urs.cz/item/CS_URS_2024_02/763172322</t>
  </si>
  <si>
    <t xml:space="preserve">Dle tabulky ostatních výrobků </t>
  </si>
  <si>
    <t>"Výrobek X.01b" 3</t>
  </si>
  <si>
    <t>375</t>
  </si>
  <si>
    <t>59030711</t>
  </si>
  <si>
    <t>dvířka revizní jednokřídlá s automatickým zámkem vodě odolná 300x300mm</t>
  </si>
  <si>
    <t>1199563481</t>
  </si>
  <si>
    <t>376</t>
  </si>
  <si>
    <t>763172325</t>
  </si>
  <si>
    <t>Montáž dvířek pro konstrukce ze sádrokartonových desek revizních jednoplášťových pro příčky a předsazené stěny velikost (šxv) 600 x 600 mm</t>
  </si>
  <si>
    <t>-1736124728</t>
  </si>
  <si>
    <t>https://podminky.urs.cz/item/CS_URS_2024_02/763172325</t>
  </si>
  <si>
    <t>"Výrobek X.01a" 4</t>
  </si>
  <si>
    <t>377</t>
  </si>
  <si>
    <t>59030714</t>
  </si>
  <si>
    <t>dvířka revizní jednokřídlá s automatickým zámkem vodě odolná 600x600mm</t>
  </si>
  <si>
    <t>896678171</t>
  </si>
  <si>
    <t>378</t>
  </si>
  <si>
    <t>763181311</t>
  </si>
  <si>
    <t>Výplně otvorů konstrukcí ze sádrokartonových desek montáž zárubně kovové s konstrukcí jednokřídlové</t>
  </si>
  <si>
    <t>2060112457</t>
  </si>
  <si>
    <t>https://podminky.urs.cz/item/CS_URS_2024_02/763181311</t>
  </si>
  <si>
    <t>Dle tabulky dveří a půdorysu</t>
  </si>
  <si>
    <t>"D.06" 1</t>
  </si>
  <si>
    <t>"D.07" 1</t>
  </si>
  <si>
    <t>"D.08"1</t>
  </si>
  <si>
    <t>379</t>
  </si>
  <si>
    <t>55331589</t>
  </si>
  <si>
    <t>zárubeň jednokřídlá ocelová pro sádrokartonové příčky tl stěny 75-100mm rozměru 700/1970, 2100mm</t>
  </si>
  <si>
    <t>5399348</t>
  </si>
  <si>
    <t>380</t>
  </si>
  <si>
    <t>763181412</t>
  </si>
  <si>
    <t>Výplně otvorů konstrukcí ze sádrokartonových desek ztužující výplň otvoru pro dveře s CW a UW profilem, výšky příčky přes 2,60 do 2,80 m (skříňový nosník)</t>
  </si>
  <si>
    <t>596501304</t>
  </si>
  <si>
    <t>https://podminky.urs.cz/item/CS_URS_2024_02/763181412</t>
  </si>
  <si>
    <t>Pro zárubně v SDK</t>
  </si>
  <si>
    <t>3+1</t>
  </si>
  <si>
    <t>Pro posuvná pouzdra</t>
  </si>
  <si>
    <t>381</t>
  </si>
  <si>
    <t>763183111</t>
  </si>
  <si>
    <t>Výplně otvorů konstrukcí ze sádrokartonových desek montáž stavebního pouzdra posuvných dveří do sádrokartonové příčky s jednou kapsou pro jedno dveřní křídlo, průchozí šířky do 800 mm</t>
  </si>
  <si>
    <t>-354913936</t>
  </si>
  <si>
    <t>https://podminky.urs.cz/item/CS_URS_2024_02/763183111</t>
  </si>
  <si>
    <t>Pro posuvné dveře dle tabulky dveří</t>
  </si>
  <si>
    <t>"D.09" 1</t>
  </si>
  <si>
    <t>"D.15" 1</t>
  </si>
  <si>
    <t>382</t>
  </si>
  <si>
    <t>55331692</t>
  </si>
  <si>
    <t>pouzdro stavební do SDK pro 1 křídlo posuvných dveří š 800mm v do 2100mm</t>
  </si>
  <si>
    <t>-102991986</t>
  </si>
  <si>
    <t>383</t>
  </si>
  <si>
    <t>763211231</t>
  </si>
  <si>
    <t>Příčka ze sádrovláknitých desek s nosnou konstrukcí z jednoduchých ocelových profilů UW, CW dvojitě opláštěná deskami tl. 2 x 12,5 mm s izolací, EI 90, příčka tl. 100 mm, profil 50, Rw do 59 dB</t>
  </si>
  <si>
    <t>433519368</t>
  </si>
  <si>
    <t>https://podminky.urs.cz/item/CS_URS_2024_02/763211231</t>
  </si>
  <si>
    <t>"Sokl pultu" 0,855*(2,735+2,085)</t>
  </si>
  <si>
    <t>384</t>
  </si>
  <si>
    <t>763431001</t>
  </si>
  <si>
    <t>Montáž podhledu minerálního včetně zavěšeného roštu viditelného s panely vyjímatelnými, velikosti panelů do 0,36 m2</t>
  </si>
  <si>
    <t>1651046749</t>
  </si>
  <si>
    <t>https://podminky.urs.cz/item/CS_URS_2024_02/763431001</t>
  </si>
  <si>
    <t>Dle zaměření ve výkrese podhledů, podhled R3</t>
  </si>
  <si>
    <t>"408" 1,442*2,096+1,255*2,32</t>
  </si>
  <si>
    <t>"413" 5,535*2,85+1,61*6,035</t>
  </si>
  <si>
    <t>385</t>
  </si>
  <si>
    <t>59036500</t>
  </si>
  <si>
    <t>deska podhledová minerální rovná bílá jemně texturovaná bez perforace 15x600x600mm</t>
  </si>
  <si>
    <t>-128001429</t>
  </si>
  <si>
    <t xml:space="preserve">Dle montáže </t>
  </si>
  <si>
    <t>31,425</t>
  </si>
  <si>
    <t>31,425*1,05 'Přepočtené koeficientem množství</t>
  </si>
  <si>
    <t>386</t>
  </si>
  <si>
    <t>763431041</t>
  </si>
  <si>
    <t>Montáž podhledu minerálního včetně zavěšeného roštu Příplatek k cenám: za výšku zavěšení přes 0,5 do 1,0 m</t>
  </si>
  <si>
    <t>1201091561</t>
  </si>
  <si>
    <t>https://podminky.urs.cz/item/CS_URS_2024_02/763431041</t>
  </si>
  <si>
    <t>Dle výkresu řezů</t>
  </si>
  <si>
    <t>387</t>
  </si>
  <si>
    <t>763500R01</t>
  </si>
  <si>
    <t xml:space="preserve">Utěsnění prostupů závěsů v protipožárním podhledu požárním tmelem na dobu shodnou s odolností podhledu </t>
  </si>
  <si>
    <t>-504428829</t>
  </si>
  <si>
    <t>V celé ploše zavěšeních podhledů, kdy podhledy prochází požárním SDK</t>
  </si>
  <si>
    <t>"dle PBŘS" 1</t>
  </si>
  <si>
    <t>388</t>
  </si>
  <si>
    <t>998763513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</si>
  <si>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12 do 24 m</t>
  </si>
  <si>
    <t>-1031564254</t>
  </si>
  <si>
    <t>https://podminky.urs.cz/item/CS_URS_2024_02/998763513</t>
  </si>
  <si>
    <t>766</t>
  </si>
  <si>
    <t>Konstrukce truhlářské</t>
  </si>
  <si>
    <t>389</t>
  </si>
  <si>
    <t>766411811</t>
  </si>
  <si>
    <t>Demontáž obložení stěn panely, plochy do 1,5 m2</t>
  </si>
  <si>
    <t>1405624575</t>
  </si>
  <si>
    <t>https://podminky.urs.cz/item/CS_URS_2024_02/766411811</t>
  </si>
  <si>
    <t>Demontáž stávajících dřevěných obkladů stěn dle bodu 5 ve výkresu bouracích prací</t>
  </si>
  <si>
    <t>"413" 1,1*(2,16+2,32+0,56+0,32+3,17)</t>
  </si>
  <si>
    <t>"411" 2*(0,752+1,29)+1,1*4,26</t>
  </si>
  <si>
    <t>390</t>
  </si>
  <si>
    <t>766411822</t>
  </si>
  <si>
    <t>Demontáž obložení stěn podkladových roštů</t>
  </si>
  <si>
    <t>-1424394723</t>
  </si>
  <si>
    <t>https://podminky.urs.cz/item/CS_URS_2024_02/766411822</t>
  </si>
  <si>
    <t>391</t>
  </si>
  <si>
    <t>766416T04</t>
  </si>
  <si>
    <t xml:space="preserve">Dodávka a montáž interiérového obkladu parapetu oken výdeje jídla a přímu špinavého nádobí </t>
  </si>
  <si>
    <t>56352358</t>
  </si>
  <si>
    <t xml:space="preserve">Součástí dodávky a montáže obkladu parapetu ve skladbě T.04 je i pojezdová deska z umělého kamene a police z dubového masivu, </t>
  </si>
  <si>
    <t>"Délka pultů je 4920 + 1225 mm" 1</t>
  </si>
  <si>
    <t>392</t>
  </si>
  <si>
    <t>766416242.R</t>
  </si>
  <si>
    <t>Montáž obložení stěn pl přes 5 m2 panely z aglomerovaných desek lepením</t>
  </si>
  <si>
    <t>401866556</t>
  </si>
  <si>
    <t xml:space="preserve">Montáž lepením dle předpisu výrobce desek </t>
  </si>
  <si>
    <t>"Kompaktní deska černá T.03a" 27</t>
  </si>
  <si>
    <t>"Kompaktní obkladová deska s dekorem T.03b" 44</t>
  </si>
  <si>
    <t>393</t>
  </si>
  <si>
    <t>62432056.T03a</t>
  </si>
  <si>
    <t xml:space="preserve">deska kompaktní laminátová jádro černé tl 12mm, barva černá </t>
  </si>
  <si>
    <t>356940848</t>
  </si>
  <si>
    <t xml:space="preserve">Dle tabulky truhlářských výrobků </t>
  </si>
  <si>
    <t>27*1,1 'Přepočtené koeficientem množství</t>
  </si>
  <si>
    <t>394</t>
  </si>
  <si>
    <t>62432056.T03b</t>
  </si>
  <si>
    <t>deska kompaktní laminátová jádro černé tl 12mm, povrch s dekorem dub</t>
  </si>
  <si>
    <t>1901178517</t>
  </si>
  <si>
    <t>44*1,1 'Přepočtené koeficientem množství</t>
  </si>
  <si>
    <t>395</t>
  </si>
  <si>
    <t>766622R01</t>
  </si>
  <si>
    <t>Repase stávajícího okna "O.02" - okno dvojité s deštěním s případnou výměnou křídel, kování a vnitřního parapetu</t>
  </si>
  <si>
    <t>566665618</t>
  </si>
  <si>
    <t xml:space="preserve">Repase stávajících špaletových oken (případná tvarová replika) v kompletnosti dle tabulky prvků </t>
  </si>
  <si>
    <t>"O.02 rozměr" 1,68*1,82</t>
  </si>
  <si>
    <t>396</t>
  </si>
  <si>
    <t>766622R02</t>
  </si>
  <si>
    <t>Repase stávajícího okna "O.03" - okno dvojité s deštěním s případnou výměnou křídel, kování a vnitřního parapetu</t>
  </si>
  <si>
    <t>-1685368385</t>
  </si>
  <si>
    <t>"O.03" 1,815*1,95</t>
  </si>
  <si>
    <t>397</t>
  </si>
  <si>
    <t>766622R03</t>
  </si>
  <si>
    <t>Repase stávajícího okna "O.05" - okno dvojité s deštěním s případnou výměnou křídel, kování a vnitřního parapetu</t>
  </si>
  <si>
    <t>-1501020073</t>
  </si>
  <si>
    <t>"O.05" 0,96*0,85</t>
  </si>
  <si>
    <t>398</t>
  </si>
  <si>
    <t>766660001</t>
  </si>
  <si>
    <t>Montáž dveřních křídel dřevěných nebo plastových otevíravých do ocelové zárubně povrchově upravených jednokřídlových, šířky do 800 mm</t>
  </si>
  <si>
    <t>1152824925</t>
  </si>
  <si>
    <t>https://podminky.urs.cz/item/CS_URS_2024_02/766660001</t>
  </si>
  <si>
    <t>Dle tabulky dveří</t>
  </si>
  <si>
    <t>"D.04" 1</t>
  </si>
  <si>
    <t>"D.08" 1</t>
  </si>
  <si>
    <t>399</t>
  </si>
  <si>
    <t>61162084.R</t>
  </si>
  <si>
    <t>dveře jednokřídlé dřevotřískové povrch laminátový plné 600x1970-2100mm</t>
  </si>
  <si>
    <t>1241635605</t>
  </si>
  <si>
    <t xml:space="preserve">Včetně kování a zámku a barevnosti v kompletnosti dle tabulky dveří </t>
  </si>
  <si>
    <t>400</t>
  </si>
  <si>
    <t>61162085.R</t>
  </si>
  <si>
    <t>dveře jednokřídlé dřevotřískové povrch laminátový plné 700x1970-2100mm</t>
  </si>
  <si>
    <t>-2003153186</t>
  </si>
  <si>
    <t>401</t>
  </si>
  <si>
    <t>766660161</t>
  </si>
  <si>
    <t>Montáž dveřních křídel dřevěných nebo plastových otevíravých do dřevěné rámové zárubně protipožárních jednokřídlových, šířky do 800 mm</t>
  </si>
  <si>
    <t>-2112571217</t>
  </si>
  <si>
    <t>https://podminky.urs.cz/item/CS_URS_2024_02/766660161</t>
  </si>
  <si>
    <t>DLe tabulky dveří</t>
  </si>
  <si>
    <t>402</t>
  </si>
  <si>
    <t>61162098.R</t>
  </si>
  <si>
    <t>dveře jednokřídlé dřevotřískové protipožární EI (EW) 30 D3 povrch laminátový plné 800x1970-2100mm</t>
  </si>
  <si>
    <t>206616741</t>
  </si>
  <si>
    <t>403</t>
  </si>
  <si>
    <t>766660162</t>
  </si>
  <si>
    <t>Montáž dveřních křídel dřevěných nebo plastových otevíravých do dřevěné rámové zárubně protipožárních jednokřídlových, šířky přes 800 mm</t>
  </si>
  <si>
    <t>-70095858</t>
  </si>
  <si>
    <t>https://podminky.urs.cz/item/CS_URS_2024_02/766660162</t>
  </si>
  <si>
    <t>404</t>
  </si>
  <si>
    <t>61165314.R</t>
  </si>
  <si>
    <t>dveře jednokřídlé dřevotřískové protipožární EI (EW) 30 D3 povrch laminátový plné 900x1970-2100mm</t>
  </si>
  <si>
    <t>487172561</t>
  </si>
  <si>
    <t>405</t>
  </si>
  <si>
    <t>766660196</t>
  </si>
  <si>
    <t>Montáž dveřních křídel dřevěných nebo plastových otevíravých do obložkové zárubně z masivního dřeva bez polodrážky jednokřídlových, šířky do 800 mm</t>
  </si>
  <si>
    <t>-1142987595</t>
  </si>
  <si>
    <t>https://podminky.urs.cz/item/CS_URS_2024_02/766660196</t>
  </si>
  <si>
    <t>Atypické interiérové dveře dle tabulky truhlářských výrobků</t>
  </si>
  <si>
    <t>"T.02" 1</t>
  </si>
  <si>
    <t>406</t>
  </si>
  <si>
    <t>61162002.R</t>
  </si>
  <si>
    <t>dveře jednokřídlé atypické ve skrytém rámu - součástí interiérové obkladu stěn plné 800x1970 mm</t>
  </si>
  <si>
    <t>-1329882517</t>
  </si>
  <si>
    <t>407</t>
  </si>
  <si>
    <t>766660241</t>
  </si>
  <si>
    <t>Montáž dveřních křídel dřevěných nebo plastových kývavých do zazděné rámové zárubně povrchově upravených jednokřídlových, šířky do 1000 mm</t>
  </si>
  <si>
    <t>2139732121</t>
  </si>
  <si>
    <t>https://podminky.urs.cz/item/CS_URS_2024_02/766660241</t>
  </si>
  <si>
    <t xml:space="preserve">Dle tabulky výrobků </t>
  </si>
  <si>
    <t>"D.10" 1</t>
  </si>
  <si>
    <t>408</t>
  </si>
  <si>
    <t>61162092.R2</t>
  </si>
  <si>
    <t>dveře jednokřídlé dřevotřískové kyvné povrch laminátový částečně prosklené 800x1970-2100mm</t>
  </si>
  <si>
    <t>-1544366019</t>
  </si>
  <si>
    <t xml:space="preserve">Včetně kování, zámku, okopových plechů v kompletnosti dle tabulky dveří </t>
  </si>
  <si>
    <t>409</t>
  </si>
  <si>
    <t>766660311</t>
  </si>
  <si>
    <t>Montáž dveřních křídel dřevěných nebo plastových posuvných dveří do pouzdra s jednou kapsou jednokřídlových, průchozí šířky do 800 mm</t>
  </si>
  <si>
    <t>-1458086823</t>
  </si>
  <si>
    <t>https://podminky.urs.cz/item/CS_URS_2024_02/766660311</t>
  </si>
  <si>
    <t>410</t>
  </si>
  <si>
    <t>61162086.R3</t>
  </si>
  <si>
    <t>dveře jednokřídlé dřevotřískové povrch laminátový plné 800x1970-2100mm</t>
  </si>
  <si>
    <t>1281285967</t>
  </si>
  <si>
    <t>411</t>
  </si>
  <si>
    <t>766661R03</t>
  </si>
  <si>
    <t>Repase dveřního křídla profilovaných dřevěných dveří dvoukřídlových plných včetně vytmelení bez nátěru, bude prováděno mimo stavbu v dílně</t>
  </si>
  <si>
    <t>-720544721</t>
  </si>
  <si>
    <t>"D.01" 2</t>
  </si>
  <si>
    <t>412</t>
  </si>
  <si>
    <t>766661R04</t>
  </si>
  <si>
    <t>Repase dveřního křídla profilovaných dřevěných dveří dvoukřídlových prosklenných včetně vytmelení bez nátěru, bude prováděno mimo stavbu v dílně</t>
  </si>
  <si>
    <t>2089987485</t>
  </si>
  <si>
    <t>"D.02" 2</t>
  </si>
  <si>
    <t>413</t>
  </si>
  <si>
    <t>766663911</t>
  </si>
  <si>
    <t>Oprava dveřních křídel dřevěných vyřezání otvoru v dveřních křídlech pro zasklení nebo větrání z měkkého dřeva</t>
  </si>
  <si>
    <t>-745839446</t>
  </si>
  <si>
    <t>https://podminky.urs.cz/item/CS_URS_2024_02/766663911</t>
  </si>
  <si>
    <t>Výřez otvoru pro větrací mřížku do dveřních křídel</t>
  </si>
  <si>
    <t>"D.06, D.07, D.08, D.09" 4</t>
  </si>
  <si>
    <t>414</t>
  </si>
  <si>
    <t>766671R44</t>
  </si>
  <si>
    <t xml:space="preserve">Repase střešního okna vyklápěcího včetně rámu, kování, těsnění a oplechování v krytině do rozměru </t>
  </si>
  <si>
    <t>-1137626217</t>
  </si>
  <si>
    <t>Repase stávajících střešních oken dle tabulky prvků</t>
  </si>
  <si>
    <t>"O.06 a" 3</t>
  </si>
  <si>
    <t>"O.06 b" 3</t>
  </si>
  <si>
    <t>"O.06 c" 1</t>
  </si>
  <si>
    <t>"O.06 d" 2</t>
  </si>
  <si>
    <t>"O.06 e" 2</t>
  </si>
  <si>
    <t>"O.06 f" 4</t>
  </si>
  <si>
    <t>415</t>
  </si>
  <si>
    <t>766682111</t>
  </si>
  <si>
    <t>Montáž zárubní dřevěných nebo plastových obložkových, pro dveře jednokřídlové, tloušťky stěny do 170 mm</t>
  </si>
  <si>
    <t>917221710</t>
  </si>
  <si>
    <t>https://podminky.urs.cz/item/CS_URS_2024_02/766682111</t>
  </si>
  <si>
    <t>Dle tabulky dveří - u posuvných dveří do pouzdra</t>
  </si>
  <si>
    <t>u kyvných dveří</t>
  </si>
  <si>
    <t>"D 10" 1</t>
  </si>
  <si>
    <t>416</t>
  </si>
  <si>
    <t>61182307</t>
  </si>
  <si>
    <t>zárubeň jednokřídlá obložková s laminátovým povrchem tl stěny 60-150mm rozměru 600-1100/1970, 2100mm</t>
  </si>
  <si>
    <t>989642097</t>
  </si>
  <si>
    <t xml:space="preserve">U posuvných dveří v barevnosti dle tabulky dveří </t>
  </si>
  <si>
    <t>417</t>
  </si>
  <si>
    <t>766691932</t>
  </si>
  <si>
    <t>Ostatní práce seřízení okenního nebo dveřního křídla otvíracího nebo sklápěcího plastového</t>
  </si>
  <si>
    <t>1738024169</t>
  </si>
  <si>
    <t>https://podminky.urs.cz/item/CS_URS_2024_02/766691932</t>
  </si>
  <si>
    <t>Seřízení jednokřídlového plastového okna</t>
  </si>
  <si>
    <t>"Okna O.04" 2</t>
  </si>
  <si>
    <t>418</t>
  </si>
  <si>
    <t>766810T05</t>
  </si>
  <si>
    <t xml:space="preserve">Dodávka a montáž korpusu a obkladu výdejního pultu v kantýně bez spotřebičů </t>
  </si>
  <si>
    <t>1305516484</t>
  </si>
  <si>
    <t>Výrobek T.05 dle tabulky truhlářských prvků v kompletnosti příloh 4,5,6</t>
  </si>
  <si>
    <t>Jedná se o prodejní pult  půdorysných rozměrů 650 x 5040 mm s obkladem stěn z kompakních desek a na straně klienta dubovými latěmi, výška 900 mm</t>
  </si>
  <si>
    <t>"Dodávka a montáž T.05" 1</t>
  </si>
  <si>
    <t>419</t>
  </si>
  <si>
    <t>766810T06</t>
  </si>
  <si>
    <t xml:space="preserve">Dodávka a montáž pracovního stolu s vestavným regálem v kanceláři kantýny </t>
  </si>
  <si>
    <t>566145268</t>
  </si>
  <si>
    <t>Výrobek T.06 dle tabulky truhlářských prvků v kompletnosti přílohy č. 3</t>
  </si>
  <si>
    <t>Jedná se o pracovní stůl s pracovní plochou 600 x1400 mm a vetavěným regálem se zadní stěnou a bočními stěnami, materiál DTD tl. dílů dle přílohy 3</t>
  </si>
  <si>
    <t>"Dodávka a montáž T.06" 1</t>
  </si>
  <si>
    <t>420</t>
  </si>
  <si>
    <t>766810T07</t>
  </si>
  <si>
    <t xml:space="preserve">Dodávka a montáž sortimentního regálu u sloupu v kantýně </t>
  </si>
  <si>
    <t>-933585269</t>
  </si>
  <si>
    <t>Výrobek T.07 dle tabulky truhlářských prvků v kompletnosti přílohy č. 7</t>
  </si>
  <si>
    <t xml:space="preserve">Jedná se o regál na sortiment z laminátových kompaktních desek tl. 12 a 10 mm v kompletnosti dle přílohy č.7 </t>
  </si>
  <si>
    <t>"Dodávka a montáž T.07" 1</t>
  </si>
  <si>
    <t>421</t>
  </si>
  <si>
    <t>766810T08</t>
  </si>
  <si>
    <t xml:space="preserve">Dodávka a montáž sortimentního regálu u stěny v kantýně </t>
  </si>
  <si>
    <t>857237779</t>
  </si>
  <si>
    <t>Výrobek T.08 dle tabulky truhlářských prvků v kompletnosti přílohy č. 8</t>
  </si>
  <si>
    <t>Jedná se o regál na sortiment z laminátových kompaktních desek tl. 12 a 10 mm v kompletnosti dle přílohy č.8</t>
  </si>
  <si>
    <t>"Dodávka a montáž T.08" 1</t>
  </si>
  <si>
    <t>422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</si>
  <si>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</si>
  <si>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</si>
  <si>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1432775348</t>
  </si>
  <si>
    <t>https://podminky.urs.cz/item/CS_URS_2024_02/998766313</t>
  </si>
  <si>
    <t>767</t>
  </si>
  <si>
    <t>Konstrukce zámečnické</t>
  </si>
  <si>
    <t>423</t>
  </si>
  <si>
    <t>767590Z.07</t>
  </si>
  <si>
    <t xml:space="preserve">Dodávka a montáž obslužné lávky k VZT jednoce na střeše včetně nezbytných úprav stávajícíh konstrukcí </t>
  </si>
  <si>
    <t>1906972602</t>
  </si>
  <si>
    <t>Ocelová konstrukce s pororoštem, materiál žárový pozink v kompletnosti dle tabulky záměčnických výrobků</t>
  </si>
  <si>
    <t>"Výrobek Z.07" 3</t>
  </si>
  <si>
    <t>424</t>
  </si>
  <si>
    <t>767620222</t>
  </si>
  <si>
    <t>Montáž oken s izolačními skly z hliníkových nebo ocelových profilů na polyuretanovou pěnu s dvojskly pevných do zdiva, plochy přes 0,6 do 1,5 m2</t>
  </si>
  <si>
    <t>1256154565</t>
  </si>
  <si>
    <t>https://podminky.urs.cz/item/CS_URS_2024_02/767620222</t>
  </si>
  <si>
    <t>"Okno O.01" 0,655*1</t>
  </si>
  <si>
    <t>425</t>
  </si>
  <si>
    <t>55341R01</t>
  </si>
  <si>
    <t>okno Al s fixním zasklením bezpečnostní dvojsklo do plochy 1m2 s jednostarannou zrcadlovou fólií</t>
  </si>
  <si>
    <t>1028580468</t>
  </si>
  <si>
    <t>"Okno O.01 v kompletnosti dle tabulky oken" 0,655*1</t>
  </si>
  <si>
    <t>426</t>
  </si>
  <si>
    <t>767640111</t>
  </si>
  <si>
    <t>Montáž dveří ocelových nebo hliníkových vchodových jednokřídlových bez nadsvětlíku</t>
  </si>
  <si>
    <t>324178958</t>
  </si>
  <si>
    <t>https://podminky.urs.cz/item/CS_URS_2024_02/767640111</t>
  </si>
  <si>
    <t>Dle tabulky dveří - dveře na střechu</t>
  </si>
  <si>
    <t>"D.14" 1</t>
  </si>
  <si>
    <t>427</t>
  </si>
  <si>
    <t>55341156.R</t>
  </si>
  <si>
    <t>dveře jednokřídlé ocelové vchodové 900x1970mm</t>
  </si>
  <si>
    <t>1078362153</t>
  </si>
  <si>
    <t>Vchodové dveře na střechu v kompletnosti dle tabulky prvků včetně zárubně</t>
  </si>
  <si>
    <t>"Bezpečností dveře R3 D.014"1</t>
  </si>
  <si>
    <t>428</t>
  </si>
  <si>
    <t>553291D.11</t>
  </si>
  <si>
    <t>D + M dveře automatické vnitřní posuvné, rám Al zasklení dvojsko požární  EI30DP3+C, 1 křídlo posuvné, 1 křídlo fix, nadsvětlík 2090 x 2200+350+550 mm</t>
  </si>
  <si>
    <t>-20007250</t>
  </si>
  <si>
    <t>"Automatické požární dveře D.11 v kompletnosti dle tabulky dveří" 1</t>
  </si>
  <si>
    <t>429</t>
  </si>
  <si>
    <t>767646411.R</t>
  </si>
  <si>
    <t>Montáž revizních dveří a dvířek hliníkových, ocelových nebo plastových s rámem jednokřídlových, plochy do 0,5 m2</t>
  </si>
  <si>
    <t>414147879</t>
  </si>
  <si>
    <t xml:space="preserve">"Výrobek X.04a" 5 </t>
  </si>
  <si>
    <t xml:space="preserve">"Výrobek X.04b" 5 </t>
  </si>
  <si>
    <t>"Výrobek X.04c" 2</t>
  </si>
  <si>
    <t>430</t>
  </si>
  <si>
    <t>1000263782</t>
  </si>
  <si>
    <t>kovová revizní dvířka s rámem, úprava komaxit 150x200 mm</t>
  </si>
  <si>
    <t>711827479</t>
  </si>
  <si>
    <t>"Výrobek X04a" 5</t>
  </si>
  <si>
    <t>431</t>
  </si>
  <si>
    <t>1000263784</t>
  </si>
  <si>
    <t>kovová revizní dvířka s rámem, úprava komaxit 200x200 mm</t>
  </si>
  <si>
    <t>1814665684</t>
  </si>
  <si>
    <t>"Výrobek X04b" 5</t>
  </si>
  <si>
    <t>432</t>
  </si>
  <si>
    <t>1000263790</t>
  </si>
  <si>
    <t>kovová revizní dvířka s rámem úprava komaxit 300x300 mm</t>
  </si>
  <si>
    <t>1967197483</t>
  </si>
  <si>
    <t>"Výrobek X04c" 2</t>
  </si>
  <si>
    <t>433</t>
  </si>
  <si>
    <t>553291D.12</t>
  </si>
  <si>
    <t>D+M dveře automatické vnitřní posuvné, rám Al, zasklení bezpečnostní dvojsko, 1 křídlo posuvné, 1 křídlo fix 1900x2300mm</t>
  </si>
  <si>
    <t>-1440535315</t>
  </si>
  <si>
    <t>"Interiérové automatické dveře D.12 v kompletnosti tabulky dveří" 1</t>
  </si>
  <si>
    <t>434</t>
  </si>
  <si>
    <t>553291D.13</t>
  </si>
  <si>
    <t>D+M dveře automatické vnitřní posuvné, rám Al,  EI30DP3+C  zasklení požární dvojsko, 1 křídlo posuvné, 1 křídlo fix 2380x2350mm</t>
  </si>
  <si>
    <t>-1038640871</t>
  </si>
  <si>
    <t>"Interiérové automatické protipožární dveře D.13 v kompletnosti tabulky dveří" 1</t>
  </si>
  <si>
    <t>435</t>
  </si>
  <si>
    <t>767851Z.02</t>
  </si>
  <si>
    <t xml:space="preserve">Dodávka a montáž prodloužení ocelové střšní lávky včetně zábradlí, nosného a spojovacího materiálu </t>
  </si>
  <si>
    <t>60074336</t>
  </si>
  <si>
    <t xml:space="preserve">Dle tabulky zámečnických výrobků </t>
  </si>
  <si>
    <t xml:space="preserve">Jedná se o prodloužení stávající střešní lávky z pozinkovaného materiálu v kompletnosti tabulky prvků </t>
  </si>
  <si>
    <t>"Výrobek Z.02" 2</t>
  </si>
  <si>
    <t>436</t>
  </si>
  <si>
    <t>767871Z.03</t>
  </si>
  <si>
    <t>Výroba, dodávka a montáž podpěrných konstrukcí parapetu pro kotvení pojezdové desky z umělého kamene, interiérového čela a police u výdeju jídel (výrobek Z.03)</t>
  </si>
  <si>
    <t>-496943512</t>
  </si>
  <si>
    <t xml:space="preserve">Výrobek Z.03 dle tabulky zámečnických výrobků - materiál žárový pozink, </t>
  </si>
  <si>
    <t xml:space="preserve">Váha výrobku vypočítána na základě specifikace prvků v tabulce </t>
  </si>
  <si>
    <t>"Jäkl 60x60x3" (0,855*2+2,06*2+0,735*5+2,72*2+0,64*3+0,635*4+0,1+0,44+2,45)*5,64</t>
  </si>
  <si>
    <t>"Plech 60*60*5" 0,15</t>
  </si>
  <si>
    <t>"Spojovací materiál, zratné a svařování " 12,6</t>
  </si>
  <si>
    <t>437</t>
  </si>
  <si>
    <t>767871Z.04</t>
  </si>
  <si>
    <t>Výroba, dodávka a montáž podpěrné kontrukce VZT jednotky na střeše (výrobek Z.04)</t>
  </si>
  <si>
    <t>-31766976</t>
  </si>
  <si>
    <t xml:space="preserve">Výrobek Z.04 dle tabulky zámečnických výrobků - materiál žárový pozink </t>
  </si>
  <si>
    <t>Váha výrobku vypočítána na základě specifikace prvků v konstrukční části dokumentace, spojené zednické práce jsou uvedeny u HSV</t>
  </si>
  <si>
    <t>"IPN 140" (2,4*2+1,4+3,6*2)*14,4</t>
  </si>
  <si>
    <t>"Spojovací materiál, zratné a svařování " 19</t>
  </si>
  <si>
    <t>438</t>
  </si>
  <si>
    <t>767871Z.05</t>
  </si>
  <si>
    <t>Výroba, dodávka a montáž nosné konstrukce pro kotvení rolety a kastlíku v nadpraží výdeje jídel (Výrobek Z.05)</t>
  </si>
  <si>
    <t>-708670500</t>
  </si>
  <si>
    <t xml:space="preserve">Výrobek Z.05 dle tabulky zámečnických výrobků - materiál žárový pozink </t>
  </si>
  <si>
    <t>"Jäkl 60x60x3" (0,1+2,45+0,3*4+0,18*2+2,065*2+2,01*2+0,48+1,225+0,37*2)*5,64</t>
  </si>
  <si>
    <t>"Plech 60*60*5" 0,15*3</t>
  </si>
  <si>
    <t>"Spojovací materiál, zratné a svařování " 8,3</t>
  </si>
  <si>
    <t>439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</si>
  <si>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</si>
  <si>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</si>
  <si>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-1741939031</t>
  </si>
  <si>
    <t>https://podminky.urs.cz/item/CS_URS_2024_02/998767313</t>
  </si>
  <si>
    <t>771</t>
  </si>
  <si>
    <t>Podlahy z dlaždic</t>
  </si>
  <si>
    <t>440</t>
  </si>
  <si>
    <t>771111011</t>
  </si>
  <si>
    <t>Příprava podkladu před provedením dlažby vysátí podlah</t>
  </si>
  <si>
    <t>119886691</t>
  </si>
  <si>
    <t>https://podminky.urs.cz/item/CS_URS_2024_02/771111011</t>
  </si>
  <si>
    <t>Pod nové dlažby, dle montáže</t>
  </si>
  <si>
    <t>152,870</t>
  </si>
  <si>
    <t>441</t>
  </si>
  <si>
    <t>771121011</t>
  </si>
  <si>
    <t>Příprava podkladu před provedením dlažby nátěr penetrační na podlahu</t>
  </si>
  <si>
    <t>1686996724</t>
  </si>
  <si>
    <t>https://podminky.urs.cz/item/CS_URS_2024_02/771121011</t>
  </si>
  <si>
    <t>Pod cementovou stěrku dle skladby P2</t>
  </si>
  <si>
    <t>56,23</t>
  </si>
  <si>
    <t>442</t>
  </si>
  <si>
    <t>771121027</t>
  </si>
  <si>
    <t>Příprava podkladu před provedením dlažby broušení podlah stávajícího podkladu pro odstranění nerovností (diamantovým kotoučem)</t>
  </si>
  <si>
    <t>1392699713</t>
  </si>
  <si>
    <t>https://podminky.urs.cz/item/CS_URS_2024_02/771121027</t>
  </si>
  <si>
    <t>Příprava stávajícího podkladu dletabulky podlah</t>
  </si>
  <si>
    <t>Pod cementovou stěrku dle skladby P3</t>
  </si>
  <si>
    <t>31,83</t>
  </si>
  <si>
    <t>443</t>
  </si>
  <si>
    <t>771151011</t>
  </si>
  <si>
    <t>Příprava podkladu před provedením dlažby samonivelační stěrka min. pevnosti 20 MPa, tloušťky do 3 mm</t>
  </si>
  <si>
    <t>-1944856969</t>
  </si>
  <si>
    <t>https://podminky.urs.cz/item/CS_URS_2024_02/771151011</t>
  </si>
  <si>
    <t>Dle tabulky skladeb</t>
  </si>
  <si>
    <t>"Podlaha P2" 56,23</t>
  </si>
  <si>
    <t>"Podlaha P3" 31,83</t>
  </si>
  <si>
    <t>444</t>
  </si>
  <si>
    <t>771473810</t>
  </si>
  <si>
    <t>Demontáž soklíků z dlaždic keramických lepených rovných</t>
  </si>
  <si>
    <t>389511879</t>
  </si>
  <si>
    <t>https://podminky.urs.cz/item/CS_URS_2024_02/771473810</t>
  </si>
  <si>
    <t>Demontáž soklu dle bouracích prací</t>
  </si>
  <si>
    <t>150,22*0,65</t>
  </si>
  <si>
    <t>445</t>
  </si>
  <si>
    <t>771474112</t>
  </si>
  <si>
    <t>Montáž soklů z dlaždic keramických lepených cementovým flexibilním lepidlem rovných, výšky přes 65 do 90 mm</t>
  </si>
  <si>
    <t>1774369878</t>
  </si>
  <si>
    <t>https://podminky.urs.cz/item/CS_URS_2024_02/771474112</t>
  </si>
  <si>
    <t>Dle půdorysu nový stav a tabulky místností</t>
  </si>
  <si>
    <t>"Místn. 408" 2,98+2,578+1,785+3,642+0,087+0,48+0,113+0,076+0,422+0,64+1,429+1,382+0,553+0,1+0,485+1,87+0,25+1,095+1,211+1,69-1</t>
  </si>
  <si>
    <t>"Místn. 410" 8,22+1,78-1+6,012+3,56-0,9+1,96+0,643+2,447+3,91</t>
  </si>
  <si>
    <t>"Místn. 412b" 3,66+2,16+2,885</t>
  </si>
  <si>
    <t>"Místn. 412c" 4,615*2+2*2-0,7</t>
  </si>
  <si>
    <t>"Místn. 413" 6,96+3,395+0,541+0,633+0,679+0,157+3,19+0,49+4,907+0,1+0,795</t>
  </si>
  <si>
    <t>"Místn. 413a" 1,715+ 1,4+1,605</t>
  </si>
  <si>
    <t>"Místn. 415" 1,215*2+3,255*2-(0,875+0,8*3+0,9*2)</t>
  </si>
  <si>
    <t>446</t>
  </si>
  <si>
    <t>59761184</t>
  </si>
  <si>
    <t>sokl keramický mrazuvzdorný povrch hladký/matný tl do 10mm výšky přes 65 do 90mm</t>
  </si>
  <si>
    <t>1787063896</t>
  </si>
  <si>
    <t>100,167*1,1 'Přepočtené koeficientem množství</t>
  </si>
  <si>
    <t>447</t>
  </si>
  <si>
    <t>771573810</t>
  </si>
  <si>
    <t>Demontáž podlah z dlaždic keramických lepených</t>
  </si>
  <si>
    <t>588260541</t>
  </si>
  <si>
    <t>https://podminky.urs.cz/item/CS_URS_2024_02/771573810</t>
  </si>
  <si>
    <t>Demontáž stávající keramické dlažby dle výkresu bouracích prací</t>
  </si>
  <si>
    <t>34,46+17,22+7,79+42,6+4,53+9,44+28,98+5,2</t>
  </si>
  <si>
    <t>448</t>
  </si>
  <si>
    <t>771574419</t>
  </si>
  <si>
    <t>Montáž podlah z dlaždic keramických lepených cementovým flexibilním lepidlem hladkých, tloušťky do 10 mm přes 22 do 25 ks/m2</t>
  </si>
  <si>
    <t>1361728349</t>
  </si>
  <si>
    <t>https://podminky.urs.cz/item/CS_URS_2024_02/771574419</t>
  </si>
  <si>
    <t>Keramická dlažba dle tabulky místností a skladby podlah P2, P3, P4, P5</t>
  </si>
  <si>
    <t>"místn. 408" 20,24</t>
  </si>
  <si>
    <t>"místn. 410" 18,85</t>
  </si>
  <si>
    <t>"místn. 412" 7,39</t>
  </si>
  <si>
    <t>"místn. 412a" 15,89</t>
  </si>
  <si>
    <t>"místn. 412b" 11,83</t>
  </si>
  <si>
    <t>"místn. 412c" 9,28</t>
  </si>
  <si>
    <t>"místn. 412d" 19,02</t>
  </si>
  <si>
    <t>"místn. 413" 39,89</t>
  </si>
  <si>
    <t>"místn. 413a" 2,63</t>
  </si>
  <si>
    <t>"místn. 414a" 0,83</t>
  </si>
  <si>
    <t>"místn. 415" 3,93</t>
  </si>
  <si>
    <t>"místn. 415a" 2,11</t>
  </si>
  <si>
    <t>"místn. 415b" 0,98</t>
  </si>
  <si>
    <t>449</t>
  </si>
  <si>
    <t>59761159</t>
  </si>
  <si>
    <t>dlažba keramická slinutá mrazuvzdorná povrch hladký/matný tl do 10mm přes 22 do 25ks/m2</t>
  </si>
  <si>
    <t>777266621</t>
  </si>
  <si>
    <t>"Z plochy" 152,87</t>
  </si>
  <si>
    <t>152,87*1,15 'Přepočtené koeficientem množství</t>
  </si>
  <si>
    <t>450</t>
  </si>
  <si>
    <t>771577211</t>
  </si>
  <si>
    <t>Montáž podlah z dlaždic keramických lepených cementovým flexibilním lepidlem Příplatek k cenám za plochu do 5 m2 jednotlivě</t>
  </si>
  <si>
    <t>858538740</t>
  </si>
  <si>
    <t>https://podminky.urs.cz/item/CS_URS_2024_02/771577211</t>
  </si>
  <si>
    <t>451</t>
  </si>
  <si>
    <t>771577213</t>
  </si>
  <si>
    <t>Montáž podlah z dlaždic keramických lepených cementovým flexibilním lepidlem Příplatek k cenám za pokládku na koso</t>
  </si>
  <si>
    <t>-179570854</t>
  </si>
  <si>
    <t>https://podminky.urs.cz/item/CS_URS_2024_02/771577213</t>
  </si>
  <si>
    <t>"Míst. 408" 20,24</t>
  </si>
  <si>
    <t>"Míst. 413" 22,66</t>
  </si>
  <si>
    <t>452</t>
  </si>
  <si>
    <t>771591112</t>
  </si>
  <si>
    <t>Izolace podlahy pod dlažbu nátěrem nebo stěrkou ve dvou vrstvách</t>
  </si>
  <si>
    <t>-476151898</t>
  </si>
  <si>
    <t>https://podminky.urs.cz/item/CS_URS_2024_02/771591112</t>
  </si>
  <si>
    <t>Pod nové dlažby v mokrých provozech, dle tabulky podlah</t>
  </si>
  <si>
    <t>453</t>
  </si>
  <si>
    <t>771591115</t>
  </si>
  <si>
    <t>Podlahy - dokončovací práce spárování silikonem</t>
  </si>
  <si>
    <t>-1678828468</t>
  </si>
  <si>
    <t>https://podminky.urs.cz/item/CS_URS_2024_02/771591115</t>
  </si>
  <si>
    <t>Mezi dlažbou a obkladem</t>
  </si>
  <si>
    <t>"Místn. 408" 1,985</t>
  </si>
  <si>
    <t>"Místn. 412"9,385+0,815+0,11+0,92</t>
  </si>
  <si>
    <t>"Místn. 412a" 0,815+1,076+0,8+0,23+0,509+0,205+0,1+0,768+2,055+2,025+2,085</t>
  </si>
  <si>
    <t>"Místn. 412b" 3,905</t>
  </si>
  <si>
    <t>"Místn. 412d" 0,621+0,2+0,105+0,25+0,105+0,725+0,7+0,1+2,055</t>
  </si>
  <si>
    <t>"Místn. 414a" 0,925*2+0,95</t>
  </si>
  <si>
    <t>"Místn. 415" 0,53+0,875+0,53</t>
  </si>
  <si>
    <t>"Místn. 415a" 0,85*2+2,48*2-0,8</t>
  </si>
  <si>
    <t>"Místn. 415b" 0,805*2+1,1*2-0,8</t>
  </si>
  <si>
    <t>Mezi soklem a dlažbou</t>
  </si>
  <si>
    <t>100,167</t>
  </si>
  <si>
    <t>454</t>
  </si>
  <si>
    <t>771591264</t>
  </si>
  <si>
    <t>Izolace podlahy pod dlažbu těsnícími izolačními pásy mezi podlahou a stěnu</t>
  </si>
  <si>
    <t>-1449352412</t>
  </si>
  <si>
    <t>https://podminky.urs.cz/item/CS_URS_2024_02/771591264</t>
  </si>
  <si>
    <t>v mokrých provozech</t>
  </si>
  <si>
    <t>"Místn. 412"3,665*2+2,09*2-0,8</t>
  </si>
  <si>
    <t>"Místn. 412b" 5,18+2,885+2,16+1,98+0,45</t>
  </si>
  <si>
    <t>"Místn. 412c" 2*2+4,615*2-0,6</t>
  </si>
  <si>
    <t>"Místn. 412d" 0,621+0,2+0,105+0,25+0,105+0,725+0,7+0,1+2,055 +2,955+0,781</t>
  </si>
  <si>
    <t>"Místn. 414" 0,95+0,925*2</t>
  </si>
  <si>
    <t>"Místn. 415" 3,255*2+1,215*2-(0,9*2+0,8*3)</t>
  </si>
  <si>
    <t>455</t>
  </si>
  <si>
    <t>998771313</t>
  </si>
  <si>
    <t>Přesun hmot pro podlahy z dlaždic stanovený procentní sazbou (%) z ceny vodorovná dopravní vzdálenost do 50 m ruční (bez užití mechanizace) v objektech výšky přes 12 do 24 m</t>
  </si>
  <si>
    <t>-1488796770</t>
  </si>
  <si>
    <t>https://podminky.urs.cz/item/CS_URS_2024_02/998771313</t>
  </si>
  <si>
    <t>776</t>
  </si>
  <si>
    <t>Podlahy povlakové</t>
  </si>
  <si>
    <t>456</t>
  </si>
  <si>
    <t>776111311</t>
  </si>
  <si>
    <t>Příprava podkladu povlakových podlah a stěn vysátí podlah</t>
  </si>
  <si>
    <t>-768886777</t>
  </si>
  <si>
    <t>https://podminky.urs.cz/item/CS_URS_2024_02/776111311</t>
  </si>
  <si>
    <t xml:space="preserve">Dle tabulky podlah </t>
  </si>
  <si>
    <t>"Jídelna míst. 411" 134,08</t>
  </si>
  <si>
    <t>"personál šatna míst. 414" 10,34</t>
  </si>
  <si>
    <t>457</t>
  </si>
  <si>
    <t>776121112</t>
  </si>
  <si>
    <t>Příprava podkladu povlakových podlah a stěn penetrace vodou ředitelná podlah</t>
  </si>
  <si>
    <t>-582944444</t>
  </si>
  <si>
    <t>https://podminky.urs.cz/item/CS_URS_2024_02/776121112</t>
  </si>
  <si>
    <t>458</t>
  </si>
  <si>
    <t>776141121</t>
  </si>
  <si>
    <t>Příprava podkladu povlakových podlah a stěn vyrovnání samonivelační stěrkou podlah min.pevnosti 30 MPa, tloušťky do 3 mm</t>
  </si>
  <si>
    <t>346607059</t>
  </si>
  <si>
    <t>https://podminky.urs.cz/item/CS_URS_2024_02/776141121</t>
  </si>
  <si>
    <t>459</t>
  </si>
  <si>
    <t>776201811</t>
  </si>
  <si>
    <t>Demontáž povlakových podlahovin lepených ručně bez podložky</t>
  </si>
  <si>
    <t>-427392243</t>
  </si>
  <si>
    <t>https://podminky.urs.cz/item/CS_URS_2024_02/776201811</t>
  </si>
  <si>
    <t xml:space="preserve">Dle bodu 6 z výkresu bouracích prací </t>
  </si>
  <si>
    <t>"Jídelna" 134,78</t>
  </si>
  <si>
    <t>"kancelář kuchyně" 12,18</t>
  </si>
  <si>
    <t>460</t>
  </si>
  <si>
    <t>776251111</t>
  </si>
  <si>
    <t>Montáž podlahovin z přírodního linolea (marmolea) lepením standardním lepidlem z pásů standardních</t>
  </si>
  <si>
    <t>-450719139</t>
  </si>
  <si>
    <t>https://podminky.urs.cz/item/CS_URS_2024_02/776251111</t>
  </si>
  <si>
    <t>Dle tabulky místností</t>
  </si>
  <si>
    <t>461</t>
  </si>
  <si>
    <t>60756111</t>
  </si>
  <si>
    <t>linoleum přírodní tl 2,5mm v pásech, hořlavost Cfl-s1, smykové tření µ &gt;=0,3, třída zátěže 34/43</t>
  </si>
  <si>
    <t>-23330677</t>
  </si>
  <si>
    <t>144,42*1,1 'Přepočtené koeficientem množství</t>
  </si>
  <si>
    <t>462</t>
  </si>
  <si>
    <t>776410811</t>
  </si>
  <si>
    <t>Demontáž soklíků nebo lišt pryžových nebo plastových</t>
  </si>
  <si>
    <t>-1424577660</t>
  </si>
  <si>
    <t>https://podminky.urs.cz/item/CS_URS_2024_02/776410811</t>
  </si>
  <si>
    <t>463</t>
  </si>
  <si>
    <t>776421111</t>
  </si>
  <si>
    <t>Montáž lišt obvodových lepených</t>
  </si>
  <si>
    <t>-1094928615</t>
  </si>
  <si>
    <t>https://podminky.urs.cz/item/CS_URS_2024_02/776421111</t>
  </si>
  <si>
    <t>Dle půdorysu nový stav</t>
  </si>
  <si>
    <t>"míst. 411, jídelna" 26,3*2+5,01*2-(1,42+1,41+1,035+1,65+1,23+0,9+0,9)</t>
  </si>
  <si>
    <t>"Míst. 414, personální šatna" 4,215*2+2,45*2-0,8</t>
  </si>
  <si>
    <t>464</t>
  </si>
  <si>
    <t>28342165</t>
  </si>
  <si>
    <t>systémová soklová lišta - marmoleum dle specifikace viz příloha D.1.1.c.1 - skladby konstrukcí</t>
  </si>
  <si>
    <t>-1741927066</t>
  </si>
  <si>
    <t>66,605*1,02 'Přepočtené koeficientem množství</t>
  </si>
  <si>
    <t>465</t>
  </si>
  <si>
    <t>776421711</t>
  </si>
  <si>
    <t>Montáž lišt vložení pásků z podlahoviny do lišt včetně nařezání</t>
  </si>
  <si>
    <t>122775801</t>
  </si>
  <si>
    <t>https://podminky.urs.cz/item/CS_URS_2024_02/776421711</t>
  </si>
  <si>
    <t xml:space="preserve">Dle montáže soklíků </t>
  </si>
  <si>
    <t>66,605</t>
  </si>
  <si>
    <t>466</t>
  </si>
  <si>
    <t>776991121</t>
  </si>
  <si>
    <t>Ostatní práce údržba nových podlahovin po pokládce čištění základní</t>
  </si>
  <si>
    <t>2077090747</t>
  </si>
  <si>
    <t>https://podminky.urs.cz/item/CS_URS_2024_02/776991121</t>
  </si>
  <si>
    <t>467</t>
  </si>
  <si>
    <t>776991821</t>
  </si>
  <si>
    <t>Ostatní práce odstranění lepidla ručně z podlah</t>
  </si>
  <si>
    <t>287300726</t>
  </si>
  <si>
    <t>https://podminky.urs.cz/item/CS_URS_2024_02/776991821</t>
  </si>
  <si>
    <t>468</t>
  </si>
  <si>
    <t>998776313</t>
  </si>
  <si>
    <t>Přesun hmot pro podlahy povlakové stanovený procentní sazbou (%) z ceny vodorovná dopravní vzdálenost do 50 m ruční (bez užití mechanizace) v objektech výšky přes 12 do 24 m</t>
  </si>
  <si>
    <t>456913463</t>
  </si>
  <si>
    <t>https://podminky.urs.cz/item/CS_URS_2024_02/998776313</t>
  </si>
  <si>
    <t>781</t>
  </si>
  <si>
    <t>Dokončovací práce - obklady</t>
  </si>
  <si>
    <t>469</t>
  </si>
  <si>
    <t>781121011</t>
  </si>
  <si>
    <t>Příprava podkladu před provedením obkladu nátěr penetrační na stěnu</t>
  </si>
  <si>
    <t>225986136</t>
  </si>
  <si>
    <t>https://podminky.urs.cz/item/CS_URS_2024_02/781121011</t>
  </si>
  <si>
    <t>Pod obklad</t>
  </si>
  <si>
    <t>"Dle montáže obkladů" 85,927</t>
  </si>
  <si>
    <t>470</t>
  </si>
  <si>
    <t>781131112</t>
  </si>
  <si>
    <t>Izolace stěny pod obklad izolace nátěrem nebo stěrkou ve dvou vrstvách</t>
  </si>
  <si>
    <t>-807642581</t>
  </si>
  <si>
    <t>https://podminky.urs.cz/item/CS_URS_2024_02/781131112</t>
  </si>
  <si>
    <t>Na stěně ve styku s podlahu do výšky 150 mm</t>
  </si>
  <si>
    <t>"Místn. 412"0,15*(3,665*2+2,09*2-0,8)</t>
  </si>
  <si>
    <t>"Místn. 412a" 0,15*(0,815+1,076+0,8+0,23+0,509+0,205+0,1+0,768+2,055+2,025+2,085)</t>
  </si>
  <si>
    <t>"Místn. 412b" 0,15*(5,18+2,885+2,16+1,98+0,45)</t>
  </si>
  <si>
    <t>"Místn. 412c" 0,15*(2*2+4,615*2-0,6)</t>
  </si>
  <si>
    <t>"Místn. 412d" 0,15*(0,621+0,2+0,105+0,25+0,105+0,725+0,7+0,1+2,055 +2,955+0,781)</t>
  </si>
  <si>
    <t>"Místn. 415" 0,15*(3,255*2+1,215*2-(0,9*2+0,8*3))</t>
  </si>
  <si>
    <t>"Místn. 415a" 0,15*(0,85*2+2,48*2-0,8)</t>
  </si>
  <si>
    <t>"Místn. 415b" 0,15*(0,805*2+1,1*2-0,8)</t>
  </si>
  <si>
    <t>Stěny ve sprše místnost 414a</t>
  </si>
  <si>
    <t>2*(0,95+0,925*2)</t>
  </si>
  <si>
    <t>471</t>
  </si>
  <si>
    <t>781151031</t>
  </si>
  <si>
    <t>Příprava podkladu před provedením obkladu celoplošné vyrovnání podkladu stěrkou, tloušťky 3 mm</t>
  </si>
  <si>
    <t>1687415771</t>
  </si>
  <si>
    <t>https://podminky.urs.cz/item/CS_URS_2024_02/781151031</t>
  </si>
  <si>
    <t>Pod obklad po vybourání stávajícího na stávajícíh stěnách</t>
  </si>
  <si>
    <t>"414a" 2*0,925</t>
  </si>
  <si>
    <t>"415a" 2*2,48-0,96*0,85+0,15*(0,96+2*0,85)</t>
  </si>
  <si>
    <t>"412b" 2*1,52</t>
  </si>
  <si>
    <t>"412d" 2*(0,622+0,556+0,528+0,565)</t>
  </si>
  <si>
    <t>"412a" 2*(0,54+0,55+0,646+0,787+0,11)</t>
  </si>
  <si>
    <t>"412" 2*(3,665*2+2,09*2)-(0,79*2,04+0,8*2+0,6*2+1,225*1,1)</t>
  </si>
  <si>
    <t>"413" 2*(3,395+0,541+0,633+3,87+0,156+3,372)-0,8*2</t>
  </si>
  <si>
    <t>"408" 2*(0,72+0,682+0,2)</t>
  </si>
  <si>
    <t>472</t>
  </si>
  <si>
    <t>781472219</t>
  </si>
  <si>
    <t>Montáž keramických obkladů stěn lepených cementovým flexibilním lepidlem hladkých přes 22 do 25 ks/m2</t>
  </si>
  <si>
    <t>1152061682</t>
  </si>
  <si>
    <t>https://podminky.urs.cz/item/CS_URS_2024_02/781472219</t>
  </si>
  <si>
    <t>"Místn. 408 obklad do výšky zárubní" 2*1,985</t>
  </si>
  <si>
    <t>"Místn. 412, obklad do výšky 2000 mm" 2*(9,385+0,815+0,11)+0,855*0,92</t>
  </si>
  <si>
    <t>"Místn. 412a, obklad do výšky 2000 mm" 2*(0,815+1,076+0,8+0,23+0,509+0,205+0,1+0,768)+1,8*2,055+0,855*(2,025+2,085)</t>
  </si>
  <si>
    <t>"Místn. 412b, obklad do výšky 2000 mm" 2*3,905</t>
  </si>
  <si>
    <t>"Místn. 412d, obklad do výšky 2000 mm" 2*(0,621+0,2+0,105+0,25+0,105+0,725+0,7+0,1)+1,8*2,055</t>
  </si>
  <si>
    <t>"Místn. 414a, obklad do výšky 2000 mm" 2*(0,925*2+0,95)</t>
  </si>
  <si>
    <t>"Místn. 415, obklad do výšky 2000 mm" 2*(0,53+0,875+0,53)</t>
  </si>
  <si>
    <t>"Místn. 415a, obklad do výšky 2000 mm" 2*(0,85*2+2,48*2-0,8)</t>
  </si>
  <si>
    <t>"Místn. 415b, obklad do výšky 2000 mm" 2*(0,805*2+1,1*2-0,8)</t>
  </si>
  <si>
    <t>473</t>
  </si>
  <si>
    <t>59761704</t>
  </si>
  <si>
    <t>obklad keramický nemrazuvzdorný povrch hladký/lesklý tl do 10mm přes 22 do 25ks/m2</t>
  </si>
  <si>
    <t>792585096</t>
  </si>
  <si>
    <t>"Z ploch dle montáže" 85,927</t>
  </si>
  <si>
    <t>"Z parapetu" 2,055*0,125</t>
  </si>
  <si>
    <t>86,184*1,15 'Přepočtené koeficientem množství</t>
  </si>
  <si>
    <t>474</t>
  </si>
  <si>
    <t>781473810</t>
  </si>
  <si>
    <t>Demontáž obkladů z dlaždic keramických lepených</t>
  </si>
  <si>
    <t>-1452074627</t>
  </si>
  <si>
    <t>https://podminky.urs.cz/item/CS_URS_2024_02/781473810</t>
  </si>
  <si>
    <t>"Kancelář kantýna, skládek" 1,96*(2,71*2+5,64*2+0,59*2+1,09*2+2,095*2)-(0,8*2*3+1,815*1,03)</t>
  </si>
  <si>
    <t>"Mytí nádobí" 1,96*(3,665*2+2,09*2)-(0,79*2,04+1,225*1,01+0,8*2)</t>
  </si>
  <si>
    <t>"Kuchyně, výdej stravy" 1,96*(0,622+0,628+0,565+0,556+0,629+2,53+0,64+0,55+0,472+3,205)-0,79*2,04+1,1*4,27</t>
  </si>
  <si>
    <t>"Sklad 1" 1,08*2,25+(1,08+2)/2*2,105*2+2*2,25-0,6*2</t>
  </si>
  <si>
    <t>"Sklad 2" 1,08*4,7+(1,08+2)/2*2,105*2+2*4,7-0,6*2</t>
  </si>
  <si>
    <t>"Kantýna, prodejna" 1,96*(1,97+1,58+1,82+1,35)</t>
  </si>
  <si>
    <t>"Kancelář kuchyně" 1,96*(1,14+0,7+0,59+0,1+0,805)</t>
  </si>
  <si>
    <t>"Sociály, sklad" 1,96*(1,79*6+0,905*2+0,97*2+0,957*2)-(0,7*1,96+0,6*1,97*2+0,96*0,85)</t>
  </si>
  <si>
    <t>475</t>
  </si>
  <si>
    <t>781492211</t>
  </si>
  <si>
    <t>Obklad - dokončující práce montáž profilu lepeného flexibilním cementovým lepidlem rohového</t>
  </si>
  <si>
    <t>-797046029</t>
  </si>
  <si>
    <t>https://podminky.urs.cz/item/CS_URS_2024_02/781492211</t>
  </si>
  <si>
    <t xml:space="preserve">Na rohy </t>
  </si>
  <si>
    <t>2*5</t>
  </si>
  <si>
    <t>Na parapet snížených příček</t>
  </si>
  <si>
    <t>0,6+2,025+0,42*2+2,085+2,055*2</t>
  </si>
  <si>
    <t>476</t>
  </si>
  <si>
    <t>19416014</t>
  </si>
  <si>
    <t>lišta ukončovací nerezová 8mm</t>
  </si>
  <si>
    <t>1621780061</t>
  </si>
  <si>
    <t>19,66*1,05 'Přepočtené koeficientem množství</t>
  </si>
  <si>
    <t>477</t>
  </si>
  <si>
    <t>781495115</t>
  </si>
  <si>
    <t>Obklad - dokončující práce ostatní práce spárování silikonem</t>
  </si>
  <si>
    <t>1175863294</t>
  </si>
  <si>
    <t>https://podminky.urs.cz/item/CS_URS_2024_02/781495115</t>
  </si>
  <si>
    <t xml:space="preserve">V koutech </t>
  </si>
  <si>
    <t>2*(2+1+3+3+1+5+4+2+2)+1,8*2+0,855*6</t>
  </si>
  <si>
    <t>"U dveří" 2*2*2</t>
  </si>
  <si>
    <t>478</t>
  </si>
  <si>
    <t>781674112</t>
  </si>
  <si>
    <t>Montáž keramických obkladů parapetů lepených flexibilním lepidlem, šířky parapetu přes 100 do 150 mm</t>
  </si>
  <si>
    <t>162135937</t>
  </si>
  <si>
    <t>https://podminky.urs.cz/item/CS_URS_2024_02/781674112</t>
  </si>
  <si>
    <t xml:space="preserve">V místnosti 412a na snížení příčce </t>
  </si>
  <si>
    <t>2,055</t>
  </si>
  <si>
    <t>479</t>
  </si>
  <si>
    <t>998781313</t>
  </si>
  <si>
    <t>Přesun hmot pro obklady keramické stanovený procentní sazbou (%) z ceny vodorovná dopravní vzdálenost do 50 m ruční (bez užití mechanizace) v objektech výšky přes 12 do 24 m</t>
  </si>
  <si>
    <t>1813593143</t>
  </si>
  <si>
    <t>https://podminky.urs.cz/item/CS_URS_2024_02/998781313</t>
  </si>
  <si>
    <t>783</t>
  </si>
  <si>
    <t>Dokončovací práce - nátěry</t>
  </si>
  <si>
    <t>480</t>
  </si>
  <si>
    <t>783101203</t>
  </si>
  <si>
    <t>Příprava podkladu truhlářských konstrukcí před provedením nátěru broušení smirkovým papírem nebo plátnem jemné</t>
  </si>
  <si>
    <t>-2057817174</t>
  </si>
  <si>
    <t>https://podminky.urs.cz/item/CS_URS_2024_02/783101203</t>
  </si>
  <si>
    <t>Dřevěné zárubně stávající, uvažována RŠ zárubně 300 mm</t>
  </si>
  <si>
    <t>"D.01" 0,3*(2,13*2+1,42)</t>
  </si>
  <si>
    <t>"D.02" 0,3*(2,14*2+1,41)</t>
  </si>
  <si>
    <t>Repase stávajícíh madel na zábradlí dle tabulky zámečnických konstrukcí</t>
  </si>
  <si>
    <t>"Výrobek Z.06" (12+6)*0,2</t>
  </si>
  <si>
    <t>Repase pódia pod radiátory dle tabulky truhlářských výrobků</t>
  </si>
  <si>
    <t>"T.09" 26,3*(0,38+0,13)</t>
  </si>
  <si>
    <t>481</t>
  </si>
  <si>
    <t>783114101</t>
  </si>
  <si>
    <t>Základní nátěr truhlářských konstrukcí jednonásobný syntetický</t>
  </si>
  <si>
    <t>221729155</t>
  </si>
  <si>
    <t>https://podminky.urs.cz/item/CS_URS_2024_02/783114101</t>
  </si>
  <si>
    <t>Dveře po repasy</t>
  </si>
  <si>
    <t>"D.01"1,42*2,13*2</t>
  </si>
  <si>
    <t>"D.02" 1,41*2,14*2-(0,65*2+0,27*2)*2</t>
  </si>
  <si>
    <t>Dřevěné zárubně stávající</t>
  </si>
  <si>
    <t>3,411</t>
  </si>
  <si>
    <t>482</t>
  </si>
  <si>
    <t>783117101</t>
  </si>
  <si>
    <t>Krycí nátěr truhlářských konstrukcí jednonásobný syntetický</t>
  </si>
  <si>
    <t>-721535149</t>
  </si>
  <si>
    <t>https://podminky.urs.cz/item/CS_URS_2024_02/783117101</t>
  </si>
  <si>
    <t>483</t>
  </si>
  <si>
    <t>783122111</t>
  </si>
  <si>
    <t>Tmelení truhlářských konstrukcí lokální, včetně přebroušení tmelených míst rozsahu přes 10 do 30% plochy, tmelem disperzním akrylátovým nebo latexovým</t>
  </si>
  <si>
    <t>-1924975349</t>
  </si>
  <si>
    <t>https://podminky.urs.cz/item/CS_URS_2024_02/783122111</t>
  </si>
  <si>
    <t>Stávající dřevěné zárubně před nátěrem</t>
  </si>
  <si>
    <t>484</t>
  </si>
  <si>
    <t>783226101</t>
  </si>
  <si>
    <t>Protipožární nátěr tesařských konstrukcí disperzní</t>
  </si>
  <si>
    <t>316667762</t>
  </si>
  <si>
    <t>https://podminky.urs.cz/item/CS_URS_2024_02/783226101</t>
  </si>
  <si>
    <t>Viditelných tesařských prvků nekrytých SDK obkladem</t>
  </si>
  <si>
    <t>"Výpočet dle výkresů" 149,7</t>
  </si>
  <si>
    <t>485</t>
  </si>
  <si>
    <t>783301313</t>
  </si>
  <si>
    <t>Příprava podkladu zámečnických konstrukcí před provedením nátěru odmaštění odmašťovačem ředidlovým</t>
  </si>
  <si>
    <t>1359043868</t>
  </si>
  <si>
    <t>https://podminky.urs.cz/item/CS_URS_2024_02/783301313</t>
  </si>
  <si>
    <t>Repase stávajícího zábradlí dle tabulky zámečnických konstrukcí</t>
  </si>
  <si>
    <t>"Výrobek Z.06" 12</t>
  </si>
  <si>
    <t>486</t>
  </si>
  <si>
    <t>783314201</t>
  </si>
  <si>
    <t>Základní antikorozní nátěr zámečnických konstrukcí jednonásobný syntetický standardní</t>
  </si>
  <si>
    <t>-920408785</t>
  </si>
  <si>
    <t>https://podminky.urs.cz/item/CS_URS_2024_02/783314201</t>
  </si>
  <si>
    <t xml:space="preserve">Nátěr ocelové zárubně </t>
  </si>
  <si>
    <t>"D.04" 0,2*(0,6+2*2)</t>
  </si>
  <si>
    <t>"D.03" 0,25*(0,8+2*2)</t>
  </si>
  <si>
    <t>"D.05" 0,25*(0,9+2*2)</t>
  </si>
  <si>
    <t>"D.06, D.07, D.08" 0,2*(0,7+2*2)*3</t>
  </si>
  <si>
    <t>487</t>
  </si>
  <si>
    <t>783317101</t>
  </si>
  <si>
    <t>Krycí nátěr (email) zámečnických konstrukcí jednonásobný syntetický standardní</t>
  </si>
  <si>
    <t>1178049695</t>
  </si>
  <si>
    <t>https://podminky.urs.cz/item/CS_URS_2024_02/783317101</t>
  </si>
  <si>
    <t>488</t>
  </si>
  <si>
    <t>783601315</t>
  </si>
  <si>
    <t>Příprava podkladu otopných těles před provedením nátěrů deskových odmaštěním vodou ředitelným</t>
  </si>
  <si>
    <t>-397208391</t>
  </si>
  <si>
    <t>https://podminky.urs.cz/item/CS_URS_2024_02/783601315</t>
  </si>
  <si>
    <t xml:space="preserve">demontovaná tělesa před montáží na nové místo </t>
  </si>
  <si>
    <t>489</t>
  </si>
  <si>
    <t>783601401</t>
  </si>
  <si>
    <t>Příprava podkladu otopných těles před provedením nátěrů žebrových trub očištění ometením</t>
  </si>
  <si>
    <t>1036047717</t>
  </si>
  <si>
    <t>https://podminky.urs.cz/item/CS_URS_2024_02/783601401</t>
  </si>
  <si>
    <t>490</t>
  </si>
  <si>
    <t>783617127</t>
  </si>
  <si>
    <t>Krycí nátěr (email) otopných těles deskových dvojnásobný syntetický</t>
  </si>
  <si>
    <t>2660820</t>
  </si>
  <si>
    <t>https://podminky.urs.cz/item/CS_URS_2024_02/783617127</t>
  </si>
  <si>
    <t>784</t>
  </si>
  <si>
    <t>Dokončovací práce - malby a tapety</t>
  </si>
  <si>
    <t>491</t>
  </si>
  <si>
    <t>784121001</t>
  </si>
  <si>
    <t>Oškrabání malby v místnostech výšky do 3,80 m</t>
  </si>
  <si>
    <t>-1411371726</t>
  </si>
  <si>
    <t>https://podminky.urs.cz/item/CS_URS_2024_02/784121001</t>
  </si>
  <si>
    <t>Veškeré omítky, které nebudou zakryty keramickými obklady</t>
  </si>
  <si>
    <t>Dle půdorysu navrhovaného stavu</t>
  </si>
  <si>
    <t>170+71+81</t>
  </si>
  <si>
    <t>492</t>
  </si>
  <si>
    <t>784181101</t>
  </si>
  <si>
    <t>Penetrace podkladu jednonásobná základní akrylátová bezbarvá v místnostech výšky do 3,80 m</t>
  </si>
  <si>
    <t>250860652</t>
  </si>
  <si>
    <t>https://podminky.urs.cz/item/CS_URS_2024_02/784181101</t>
  </si>
  <si>
    <t>stěny na omítkách</t>
  </si>
  <si>
    <t>"Dle půdorysu navrhovaného stavu" 169,669</t>
  </si>
  <si>
    <t>omítky na stropech</t>
  </si>
  <si>
    <t>44,816</t>
  </si>
  <si>
    <t>493</t>
  </si>
  <si>
    <t>784211111</t>
  </si>
  <si>
    <t>Malby z malířských směsí oděruvzdorných za mokra dvojnásobné, bílé za mokra oděruvzdorné velmi dobře v místnostech výšky do 3,80 m</t>
  </si>
  <si>
    <t>838244517</t>
  </si>
  <si>
    <t>https://podminky.urs.cz/item/CS_URS_2024_02/784211111</t>
  </si>
  <si>
    <t xml:space="preserve">SDK stropy a stěny </t>
  </si>
  <si>
    <t>135,07+110,9</t>
  </si>
  <si>
    <t>786</t>
  </si>
  <si>
    <t>Dokončovací práce - čalounické úpravy</t>
  </si>
  <si>
    <t>494</t>
  </si>
  <si>
    <t>786614001</t>
  </si>
  <si>
    <t>Montáž venkovních rolet upevněných na rám okenního nebo dveřního otvoru nebo na ostění, ovládaných motorem, včetně horního boxu a vodících profilů, plochy do 4 m2</t>
  </si>
  <si>
    <t>-1249879291</t>
  </si>
  <si>
    <t>https://podminky.urs.cz/item/CS_URS_2024_02/786614001</t>
  </si>
  <si>
    <t>"Výrobek X.05 a,b,c,d" 4</t>
  </si>
  <si>
    <t>495</t>
  </si>
  <si>
    <t>63128X.05</t>
  </si>
  <si>
    <t>roleta lamelová hliník/plast uzamykatelná včetně boxu, elektrického ovládání, motoru a příslušenství plochy do 3,0m2</t>
  </si>
  <si>
    <t>-942895554</t>
  </si>
  <si>
    <t>V kompletnosti dle tabulky výrobků</t>
  </si>
  <si>
    <t>"Výrobek X.05a"2,085*1,245</t>
  </si>
  <si>
    <t>"Výrobek X.05b" 1,98*1,245</t>
  </si>
  <si>
    <t>"Výrobek X.05c" 0,55*1,245</t>
  </si>
  <si>
    <t>"Výrobek X.05d" 1,225*1,245</t>
  </si>
  <si>
    <t xml:space="preserve">Součet </t>
  </si>
  <si>
    <t>7,271*2 'Přepočtené koeficientem množství</t>
  </si>
  <si>
    <t>496</t>
  </si>
  <si>
    <t>786623911</t>
  </si>
  <si>
    <t>Výměna lamelové žaluzie vnitřní manuálně ovládané do oken střešních</t>
  </si>
  <si>
    <t>-908270272</t>
  </si>
  <si>
    <t xml:space="preserve">Dle tabulky oken </t>
  </si>
  <si>
    <t>3+3+1+2+2+4</t>
  </si>
  <si>
    <t>497</t>
  </si>
  <si>
    <t>786626921</t>
  </si>
  <si>
    <t>Výměna lamelové žaluzie vnitřní nebo do oken dvojitých</t>
  </si>
  <si>
    <t>-175606652</t>
  </si>
  <si>
    <t>Okna O.04</t>
  </si>
  <si>
    <t>1,2*1,21</t>
  </si>
  <si>
    <t>1,195*1,21</t>
  </si>
  <si>
    <t>498</t>
  </si>
  <si>
    <t>55346200</t>
  </si>
  <si>
    <t>žaluzie horizontální interiérové</t>
  </si>
  <si>
    <t>-1059306903</t>
  </si>
  <si>
    <t>Okna střešní O.06</t>
  </si>
  <si>
    <t>1,33*0,715*3</t>
  </si>
  <si>
    <t>1,32*0,72*3</t>
  </si>
  <si>
    <t>1,24*0,66*1</t>
  </si>
  <si>
    <t>1,54*0,715*2</t>
  </si>
  <si>
    <t>1,5*0,715*2</t>
  </si>
  <si>
    <t>1,42*0,715*4</t>
  </si>
  <si>
    <t>499</t>
  </si>
  <si>
    <t>998786313</t>
  </si>
  <si>
    <t>Přesun hmot pro stínění a čalounické úpravy stanovený procentní sazbou (%) z ceny vodorovná dopravní vzdálenost do 50 m ruční (bez užití mechanizace) v objektech výšky (hloubky) přes 12 do 24 m</t>
  </si>
  <si>
    <t>-24713501</t>
  </si>
  <si>
    <t>https://podminky.urs.cz/item/CS_URS_2024_02/998786313</t>
  </si>
  <si>
    <t>Práce a dodávky M</t>
  </si>
  <si>
    <t>42-M</t>
  </si>
  <si>
    <t xml:space="preserve">Dodávka gastrozařízení </t>
  </si>
  <si>
    <t>500</t>
  </si>
  <si>
    <t>420101B01</t>
  </si>
  <si>
    <t>REGÁL NEREZOVÝ 4 POLICOVÝ do místnosti Mytí provozního nádobí, rozměr 1200x600x1500 mm</t>
  </si>
  <si>
    <t>1732910881</t>
  </si>
  <si>
    <t xml:space="preserve">Celonerezové provedení z nerez. oceli AISI 304. Nosná konstrukce z jeklů 40x40x1,5 mm. Povrchová úprava brus Duplo. </t>
  </si>
  <si>
    <t xml:space="preserve">Výšková stavitelnost noh min. 30 mm. Plné police vyztužené nerezovými podélnými výztuhami. </t>
  </si>
  <si>
    <t>Police výšky 40 mm jsou vyrobeny z min. 0,8 mm plechu. Nosnost každé police je max. 100 kg.</t>
  </si>
  <si>
    <t>501</t>
  </si>
  <si>
    <t>420101B01a</t>
  </si>
  <si>
    <t>REGÁL NEREZOVÝ 4 POLICOVÝ do místnosti Mytí provozního nádobí, rozměr 1200x600x1800 mm</t>
  </si>
  <si>
    <t>1292738740</t>
  </si>
  <si>
    <t>502</t>
  </si>
  <si>
    <t>420101B02</t>
  </si>
  <si>
    <t>PRACOVNÍ STŮL NEREZOVÝ, SPODNÍ PLNÁ POLICE, ZADNÍ A LEVÝ LEM do místnosti Mytí provozního nádobí, rozměr 1500x600x900 mm</t>
  </si>
  <si>
    <t>749222213</t>
  </si>
  <si>
    <t xml:space="preserve">Pracovní stůl neutrální. Celonerezové provedení z nerez. oceli AISI 304. Nosná stabilní rámová konstrukce z jeklů 40x40x1,5 mm. </t>
  </si>
  <si>
    <t xml:space="preserve">Povrchová úprava brus Duplo. Výšková stavitelnost stolu. Pracovní deska výšky 40 mm, vyrobena z nerez. plechu tl. min. 1,5 mm s nerezovými výztuhami. </t>
  </si>
  <si>
    <t>Dřevotříska jako výztuha pracovní desky není přípustná. Zadní a levý lem pracovní desky výšky min. 40 mm.</t>
  </si>
  <si>
    <t>Spodní plná police stolu výšky 40 mm vyztužena nerezovými výztuhami je vyrobena z nerez. plechu tl. min. 1 mm.</t>
  </si>
  <si>
    <t>503</t>
  </si>
  <si>
    <t>420101B03</t>
  </si>
  <si>
    <t>SPRCHA NÁSTĚNNÁ TLAKOVÁ, S RAMÍNKEM, ZE ZDI do místnosti Mytí provozního nádobí</t>
  </si>
  <si>
    <t>-1578482740</t>
  </si>
  <si>
    <t>Mycí tlaková oplachová sprcha se směšovací baterií a napouštěcím ramenem, montáž ze zdi.</t>
  </si>
  <si>
    <t>504</t>
  </si>
  <si>
    <t>420101C05</t>
  </si>
  <si>
    <t>ODSÁVAČ PAR NÁSTĚNNÝ NEREZOVÝ, BEZ OSVĚTLENÍ rozměr 1000x1200x450 mm</t>
  </si>
  <si>
    <t>54664964</t>
  </si>
  <si>
    <t>Nerezový odsávač par nástěnný, včetně tukových filtrů z vrstveného tahokovu. Celonerezové provedení z nerez. oceli AISI 304. Bez osvětlení.</t>
  </si>
  <si>
    <t xml:space="preserve">Povrchová úprava brus. Vyrobeno z nerez. plechu tl. min. 1 mm. Základní výška odsavače 450 mm. Odkapní žlábek a výpustný kohout kondenzátu. </t>
  </si>
  <si>
    <t>505</t>
  </si>
  <si>
    <t>420101C06</t>
  </si>
  <si>
    <t>PRACOVNÍ STŮL NEREZOVÝ, 2x POLICE, BLOK 3 ZÁSUVEK NAD SEBOU, ZADNÍ A LEVÝ LEM, NEREZOVÝ SOKL, VÝKLENEK PRO STAVEBNÍ SLOUP, rozměr2150x700x900 mm</t>
  </si>
  <si>
    <t>1342362740</t>
  </si>
  <si>
    <t xml:space="preserve">Dřevotříska jako výztuha pracovní desky není přípustná. Zadní a levý lem pracovní desky výšky min. 40 mm. Vlevo blok 3 zásuvek nad sebou pro GN 1/1 </t>
  </si>
  <si>
    <t>s plnovýsuvy. Vpravo spodní a středová plná police stolu výšky 40 mm vyztužena nerezovými výztuhami je vyrobena z nerez. plechu tl. min. 1 mm.</t>
  </si>
  <si>
    <t>Na pohledových stranách nerezový sokl výšky 150 mm. Na zadní straně stolu atyp. výklenek pro konstrukci stavebního sloupu.</t>
  </si>
  <si>
    <t>506</t>
  </si>
  <si>
    <t>420101C07</t>
  </si>
  <si>
    <t>NÁSTĚNNÁ POLICE NEREZOVÁ DVOUPATROVÁ STAVITELNÁ rozměr 1100x300x700 mm</t>
  </si>
  <si>
    <t>-672623466</t>
  </si>
  <si>
    <t>Nástěnná police dvoupatrová. Celonerezové provedení z nerez. oceli AISI 304. Nosná konstrukce z jeklů. Povrchová úprava brus Duplo.</t>
  </si>
  <si>
    <t xml:space="preserve">2 výškově stavitelné plné police vyztužené nerezovými výztuhami, vyrobeny z nerez. plechu tl. min. 1 mm. Nosnost podle délky police cca 25 kg / m. </t>
  </si>
  <si>
    <t>507</t>
  </si>
  <si>
    <t>420101D01</t>
  </si>
  <si>
    <t>PRACOVNÍ STŮL NEREZOVÝ OPLÁŠTĚNÝ OTEVŘENÝ, 2x POLICE, ZADNÍ LEM, NEREZOVÝ SOKL - PRAC. DESKA STOLU JE V 1 KUSE SPOLEČNÁ S POZ. D02, rozměr 1500x500x900 mm</t>
  </si>
  <si>
    <t>-1545226340</t>
  </si>
  <si>
    <t>Stůl nerezový opláštěný, z čelní strany otevřený. Celonerezové provedení z nerez. oceli AISI 304. Povrchová úprava brus Duplo.</t>
  </si>
  <si>
    <t xml:space="preserve">Výšková stavitelnost stolu. Pracovní deska výšky 40 mm, vyrobena z nerez. plechu tl. min. 1,5 mm s nerezovými výztuhami. </t>
  </si>
  <si>
    <t xml:space="preserve">Dřevotříska jako výztuha pracovní desky není přípustná. Zadní lem pracovní desky výšky min. 40 mm.  Pracovní deska stolu je v jednom kuse společná </t>
  </si>
  <si>
    <t xml:space="preserve">s deskou stolu poz. D02. Stůl je z 3 stran opláštěný, z čelní strany obsluhy je otevřený. Spodní a středová plná police stolu vyztužena nerezovými </t>
  </si>
  <si>
    <t xml:space="preserve">výztuhami  je vyrobena z nerez. plechu tl. min. 1 mm. Na čelní a pravé pohledové straně ze strany obsluhy nerezový sokl výšky 150 mm. </t>
  </si>
  <si>
    <t>Hygienický standard provedení stolu H2</t>
  </si>
  <si>
    <t>508</t>
  </si>
  <si>
    <t>420101D02</t>
  </si>
  <si>
    <t>PRACOVNÍ STŮL NEREZOVÝ OPLÁŠTĚNÝ OTEVŘENÝ,1x UMYVADLO GN 1/2, OTVOR BATERIE, PROLAM, 1x POLICE, 1x ZÁSUVKA GN 1/1, ZADNÍ A ČÁSTEČNÝ LEVÝ LEM, NEREZOVÝ SOKL - PRAC. DESKA STOLU JE V 1 KUSE SPOLEČNÁ S POZ. D01, rozměr 1500x500x900 mm</t>
  </si>
  <si>
    <t>-1154574560</t>
  </si>
  <si>
    <t>Dřevotříska jako výztuha pracovní desky není přípustná. Zadní lem pracovní desky výšky min. 40 mm.  V pracovní desce vevařené lisované umyvadlo GN 1/2</t>
  </si>
  <si>
    <t>s otvorem pro baterii a sníženým prolisem pracovní desky kolem umyvadla. Zadní a částečný levý lem pracovní desky výšky min. 40 mm. Pracovní deska</t>
  </si>
  <si>
    <t xml:space="preserve">stolu je v jednom kuse společná s deskou stolu poz. D01. Pod pracovní deskou vpravo 1x zásuvka velikosti GN 1/1 na nerezových plnovýsuvech. </t>
  </si>
  <si>
    <t xml:space="preserve">Z čelní strany nerezový zákryt umyvadla. Stůl je z 3 stran opláštěný, z čelní strany obsluhy je otevřený. Spodní plná police stolu vyztužena </t>
  </si>
  <si>
    <t>nerezovými výztuhami je vyrobena z nerez. plechu tl. min. 1 mm. Na čelní pohledové straně ze strany obsluhy nerezový sokl výšky 150 mm.</t>
  </si>
  <si>
    <t>509</t>
  </si>
  <si>
    <t>420101D02a</t>
  </si>
  <si>
    <t>BATERIE VODOVODNÍ, PROFI STOJÁNKOVÁ PÁKOVÁ</t>
  </si>
  <si>
    <t>-937830328</t>
  </si>
  <si>
    <t>Baterie vodovodní stojánková s kovovou loketní pákou, délka ramínka 200 mm, průměr 32 mm.</t>
  </si>
  <si>
    <t>510</t>
  </si>
  <si>
    <t>420101D03</t>
  </si>
  <si>
    <t>ZÁSOBNÍK NA TALÍŘE S OHŘEVEM, NEREZOVÝ, 1-TUBUSOVÝ, POJÍZDNÝ , rozměr 610x480x900 mm</t>
  </si>
  <si>
    <t>792161643</t>
  </si>
  <si>
    <t>Nerezový transportní el. vyhřívaný výdejní vozík pro přepravu a podávání talířů z chromniklové oceli 18/10 s 1 šachtou.</t>
  </si>
  <si>
    <t xml:space="preserve">Pojízdné provedení, 4 kolečka, z toho 2 pevná a 2 otočná z toho jedno s brzdou. Přívodní kabel 2 m s vidlicí. Trubkové madlo. </t>
  </si>
  <si>
    <t>Odkládací zásuvka. Regulovatelný termostat pro nastavení teploty +30 až +60°C. Kapacita 50 talířů o prům. 220 / 250 / 270 mm.</t>
  </si>
  <si>
    <t>511</t>
  </si>
  <si>
    <t>420101D06</t>
  </si>
  <si>
    <t>VÝDEJNÍ STŮL NEREZOVÝ S OHŘEVNÝMI VODNÍMI LÁZNĚMI PRO 3x GN 1/1 S VÝKLOPNÝM ČELEM, OPLÁŠTĚNÝ, ZE STRANY OBSLUHY OTEVŘENÝ , SPODNÍ POLICE, NEREZOVÝ SOKL, PŘESAH PRACOVNÍ DESKY, rozměr 1200x800x900 mm</t>
  </si>
  <si>
    <t>-1782086940</t>
  </si>
  <si>
    <t>Výdejní stůl s ohřevnými dělenými vodními lázněmi pro 3x GN1/1, s výklopným čelem vany pro snazší zasouvání gastronádob. Každé výklopné čelo</t>
  </si>
  <si>
    <t xml:space="preserve">vany je zajištěno mechanickým uzávěrem a aretací ve vodorovné poloze. Čelo má ve vodorovné poloze nosnost 30 kg. El. ohřev a napouštění je ovládáno </t>
  </si>
  <si>
    <t xml:space="preserve">pro každou vanu samostatně. Stůl je ze 3 stran opláštěný, pod vanami je neutrální prostor se spodní policí  ze strany obsluhy otevřený. Celonerezové </t>
  </si>
  <si>
    <t>provedení stolu z nerez. oceli AISI 304. Povrchová úprava brus Duplo. Výšková stavitelnost stolu. Pracovní deska výšky 40 mm, z nerez. plechu tl. min.</t>
  </si>
  <si>
    <t xml:space="preserve">1,5 mm s nerezovými výztuhami. Dřevotříska jako výztuha pracovní desky není přípustná. Ve styku se stavebními stěnami lemy pracovní desky výšky </t>
  </si>
  <si>
    <t xml:space="preserve">min. 40 mm. Spodní plná police stolu výšky 40 mm vyztužena nerezovými výztuhami je vyrobena z nerez. plechu tl. min. 1 mm. Ze strany obsluhy nerezový </t>
  </si>
  <si>
    <t xml:space="preserve">sokl výšky výšky 150 mm. Ze strany zákazníků přesah pracovní desky přes stavební parapet a čelní interiérové opláštění. Stůl vybaven 2x el. zásuvkou </t>
  </si>
  <si>
    <t>230V pro připojení externích zařízení. Hygienický standard provedení stolu H2.</t>
  </si>
  <si>
    <t>512</t>
  </si>
  <si>
    <t>420101D06a</t>
  </si>
  <si>
    <t>VÝDEJNÍ STŮL NEREZOVÝ S OHŘEVNÝMI VODNÍMI LÁZNĚMI PRO 2x GN 1/1 S VÝKLOPNÝM ČELEM, OPLÁŠTĚNÝ, ZE STRANY OBSLUHY OTEVŘENÝ, SPODNÍ POLICE, NEREZOVÝ SOKL, PŘESAH PRACOVNÍ DESKY, rozměr 800x800x900 mm</t>
  </si>
  <si>
    <t>2067026207</t>
  </si>
  <si>
    <t>Výdejní stůl s ohřevnými dělenými vodními lázněmi pro 2x GN1/1, s výklopným čelem vany pro snazší zasouvání gastronádob. Každé výklopné čelo</t>
  </si>
  <si>
    <t>513</t>
  </si>
  <si>
    <t>420101D08</t>
  </si>
  <si>
    <t>VÝDEJNÍ POLICE / HYGIENICKÝ ZÁKRYT, rozměr 2000x300x350 mm</t>
  </si>
  <si>
    <t>-1957923791</t>
  </si>
  <si>
    <t>Výdejní hygienický zákryt, celonerezové provedení konstrukce z nerez. oceli AISI 304, povrchová úprava brus Duplo,</t>
  </si>
  <si>
    <t>čelní a horní sklo tl. 8 mm.</t>
  </si>
  <si>
    <t>514</t>
  </si>
  <si>
    <t>420101D09</t>
  </si>
  <si>
    <t>VÝDEJNÍ STŮL NEUTRÁLNÍ NEREZOVÝ POD KÁVOVAR, OPLÁŠTĚNÝ, 2x POLICE, ZE STRANY OBSLUHY OTEVŘENÝ, NEREZOVÝ SOKL, PŘESAH PRACOVNÍ DESKY, rozměr 1950x800x900 mm</t>
  </si>
  <si>
    <t>1623841959</t>
  </si>
  <si>
    <t xml:space="preserve">Výdejní stůl nerezový neutrální. Celonerezové provedení stolu z nerez. oceli AISI 304. Povrchová úprava brus Duplo. Výšková stavitelnost stolu. </t>
  </si>
  <si>
    <t>Pracovní deska výšky 40 mm, z nerez. plechu tl. min. 1,5 mm s nerezovými výztuhami. Dřevotříska jako výztuha pracovní desky není přípustná.</t>
  </si>
  <si>
    <t xml:space="preserve">Ve styku se stavebními stěnami lemy pracovní desky výšky min. 40 mm. Stůl je ze 3 stran opláštěný, ze strany obsluhy otevřený. Spodní a středová plná </t>
  </si>
  <si>
    <t xml:space="preserve">police stolu vyztužena nerezovými výztuhami je vyrobena z nerez. plechu tl. min. 1 mm. Přesah pracovní desky vpravo kvůli instalacím kávovaru ze zdi. </t>
  </si>
  <si>
    <t xml:space="preserve">Ze strany obsluhy nerezový sokl výšky 150 mm. Ze strany zákazníků přesah pracovní desky přes stavební parapet a čelní interiérové opláštění. </t>
  </si>
  <si>
    <t>Hygienický standard provedení stolu H2.</t>
  </si>
  <si>
    <t>515</t>
  </si>
  <si>
    <t>420101D09a</t>
  </si>
  <si>
    <t>VÝDEJNÍ STŮL NEREZOVÝ NEUTRÁLNÍ, JEDNODUCHÝ, PŘESAH PRACOVNÍ DESKY, rozměr 700x650x900 mm</t>
  </si>
  <si>
    <t>-258715412</t>
  </si>
  <si>
    <t xml:space="preserve">Výdejní stůl nerezový jednoduchý neutrální. Celonerezové provedení stolu z nerez. oceli AISI 304. Povrchová úprava brus Duplo. Výšková stavitelnost  </t>
  </si>
  <si>
    <t>stolu. Pracovní deska výšky 40 mm, z nerez. plechu tl. min. 1,5 mm s nerezovými výztuhami. Dřevotříska jako výztuha pracovní desky není přípustná.</t>
  </si>
  <si>
    <t xml:space="preserve">Výřez v pravém předním rohu pracovní desky pro stavební příčku. Ve styku se stavebními stěnami lemy pracovní desky výšky min. 40 mm. </t>
  </si>
  <si>
    <t>přes stavební parapet a čelní interiérové opláštění.</t>
  </si>
  <si>
    <t>516</t>
  </si>
  <si>
    <t>420101D12</t>
  </si>
  <si>
    <t>VÝROBNÍK SODOVÉ VODY, rozměr 242x464x440 mm</t>
  </si>
  <si>
    <t>-390992179</t>
  </si>
  <si>
    <t>Profesionální zařízení pro výrobu chlazené sodové vody mísením H2O a CO2.  Nerezové provedení vybavené kvalitními tlačítky pro snadné ovládání.</t>
  </si>
  <si>
    <t>Využití ekologického chladiva R-290. Podsvícený přední panel. Chladící výkon kompresoru 1/8 HP (310 W). Max. chladící výkon TO 0°C / TK45°C</t>
  </si>
  <si>
    <t>je 25 ltr. / hod. 1 kohoutek. Počet chlazených nápojů: soda + voda. Hmotnost 23 kg. Připojení rychlospojkami.</t>
  </si>
  <si>
    <t>517</t>
  </si>
  <si>
    <t>420101D12a</t>
  </si>
  <si>
    <t>BOMBA CO2 PRO VÝROBNÍK SODOVÉ VODY, rozměr 300x300 mm</t>
  </si>
  <si>
    <t>1127236704</t>
  </si>
  <si>
    <t>518</t>
  </si>
  <si>
    <t>420101D14</t>
  </si>
  <si>
    <t>ODSÁVAČ PAR NÁSTĚNNÝ NEREZOVÝ, VČETNĚ OSVĚTLENÍ, OBDÉLNÍKOVÝ PRŮŘEZ BEZ ZKOSENÍ, rozměr 2000x600x400 mm</t>
  </si>
  <si>
    <t>-1362937885</t>
  </si>
  <si>
    <t xml:space="preserve">Nerezový odsávač par nástěnný, včetně tukových filtrů z vrstveného tahokovu. Obdélníkový průřez odsávače bez zkosení. Celonerezové provedení z nerez. </t>
  </si>
  <si>
    <t xml:space="preserve">oceli AISI 304. Povrchová úprava brus. Vyrobeno z nerez. plechu tl. min. 1 mm. Základní výška odsavače 400 mm. Odkapní žlábek a výpustný kohout </t>
  </si>
  <si>
    <t>kondenzátu. Včetně osvětlení.</t>
  </si>
  <si>
    <t>519</t>
  </si>
  <si>
    <t>420101E01</t>
  </si>
  <si>
    <t>PŘÍJMOVÝ STŮL POUŽITÉHO NADOBÍ NEREZOVÝ, BEZ POLICE, LEVÝ A PRAVÝ LEM.PŘÍPRAVA PRO INTERIEROVOU ČELNÍ OBKLADOVOU STĚNU, KTERÁ JE DODÁVKOU DODAVATELE INTERIÉRU, rozměr 1200x650x900 mm</t>
  </si>
  <si>
    <t>1249506750</t>
  </si>
  <si>
    <t>Příjmový stůl použitého nádobí jednoduchý. Celonerezové provedení stolu z nerez. oceli AISI 304. Povrchová úprava brus Duplo.</t>
  </si>
  <si>
    <t xml:space="preserve">Nosná stabilní rámová konstrukce z jeklů 40x40x1,5 mm. Výšková stavitelnost stolu. Pracovní deska výšky 40 mm, vyrobena z nerez. plechu tl. </t>
  </si>
  <si>
    <t xml:space="preserve">min. 1,5 mm s nerezovými výztuhami. Dřevotříska jako výztuha pracovní desky není přípustná. Levý a pravý lem pracovní desky výšky min. 40 mm. </t>
  </si>
  <si>
    <t>Provedení bez polic. Příprava pro čelní interiérovou obkladovou stěnu, která je dodávkou dodavatele interiéru !</t>
  </si>
  <si>
    <t>520</t>
  </si>
  <si>
    <t>420101E02</t>
  </si>
  <si>
    <t>STOLOVÝ NÁSTAVEC NEREZOVÝ S 1x PLNOU POLICÍ, rozměr 1200x300x400 mm</t>
  </si>
  <si>
    <t>-1257083059</t>
  </si>
  <si>
    <t>Stolový nástavec nerezový s 1x plnou policí. Celonerezové provedení z nerez. oceli AISI 304. Nosná konstrukce z jeklů. Povrchová úprava brus Duplo.</t>
  </si>
  <si>
    <t xml:space="preserve">1 plná police vyztužené nerezovými výztuhami, vyrobená z nerez. plechu tl. min. 1 mm. Nosnost podle délky police cca 25 kg / m. </t>
  </si>
  <si>
    <t>521</t>
  </si>
  <si>
    <t>420101E04</t>
  </si>
  <si>
    <t>TŘÍDÍCÍ PŘÍJMOVÝ STŮL POUŽITÉHO NÁDOBÍ NEREZOVÝ, ROŠTOVÁ POLICE, PROLIS PRO VEDENÍ KOŠŮ, LEMY, STŮL PEVNĚ SPOJEN SE STOLEM E06, rozměr 1330x650x900 mm</t>
  </si>
  <si>
    <t>-705053866</t>
  </si>
  <si>
    <t>Třídící příjmový stůl použitého nádobí jednoduchý. Celonerezové provedení stolu z nerez. oceli AISI 304. Povrchová úprava brus Duplo.</t>
  </si>
  <si>
    <t xml:space="preserve">min. 1,5 mm s nerezovými výztuhami  a s prolisem pro vedení mycích košů. Dřevotříska jako výztuha pracovní desky není přípustná.  </t>
  </si>
  <si>
    <t>Zadní a pravý lem pracovní desky výšky min. 40 mm. Spodní roštová police stolu výšky min. 30 mm z nerezových profilů. Stůl pevně konstrukčně spojen se</t>
  </si>
  <si>
    <t>stolem E06.</t>
  </si>
  <si>
    <t>522</t>
  </si>
  <si>
    <t>420101E06</t>
  </si>
  <si>
    <t>PŘEDMÝVACÍ VSTUPNÍ STŮL MYTÍ NÁDOBÍ NEREZOVÝ, DŘEZ 500x400 mm, OTVOR BATERIE, BEZ POLICE, PROLIS PRO VEDENÍ KOŠŮ, LEMY, STŮL PEVNĚ SPOJEN SE STOLEM E04, rozměr 1650x750x900 mm</t>
  </si>
  <si>
    <t>988759640</t>
  </si>
  <si>
    <t>Předmývací vstupní stůl mytí nádobí nerezový. Celonerezové provedení stolu z nerez. oceli AISI 304. Povrchová úprava brus Duplo.</t>
  </si>
  <si>
    <t xml:space="preserve">min. 1,5 mm s nerezovými výztuhami. V pracovní desce vevařen 1x lisovaný dřez 500x400 mm z nerez. plechu tl. min. 1,25 mm.  Pracovní deska s prolisem </t>
  </si>
  <si>
    <t xml:space="preserve">pro vedení mycích košů. Dřevotříska jako výztuha pracovní desky není přípustná. Zadní lem pracovní desky výšky 300 mm. Pravý lem pracovní desky výšky </t>
  </si>
  <si>
    <t>min. 40 mm. Otvor pro baterii. Stůl v provedení bez police. Stůl pevně konstrukčně spojen se stolem E04.</t>
  </si>
  <si>
    <t>523</t>
  </si>
  <si>
    <t>420101E06a</t>
  </si>
  <si>
    <t>SPRCHA STOJÁNKOVÁ TLAKOVÁ, S RAMÍNKEM, ZE STOLU do místnosti Mytí stolního nádobí</t>
  </si>
  <si>
    <t>220374947</t>
  </si>
  <si>
    <t>Mycí tlaková oplachová sprcha se směšovací baterií a napouštěcím ramenem, montáž ze stolu.</t>
  </si>
  <si>
    <t>524</t>
  </si>
  <si>
    <t>420101E08</t>
  </si>
  <si>
    <t>ODSÁVAČ PAR NÁSTĚNNÝ NEREZOVÝ, BEZ OSVĚTLENÍ rozměr 1100x1100x450 mm</t>
  </si>
  <si>
    <t>587771663</t>
  </si>
  <si>
    <t>525</t>
  </si>
  <si>
    <t>420101E09</t>
  </si>
  <si>
    <t>VÝSTUPNÍ STŮL MYTÍ NÁDOBÍ NEREZOVÝ, ROŠTOVÁ POLICE, PROLIS PRO VEDENÍ KOŠŮ, LEMY, ÚKOS, rozměr 1350x750x900 mm</t>
  </si>
  <si>
    <t>-869829643</t>
  </si>
  <si>
    <t>Výstupní stůl mytí nádobí nerezový. Celonerezové provedení stolu z nerez. oceli AISI 304. Povrchová úprava brus Duplo.</t>
  </si>
  <si>
    <t xml:space="preserve">min. 1,5 mm s nerezovými výztuhami a s prolisem pro vedení mycích košů.  Dřevotříska jako výztuha pracovní desky není přípustná. Zadní a levý lem </t>
  </si>
  <si>
    <t>pracovní desky výšky min. 40 mm. Spodní roštová police stolu výšky min. 30 mm z nerezových profilů. Na levém předním rohu stolu</t>
  </si>
  <si>
    <t xml:space="preserve">odpovídající úkos vzhledem ke stavební dispozici vstupních dveří. </t>
  </si>
  <si>
    <t>526</t>
  </si>
  <si>
    <t>420101E11</t>
  </si>
  <si>
    <t>PRACOVNÍ STŮL NEREZOVÝ, 2x POLICE, ZADNÍ A PRAVÝ LEM, NEREZOVÝ SOKL, rozměr 1800x400x900 mm</t>
  </si>
  <si>
    <t>-1653234548</t>
  </si>
  <si>
    <t>Pracovní stůl neutrální. Celonerezové provedení stolu z nerez. oceli AISI 304. Nosná stabilní rámová konstrukce z jeklů 40x40x1,5 mm. Povrchová úprava</t>
  </si>
  <si>
    <t xml:space="preserve">brus Duplo. Výšková stavitelnost stolu. Pracovní deska výšky 40 mm, vyrobena z nerez. plechu tl. min. 1,5 mm s nerezovými výztuhami. </t>
  </si>
  <si>
    <t>Dřevotříska jako výztuha pracovní desky není přípustná. Zadní a pravý lem pracovní desky výšky min. 40 mm. Spodní a středová plná police stolu</t>
  </si>
  <si>
    <t>výšky 40 mm vyztužena nerezovými výztuhami je vyrobena z nerez.plechu tl. min. 1 mm. Na pohledových stranách nerezový sokl výšky 150 mm.</t>
  </si>
  <si>
    <t>527</t>
  </si>
  <si>
    <t>420101E12</t>
  </si>
  <si>
    <t>ZMĚKČOVAČ VODY, rozměr 460x310x640</t>
  </si>
  <si>
    <t>-111484556</t>
  </si>
  <si>
    <t xml:space="preserve">Změkčovač vody. Časové nastavení. Hlavice B65. Obsah katexové náplně 9 ltr. Kapacita mezi regeneracemi cca 2 700 ltr. při 10°dH. </t>
  </si>
  <si>
    <t xml:space="preserve"> Pro myčky vyššího výkonu nebo více připojených zařízení.</t>
  </si>
  <si>
    <t>528</t>
  </si>
  <si>
    <t>420101F01</t>
  </si>
  <si>
    <t>MODULOVÝ REGÁLOVÝ SYSTÉM, rozměr 950x475x1800 mm</t>
  </si>
  <si>
    <t>2034010961</t>
  </si>
  <si>
    <t xml:space="preserve">Regálový systém,duralové provedení, 4 roštové police (plastové výlisky), jednoduchá montáž pomocí šroubováku. </t>
  </si>
  <si>
    <t>Možnost namísto police vložení GN příslušeného rozměru. Police umyvatelné v myčce.</t>
  </si>
  <si>
    <t>529</t>
  </si>
  <si>
    <t>420101G05</t>
  </si>
  <si>
    <t>CHLADÍCÍ VÝDEJNÍ VITRÍNA, VESTAVNÁ, OBSLUŽNÁ, +4°C / +8°C, 143 ltr., rozměr 600x600x850 mm</t>
  </si>
  <si>
    <t>-532288238</t>
  </si>
  <si>
    <t xml:space="preserve">Chladící výdejní vitrína vestavná obslužná k integraci do interiérového pultu metodou drop-in. Vnitřní teplota +4°C / +8°C. Chladivo R600a. </t>
  </si>
  <si>
    <t>Ventilované chlazení. Automatické odmrazování. Tvrzená dvojitá panoramatická skla. Vnější bezšroubové provedení. Zadní posuvné dvoukřídlé dveře.</t>
  </si>
  <si>
    <t xml:space="preserve">Osvětlení každé police dvěmi LED 4000K. 3 nastavitelné police rozměru 580x380 mm. Kapacita brutto 228 ltr. Kapacita netto 143 ltr. Okolní podmínky do </t>
  </si>
  <si>
    <t xml:space="preserve">do 25°C / 60% RH. Agregát podvěšený pod vitrínou pro vestavbu do interiérového pultu. Nutno zajistit jeho dostatečné odvětrání ! Lze kombinovat </t>
  </si>
  <si>
    <t>se stejnou verzí vyhřívaných nebo chladících vitrín. Za příplatek možnost samoobslužných dvoukřídlých dveří u všech modelů.</t>
  </si>
  <si>
    <t>530</t>
  </si>
  <si>
    <t>420101G06</t>
  </si>
  <si>
    <t>NEUTRÁLNÍ VÝDEJNÍ VITRÍNA, VESTAVNÁ, SAMOOBSLUŽNÁ, 251 ltr, rozměr 1000x600x815(1200) mm</t>
  </si>
  <si>
    <t>1474516601</t>
  </si>
  <si>
    <t xml:space="preserve">Neutrální výdejní vitrína vestavná samoobslužná k integraci do interiérového pultu metodou drop-in. Tvrzená dvojitá panoramatická skla. </t>
  </si>
  <si>
    <t>Vnější bezšroubové provedení. Zadní posuvné dvoukřídlé dveře. Čelní samoobslužné dveře. Osvětlení každé police dvěmi LED 4000K.</t>
  </si>
  <si>
    <t xml:space="preserve">3 nastavitelné police rozměru 580x360 mm. Kapacita brutto 395 ltr. Kapacita netto 251 ltr. Lze kombinovat se stejnou verzí vyhřívaných nebo </t>
  </si>
  <si>
    <t xml:space="preserve">chladících vitrín. </t>
  </si>
  <si>
    <t>531</t>
  </si>
  <si>
    <t>420101G07</t>
  </si>
  <si>
    <t>VÝDEJNÍ STŮL NEUTRÁLNÍ, 2 POLICE, ZADNÍ LEM, SOKL, rozměr 1050x400x900 mm</t>
  </si>
  <si>
    <t>-1484465922</t>
  </si>
  <si>
    <t>Výdejní stůl nerezový neutrální. Celonerezové provedení stolu z nerez. oceli AISI 304. Povrchová úprava brus Duplo. Výšková stavitelnost stolu.</t>
  </si>
  <si>
    <t>Stůl je ze 3 stran opláštěný, ze strany obsluhy otevřený. Spodní a středová plná police stolu vyztužena nerezovými výztuhami je vyrobena z nerez.</t>
  </si>
  <si>
    <t>plechu tl. min. 1 mm. Na čelní pohledové straně ze strany obsluhy nerezový sokl výšky 150 mm. Hygienický standard provedení stolu H2.</t>
  </si>
  <si>
    <t>532</t>
  </si>
  <si>
    <t>420101G08</t>
  </si>
  <si>
    <t>STŮL OPLÁŠTĚNÝ NEREZOVÝ, 2 POLICE, KŘÍDLOVÉ DVEŘE, VÝŘEZ A PROSTOR PRO VESTAVBU INDUKCE, ZADNÍ A PRAVÝ LEM, SOKL - PRAC. DESKA STOLU JE V 1 KUSE SPOLEČNÁ S POZ. G11 !, rozměr 1330x700x900 mm</t>
  </si>
  <si>
    <t>1763344050</t>
  </si>
  <si>
    <t>Stůl nerezový opláštěný. Celonerezové provedení stolu z nerez. oceli AISI 304. Povrchová úprava brus Duplo. Výšková stavitelnost stolu.</t>
  </si>
  <si>
    <t>V pracovní desce je výřez pro vestavbu stolní vestavné indukční desky. Pod pracovní deskou prostor pro instalace vestavné indukční desky.</t>
  </si>
  <si>
    <t>Zadní a pravý lem pracovní desky výšky min. 40 mm. Pracovní deska stolu je v jednom kuse společná s deskou stolu poz. G.11. Stůl je ze 3 stran</t>
  </si>
  <si>
    <t xml:space="preserve">opláštěný, z čelní strany obsluhy jsou 2x křídlové dveře. Spodní a středová plná police stolu vyztužena nerezovými výztuhami je vyrobena z nerez. </t>
  </si>
  <si>
    <t>533</t>
  </si>
  <si>
    <t>420101G10</t>
  </si>
  <si>
    <t>INDUKČNÍ EL. VESTAVNÁ VARNÁ DESKA, 2 ZÓNY S FUNKCÍ ZVÝŠENÍ VÝKONU, rozměr 360x520x60 mm</t>
  </si>
  <si>
    <t>1790861458</t>
  </si>
  <si>
    <t>Vestavná indukční varná deska. Černé provedení bez rámečku. Ovládání dotykové vpředu uprostřed. Podsvícené ukazatele. Idukční zóny</t>
  </si>
  <si>
    <t xml:space="preserve">s funkcí zvýšení výkonu. Detekce hrnců a pánví. Střední přední zóna pro vaření ryb, indukční, 2300 / 3200W / 170x265mm. Střední zadní rybí zóna, </t>
  </si>
  <si>
    <t xml:space="preserve">Indukční, 2300 / 3200W / 170x265mm. Střední zóna vpředu - posuvné dotykové ovládání. Střední zóna vzadu - posuvné dotykové ovládání. Automatické </t>
  </si>
  <si>
    <t>vypnutí, Pojistka, Zámek. Zvukový signál.  Časomíra CountUp. Funkce Ecočasovač vypíná zahřívání před vypršením času vaření.</t>
  </si>
  <si>
    <t>Zbytkové teplo dokončí pokrm. Indikace zbytkového tepla, 3-stupňová kontrola zbytkové teploty. Prostor pro instalaci VxŠxH: 44x340x490 mm.</t>
  </si>
  <si>
    <t>534</t>
  </si>
  <si>
    <t>420101G11</t>
  </si>
  <si>
    <t>STŮL OPLÁŠTĚNÝ NEREZOVÝ, 2 POLICE, KŘÍDLOVÉ DVEŘE, ZADNÍ LEM, SOKL - PRAC. DESKA STOLU JE V 1 KUSE SPOLEČNÁ S POZ. G08 !, rozměr 940x700x900 mm</t>
  </si>
  <si>
    <t>897445038</t>
  </si>
  <si>
    <t>Zadní lem pracovní desky výšky min. 40 mm. Pracovní deska stolu je v jednom kuse společná s deskou stolu poz. G.8. Stůl je ze 3 stran opláštěný,</t>
  </si>
  <si>
    <t xml:space="preserve">z čelní strany obsluhy jsou 2x křídlové dveře. Spodní a středová plná police stolu vyztužena nerezovými výztuhami je vyrobena z nerez. </t>
  </si>
  <si>
    <t>535</t>
  </si>
  <si>
    <t>420101G14</t>
  </si>
  <si>
    <t>CHLADÍCÍ STŮL NA GN, 2 SEKCE, 4 ZÁSUVKY, +2°C až +6°C, rozměr 1300x700x900 mm</t>
  </si>
  <si>
    <t>713760198</t>
  </si>
  <si>
    <t>Chladící stůl na GN, dvousekcový, 4x zásuvka 1/2 pro vkládání GN, agregát vpravo. Rozsah teplot +2°C až +6°C.  Celonerezové provedení stolu z nerez.</t>
  </si>
  <si>
    <t>oceli AISI 304. Povrchová úprava brus Duplo. Výšková stavitelnost stolu. Pracovní deska výšky 40 mm, z nerez. plechu tl. min. 1,5 mm s nerezovými</t>
  </si>
  <si>
    <t xml:space="preserve">výztuhami. Dřevotříska jako výztuha pracovní desky není přípustná.  Zadní lem pracovní desky výšky min. 40 mm. Z čelní strany obsluhy nerezový sokl </t>
  </si>
  <si>
    <t>výšky 150 mm. Izolace tl. 40 mm bez FCKW. Vyjímatelné magnetické těsnění. Hygienický standard provedení stolu H1 -vnitřní vana je zavařena bez použití</t>
  </si>
  <si>
    <t xml:space="preserve"> tmelicího materiálu (např.silikonu), zásuvky izolované s děrovanými bočnicemi, teleskopický plnovýsuv, nosnost max. 60 kg, Příslušenství 2 ks </t>
  </si>
  <si>
    <t>příčných lišt pro menší GN na 1 zásuvku. CNS výparník s automatickým odtáváním, odtávací vanička. Podsvětlený vypínač a elektronický regulátor teploty</t>
  </si>
  <si>
    <t>536</t>
  </si>
  <si>
    <t>420101G17</t>
  </si>
  <si>
    <t>ODSÁVAČ PAR NÁSTĚNNÝ NEREZOVÝ, VČETNĚ OSVĚTLENÍ, rozměr 2800x900x450 mm</t>
  </si>
  <si>
    <t>1854624751</t>
  </si>
  <si>
    <t>Nerezový odsávač par nástěnný, včetně tukových filtrů z vrstveného tahokovu. Celonerezové provedení z nerez. oceli AISI 304. Povrchová úprava brus.</t>
  </si>
  <si>
    <t>Vyrobeno z nerez. plechu tl. min. 1 mm. Základní výška odsavače 450 mm. Odkapní žlábek a výpustný kohout kondenzátu. Včetně osvětlení.</t>
  </si>
  <si>
    <t>537</t>
  </si>
  <si>
    <t>420101G18</t>
  </si>
  <si>
    <t>STŮL OPLÁŠTĚNÝ NEREZOVÝ, 2 POLICE, KŘÍDLOVÉ DVEŘE, ZADNÍ LEM, SOKL - PRAC. DESKA STOLU JE V 1 KUSE SPOLEČNÁ S POZ. G20 !, rozměr 940x700x900 mm</t>
  </si>
  <si>
    <t>-2105843905</t>
  </si>
  <si>
    <t>Zadní lem pracovní desky výšky min. 40 mm. Pracovní deska stolu je v jednom kuse společná s deskou stolu poz. G.20. Stůl je ze 3 stran</t>
  </si>
  <si>
    <t>538</t>
  </si>
  <si>
    <t>420101G20</t>
  </si>
  <si>
    <t>STŮL OPLÁŠTĚNÝ NEREZOVÝ, 1x UMYVADLO GN 1/2 S PROLISEM, OTVOR BATERIE, 2 POLICE, 1x ZÁSUVKA NA KÁVOVÝ ODPAD, 1x NEUTRÁLNÍ ZÁSUVKA, KŘÍDLOVÉ DVEŘE, ZADNÍ LEM, SOKL - PRAC. DESKA STOLU JE V 1 KUSE SPOLEČNÁ S POZ. G18 !, rozměr 1450x700x900 mm</t>
  </si>
  <si>
    <t>1233391978</t>
  </si>
  <si>
    <t xml:space="preserve">V pracovní desce vlebo vevařeno umyvadlo GN 1/2 se sníženým prolisem kolem umyvadla. Otvor pro baterii. </t>
  </si>
  <si>
    <t>Zadní lem pracovní desky výšky min. 40 mm. Pracovní deska stolu je v jednom kuse společná s deskou stolu poz. G.18. Stůl je ze 3 stran</t>
  </si>
  <si>
    <t xml:space="preserve">opláštěný, z čelní strany obsluhy jsou 3x křídlové dveře.  Vpravo pod pracovní deskou 2 zásuvky vedle sebe (1x zásuvka na kávový odpad a 1x neutrální </t>
  </si>
  <si>
    <t xml:space="preserve">zásuvka) a pod zásuvkami snížené dveře. Spodní a středová plná police stolu vyztužena nerezovými výztuhami je vyrobena z nerez. plechu </t>
  </si>
  <si>
    <t>tl. min. 1 mm. Na čelní pohledové straně ze strany obsluhy nerezový sokl výšky 150 mm. Hygienický standard provedení stolu H2.</t>
  </si>
  <si>
    <t>539</t>
  </si>
  <si>
    <t>420101G20a</t>
  </si>
  <si>
    <t>-713824265</t>
  </si>
  <si>
    <t>540</t>
  </si>
  <si>
    <t>420101G22</t>
  </si>
  <si>
    <t>CHLADÍCÍ VÝDEJNÍ VITRÍNA, STOLNÍ, OBSLUŽNÁ, ČERNÁ, +2°C / +12°C, 58 ltr., rozměr 428x386x855 mm</t>
  </si>
  <si>
    <t>986353805</t>
  </si>
  <si>
    <t>Chladící výdejní vitrína stolní obslužná. Černá povrchová úprava ABS. Vnitřní teplota +2°C / +12°C. Hrubý objem 60 ltr. Čistý objem 58 ltr.</t>
  </si>
  <si>
    <t>Chladivo R600a. Ventilované chlazení. Automatické odtávání. Elektronické ovládání. Teploměr. Dvojité izolační sklo na čtyřech stranách.</t>
  </si>
  <si>
    <t>Nastavitelné roštové police. Prosklené dveře. Nastavitelné nožky. Vnitřní LED osvětlení.</t>
  </si>
  <si>
    <t>541</t>
  </si>
  <si>
    <t>420101H01</t>
  </si>
  <si>
    <t>MYCÍ STŮL OPLÁŠTĚNÝ NEREZOVÝ, 1x DŘEZ 400x400 mm, OTVOR BATERIE, PROLAM, PROSTOR MYČKY, KŘÍDLOVÉ DVEŘE, VÝSUVNÝ ODPADKOVÝ KOŠ, ZADNÍ A LEVÝ LEM, SOKL, rozměr 1600x700x900 mm</t>
  </si>
  <si>
    <t>426085811</t>
  </si>
  <si>
    <t xml:space="preserve">Mycí stůl nerezový opláštěný. Celonerezové provedení stolu z nerez. oceli AISI 304. Povrchová úprava brus Duplo. Výšková stavitelnost stolu. </t>
  </si>
  <si>
    <t xml:space="preserve">Pracovní deska výšky 40 mm, vyrobena z nerez. plechu tl. min. 1,5 mm s nerezovými výztuhami. Dřevotříska jako výztuha pracovní desky není přípustná. </t>
  </si>
  <si>
    <t>V pracovní desce uprostřed vevařen 1x lisovaný dřez 400x400 mm z nerez. plechu tl. min. 1,25 mm. Snížený prolis kolem celé desky. Otvor pro baterii.</t>
  </si>
  <si>
    <t xml:space="preserve">Zadní a levý lem pracovní desky výšky 300 mm. Stůl je z 3 stran opláštěný, z čelní strany obsluhy je vlevo prostor pro podstolní myčku nádobí, </t>
  </si>
  <si>
    <t>uprostřed je skříňka se spodní policí a 1x křídlovými dveřmi a vpravo je vestavěný výsuvný odpadkový koš. Spodní plná police stolu vyztužena nerezovým</t>
  </si>
  <si>
    <t xml:space="preserve">výztuhami je vyrobena z nerez. plechu tl. min. 1 mm. Na čelní pohledové straně ze strany obsluhy nerezový sokl výšky 150 mm pod skříňkou a košem. </t>
  </si>
  <si>
    <t>542</t>
  </si>
  <si>
    <t>420101H01a</t>
  </si>
  <si>
    <t>SPRCHA STOJÁNKOVÁ TLAKOVÁ, S RAMÍNKEM, ZE STOLU</t>
  </si>
  <si>
    <t>-1061012574</t>
  </si>
  <si>
    <t>543</t>
  </si>
  <si>
    <t>420101H02</t>
  </si>
  <si>
    <t>PODPULTOVÁ DVOUPLÁŠŤOVÁ MYČKA NÁDOBÍ, KOŠ 500x500, 40 KOŠŮ / HOD., rozměr 600x612x850 mm</t>
  </si>
  <si>
    <t>1903136790</t>
  </si>
  <si>
    <t>Mycí nádrž s oblými rohy. 3 mycí programy: 90/120/240 vt.. Funkce Soft startu mycího čerpadla zabraňuje náhodnému poškození skla/talířů.</t>
  </si>
  <si>
    <t>Mycí systém s rotačními rameny, výkonné mycí čerpadlo. Zabudovaný atmosferický bojler (4,5kW) o objemu 12 litrů s oplachovým čerpadlem</t>
  </si>
  <si>
    <t xml:space="preserve">zaručují konstantní tlak a teplotu pro konečný oplach (84°C). Oplachový výkon nezávisle na tlaku vody v síti (min. 0,5 baru). Funkce automatického </t>
  </si>
  <si>
    <t>bojleru.  Odpadní čerpadlo. Dávkovače mycího a oplachového prostředku. Kapacita: 720 talířů/40 košů (500x500 mm)/hod.</t>
  </si>
  <si>
    <t>544</t>
  </si>
  <si>
    <t>420101J01</t>
  </si>
  <si>
    <t>TRUHLICOVÁ MRAZNIČKA NA ZMRZLINU, 104 Ltr., -10°C / -24°C., rozměr 625x680x825 mm</t>
  </si>
  <si>
    <t>271028767</t>
  </si>
  <si>
    <t>Truhlicová mraznička 144 litrů; statický chladicí systém (boční pěnový výparník a kondenzátor); 2 posuvná skleněné víka (možno doobjednat zámek);</t>
  </si>
  <si>
    <t xml:space="preserve">vypínatelné vnitřní přední LED osvětlení; rozsah chlazení: -10 / -24 °C; mechanické ovládání; analogové zobrazení teploty; vnější ocelový plášť </t>
  </si>
  <si>
    <t xml:space="preserve">s bílým práškovým nástřikem; šedý vícedílný hliníkový a plastový kompozitní rám; bílý ocelový vnitřní plášť; čisticí otvor; bez košíků (maximální </t>
  </si>
  <si>
    <t xml:space="preserve">počet košíků: 2 - 1 malý, 1 velký); ruční odmrazování; 4 pogumovaná planetová kola 50 mm; Chladivo bez FCKW-FKW (R 600a) a izolace stěn (60 mm); </t>
  </si>
  <si>
    <t>venkovní teplota: mezi + 10 / + 30 ° C - klimatická třída B; roční spotřeba energie: 323,39 kWh; Třída energetické účinnosti C.</t>
  </si>
  <si>
    <t>545</t>
  </si>
  <si>
    <t>420101J02</t>
  </si>
  <si>
    <t>CHLADÍCÍ SKŘÍŇ PŘÍSTĚNNÁ, 3x PROSKLENÉ KŘÍDLOVÉ DVEŘE, 1264 Ltr., -1°C / +10°C, rozměr 1880x710x2003 mm</t>
  </si>
  <si>
    <t>-1727239764</t>
  </si>
  <si>
    <t>Chladicí skříň s prosklenými dveřmi s nízkou spotřebou energie. Teplotní rozsah -1°C až +10 °C. Hrubý objem 1664 ltr. Čistý objem 1264 ltr.</t>
  </si>
  <si>
    <t>3x samozavírací prosklené dveře s dvojitým tvrzeným sklem. Nastavitelné police za každými dveřmi. Vnitřní svislé LED osvětlení pro</t>
  </si>
  <si>
    <t>optimální prezentaci. Účinné ventilované chlazení. Podstavec z nerezové oceli se zrcadlovým efektem. Digitální termostat a teplotní displej.</t>
  </si>
  <si>
    <t>Barva černá RAL 9005. 15x nastavitelná police 566 x 480 a 624 x 480 mm.</t>
  </si>
  <si>
    <t>546</t>
  </si>
  <si>
    <t>420101K01</t>
  </si>
  <si>
    <t>MODULOVÝ REGÁLOVÝ SYSTÉM, rozměr 1038x475x1700 mm</t>
  </si>
  <si>
    <t>-567029923</t>
  </si>
  <si>
    <t>547</t>
  </si>
  <si>
    <t>420101L01</t>
  </si>
  <si>
    <t>MODULOVÝ REGÁLOVÝ SYSTÉM, rozměr 800x300x700 mm</t>
  </si>
  <si>
    <t>285811737</t>
  </si>
  <si>
    <t>2 výškově stavitelné plné police vyztužené nerezovými výztuhami, vyrobeny z nerez. plechu tl. min. 1 mm. Nosnost police cca 25 kg/m.</t>
  </si>
  <si>
    <t>548</t>
  </si>
  <si>
    <t>420101M01</t>
  </si>
  <si>
    <t xml:space="preserve">Engineering, doprava, montáž a zaškolení </t>
  </si>
  <si>
    <t>-337427146</t>
  </si>
  <si>
    <t>VRN</t>
  </si>
  <si>
    <t>Vedlejší rozpočtové náklady</t>
  </si>
  <si>
    <t>VRN1</t>
  </si>
  <si>
    <t>Průzkumné, geodetické a projektové práce</t>
  </si>
  <si>
    <t>549</t>
  </si>
  <si>
    <t>013203000</t>
  </si>
  <si>
    <t xml:space="preserve">Dílenská a výrobní dokumentace stavby </t>
  </si>
  <si>
    <t>1024</t>
  </si>
  <si>
    <t>-151709183</t>
  </si>
  <si>
    <t>https://podminky.urs.cz/item/CS_URS_2024_02/013203000</t>
  </si>
  <si>
    <t>550</t>
  </si>
  <si>
    <t>013254000</t>
  </si>
  <si>
    <t>Zpracování podkladů pro vypracování dokumentace skutečného provedení stavby</t>
  </si>
  <si>
    <t>-614519190</t>
  </si>
  <si>
    <t>https://podminky.urs.cz/item/CS_URS_2024_02/013254000</t>
  </si>
  <si>
    <t>551</t>
  </si>
  <si>
    <t>013274000</t>
  </si>
  <si>
    <t>Pasportizace objektu před započetím prací</t>
  </si>
  <si>
    <t>2128345098</t>
  </si>
  <si>
    <t>https://podminky.urs.cz/item/CS_URS_2024_02/013274000</t>
  </si>
  <si>
    <t xml:space="preserve">Zhodnocení stavu konstrukcí dotčené stavebním zásahem před zahájením prací. </t>
  </si>
  <si>
    <t>VRN3</t>
  </si>
  <si>
    <t>Zařízení staveniště</t>
  </si>
  <si>
    <t>552</t>
  </si>
  <si>
    <t>032103000</t>
  </si>
  <si>
    <t>Náklady na úpravu stávajících objektů pro provádění prací - viz přílohu D.1.1.d ZOV</t>
  </si>
  <si>
    <t>1403698229</t>
  </si>
  <si>
    <t>https://podminky.urs.cz/item/CS_URS_2024_02/032103000</t>
  </si>
  <si>
    <t>Demontáž části zastřešení dvora a pochozí lávky</t>
  </si>
  <si>
    <t xml:space="preserve">stavební úpravy pro vstup do 5. NP ze staveništního výtahu (vyjmutí okna odbourání parapetu apod) </t>
  </si>
  <si>
    <t>vytvoření provizorní stěny s dveřmi pro vstup do objektu</t>
  </si>
  <si>
    <t>Uvedení objektu do původního stavu po doknčení prací a sejmutí výtahu</t>
  </si>
  <si>
    <t>553</t>
  </si>
  <si>
    <t>032803000</t>
  </si>
  <si>
    <t>Vybavení staveniště</t>
  </si>
  <si>
    <t>918540416</t>
  </si>
  <si>
    <t>https://podminky.urs.cz/item/CS_URS_2024_02/032803000</t>
  </si>
  <si>
    <t>staveništní buňky pro šatny a sklad materiálu (vybudování, nájem)</t>
  </si>
  <si>
    <t>Staveništní výtah pro přepravu osob a materiálu (montáž, nájem, demontáž)</t>
  </si>
  <si>
    <t>Mobilní WC</t>
  </si>
  <si>
    <t>Staveništní rozvaděč a kabelové rozvody</t>
  </si>
  <si>
    <t>554</t>
  </si>
  <si>
    <t>034703000</t>
  </si>
  <si>
    <t>Ochranné konstrukce</t>
  </si>
  <si>
    <t>2051873631</t>
  </si>
  <si>
    <t>https://podminky.urs.cz/item/CS_URS_2024_02/034703000</t>
  </si>
  <si>
    <t xml:space="preserve">Oplocení ZS, zaplachtování skládek a sypkého materiálu při převozu, komunikační koridory ve dvoře apod. </t>
  </si>
  <si>
    <t>555</t>
  </si>
  <si>
    <t>039103000</t>
  </si>
  <si>
    <t>Rozebrání, bourání a odvoz zařízení staveniště</t>
  </si>
  <si>
    <t>1011956644</t>
  </si>
  <si>
    <t>https://podminky.urs.cz/item/CS_URS_2024_02/039103000</t>
  </si>
  <si>
    <t>VRN4</t>
  </si>
  <si>
    <t>Inženýrská činnost</t>
  </si>
  <si>
    <t>556</t>
  </si>
  <si>
    <t>045203000</t>
  </si>
  <si>
    <t>Kompletační činnost</t>
  </si>
  <si>
    <t>-570132525</t>
  </si>
  <si>
    <t>https://podminky.urs.cz/item/CS_URS_2024_02/045203000</t>
  </si>
  <si>
    <t>Spolupráce s objednatelem při pracích realizovaných objednatelem</t>
  </si>
  <si>
    <t>557</t>
  </si>
  <si>
    <t>049303000</t>
  </si>
  <si>
    <t>Náklady vzniklé v souvislosti s předáním stavby</t>
  </si>
  <si>
    <t>424908552</t>
  </si>
  <si>
    <t>https://podminky.urs.cz/item/CS_URS_2024_02/049303000</t>
  </si>
  <si>
    <t xml:space="preserve">Vypracování dokladové části k přejímce stavby </t>
  </si>
  <si>
    <t>VRN6</t>
  </si>
  <si>
    <t>Územní vlivy</t>
  </si>
  <si>
    <t>558</t>
  </si>
  <si>
    <t>065103000</t>
  </si>
  <si>
    <t>Mimostaveništní doprava materiálů a výrobků</t>
  </si>
  <si>
    <t>1685365763</t>
  </si>
  <si>
    <t>https://podminky.urs.cz/item/CS_URS_2024_02/065103000</t>
  </si>
  <si>
    <t>Náročný přesun materiálů na staveniště, zvýšený nárok na dispečerské řízení dopravy</t>
  </si>
  <si>
    <t>VRN7</t>
  </si>
  <si>
    <t>Provozní vlivy</t>
  </si>
  <si>
    <t>559</t>
  </si>
  <si>
    <t>071002000</t>
  </si>
  <si>
    <t>Provoz investora, třetích osob - práce prováděné za provozu investora</t>
  </si>
  <si>
    <t>565300473</t>
  </si>
  <si>
    <t>https://podminky.urs.cz/item/CS_URS_2024_02/071002000</t>
  </si>
  <si>
    <t xml:space="preserve">Zvýšené náklady na bezpečností opatření při práci za provozu investora </t>
  </si>
  <si>
    <t>VRN9</t>
  </si>
  <si>
    <t>Ostatní náklady</t>
  </si>
  <si>
    <t>560</t>
  </si>
  <si>
    <t>091703000</t>
  </si>
  <si>
    <t>Náklady na pravidelný úklid staveniště v budově i ve dvoře</t>
  </si>
  <si>
    <t>-300241672</t>
  </si>
  <si>
    <t>https://podminky.urs.cz/item/CS_URS_2024_02/091703000</t>
  </si>
  <si>
    <t>561</t>
  </si>
  <si>
    <t>091803000</t>
  </si>
  <si>
    <t>Náklady na zajištění BOZP při realizaci stavebních prací</t>
  </si>
  <si>
    <t>596243474</t>
  </si>
  <si>
    <t>https://podminky.urs.cz/item/CS_URS_2024_02/091803000</t>
  </si>
  <si>
    <t>562</t>
  </si>
  <si>
    <t>094002000</t>
  </si>
  <si>
    <t>Ostatní náklady související s výstavbou - odvoz a likvidace obalového materiálu</t>
  </si>
  <si>
    <t>1343310343</t>
  </si>
  <si>
    <t>https://podminky.urs.cz/item/CS_URS_2024_02/094002000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</si>
  <si>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</si>
  <si>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</si>
  <si>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</si>
  <si>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</si>
  <si>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</si>
  <si>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</si>
  <si>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</si>
  <si>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</si>
  <si>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</si>
  <si>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</si>
  <si>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</si>
  <si>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</si>
  <si>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</si>
  <si>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</si>
  <si>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</si>
  <si>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</si>
  <si>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</si>
  <si>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</si>
  <si>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</si>
  <si>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</si>
  <si>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</si>
  <si>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</si>
  <si>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</si>
  <si>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</si>
  <si>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</si>
  <si>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</si>
  <si>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</si>
  <si>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</si>
  <si>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</si>
  <si>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</si>
  <si>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</si>
  <si>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</si>
  <si>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</si>
  <si>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</si>
  <si>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</si>
  <si>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</si>
  <si>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</si>
  <si>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</si>
  <si>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</si>
  <si>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</si>
  <si>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</si>
  <si>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</si>
  <si>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</si>
  <si>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</si>
  <si>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</si>
  <si>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</si>
  <si>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</si>
  <si>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</si>
  <si>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</si>
  <si>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</si>
  <si>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</si>
  <si>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</si>
  <si>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</si>
  <si>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</si>
  <si>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</si>
  <si>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</si>
  <si>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</si>
  <si>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</si>
  <si>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</si>
  <si>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</si>
  <si>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</si>
  <si>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</si>
  <si>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</si>
  <si>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</si>
  <si>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</si>
  <si>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</si>
  <si>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</si>
  <si>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</si>
  <si>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</si>
  <si>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</si>
  <si>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</si>
  <si>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</si>
  <si>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</si>
  <si>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</si>
  <si>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</si>
  <si>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</si>
  <si>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</si>
  <si>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</si>
  <si>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</si>
  <si>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</si>
  <si>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</si>
  <si>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</si>
  <si>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</si>
  <si>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</si>
  <si>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</si>
  <si>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</si>
  <si>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</si>
  <si>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</si>
  <si>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</si>
  <si>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</si>
  <si>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</si>
  <si>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</si>
  <si>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</si>
  <si>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</si>
  <si>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</si>
  <si>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</si>
  <si>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</si>
  <si>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</si>
  <si>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</si>
  <si>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</si>
  <si>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</si>
  <si>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</si>
  <si>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</si>
  <si>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</si>
  <si>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</si>
  <si>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</si>
  <si>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</si>
  <si>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</si>
  <si>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</si>
  <si>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</si>
  <si>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</si>
  <si>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</si>
  <si>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</si>
  <si>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</si>
  <si>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</si>
  <si>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</si>
  <si>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</si>
  <si>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</si>
  <si>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</si>
  <si>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</si>
  <si>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</si>
  <si>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</si>
  <si>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</si>
  <si>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</si>
  <si>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</si>
  <si>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</si>
  <si>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</si>
  <si>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</si>
  <si>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</si>
  <si>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</si>
  <si>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</si>
  <si>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</si>
  <si>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</si>
  <si>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</si>
  <si>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</si>
  <si>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</si>
  <si>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</si>
  <si>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</si>
  <si>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</si>
  <si>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</si>
  <si>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</si>
  <si>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</si>
  <si>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</si>
  <si>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</si>
  <si>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</si>
  <si>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</si>
  <si>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</si>
  <si>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</si>
  <si>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</si>
  <si>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</si>
  <si>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</si>
  <si>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</si>
  <si>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</si>
  <si>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</si>
  <si>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</si>
  <si>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</si>
  <si>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</si>
  <si>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</si>
  <si>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</si>
  <si>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</si>
  <si>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</si>
  <si>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</si>
  <si>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</si>
  <si>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</si>
  <si>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</si>
  <si>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</si>
  <si>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</si>
  <si>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</si>
  <si>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</si>
  <si>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</si>
  <si>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</si>
  <si>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</si>
  <si>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</si>
  <si>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</si>
  <si>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</si>
  <si>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</si>
  <si>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</si>
  <si>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</si>
  <si>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</si>
  <si>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</si>
  <si>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</si>
  <si>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</si>
  <si>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</si>
  <si>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</si>
  <si>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</si>
  <si>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</si>
  <si>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</si>
  <si>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Státní tiskárna cenin, s. p., Růžová 943/6, Nové Město, 110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</si>
</sst>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41122032" TargetMode="External"/><Relationship Id="rId21" Type="http://schemas.openxmlformats.org/officeDocument/2006/relationships/hyperlink" Target="https://podminky.urs.cz/item/CS_URS_2024_02/632481215" TargetMode="External"/><Relationship Id="rId42" Type="http://schemas.openxmlformats.org/officeDocument/2006/relationships/hyperlink" Target="https://podminky.urs.cz/item/CS_URS_2024_02/973031151" TargetMode="External"/><Relationship Id="rId63" Type="http://schemas.openxmlformats.org/officeDocument/2006/relationships/hyperlink" Target="https://podminky.urs.cz/item/CS_URS_2024_02/998714313" TargetMode="External"/><Relationship Id="rId84" Type="http://schemas.openxmlformats.org/officeDocument/2006/relationships/hyperlink" Target="https://podminky.urs.cz/item/CS_URS_2024_02/725210821" TargetMode="External"/><Relationship Id="rId138" Type="http://schemas.openxmlformats.org/officeDocument/2006/relationships/hyperlink" Target="https://podminky.urs.cz/item/CS_URS_2024_02/741810003" TargetMode="External"/><Relationship Id="rId159" Type="http://schemas.openxmlformats.org/officeDocument/2006/relationships/hyperlink" Target="https://podminky.urs.cz/item/CS_URS_2024_02/763131751" TargetMode="External"/><Relationship Id="rId170" Type="http://schemas.openxmlformats.org/officeDocument/2006/relationships/hyperlink" Target="https://podminky.urs.cz/item/CS_URS_2024_02/763183111" TargetMode="External"/><Relationship Id="rId191" Type="http://schemas.openxmlformats.org/officeDocument/2006/relationships/hyperlink" Target="https://podminky.urs.cz/item/CS_URS_2024_02/771121011" TargetMode="External"/><Relationship Id="rId205" Type="http://schemas.openxmlformats.org/officeDocument/2006/relationships/hyperlink" Target="https://podminky.urs.cz/item/CS_URS_2024_02/776121112" TargetMode="External"/><Relationship Id="rId226" Type="http://schemas.openxmlformats.org/officeDocument/2006/relationships/hyperlink" Target="https://podminky.urs.cz/item/CS_URS_2024_02/783117101" TargetMode="External"/><Relationship Id="rId247" Type="http://schemas.openxmlformats.org/officeDocument/2006/relationships/hyperlink" Target="https://podminky.urs.cz/item/CS_URS_2024_02/045203000" TargetMode="External"/><Relationship Id="rId107" Type="http://schemas.openxmlformats.org/officeDocument/2006/relationships/hyperlink" Target="https://podminky.urs.cz/item/CS_URS_2024_02/735159230" TargetMode="External"/><Relationship Id="rId11" Type="http://schemas.openxmlformats.org/officeDocument/2006/relationships/hyperlink" Target="https://podminky.urs.cz/item/CS_URS_2024_02/612135011" TargetMode="External"/><Relationship Id="rId32" Type="http://schemas.openxmlformats.org/officeDocument/2006/relationships/hyperlink" Target="https://podminky.urs.cz/item/CS_URS_2024_02/965081113" TargetMode="External"/><Relationship Id="rId53" Type="http://schemas.openxmlformats.org/officeDocument/2006/relationships/hyperlink" Target="https://podminky.urs.cz/item/CS_URS_2024_02/985520111" TargetMode="External"/><Relationship Id="rId74" Type="http://schemas.openxmlformats.org/officeDocument/2006/relationships/hyperlink" Target="https://podminky.urs.cz/item/CS_URS_2024_02/722173403" TargetMode="External"/><Relationship Id="rId128" Type="http://schemas.openxmlformats.org/officeDocument/2006/relationships/hyperlink" Target="https://podminky.urs.cz/item/CS_URS_2024_02/741330311" TargetMode="External"/><Relationship Id="rId149" Type="http://schemas.openxmlformats.org/officeDocument/2006/relationships/hyperlink" Target="https://podminky.urs.cz/item/CS_URS_2024_02/763121465" TargetMode="External"/><Relationship Id="rId5" Type="http://schemas.openxmlformats.org/officeDocument/2006/relationships/hyperlink" Target="https://podminky.urs.cz/item/CS_URS_2024_02/340271025" TargetMode="External"/><Relationship Id="rId95" Type="http://schemas.openxmlformats.org/officeDocument/2006/relationships/hyperlink" Target="https://podminky.urs.cz/item/CS_URS_2024_02/725820801" TargetMode="External"/><Relationship Id="rId160" Type="http://schemas.openxmlformats.org/officeDocument/2006/relationships/hyperlink" Target="https://podminky.urs.cz/item/CS_URS_2024_02/763131752" TargetMode="External"/><Relationship Id="rId181" Type="http://schemas.openxmlformats.org/officeDocument/2006/relationships/hyperlink" Target="https://podminky.urs.cz/item/CS_URS_2024_02/766660241" TargetMode="External"/><Relationship Id="rId216" Type="http://schemas.openxmlformats.org/officeDocument/2006/relationships/hyperlink" Target="https://podminky.urs.cz/item/CS_URS_2024_02/781131112" TargetMode="External"/><Relationship Id="rId237" Type="http://schemas.openxmlformats.org/officeDocument/2006/relationships/hyperlink" Target="https://podminky.urs.cz/item/CS_URS_2024_02/784211111" TargetMode="External"/><Relationship Id="rId22" Type="http://schemas.openxmlformats.org/officeDocument/2006/relationships/hyperlink" Target="https://podminky.urs.cz/item/CS_URS_2024_02/634112126" TargetMode="External"/><Relationship Id="rId43" Type="http://schemas.openxmlformats.org/officeDocument/2006/relationships/hyperlink" Target="https://podminky.urs.cz/item/CS_URS_2024_02/973031325" TargetMode="External"/><Relationship Id="rId64" Type="http://schemas.openxmlformats.org/officeDocument/2006/relationships/hyperlink" Target="https://podminky.urs.cz/item/CS_URS_2024_02/721140802" TargetMode="External"/><Relationship Id="rId118" Type="http://schemas.openxmlformats.org/officeDocument/2006/relationships/hyperlink" Target="https://podminky.urs.cz/item/CS_URS_2024_02/741122135" TargetMode="External"/><Relationship Id="rId139" Type="http://schemas.openxmlformats.org/officeDocument/2006/relationships/hyperlink" Target="https://podminky.urs.cz/item/CS_URS_2024_02/741910414" TargetMode="External"/><Relationship Id="rId85" Type="http://schemas.openxmlformats.org/officeDocument/2006/relationships/hyperlink" Target="https://podminky.urs.cz/item/CS_URS_2024_02/725211617" TargetMode="External"/><Relationship Id="rId150" Type="http://schemas.openxmlformats.org/officeDocument/2006/relationships/hyperlink" Target="https://podminky.urs.cz/item/CS_URS_2024_02/763121466" TargetMode="External"/><Relationship Id="rId171" Type="http://schemas.openxmlformats.org/officeDocument/2006/relationships/hyperlink" Target="https://podminky.urs.cz/item/CS_URS_2024_02/763211231" TargetMode="External"/><Relationship Id="rId192" Type="http://schemas.openxmlformats.org/officeDocument/2006/relationships/hyperlink" Target="https://podminky.urs.cz/item/CS_URS_2024_02/771121027" TargetMode="External"/><Relationship Id="rId206" Type="http://schemas.openxmlformats.org/officeDocument/2006/relationships/hyperlink" Target="https://podminky.urs.cz/item/CS_URS_2024_02/776141121" TargetMode="External"/><Relationship Id="rId227" Type="http://schemas.openxmlformats.org/officeDocument/2006/relationships/hyperlink" Target="https://podminky.urs.cz/item/CS_URS_2024_02/783122111" TargetMode="External"/><Relationship Id="rId248" Type="http://schemas.openxmlformats.org/officeDocument/2006/relationships/hyperlink" Target="https://podminky.urs.cz/item/CS_URS_2024_02/049303000" TargetMode="External"/><Relationship Id="rId12" Type="http://schemas.openxmlformats.org/officeDocument/2006/relationships/hyperlink" Target="https://podminky.urs.cz/item/CS_URS_2024_02/612315225" TargetMode="External"/><Relationship Id="rId33" Type="http://schemas.openxmlformats.org/officeDocument/2006/relationships/hyperlink" Target="https://podminky.urs.cz/item/CS_URS_2024_02/968062355" TargetMode="External"/><Relationship Id="rId108" Type="http://schemas.openxmlformats.org/officeDocument/2006/relationships/hyperlink" Target="https://podminky.urs.cz/item/CS_URS_2024_02/735191903" TargetMode="External"/><Relationship Id="rId129" Type="http://schemas.openxmlformats.org/officeDocument/2006/relationships/hyperlink" Target="https://podminky.urs.cz/item/CS_URS_2024_02/741372013" TargetMode="External"/><Relationship Id="rId54" Type="http://schemas.openxmlformats.org/officeDocument/2006/relationships/hyperlink" Target="https://podminky.urs.cz/item/CS_URS_2024_02/985561111" TargetMode="External"/><Relationship Id="rId75" Type="http://schemas.openxmlformats.org/officeDocument/2006/relationships/hyperlink" Target="https://podminky.urs.cz/item/CS_URS_2024_02/722173404" TargetMode="External"/><Relationship Id="rId96" Type="http://schemas.openxmlformats.org/officeDocument/2006/relationships/hyperlink" Target="https://podminky.urs.cz/item/CS_URS_2024_02/725821312" TargetMode="External"/><Relationship Id="rId140" Type="http://schemas.openxmlformats.org/officeDocument/2006/relationships/hyperlink" Target="https://podminky.urs.cz/item/CS_URS_2024_02/741920241" TargetMode="External"/><Relationship Id="rId161" Type="http://schemas.openxmlformats.org/officeDocument/2006/relationships/hyperlink" Target="https://podminky.urs.cz/item/CS_URS_2024_02/763131761" TargetMode="External"/><Relationship Id="rId182" Type="http://schemas.openxmlformats.org/officeDocument/2006/relationships/hyperlink" Target="https://podminky.urs.cz/item/CS_URS_2024_02/766660311" TargetMode="External"/><Relationship Id="rId217" Type="http://schemas.openxmlformats.org/officeDocument/2006/relationships/hyperlink" Target="https://podminky.urs.cz/item/CS_URS_2024_02/781151031" TargetMode="External"/><Relationship Id="rId6" Type="http://schemas.openxmlformats.org/officeDocument/2006/relationships/hyperlink" Target="https://podminky.urs.cz/item/CS_URS_2024_02/340271045" TargetMode="External"/><Relationship Id="rId238" Type="http://schemas.openxmlformats.org/officeDocument/2006/relationships/hyperlink" Target="https://podminky.urs.cz/item/CS_URS_2024_02/786614001" TargetMode="External"/><Relationship Id="rId23" Type="http://schemas.openxmlformats.org/officeDocument/2006/relationships/hyperlink" Target="https://podminky.urs.cz/item/CS_URS_2024_02/635211221" TargetMode="External"/><Relationship Id="rId119" Type="http://schemas.openxmlformats.org/officeDocument/2006/relationships/hyperlink" Target="https://podminky.urs.cz/item/CS_URS_2024_02/741122145" TargetMode="External"/><Relationship Id="rId44" Type="http://schemas.openxmlformats.org/officeDocument/2006/relationships/hyperlink" Target="https://podminky.urs.cz/item/CS_URS_2024_02/974031132" TargetMode="External"/><Relationship Id="rId65" Type="http://schemas.openxmlformats.org/officeDocument/2006/relationships/hyperlink" Target="https://podminky.urs.cz/item/CS_URS_2024_02/721171903" TargetMode="External"/><Relationship Id="rId86" Type="http://schemas.openxmlformats.org/officeDocument/2006/relationships/hyperlink" Target="https://podminky.urs.cz/item/CS_URS_2024_02/725212115" TargetMode="External"/><Relationship Id="rId130" Type="http://schemas.openxmlformats.org/officeDocument/2006/relationships/hyperlink" Target="https://podminky.urs.cz/item/CS_URS_2024_02/741372053" TargetMode="External"/><Relationship Id="rId151" Type="http://schemas.openxmlformats.org/officeDocument/2006/relationships/hyperlink" Target="https://podminky.urs.cz/item/CS_URS_2024_02/763121467" TargetMode="External"/><Relationship Id="rId172" Type="http://schemas.openxmlformats.org/officeDocument/2006/relationships/hyperlink" Target="https://podminky.urs.cz/item/CS_URS_2024_02/763431001" TargetMode="External"/><Relationship Id="rId193" Type="http://schemas.openxmlformats.org/officeDocument/2006/relationships/hyperlink" Target="https://podminky.urs.cz/item/CS_URS_2024_02/771151011" TargetMode="External"/><Relationship Id="rId207" Type="http://schemas.openxmlformats.org/officeDocument/2006/relationships/hyperlink" Target="https://podminky.urs.cz/item/CS_URS_2024_02/776201811" TargetMode="External"/><Relationship Id="rId228" Type="http://schemas.openxmlformats.org/officeDocument/2006/relationships/hyperlink" Target="https://podminky.urs.cz/item/CS_URS_2024_02/783226101" TargetMode="External"/><Relationship Id="rId249" Type="http://schemas.openxmlformats.org/officeDocument/2006/relationships/hyperlink" Target="https://podminky.urs.cz/item/CS_URS_2024_02/065103000" TargetMode="External"/><Relationship Id="rId13" Type="http://schemas.openxmlformats.org/officeDocument/2006/relationships/hyperlink" Target="https://podminky.urs.cz/item/CS_URS_2024_02/612315422" TargetMode="External"/><Relationship Id="rId109" Type="http://schemas.openxmlformats.org/officeDocument/2006/relationships/hyperlink" Target="https://podminky.urs.cz/item/CS_URS_2024_02/735494811" TargetMode="External"/><Relationship Id="rId34" Type="http://schemas.openxmlformats.org/officeDocument/2006/relationships/hyperlink" Target="https://podminky.urs.cz/item/CS_URS_2024_02/968062455" TargetMode="External"/><Relationship Id="rId55" Type="http://schemas.openxmlformats.org/officeDocument/2006/relationships/hyperlink" Target="https://podminky.urs.cz/item/CS_URS_2024_02/997013156" TargetMode="External"/><Relationship Id="rId76" Type="http://schemas.openxmlformats.org/officeDocument/2006/relationships/hyperlink" Target="https://podminky.urs.cz/item/CS_URS_2024_02/722173405" TargetMode="External"/><Relationship Id="rId97" Type="http://schemas.openxmlformats.org/officeDocument/2006/relationships/hyperlink" Target="https://podminky.urs.cz/item/CS_URS_2024_02/725821316" TargetMode="External"/><Relationship Id="rId120" Type="http://schemas.openxmlformats.org/officeDocument/2006/relationships/hyperlink" Target="https://podminky.urs.cz/item/CS_URS_2024_02/741310031" TargetMode="External"/><Relationship Id="rId141" Type="http://schemas.openxmlformats.org/officeDocument/2006/relationships/hyperlink" Target="https://podminky.urs.cz/item/CS_URS_2024_02/741920301" TargetMode="External"/><Relationship Id="rId7" Type="http://schemas.openxmlformats.org/officeDocument/2006/relationships/hyperlink" Target="https://podminky.urs.cz/item/CS_URS_2024_02/342272225" TargetMode="External"/><Relationship Id="rId162" Type="http://schemas.openxmlformats.org/officeDocument/2006/relationships/hyperlink" Target="https://podminky.urs.cz/item/CS_URS_2024_02/763131765" TargetMode="External"/><Relationship Id="rId183" Type="http://schemas.openxmlformats.org/officeDocument/2006/relationships/hyperlink" Target="https://podminky.urs.cz/item/CS_URS_2024_02/766663911" TargetMode="External"/><Relationship Id="rId218" Type="http://schemas.openxmlformats.org/officeDocument/2006/relationships/hyperlink" Target="https://podminky.urs.cz/item/CS_URS_2024_02/781472219" TargetMode="External"/><Relationship Id="rId239" Type="http://schemas.openxmlformats.org/officeDocument/2006/relationships/hyperlink" Target="https://podminky.urs.cz/item/CS_URS_2024_02/998786313" TargetMode="External"/><Relationship Id="rId250" Type="http://schemas.openxmlformats.org/officeDocument/2006/relationships/hyperlink" Target="https://podminky.urs.cz/item/CS_URS_2024_02/071002000" TargetMode="External"/><Relationship Id="rId24" Type="http://schemas.openxmlformats.org/officeDocument/2006/relationships/hyperlink" Target="https://podminky.urs.cz/item/CS_URS_2024_02/642945111" TargetMode="External"/><Relationship Id="rId45" Type="http://schemas.openxmlformats.org/officeDocument/2006/relationships/hyperlink" Target="https://podminky.urs.cz/item/CS_URS_2024_02/974031153" TargetMode="External"/><Relationship Id="rId66" Type="http://schemas.openxmlformats.org/officeDocument/2006/relationships/hyperlink" Target="https://podminky.urs.cz/item/CS_URS_2024_02/721174041" TargetMode="External"/><Relationship Id="rId87" Type="http://schemas.openxmlformats.org/officeDocument/2006/relationships/hyperlink" Target="https://podminky.urs.cz/item/CS_URS_2024_02/725241112" TargetMode="External"/><Relationship Id="rId110" Type="http://schemas.openxmlformats.org/officeDocument/2006/relationships/hyperlink" Target="https://podminky.urs.cz/item/CS_URS_2024_02/741110041" TargetMode="External"/><Relationship Id="rId131" Type="http://schemas.openxmlformats.org/officeDocument/2006/relationships/hyperlink" Target="https://podminky.urs.cz/item/CS_URS_2024_02/741372062" TargetMode="External"/><Relationship Id="rId152" Type="http://schemas.openxmlformats.org/officeDocument/2006/relationships/hyperlink" Target="https://podminky.urs.cz/item/CS_URS_2024_02/763121714" TargetMode="External"/><Relationship Id="rId173" Type="http://schemas.openxmlformats.org/officeDocument/2006/relationships/hyperlink" Target="https://podminky.urs.cz/item/CS_URS_2024_02/763431041" TargetMode="External"/><Relationship Id="rId194" Type="http://schemas.openxmlformats.org/officeDocument/2006/relationships/hyperlink" Target="https://podminky.urs.cz/item/CS_URS_2024_02/771473810" TargetMode="External"/><Relationship Id="rId208" Type="http://schemas.openxmlformats.org/officeDocument/2006/relationships/hyperlink" Target="https://podminky.urs.cz/item/CS_URS_2024_02/776251111" TargetMode="External"/><Relationship Id="rId229" Type="http://schemas.openxmlformats.org/officeDocument/2006/relationships/hyperlink" Target="https://podminky.urs.cz/item/CS_URS_2024_02/783301313" TargetMode="External"/><Relationship Id="rId240" Type="http://schemas.openxmlformats.org/officeDocument/2006/relationships/hyperlink" Target="https://podminky.urs.cz/item/CS_URS_2024_02/013203000" TargetMode="External"/><Relationship Id="rId14" Type="http://schemas.openxmlformats.org/officeDocument/2006/relationships/hyperlink" Target="https://podminky.urs.cz/item/CS_URS_2024_02/622215124" TargetMode="External"/><Relationship Id="rId35" Type="http://schemas.openxmlformats.org/officeDocument/2006/relationships/hyperlink" Target="https://podminky.urs.cz/item/CS_URS_2024_02/968062456" TargetMode="External"/><Relationship Id="rId56" Type="http://schemas.openxmlformats.org/officeDocument/2006/relationships/hyperlink" Target="https://podminky.urs.cz/item/CS_URS_2024_02/997013501" TargetMode="External"/><Relationship Id="rId77" Type="http://schemas.openxmlformats.org/officeDocument/2006/relationships/hyperlink" Target="https://podminky.urs.cz/item/CS_URS_2024_02/722181221" TargetMode="External"/><Relationship Id="rId100" Type="http://schemas.openxmlformats.org/officeDocument/2006/relationships/hyperlink" Target="https://podminky.urs.cz/item/CS_URS_2024_02/725841322" TargetMode="External"/><Relationship Id="rId8" Type="http://schemas.openxmlformats.org/officeDocument/2006/relationships/hyperlink" Target="https://podminky.urs.cz/item/CS_URS_2024_02/413232211" TargetMode="External"/><Relationship Id="rId98" Type="http://schemas.openxmlformats.org/officeDocument/2006/relationships/hyperlink" Target="https://podminky.urs.cz/item/CS_URS_2024_02/725822613" TargetMode="External"/><Relationship Id="rId121" Type="http://schemas.openxmlformats.org/officeDocument/2006/relationships/hyperlink" Target="https://podminky.urs.cz/item/CS_URS_2024_02/741310201" TargetMode="External"/><Relationship Id="rId142" Type="http://schemas.openxmlformats.org/officeDocument/2006/relationships/hyperlink" Target="https://podminky.urs.cz/item/CS_URS_2024_02/741920302" TargetMode="External"/><Relationship Id="rId163" Type="http://schemas.openxmlformats.org/officeDocument/2006/relationships/hyperlink" Target="https://podminky.urs.cz/item/CS_URS_2024_02/763131767" TargetMode="External"/><Relationship Id="rId184" Type="http://schemas.openxmlformats.org/officeDocument/2006/relationships/hyperlink" Target="https://podminky.urs.cz/item/CS_URS_2024_02/766682111" TargetMode="External"/><Relationship Id="rId219" Type="http://schemas.openxmlformats.org/officeDocument/2006/relationships/hyperlink" Target="https://podminky.urs.cz/item/CS_URS_2024_02/781473810" TargetMode="External"/><Relationship Id="rId230" Type="http://schemas.openxmlformats.org/officeDocument/2006/relationships/hyperlink" Target="https://podminky.urs.cz/item/CS_URS_2024_02/783314201" TargetMode="External"/><Relationship Id="rId251" Type="http://schemas.openxmlformats.org/officeDocument/2006/relationships/hyperlink" Target="https://podminky.urs.cz/item/CS_URS_2024_02/091703000" TargetMode="External"/><Relationship Id="rId25" Type="http://schemas.openxmlformats.org/officeDocument/2006/relationships/hyperlink" Target="https://podminky.urs.cz/item/CS_URS_2024_02/949101111" TargetMode="External"/><Relationship Id="rId46" Type="http://schemas.openxmlformats.org/officeDocument/2006/relationships/hyperlink" Target="https://podminky.urs.cz/item/CS_URS_2024_02/974031164" TargetMode="External"/><Relationship Id="rId67" Type="http://schemas.openxmlformats.org/officeDocument/2006/relationships/hyperlink" Target="https://podminky.urs.cz/item/CS_URS_2024_02/721174043" TargetMode="External"/><Relationship Id="rId88" Type="http://schemas.openxmlformats.org/officeDocument/2006/relationships/hyperlink" Target="https://podminky.urs.cz/item/CS_URS_2024_02/725244143" TargetMode="External"/><Relationship Id="rId111" Type="http://schemas.openxmlformats.org/officeDocument/2006/relationships/hyperlink" Target="https://podminky.urs.cz/item/CS_URS_2024_02/741112111" TargetMode="External"/><Relationship Id="rId132" Type="http://schemas.openxmlformats.org/officeDocument/2006/relationships/hyperlink" Target="https://podminky.urs.cz/item/CS_URS_2024_02/741372112" TargetMode="External"/><Relationship Id="rId153" Type="http://schemas.openxmlformats.org/officeDocument/2006/relationships/hyperlink" Target="https://podminky.urs.cz/item/CS_URS_2024_02/763131451" TargetMode="External"/><Relationship Id="rId174" Type="http://schemas.openxmlformats.org/officeDocument/2006/relationships/hyperlink" Target="https://podminky.urs.cz/item/CS_URS_2024_02/998763513" TargetMode="External"/><Relationship Id="rId195" Type="http://schemas.openxmlformats.org/officeDocument/2006/relationships/hyperlink" Target="https://podminky.urs.cz/item/CS_URS_2024_02/771474112" TargetMode="External"/><Relationship Id="rId209" Type="http://schemas.openxmlformats.org/officeDocument/2006/relationships/hyperlink" Target="https://podminky.urs.cz/item/CS_URS_2024_02/776410811" TargetMode="External"/><Relationship Id="rId220" Type="http://schemas.openxmlformats.org/officeDocument/2006/relationships/hyperlink" Target="https://podminky.urs.cz/item/CS_URS_2024_02/781492211" TargetMode="External"/><Relationship Id="rId241" Type="http://schemas.openxmlformats.org/officeDocument/2006/relationships/hyperlink" Target="https://podminky.urs.cz/item/CS_URS_2024_02/013254000" TargetMode="External"/><Relationship Id="rId15" Type="http://schemas.openxmlformats.org/officeDocument/2006/relationships/hyperlink" Target="https://podminky.urs.cz/item/CS_URS_2024_02/622525104" TargetMode="External"/><Relationship Id="rId36" Type="http://schemas.openxmlformats.org/officeDocument/2006/relationships/hyperlink" Target="https://podminky.urs.cz/item/CS_URS_2024_02/968072455" TargetMode="External"/><Relationship Id="rId57" Type="http://schemas.openxmlformats.org/officeDocument/2006/relationships/hyperlink" Target="https://podminky.urs.cz/item/CS_URS_2024_02/997013509" TargetMode="External"/><Relationship Id="rId78" Type="http://schemas.openxmlformats.org/officeDocument/2006/relationships/hyperlink" Target="https://podminky.urs.cz/item/CS_URS_2024_02/722181222" TargetMode="External"/><Relationship Id="rId99" Type="http://schemas.openxmlformats.org/officeDocument/2006/relationships/hyperlink" Target="https://podminky.urs.cz/item/CS_URS_2024_02/725840850" TargetMode="External"/><Relationship Id="rId101" Type="http://schemas.openxmlformats.org/officeDocument/2006/relationships/hyperlink" Target="https://podminky.urs.cz/item/CS_URS_2024_02/725860811" TargetMode="External"/><Relationship Id="rId122" Type="http://schemas.openxmlformats.org/officeDocument/2006/relationships/hyperlink" Target="https://podminky.urs.cz/item/CS_URS_2024_02/741310214" TargetMode="External"/><Relationship Id="rId143" Type="http://schemas.openxmlformats.org/officeDocument/2006/relationships/hyperlink" Target="https://podminky.urs.cz/item/CS_URS_2024_02/751398031" TargetMode="External"/><Relationship Id="rId164" Type="http://schemas.openxmlformats.org/officeDocument/2006/relationships/hyperlink" Target="https://podminky.urs.cz/item/CS_URS_2024_02/763131821" TargetMode="External"/><Relationship Id="rId185" Type="http://schemas.openxmlformats.org/officeDocument/2006/relationships/hyperlink" Target="https://podminky.urs.cz/item/CS_URS_2024_02/766691932" TargetMode="External"/><Relationship Id="rId9" Type="http://schemas.openxmlformats.org/officeDocument/2006/relationships/hyperlink" Target="https://podminky.urs.cz/item/CS_URS_2024_02/413232221" TargetMode="External"/><Relationship Id="rId210" Type="http://schemas.openxmlformats.org/officeDocument/2006/relationships/hyperlink" Target="https://podminky.urs.cz/item/CS_URS_2024_02/776421111" TargetMode="External"/><Relationship Id="rId26" Type="http://schemas.openxmlformats.org/officeDocument/2006/relationships/hyperlink" Target="https://podminky.urs.cz/item/CS_URS_2024_02/952901111" TargetMode="External"/><Relationship Id="rId231" Type="http://schemas.openxmlformats.org/officeDocument/2006/relationships/hyperlink" Target="https://podminky.urs.cz/item/CS_URS_2024_02/783317101" TargetMode="External"/><Relationship Id="rId252" Type="http://schemas.openxmlformats.org/officeDocument/2006/relationships/hyperlink" Target="https://podminky.urs.cz/item/CS_URS_2024_02/091803000" TargetMode="External"/><Relationship Id="rId47" Type="http://schemas.openxmlformats.org/officeDocument/2006/relationships/hyperlink" Target="https://podminky.urs.cz/item/CS_URS_2024_02/974031165" TargetMode="External"/><Relationship Id="rId68" Type="http://schemas.openxmlformats.org/officeDocument/2006/relationships/hyperlink" Target="https://podminky.urs.cz/item/CS_URS_2024_02/721174044" TargetMode="External"/><Relationship Id="rId89" Type="http://schemas.openxmlformats.org/officeDocument/2006/relationships/hyperlink" Target="https://podminky.urs.cz/item/CS_URS_2024_02/725310821" TargetMode="External"/><Relationship Id="rId112" Type="http://schemas.openxmlformats.org/officeDocument/2006/relationships/hyperlink" Target="https://podminky.urs.cz/item/CS_URS_2024_02/741120401" TargetMode="External"/><Relationship Id="rId133" Type="http://schemas.openxmlformats.org/officeDocument/2006/relationships/hyperlink" Target="https://podminky.urs.cz/item/CS_URS_2024_02/741372157" TargetMode="External"/><Relationship Id="rId154" Type="http://schemas.openxmlformats.org/officeDocument/2006/relationships/hyperlink" Target="https://podminky.urs.cz/item/CS_URS_2024_02/763131471" TargetMode="External"/><Relationship Id="rId175" Type="http://schemas.openxmlformats.org/officeDocument/2006/relationships/hyperlink" Target="https://podminky.urs.cz/item/CS_URS_2024_02/766411811" TargetMode="External"/><Relationship Id="rId196" Type="http://schemas.openxmlformats.org/officeDocument/2006/relationships/hyperlink" Target="https://podminky.urs.cz/item/CS_URS_2024_02/771573810" TargetMode="External"/><Relationship Id="rId200" Type="http://schemas.openxmlformats.org/officeDocument/2006/relationships/hyperlink" Target="https://podminky.urs.cz/item/CS_URS_2024_02/771591112" TargetMode="External"/><Relationship Id="rId16" Type="http://schemas.openxmlformats.org/officeDocument/2006/relationships/hyperlink" Target="https://podminky.urs.cz/item/CS_URS_2024_02/631311115" TargetMode="External"/><Relationship Id="rId221" Type="http://schemas.openxmlformats.org/officeDocument/2006/relationships/hyperlink" Target="https://podminky.urs.cz/item/CS_URS_2024_02/781495115" TargetMode="External"/><Relationship Id="rId242" Type="http://schemas.openxmlformats.org/officeDocument/2006/relationships/hyperlink" Target="https://podminky.urs.cz/item/CS_URS_2024_02/013274000" TargetMode="External"/><Relationship Id="rId37" Type="http://schemas.openxmlformats.org/officeDocument/2006/relationships/hyperlink" Target="https://podminky.urs.cz/item/CS_URS_2024_02/968072456" TargetMode="External"/><Relationship Id="rId58" Type="http://schemas.openxmlformats.org/officeDocument/2006/relationships/hyperlink" Target="https://podminky.urs.cz/item/CS_URS_2024_02/997013871" TargetMode="External"/><Relationship Id="rId79" Type="http://schemas.openxmlformats.org/officeDocument/2006/relationships/hyperlink" Target="https://podminky.urs.cz/item/CS_URS_2024_02/722230101" TargetMode="External"/><Relationship Id="rId102" Type="http://schemas.openxmlformats.org/officeDocument/2006/relationships/hyperlink" Target="https://podminky.urs.cz/item/CS_URS_2024_02/726131031" TargetMode="External"/><Relationship Id="rId123" Type="http://schemas.openxmlformats.org/officeDocument/2006/relationships/hyperlink" Target="https://podminky.urs.cz/item/CS_URS_2024_02/741310231" TargetMode="External"/><Relationship Id="rId144" Type="http://schemas.openxmlformats.org/officeDocument/2006/relationships/hyperlink" Target="https://podminky.urs.cz/item/CS_URS_2024_02/763111431" TargetMode="External"/><Relationship Id="rId90" Type="http://schemas.openxmlformats.org/officeDocument/2006/relationships/hyperlink" Target="https://podminky.urs.cz/item/CS_URS_2024_02/725320821" TargetMode="External"/><Relationship Id="rId165" Type="http://schemas.openxmlformats.org/officeDocument/2006/relationships/hyperlink" Target="https://podminky.urs.cz/item/CS_URS_2024_02/763164747" TargetMode="External"/><Relationship Id="rId186" Type="http://schemas.openxmlformats.org/officeDocument/2006/relationships/hyperlink" Target="https://podminky.urs.cz/item/CS_URS_2024_02/998766313" TargetMode="External"/><Relationship Id="rId211" Type="http://schemas.openxmlformats.org/officeDocument/2006/relationships/hyperlink" Target="https://podminky.urs.cz/item/CS_URS_2024_02/776421711" TargetMode="External"/><Relationship Id="rId232" Type="http://schemas.openxmlformats.org/officeDocument/2006/relationships/hyperlink" Target="https://podminky.urs.cz/item/CS_URS_2024_02/783601315" TargetMode="External"/><Relationship Id="rId253" Type="http://schemas.openxmlformats.org/officeDocument/2006/relationships/hyperlink" Target="https://podminky.urs.cz/item/CS_URS_2024_02/094002000" TargetMode="External"/><Relationship Id="rId27" Type="http://schemas.openxmlformats.org/officeDocument/2006/relationships/hyperlink" Target="https://podminky.urs.cz/item/CS_URS_2024_02/962031132" TargetMode="External"/><Relationship Id="rId48" Type="http://schemas.openxmlformats.org/officeDocument/2006/relationships/hyperlink" Target="https://podminky.urs.cz/item/CS_URS_2024_02/974042554" TargetMode="External"/><Relationship Id="rId69" Type="http://schemas.openxmlformats.org/officeDocument/2006/relationships/hyperlink" Target="https://podminky.urs.cz/item/CS_URS_2024_02/721174045" TargetMode="External"/><Relationship Id="rId113" Type="http://schemas.openxmlformats.org/officeDocument/2006/relationships/hyperlink" Target="https://podminky.urs.cz/item/CS_URS_2024_02/741120405" TargetMode="External"/><Relationship Id="rId134" Type="http://schemas.openxmlformats.org/officeDocument/2006/relationships/hyperlink" Target="https://podminky.urs.cz/item/CS_URS_2024_02/741378003" TargetMode="External"/><Relationship Id="rId80" Type="http://schemas.openxmlformats.org/officeDocument/2006/relationships/hyperlink" Target="https://podminky.urs.cz/item/CS_URS_2024_02/722230102" TargetMode="External"/><Relationship Id="rId155" Type="http://schemas.openxmlformats.org/officeDocument/2006/relationships/hyperlink" Target="https://podminky.urs.cz/item/CS_URS_2024_02/763131714" TargetMode="External"/><Relationship Id="rId176" Type="http://schemas.openxmlformats.org/officeDocument/2006/relationships/hyperlink" Target="https://podminky.urs.cz/item/CS_URS_2024_02/766411822" TargetMode="External"/><Relationship Id="rId197" Type="http://schemas.openxmlformats.org/officeDocument/2006/relationships/hyperlink" Target="https://podminky.urs.cz/item/CS_URS_2024_02/771574419" TargetMode="External"/><Relationship Id="rId201" Type="http://schemas.openxmlformats.org/officeDocument/2006/relationships/hyperlink" Target="https://podminky.urs.cz/item/CS_URS_2024_02/771591115" TargetMode="External"/><Relationship Id="rId222" Type="http://schemas.openxmlformats.org/officeDocument/2006/relationships/hyperlink" Target="https://podminky.urs.cz/item/CS_URS_2024_02/781674112" TargetMode="External"/><Relationship Id="rId243" Type="http://schemas.openxmlformats.org/officeDocument/2006/relationships/hyperlink" Target="https://podminky.urs.cz/item/CS_URS_2024_02/032103000" TargetMode="External"/><Relationship Id="rId17" Type="http://schemas.openxmlformats.org/officeDocument/2006/relationships/hyperlink" Target="https://podminky.urs.cz/item/CS_URS_2024_02/631319011" TargetMode="External"/><Relationship Id="rId38" Type="http://schemas.openxmlformats.org/officeDocument/2006/relationships/hyperlink" Target="https://podminky.urs.cz/item/CS_URS_2024_02/971033431" TargetMode="External"/><Relationship Id="rId59" Type="http://schemas.openxmlformats.org/officeDocument/2006/relationships/hyperlink" Target="https://podminky.urs.cz/item/CS_URS_2024_02/998011010" TargetMode="External"/><Relationship Id="rId103" Type="http://schemas.openxmlformats.org/officeDocument/2006/relationships/hyperlink" Target="https://podminky.urs.cz/item/CS_URS_2024_02/726131041" TargetMode="External"/><Relationship Id="rId124" Type="http://schemas.openxmlformats.org/officeDocument/2006/relationships/hyperlink" Target="https://podminky.urs.cz/item/CS_URS_2024_02/741310236" TargetMode="External"/><Relationship Id="rId70" Type="http://schemas.openxmlformats.org/officeDocument/2006/relationships/hyperlink" Target="https://podminky.urs.cz/item/CS_URS_2024_02/721175205" TargetMode="External"/><Relationship Id="rId91" Type="http://schemas.openxmlformats.org/officeDocument/2006/relationships/hyperlink" Target="https://podminky.urs.cz/item/CS_URS_2024_02/725330840" TargetMode="External"/><Relationship Id="rId145" Type="http://schemas.openxmlformats.org/officeDocument/2006/relationships/hyperlink" Target="https://podminky.urs.cz/item/CS_URS_2024_02/763111437" TargetMode="External"/><Relationship Id="rId166" Type="http://schemas.openxmlformats.org/officeDocument/2006/relationships/hyperlink" Target="https://podminky.urs.cz/item/CS_URS_2024_02/763172322" TargetMode="External"/><Relationship Id="rId187" Type="http://schemas.openxmlformats.org/officeDocument/2006/relationships/hyperlink" Target="https://podminky.urs.cz/item/CS_URS_2024_02/767620222" TargetMode="External"/><Relationship Id="rId1" Type="http://schemas.openxmlformats.org/officeDocument/2006/relationships/hyperlink" Target="https://podminky.urs.cz/item/CS_URS_2024_02/310271065" TargetMode="External"/><Relationship Id="rId212" Type="http://schemas.openxmlformats.org/officeDocument/2006/relationships/hyperlink" Target="https://podminky.urs.cz/item/CS_URS_2024_02/776991121" TargetMode="External"/><Relationship Id="rId233" Type="http://schemas.openxmlformats.org/officeDocument/2006/relationships/hyperlink" Target="https://podminky.urs.cz/item/CS_URS_2024_02/783601401" TargetMode="External"/><Relationship Id="rId254" Type="http://schemas.openxmlformats.org/officeDocument/2006/relationships/printerSettings" Target="../printerSettings/printerSettings2.bin"/><Relationship Id="rId28" Type="http://schemas.openxmlformats.org/officeDocument/2006/relationships/hyperlink" Target="https://podminky.urs.cz/item/CS_URS_2024_02/962031133" TargetMode="External"/><Relationship Id="rId49" Type="http://schemas.openxmlformats.org/officeDocument/2006/relationships/hyperlink" Target="https://podminky.urs.cz/item/CS_URS_2024_02/977151123" TargetMode="External"/><Relationship Id="rId114" Type="http://schemas.openxmlformats.org/officeDocument/2006/relationships/hyperlink" Target="https://podminky.urs.cz/item/CS_URS_2024_02/741122011" TargetMode="External"/><Relationship Id="rId60" Type="http://schemas.openxmlformats.org/officeDocument/2006/relationships/hyperlink" Target="https://podminky.urs.cz/item/CS_URS_2024_02/713121111" TargetMode="External"/><Relationship Id="rId81" Type="http://schemas.openxmlformats.org/officeDocument/2006/relationships/hyperlink" Target="https://podminky.urs.cz/item/CS_URS_2024_02/722290246" TargetMode="External"/><Relationship Id="rId135" Type="http://schemas.openxmlformats.org/officeDocument/2006/relationships/hyperlink" Target="https://podminky.urs.cz/item/CS_URS_2024_02/741420001" TargetMode="External"/><Relationship Id="rId156" Type="http://schemas.openxmlformats.org/officeDocument/2006/relationships/hyperlink" Target="https://podminky.urs.cz/item/CS_URS_2024_02/763131721" TargetMode="External"/><Relationship Id="rId177" Type="http://schemas.openxmlformats.org/officeDocument/2006/relationships/hyperlink" Target="https://podminky.urs.cz/item/CS_URS_2024_02/766660001" TargetMode="External"/><Relationship Id="rId198" Type="http://schemas.openxmlformats.org/officeDocument/2006/relationships/hyperlink" Target="https://podminky.urs.cz/item/CS_URS_2024_02/771577211" TargetMode="External"/><Relationship Id="rId202" Type="http://schemas.openxmlformats.org/officeDocument/2006/relationships/hyperlink" Target="https://podminky.urs.cz/item/CS_URS_2024_02/771591264" TargetMode="External"/><Relationship Id="rId223" Type="http://schemas.openxmlformats.org/officeDocument/2006/relationships/hyperlink" Target="https://podminky.urs.cz/item/CS_URS_2024_02/998781313" TargetMode="External"/><Relationship Id="rId244" Type="http://schemas.openxmlformats.org/officeDocument/2006/relationships/hyperlink" Target="https://podminky.urs.cz/item/CS_URS_2024_02/032803000" TargetMode="External"/><Relationship Id="rId18" Type="http://schemas.openxmlformats.org/officeDocument/2006/relationships/hyperlink" Target="https://podminky.urs.cz/item/CS_URS_2024_02/631319171" TargetMode="External"/><Relationship Id="rId39" Type="http://schemas.openxmlformats.org/officeDocument/2006/relationships/hyperlink" Target="https://podminky.urs.cz/item/CS_URS_2024_02/971033531" TargetMode="External"/><Relationship Id="rId50" Type="http://schemas.openxmlformats.org/officeDocument/2006/relationships/hyperlink" Target="https://podminky.urs.cz/item/CS_URS_2024_02/977151134" TargetMode="External"/><Relationship Id="rId104" Type="http://schemas.openxmlformats.org/officeDocument/2006/relationships/hyperlink" Target="https://podminky.urs.cz/item/CS_URS_2024_02/726191001" TargetMode="External"/><Relationship Id="rId125" Type="http://schemas.openxmlformats.org/officeDocument/2006/relationships/hyperlink" Target="https://podminky.urs.cz/item/CS_URS_2024_02/741313007" TargetMode="External"/><Relationship Id="rId146" Type="http://schemas.openxmlformats.org/officeDocument/2006/relationships/hyperlink" Target="https://podminky.urs.cz/item/CS_URS_2024_02/763111713" TargetMode="External"/><Relationship Id="rId167" Type="http://schemas.openxmlformats.org/officeDocument/2006/relationships/hyperlink" Target="https://podminky.urs.cz/item/CS_URS_2024_02/763172325" TargetMode="External"/><Relationship Id="rId188" Type="http://schemas.openxmlformats.org/officeDocument/2006/relationships/hyperlink" Target="https://podminky.urs.cz/item/CS_URS_2024_02/767640111" TargetMode="External"/><Relationship Id="rId71" Type="http://schemas.openxmlformats.org/officeDocument/2006/relationships/hyperlink" Target="https://podminky.urs.cz/item/CS_URS_2024_02/721211402" TargetMode="External"/><Relationship Id="rId92" Type="http://schemas.openxmlformats.org/officeDocument/2006/relationships/hyperlink" Target="https://podminky.urs.cz/item/CS_URS_2024_02/725331112" TargetMode="External"/><Relationship Id="rId213" Type="http://schemas.openxmlformats.org/officeDocument/2006/relationships/hyperlink" Target="https://podminky.urs.cz/item/CS_URS_2024_02/776991821" TargetMode="External"/><Relationship Id="rId234" Type="http://schemas.openxmlformats.org/officeDocument/2006/relationships/hyperlink" Target="https://podminky.urs.cz/item/CS_URS_2024_02/783617127" TargetMode="External"/><Relationship Id="rId2" Type="http://schemas.openxmlformats.org/officeDocument/2006/relationships/hyperlink" Target="https://podminky.urs.cz/item/CS_URS_2024_02/317142422" TargetMode="External"/><Relationship Id="rId29" Type="http://schemas.openxmlformats.org/officeDocument/2006/relationships/hyperlink" Target="https://podminky.urs.cz/item/CS_URS_2024_02/962032231" TargetMode="External"/><Relationship Id="rId255" Type="http://schemas.openxmlformats.org/officeDocument/2006/relationships/drawing" Target="../drawings/drawing2.xml"/><Relationship Id="rId40" Type="http://schemas.openxmlformats.org/officeDocument/2006/relationships/hyperlink" Target="https://podminky.urs.cz/item/CS_URS_2024_02/971033631" TargetMode="External"/><Relationship Id="rId115" Type="http://schemas.openxmlformats.org/officeDocument/2006/relationships/hyperlink" Target="https://podminky.urs.cz/item/CS_URS_2024_02/741122015" TargetMode="External"/><Relationship Id="rId136" Type="http://schemas.openxmlformats.org/officeDocument/2006/relationships/hyperlink" Target="https://podminky.urs.cz/item/CS_URS_2024_02/741420024" TargetMode="External"/><Relationship Id="rId157" Type="http://schemas.openxmlformats.org/officeDocument/2006/relationships/hyperlink" Target="https://podminky.urs.cz/item/CS_URS_2024_02/763131722" TargetMode="External"/><Relationship Id="rId178" Type="http://schemas.openxmlformats.org/officeDocument/2006/relationships/hyperlink" Target="https://podminky.urs.cz/item/CS_URS_2024_02/766660161" TargetMode="External"/><Relationship Id="rId61" Type="http://schemas.openxmlformats.org/officeDocument/2006/relationships/hyperlink" Target="https://podminky.urs.cz/item/CS_URS_2024_02/713121121" TargetMode="External"/><Relationship Id="rId82" Type="http://schemas.openxmlformats.org/officeDocument/2006/relationships/hyperlink" Target="https://podminky.urs.cz/item/CS_URS_2024_02/725110811" TargetMode="External"/><Relationship Id="rId199" Type="http://schemas.openxmlformats.org/officeDocument/2006/relationships/hyperlink" Target="https://podminky.urs.cz/item/CS_URS_2024_02/771577213" TargetMode="External"/><Relationship Id="rId203" Type="http://schemas.openxmlformats.org/officeDocument/2006/relationships/hyperlink" Target="https://podminky.urs.cz/item/CS_URS_2024_02/998771313" TargetMode="External"/><Relationship Id="rId19" Type="http://schemas.openxmlformats.org/officeDocument/2006/relationships/hyperlink" Target="https://podminky.urs.cz/item/CS_URS_2024_02/631362021" TargetMode="External"/><Relationship Id="rId224" Type="http://schemas.openxmlformats.org/officeDocument/2006/relationships/hyperlink" Target="https://podminky.urs.cz/item/CS_URS_2024_02/783101203" TargetMode="External"/><Relationship Id="rId245" Type="http://schemas.openxmlformats.org/officeDocument/2006/relationships/hyperlink" Target="https://podminky.urs.cz/item/CS_URS_2024_02/034703000" TargetMode="External"/><Relationship Id="rId30" Type="http://schemas.openxmlformats.org/officeDocument/2006/relationships/hyperlink" Target="https://podminky.urs.cz/item/CS_URS_2024_02/962051115" TargetMode="External"/><Relationship Id="rId105" Type="http://schemas.openxmlformats.org/officeDocument/2006/relationships/hyperlink" Target="https://podminky.urs.cz/item/CS_URS_2024_02/726191011" TargetMode="External"/><Relationship Id="rId126" Type="http://schemas.openxmlformats.org/officeDocument/2006/relationships/hyperlink" Target="https://podminky.urs.cz/item/CS_URS_2024_02/741313041" TargetMode="External"/><Relationship Id="rId147" Type="http://schemas.openxmlformats.org/officeDocument/2006/relationships/hyperlink" Target="https://podminky.urs.cz/item/CS_URS_2024_02/763111717" TargetMode="External"/><Relationship Id="rId168" Type="http://schemas.openxmlformats.org/officeDocument/2006/relationships/hyperlink" Target="https://podminky.urs.cz/item/CS_URS_2024_02/763181311" TargetMode="External"/><Relationship Id="rId51" Type="http://schemas.openxmlformats.org/officeDocument/2006/relationships/hyperlink" Target="https://podminky.urs.cz/item/CS_URS_2024_02/977212111" TargetMode="External"/><Relationship Id="rId72" Type="http://schemas.openxmlformats.org/officeDocument/2006/relationships/hyperlink" Target="https://podminky.urs.cz/item/CS_URS_2024_02/721274123" TargetMode="External"/><Relationship Id="rId93" Type="http://schemas.openxmlformats.org/officeDocument/2006/relationships/hyperlink" Target="https://podminky.urs.cz/item/CS_URS_2024_02/725813112" TargetMode="External"/><Relationship Id="rId189" Type="http://schemas.openxmlformats.org/officeDocument/2006/relationships/hyperlink" Target="https://podminky.urs.cz/item/CS_URS_2024_02/998767313" TargetMode="External"/><Relationship Id="rId3" Type="http://schemas.openxmlformats.org/officeDocument/2006/relationships/hyperlink" Target="https://podminky.urs.cz/item/CS_URS_2024_02/317944321" TargetMode="External"/><Relationship Id="rId214" Type="http://schemas.openxmlformats.org/officeDocument/2006/relationships/hyperlink" Target="https://podminky.urs.cz/item/CS_URS_2024_02/998776313" TargetMode="External"/><Relationship Id="rId235" Type="http://schemas.openxmlformats.org/officeDocument/2006/relationships/hyperlink" Target="https://podminky.urs.cz/item/CS_URS_2024_02/784121001" TargetMode="External"/><Relationship Id="rId116" Type="http://schemas.openxmlformats.org/officeDocument/2006/relationships/hyperlink" Target="https://podminky.urs.cz/item/CS_URS_2024_02/741122016" TargetMode="External"/><Relationship Id="rId137" Type="http://schemas.openxmlformats.org/officeDocument/2006/relationships/hyperlink" Target="https://podminky.urs.cz/item/CS_URS_2024_02/741420031" TargetMode="External"/><Relationship Id="rId158" Type="http://schemas.openxmlformats.org/officeDocument/2006/relationships/hyperlink" Target="https://podminky.urs.cz/item/CS_URS_2024_02/763131731" TargetMode="External"/><Relationship Id="rId20" Type="http://schemas.openxmlformats.org/officeDocument/2006/relationships/hyperlink" Target="https://podminky.urs.cz/item/CS_URS_2024_02/632481213" TargetMode="External"/><Relationship Id="rId41" Type="http://schemas.openxmlformats.org/officeDocument/2006/relationships/hyperlink" Target="https://podminky.urs.cz/item/CS_URS_2024_02/972054491" TargetMode="External"/><Relationship Id="rId62" Type="http://schemas.openxmlformats.org/officeDocument/2006/relationships/hyperlink" Target="https://podminky.urs.cz/item/CS_URS_2024_02/714113104" TargetMode="External"/><Relationship Id="rId83" Type="http://schemas.openxmlformats.org/officeDocument/2006/relationships/hyperlink" Target="https://podminky.urs.cz/item/CS_URS_2024_02/725112022" TargetMode="External"/><Relationship Id="rId179" Type="http://schemas.openxmlformats.org/officeDocument/2006/relationships/hyperlink" Target="https://podminky.urs.cz/item/CS_URS_2024_02/766660162" TargetMode="External"/><Relationship Id="rId190" Type="http://schemas.openxmlformats.org/officeDocument/2006/relationships/hyperlink" Target="https://podminky.urs.cz/item/CS_URS_2024_02/771111011" TargetMode="External"/><Relationship Id="rId204" Type="http://schemas.openxmlformats.org/officeDocument/2006/relationships/hyperlink" Target="https://podminky.urs.cz/item/CS_URS_2024_02/776111311" TargetMode="External"/><Relationship Id="rId225" Type="http://schemas.openxmlformats.org/officeDocument/2006/relationships/hyperlink" Target="https://podminky.urs.cz/item/CS_URS_2024_02/783114101" TargetMode="External"/><Relationship Id="rId246" Type="http://schemas.openxmlformats.org/officeDocument/2006/relationships/hyperlink" Target="https://podminky.urs.cz/item/CS_URS_2024_02/039103000" TargetMode="External"/><Relationship Id="rId106" Type="http://schemas.openxmlformats.org/officeDocument/2006/relationships/hyperlink" Target="https://podminky.urs.cz/item/CS_URS_2024_02/735151821" TargetMode="External"/><Relationship Id="rId127" Type="http://schemas.openxmlformats.org/officeDocument/2006/relationships/hyperlink" Target="https://podminky.urs.cz/item/CS_URS_2024_02/741313044" TargetMode="External"/><Relationship Id="rId10" Type="http://schemas.openxmlformats.org/officeDocument/2006/relationships/hyperlink" Target="https://podminky.urs.cz/item/CS_URS_2024_02/611315422" TargetMode="External"/><Relationship Id="rId31" Type="http://schemas.openxmlformats.org/officeDocument/2006/relationships/hyperlink" Target="https://podminky.urs.cz/item/CS_URS_2024_02/965042141" TargetMode="External"/><Relationship Id="rId52" Type="http://schemas.openxmlformats.org/officeDocument/2006/relationships/hyperlink" Target="https://podminky.urs.cz/item/CS_URS_2024_02/985131211" TargetMode="External"/><Relationship Id="rId73" Type="http://schemas.openxmlformats.org/officeDocument/2006/relationships/hyperlink" Target="https://podminky.urs.cz/item/CS_URS_2024_02/722173402" TargetMode="External"/><Relationship Id="rId94" Type="http://schemas.openxmlformats.org/officeDocument/2006/relationships/hyperlink" Target="https://podminky.urs.cz/item/CS_URS_2024_02/725819401" TargetMode="External"/><Relationship Id="rId148" Type="http://schemas.openxmlformats.org/officeDocument/2006/relationships/hyperlink" Target="https://podminky.urs.cz/item/CS_URS_2024_02/763113331" TargetMode="External"/><Relationship Id="rId169" Type="http://schemas.openxmlformats.org/officeDocument/2006/relationships/hyperlink" Target="https://podminky.urs.cz/item/CS_URS_2024_02/763181412" TargetMode="External"/><Relationship Id="rId4" Type="http://schemas.openxmlformats.org/officeDocument/2006/relationships/hyperlink" Target="https://podminky.urs.cz/item/CS_URS_2024_02/317944323" TargetMode="External"/><Relationship Id="rId180" Type="http://schemas.openxmlformats.org/officeDocument/2006/relationships/hyperlink" Target="https://podminky.urs.cz/item/CS_URS_2024_02/766660196" TargetMode="External"/><Relationship Id="rId215" Type="http://schemas.openxmlformats.org/officeDocument/2006/relationships/hyperlink" Target="https://podminky.urs.cz/item/CS_URS_2024_02/781121011" TargetMode="External"/><Relationship Id="rId236" Type="http://schemas.openxmlformats.org/officeDocument/2006/relationships/hyperlink" Target="https://podminky.urs.cz/item/CS_URS_2024_02/784181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I17" sqref="I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15.66406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270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271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1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1"/>
      <c r="BS8" s="18" t="s">
        <v>6</v>
      </c>
    </row>
    <row r="9" spans="1:74" ht="14.45" customHeight="1">
      <c r="B9" s="21"/>
      <c r="AR9" s="21"/>
      <c r="BE9" s="271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71"/>
      <c r="BS10" s="18" t="s">
        <v>6</v>
      </c>
    </row>
    <row r="11" spans="1:74" ht="18.399999999999999" customHeight="1">
      <c r="B11" s="21"/>
      <c r="E11" s="26" t="s">
        <v>3727</v>
      </c>
      <c r="AK11" s="28" t="s">
        <v>27</v>
      </c>
      <c r="AN11" s="26" t="s">
        <v>19</v>
      </c>
      <c r="AR11" s="21"/>
      <c r="BE11" s="271"/>
      <c r="BS11" s="18" t="s">
        <v>6</v>
      </c>
    </row>
    <row r="12" spans="1:74" ht="6.95" customHeight="1">
      <c r="B12" s="21"/>
      <c r="AR12" s="21"/>
      <c r="BE12" s="271"/>
      <c r="BS12" s="18" t="s">
        <v>6</v>
      </c>
    </row>
    <row r="13" spans="1:74" ht="12" customHeight="1">
      <c r="B13" s="21"/>
      <c r="D13" s="28" t="s">
        <v>28</v>
      </c>
      <c r="AK13" s="28" t="s">
        <v>26</v>
      </c>
      <c r="AN13" s="30" t="s">
        <v>29</v>
      </c>
      <c r="AR13" s="21"/>
      <c r="BE13" s="271"/>
      <c r="BS13" s="18" t="s">
        <v>6</v>
      </c>
    </row>
    <row r="14" spans="1:74" ht="12.75">
      <c r="B14" s="21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27</v>
      </c>
      <c r="AN14" s="30" t="s">
        <v>29</v>
      </c>
      <c r="AR14" s="21"/>
      <c r="BE14" s="271"/>
      <c r="BS14" s="18" t="s">
        <v>6</v>
      </c>
    </row>
    <row r="15" spans="1:74" ht="6.95" customHeight="1">
      <c r="B15" s="21"/>
      <c r="AR15" s="21"/>
      <c r="BE15" s="271"/>
      <c r="BS15" s="18" t="s">
        <v>4</v>
      </c>
    </row>
    <row r="16" spans="1:74" ht="12" customHeight="1">
      <c r="B16" s="21"/>
      <c r="D16" s="28" t="s">
        <v>30</v>
      </c>
      <c r="AK16" s="28" t="s">
        <v>26</v>
      </c>
      <c r="AN16" s="26" t="s">
        <v>19</v>
      </c>
      <c r="AR16" s="21"/>
      <c r="BE16" s="271"/>
      <c r="BS16" s="18" t="s">
        <v>4</v>
      </c>
    </row>
    <row r="17" spans="2:71" ht="18.399999999999999" customHeight="1">
      <c r="B17" s="21"/>
      <c r="E17" s="26" t="s">
        <v>31</v>
      </c>
      <c r="AK17" s="28" t="s">
        <v>27</v>
      </c>
      <c r="AN17" s="26" t="s">
        <v>19</v>
      </c>
      <c r="AR17" s="21"/>
      <c r="BE17" s="271"/>
      <c r="BS17" s="18" t="s">
        <v>32</v>
      </c>
    </row>
    <row r="18" spans="2:71" ht="6.95" customHeight="1">
      <c r="B18" s="21"/>
      <c r="AR18" s="21"/>
      <c r="BE18" s="271"/>
      <c r="BS18" s="18" t="s">
        <v>6</v>
      </c>
    </row>
    <row r="19" spans="2:71" ht="12" customHeight="1">
      <c r="B19" s="21"/>
      <c r="D19" s="28" t="s">
        <v>33</v>
      </c>
      <c r="AK19" s="28" t="s">
        <v>26</v>
      </c>
      <c r="AN19" s="26" t="s">
        <v>19</v>
      </c>
      <c r="AR19" s="21"/>
      <c r="BE19" s="271"/>
      <c r="BS19" s="18" t="s">
        <v>6</v>
      </c>
    </row>
    <row r="20" spans="2:71" ht="18.399999999999999" customHeight="1">
      <c r="B20" s="21"/>
      <c r="E20" s="26" t="s">
        <v>34</v>
      </c>
      <c r="AK20" s="28" t="s">
        <v>27</v>
      </c>
      <c r="AN20" s="26" t="s">
        <v>19</v>
      </c>
      <c r="AR20" s="21"/>
      <c r="BE20" s="271"/>
      <c r="BS20" s="18" t="s">
        <v>4</v>
      </c>
    </row>
    <row r="21" spans="2:71" ht="6.95" customHeight="1">
      <c r="B21" s="21"/>
      <c r="AR21" s="21"/>
      <c r="BE21" s="271"/>
    </row>
    <row r="22" spans="2:71" ht="12" customHeight="1">
      <c r="B22" s="21"/>
      <c r="D22" s="28" t="s">
        <v>35</v>
      </c>
      <c r="AR22" s="21"/>
      <c r="BE22" s="271"/>
    </row>
    <row r="23" spans="2:71" ht="47.25" customHeight="1">
      <c r="B23" s="21"/>
      <c r="E23" s="278" t="s">
        <v>36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1"/>
      <c r="BE23" s="271"/>
    </row>
    <row r="24" spans="2:71" ht="6.95" customHeight="1">
      <c r="B24" s="21"/>
      <c r="AR24" s="21"/>
      <c r="BE24" s="271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9">
        <f>ROUND(AG54,2)</f>
        <v>0</v>
      </c>
      <c r="AL26" s="280"/>
      <c r="AM26" s="280"/>
      <c r="AN26" s="280"/>
      <c r="AO26" s="280"/>
      <c r="AR26" s="33"/>
      <c r="BE26" s="271"/>
    </row>
    <row r="27" spans="2:71" s="1" customFormat="1" ht="6.95" customHeight="1">
      <c r="B27" s="33"/>
      <c r="AR27" s="33"/>
      <c r="BE27" s="271"/>
    </row>
    <row r="28" spans="2:71" s="1" customFormat="1" ht="12.75">
      <c r="B28" s="33"/>
      <c r="L28" s="281" t="s">
        <v>38</v>
      </c>
      <c r="M28" s="281"/>
      <c r="N28" s="281"/>
      <c r="O28" s="281"/>
      <c r="P28" s="281"/>
      <c r="W28" s="281" t="s">
        <v>39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40</v>
      </c>
      <c r="AL28" s="281"/>
      <c r="AM28" s="281"/>
      <c r="AN28" s="281"/>
      <c r="AO28" s="281"/>
      <c r="AR28" s="33"/>
      <c r="BE28" s="271"/>
    </row>
    <row r="29" spans="2:71" s="2" customFormat="1" ht="14.45" customHeight="1">
      <c r="B29" s="37"/>
      <c r="D29" s="28" t="s">
        <v>41</v>
      </c>
      <c r="F29" s="28" t="s">
        <v>42</v>
      </c>
      <c r="L29" s="269">
        <v>0.21</v>
      </c>
      <c r="M29" s="268"/>
      <c r="N29" s="268"/>
      <c r="O29" s="268"/>
      <c r="P29" s="268"/>
      <c r="W29" s="267">
        <f>ROUND(AZ54,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f>ROUND(AV54, 2)</f>
        <v>0</v>
      </c>
      <c r="AL29" s="268"/>
      <c r="AM29" s="268"/>
      <c r="AN29" s="268"/>
      <c r="AO29" s="268"/>
      <c r="AR29" s="37"/>
      <c r="BE29" s="272"/>
    </row>
    <row r="30" spans="2:71" s="2" customFormat="1" ht="14.45" customHeight="1">
      <c r="B30" s="37"/>
      <c r="F30" s="28" t="s">
        <v>43</v>
      </c>
      <c r="L30" s="269">
        <v>0.12</v>
      </c>
      <c r="M30" s="268"/>
      <c r="N30" s="268"/>
      <c r="O30" s="268"/>
      <c r="P30" s="268"/>
      <c r="W30" s="267">
        <f>ROUND(BA54,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f>ROUND(AW54, 2)</f>
        <v>0</v>
      </c>
      <c r="AL30" s="268"/>
      <c r="AM30" s="268"/>
      <c r="AN30" s="268"/>
      <c r="AO30" s="268"/>
      <c r="AR30" s="37"/>
      <c r="BE30" s="272"/>
    </row>
    <row r="31" spans="2:71" s="2" customFormat="1" ht="14.45" hidden="1" customHeight="1">
      <c r="B31" s="37"/>
      <c r="F31" s="28" t="s">
        <v>44</v>
      </c>
      <c r="L31" s="269">
        <v>0.21</v>
      </c>
      <c r="M31" s="268"/>
      <c r="N31" s="268"/>
      <c r="O31" s="268"/>
      <c r="P31" s="268"/>
      <c r="W31" s="267">
        <f>ROUND(BB54,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7">
        <v>0</v>
      </c>
      <c r="AL31" s="268"/>
      <c r="AM31" s="268"/>
      <c r="AN31" s="268"/>
      <c r="AO31" s="268"/>
      <c r="AR31" s="37"/>
      <c r="BE31" s="272"/>
    </row>
    <row r="32" spans="2:71" s="2" customFormat="1" ht="14.45" hidden="1" customHeight="1">
      <c r="B32" s="37"/>
      <c r="F32" s="28" t="s">
        <v>45</v>
      </c>
      <c r="L32" s="269">
        <v>0.12</v>
      </c>
      <c r="M32" s="268"/>
      <c r="N32" s="268"/>
      <c r="O32" s="268"/>
      <c r="P32" s="268"/>
      <c r="W32" s="267">
        <f>ROUND(BC54,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7">
        <v>0</v>
      </c>
      <c r="AL32" s="268"/>
      <c r="AM32" s="268"/>
      <c r="AN32" s="268"/>
      <c r="AO32" s="268"/>
      <c r="AR32" s="37"/>
      <c r="BE32" s="272"/>
    </row>
    <row r="33" spans="2:44" s="2" customFormat="1" ht="14.45" hidden="1" customHeight="1">
      <c r="B33" s="37"/>
      <c r="F33" s="28" t="s">
        <v>46</v>
      </c>
      <c r="L33" s="269">
        <v>0</v>
      </c>
      <c r="M33" s="268"/>
      <c r="N33" s="268"/>
      <c r="O33" s="268"/>
      <c r="P33" s="268"/>
      <c r="W33" s="267">
        <f>ROUND(BD54,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7">
        <v>0</v>
      </c>
      <c r="AL33" s="268"/>
      <c r="AM33" s="268"/>
      <c r="AN33" s="268"/>
      <c r="AO33" s="268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00" t="s">
        <v>49</v>
      </c>
      <c r="Y35" s="301"/>
      <c r="Z35" s="301"/>
      <c r="AA35" s="301"/>
      <c r="AB35" s="301"/>
      <c r="AC35" s="40"/>
      <c r="AD35" s="40"/>
      <c r="AE35" s="40"/>
      <c r="AF35" s="40"/>
      <c r="AG35" s="40"/>
      <c r="AH35" s="40"/>
      <c r="AI35" s="40"/>
      <c r="AJ35" s="40"/>
      <c r="AK35" s="302">
        <f>SUM(AK26:AK33)</f>
        <v>0</v>
      </c>
      <c r="AL35" s="301"/>
      <c r="AM35" s="301"/>
      <c r="AN35" s="301"/>
      <c r="AO35" s="303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24064</v>
      </c>
      <c r="AR44" s="46"/>
    </row>
    <row r="45" spans="2:44" s="4" customFormat="1" ht="36.950000000000003" customHeight="1">
      <c r="B45" s="47"/>
      <c r="C45" s="48" t="s">
        <v>16</v>
      </c>
      <c r="L45" s="291" t="str">
        <f>K6</f>
        <v>Stavební úpravy stávajících prostorů kuchyně, jídelny, kantýny a přilehlých částí v 5.NP objektu VZ I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Praha</v>
      </c>
      <c r="AI47" s="28" t="s">
        <v>23</v>
      </c>
      <c r="AM47" s="293" t="str">
        <f>IF(AN8= "","",AN8)</f>
        <v>25. 8. 2024</v>
      </c>
      <c r="AN47" s="293"/>
      <c r="AR47" s="33"/>
    </row>
    <row r="48" spans="2:44" s="1" customFormat="1" ht="6.95" customHeight="1">
      <c r="B48" s="33"/>
      <c r="AR48" s="33"/>
    </row>
    <row r="49" spans="1:90" s="1" customFormat="1" ht="25.7" customHeight="1">
      <c r="B49" s="33"/>
      <c r="C49" s="28" t="s">
        <v>25</v>
      </c>
      <c r="L49" s="3" t="str">
        <f>IF(E11= "","",E11)</f>
        <v>Státní tiskárna cenin, s. p., Růžová 943/6, Nové Město, 110 00 Praha 1</v>
      </c>
      <c r="AI49" s="28" t="s">
        <v>30</v>
      </c>
      <c r="AM49" s="294" t="str">
        <f>IF(E17="","",E17)</f>
        <v>Atelier A4 s.r.o., Ruská 971/92, Praha 10</v>
      </c>
      <c r="AN49" s="295"/>
      <c r="AO49" s="295"/>
      <c r="AP49" s="295"/>
      <c r="AR49" s="33"/>
      <c r="AS49" s="296" t="s">
        <v>51</v>
      </c>
      <c r="AT49" s="29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25.7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294" t="str">
        <f>IF(E20="","",E20)</f>
        <v>OTRUBA &amp; PARTNER, s.r.o.</v>
      </c>
      <c r="AN50" s="295"/>
      <c r="AO50" s="295"/>
      <c r="AP50" s="295"/>
      <c r="AR50" s="33"/>
      <c r="AS50" s="298"/>
      <c r="AT50" s="299"/>
      <c r="BD50" s="54"/>
    </row>
    <row r="51" spans="1:90" s="1" customFormat="1" ht="10.9" customHeight="1">
      <c r="B51" s="33"/>
      <c r="AR51" s="33"/>
      <c r="AS51" s="298"/>
      <c r="AT51" s="299"/>
      <c r="BD51" s="54"/>
    </row>
    <row r="52" spans="1:90" s="1" customFormat="1" ht="29.25" customHeight="1">
      <c r="B52" s="33"/>
      <c r="C52" s="287" t="s">
        <v>52</v>
      </c>
      <c r="D52" s="288"/>
      <c r="E52" s="288"/>
      <c r="F52" s="288"/>
      <c r="G52" s="288"/>
      <c r="H52" s="55"/>
      <c r="I52" s="289" t="s">
        <v>53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54</v>
      </c>
      <c r="AH52" s="288"/>
      <c r="AI52" s="288"/>
      <c r="AJ52" s="288"/>
      <c r="AK52" s="288"/>
      <c r="AL52" s="288"/>
      <c r="AM52" s="288"/>
      <c r="AN52" s="289" t="s">
        <v>55</v>
      </c>
      <c r="AO52" s="288"/>
      <c r="AP52" s="288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0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0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85">
        <f>ROUND(AG55,2)</f>
        <v>0</v>
      </c>
      <c r="AH54" s="285"/>
      <c r="AI54" s="285"/>
      <c r="AJ54" s="285"/>
      <c r="AK54" s="285"/>
      <c r="AL54" s="285"/>
      <c r="AM54" s="285"/>
      <c r="AN54" s="286">
        <f>SUM(AG54,AT54)</f>
        <v>0</v>
      </c>
      <c r="AO54" s="286"/>
      <c r="AP54" s="286"/>
      <c r="AQ54" s="65" t="s">
        <v>19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70</v>
      </c>
      <c r="BT54" s="70" t="s">
        <v>71</v>
      </c>
      <c r="BV54" s="70" t="s">
        <v>72</v>
      </c>
      <c r="BW54" s="70" t="s">
        <v>5</v>
      </c>
      <c r="BX54" s="70" t="s">
        <v>73</v>
      </c>
      <c r="CL54" s="70" t="s">
        <v>19</v>
      </c>
    </row>
    <row r="55" spans="1:90" s="6" customFormat="1" ht="37.5" customHeight="1">
      <c r="A55" s="71" t="s">
        <v>74</v>
      </c>
      <c r="B55" s="72"/>
      <c r="C55" s="73"/>
      <c r="D55" s="284" t="s">
        <v>14</v>
      </c>
      <c r="E55" s="284"/>
      <c r="F55" s="284"/>
      <c r="G55" s="284"/>
      <c r="H55" s="284"/>
      <c r="I55" s="74"/>
      <c r="J55" s="284" t="s">
        <v>17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2">
        <f>'24064 - Stavební úpravy s...'!J28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5" t="s">
        <v>75</v>
      </c>
      <c r="AR55" s="72"/>
      <c r="AS55" s="76">
        <v>0</v>
      </c>
      <c r="AT55" s="77">
        <f>ROUND(SUM(AV55:AW55),2)</f>
        <v>0</v>
      </c>
      <c r="AU55" s="78">
        <f>'24064 - Stavební úpravy s...'!P121</f>
        <v>0</v>
      </c>
      <c r="AV55" s="77">
        <f>'24064 - Stavební úpravy s...'!J31</f>
        <v>0</v>
      </c>
      <c r="AW55" s="77">
        <f>'24064 - Stavební úpravy s...'!J32</f>
        <v>0</v>
      </c>
      <c r="AX55" s="77">
        <f>'24064 - Stavební úpravy s...'!J33</f>
        <v>0</v>
      </c>
      <c r="AY55" s="77">
        <f>'24064 - Stavební úpravy s...'!J34</f>
        <v>0</v>
      </c>
      <c r="AZ55" s="77">
        <f>'24064 - Stavební úpravy s...'!F31</f>
        <v>0</v>
      </c>
      <c r="BA55" s="77">
        <f>'24064 - Stavební úpravy s...'!F32</f>
        <v>0</v>
      </c>
      <c r="BB55" s="77">
        <f>'24064 - Stavební úpravy s...'!F33</f>
        <v>0</v>
      </c>
      <c r="BC55" s="77">
        <f>'24064 - Stavební úpravy s...'!F34</f>
        <v>0</v>
      </c>
      <c r="BD55" s="79">
        <f>'24064 - Stavební úpravy s...'!F35</f>
        <v>0</v>
      </c>
      <c r="BT55" s="80" t="s">
        <v>76</v>
      </c>
      <c r="BU55" s="80" t="s">
        <v>77</v>
      </c>
      <c r="BV55" s="80" t="s">
        <v>72</v>
      </c>
      <c r="BW55" s="80" t="s">
        <v>5</v>
      </c>
      <c r="BX55" s="80" t="s">
        <v>73</v>
      </c>
      <c r="CL55" s="80" t="s">
        <v>19</v>
      </c>
    </row>
    <row r="56" spans="1:90" s="1" customFormat="1" ht="30" customHeight="1">
      <c r="B56" s="33"/>
      <c r="AR56" s="33"/>
    </row>
    <row r="57" spans="1:90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UC7BZ3wd0Ud/m2ehmxl/sCNjM1gg2KIi8KqfjGFX0+F7lUS9DwBrH4l9lR3B2vDOKqfSGgjP4ELEmPKNnQij4g==" saltValue="RO0TXYS4Wf5q/b2GfqEV+Q==" spinCount="100000" sheet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24064 - Stavební úpravy s...'!C2" display="/" xr:uid="{00000000-0004-0000-0000-000000000000}"/>
  </hyperlinks>
  <printOptions horizontalCentered="1"/>
  <pageMargins left="0.39370078740157483" right="0.39370078740157483" top="0.39370078740157483" bottom="0.39370078740157483" header="0" footer="0"/>
  <pageSetup paperSize="9" scale="63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33"/>
  <sheetViews>
    <sheetView showGridLines="0" topLeftCell="A2361" workbookViewId="0">
      <selection activeCell="H2375" sqref="H237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8.1640625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>
      <c r="B4" s="21"/>
      <c r="D4" s="22" t="s">
        <v>79</v>
      </c>
      <c r="L4" s="21"/>
      <c r="M4" s="81" t="s">
        <v>10</v>
      </c>
      <c r="AT4" s="18" t="s">
        <v>4</v>
      </c>
    </row>
    <row r="5" spans="2:46" ht="6.95" customHeight="1">
      <c r="B5" s="21"/>
      <c r="L5" s="21"/>
    </row>
    <row r="6" spans="2:46" s="1" customFormat="1" ht="12" customHeight="1">
      <c r="B6" s="33"/>
      <c r="D6" s="28" t="s">
        <v>16</v>
      </c>
      <c r="L6" s="33"/>
    </row>
    <row r="7" spans="2:46" s="1" customFormat="1" ht="30" customHeight="1">
      <c r="B7" s="33"/>
      <c r="E7" s="291" t="s">
        <v>17</v>
      </c>
      <c r="F7" s="304"/>
      <c r="G7" s="304"/>
      <c r="H7" s="304"/>
      <c r="L7" s="33"/>
    </row>
    <row r="8" spans="2:46" s="1" customFormat="1">
      <c r="B8" s="33"/>
      <c r="L8" s="33"/>
    </row>
    <row r="9" spans="2:46" s="1" customFormat="1" ht="12" customHeight="1">
      <c r="B9" s="33"/>
      <c r="D9" s="28" t="s">
        <v>18</v>
      </c>
      <c r="F9" s="26" t="s">
        <v>19</v>
      </c>
      <c r="I9" s="28" t="s">
        <v>20</v>
      </c>
      <c r="J9" s="26" t="s">
        <v>19</v>
      </c>
      <c r="L9" s="33"/>
    </row>
    <row r="10" spans="2:46" s="1" customFormat="1" ht="12" customHeight="1">
      <c r="B10" s="33"/>
      <c r="D10" s="28" t="s">
        <v>21</v>
      </c>
      <c r="F10" s="26" t="s">
        <v>22</v>
      </c>
      <c r="I10" s="28" t="s">
        <v>23</v>
      </c>
      <c r="J10" s="50" t="str">
        <f>'Rekapitulace stavby'!AN8</f>
        <v>25. 8. 2024</v>
      </c>
      <c r="L10" s="33"/>
    </row>
    <row r="11" spans="2:46" s="1" customFormat="1" ht="10.9" customHeight="1">
      <c r="B11" s="33"/>
      <c r="L11" s="33"/>
    </row>
    <row r="12" spans="2:46" s="1" customFormat="1" ht="12" customHeight="1">
      <c r="B12" s="33"/>
      <c r="D12" s="28" t="s">
        <v>25</v>
      </c>
      <c r="I12" s="28" t="s">
        <v>26</v>
      </c>
      <c r="J12" s="26" t="s">
        <v>19</v>
      </c>
      <c r="L12" s="33"/>
    </row>
    <row r="13" spans="2:46" s="1" customFormat="1" ht="18" customHeight="1">
      <c r="B13" s="33"/>
      <c r="E13" s="26" t="s">
        <v>3727</v>
      </c>
      <c r="I13" s="28" t="s">
        <v>27</v>
      </c>
      <c r="J13" s="26" t="s">
        <v>19</v>
      </c>
      <c r="L13" s="33"/>
    </row>
    <row r="14" spans="2:46" s="1" customFormat="1" ht="6.95" customHeight="1">
      <c r="B14" s="33"/>
      <c r="L14" s="33"/>
    </row>
    <row r="15" spans="2:46" s="1" customFormat="1" ht="12" customHeight="1">
      <c r="B15" s="33"/>
      <c r="D15" s="28" t="s">
        <v>28</v>
      </c>
      <c r="I15" s="28" t="s">
        <v>26</v>
      </c>
      <c r="J15" s="29" t="str">
        <f>'Rekapitulace stavby'!AN13</f>
        <v>Vyplň údaj</v>
      </c>
      <c r="L15" s="33"/>
    </row>
    <row r="16" spans="2:46" s="1" customFormat="1" ht="18" customHeight="1">
      <c r="B16" s="33"/>
      <c r="E16" s="305" t="str">
        <f>'Rekapitulace stavby'!E14</f>
        <v>Vyplň údaj</v>
      </c>
      <c r="F16" s="273"/>
      <c r="G16" s="273"/>
      <c r="H16" s="273"/>
      <c r="I16" s="28" t="s">
        <v>27</v>
      </c>
      <c r="J16" s="29" t="str">
        <f>'Rekapitulace stavby'!AN14</f>
        <v>Vyplň údaj</v>
      </c>
      <c r="L16" s="33"/>
    </row>
    <row r="17" spans="2:12" s="1" customFormat="1" ht="6.95" customHeight="1">
      <c r="B17" s="33"/>
      <c r="L17" s="33"/>
    </row>
    <row r="18" spans="2:12" s="1" customFormat="1" ht="12" customHeight="1">
      <c r="B18" s="33"/>
      <c r="D18" s="28" t="s">
        <v>30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31</v>
      </c>
      <c r="I19" s="28" t="s">
        <v>27</v>
      </c>
      <c r="J19" s="26" t="s">
        <v>19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33</v>
      </c>
      <c r="I21" s="28" t="s">
        <v>26</v>
      </c>
      <c r="J21" s="26" t="s">
        <v>19</v>
      </c>
      <c r="L21" s="33"/>
    </row>
    <row r="22" spans="2:12" s="1" customFormat="1" ht="18" customHeight="1">
      <c r="B22" s="33"/>
      <c r="E22" s="26" t="s">
        <v>34</v>
      </c>
      <c r="I22" s="28" t="s">
        <v>27</v>
      </c>
      <c r="J22" s="26" t="s">
        <v>19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35</v>
      </c>
      <c r="L24" s="33"/>
    </row>
    <row r="25" spans="2:12" s="7" customFormat="1" ht="71.25" customHeight="1">
      <c r="B25" s="82"/>
      <c r="E25" s="278" t="s">
        <v>36</v>
      </c>
      <c r="F25" s="278"/>
      <c r="G25" s="278"/>
      <c r="H25" s="278"/>
      <c r="L25" s="82"/>
    </row>
    <row r="26" spans="2:12" s="1" customFormat="1" ht="6.95" customHeight="1">
      <c r="B26" s="33"/>
      <c r="L26" s="33"/>
    </row>
    <row r="27" spans="2:12" s="1" customFormat="1" ht="6.95" customHeight="1">
      <c r="B27" s="33"/>
      <c r="D27" s="51"/>
      <c r="E27" s="51"/>
      <c r="F27" s="51"/>
      <c r="G27" s="51"/>
      <c r="H27" s="51"/>
      <c r="I27" s="51"/>
      <c r="J27" s="51"/>
      <c r="K27" s="51"/>
      <c r="L27" s="33"/>
    </row>
    <row r="28" spans="2:12" s="1" customFormat="1" ht="25.35" customHeight="1">
      <c r="B28" s="33"/>
      <c r="D28" s="83" t="s">
        <v>37</v>
      </c>
      <c r="J28" s="64">
        <f>ROUND(J121, 2)</f>
        <v>0</v>
      </c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14.45" customHeight="1">
      <c r="B30" s="33"/>
      <c r="F30" s="36" t="s">
        <v>39</v>
      </c>
      <c r="I30" s="36" t="s">
        <v>38</v>
      </c>
      <c r="J30" s="36" t="s">
        <v>40</v>
      </c>
      <c r="L30" s="33"/>
    </row>
    <row r="31" spans="2:12" s="1" customFormat="1" ht="14.45" customHeight="1">
      <c r="B31" s="33"/>
      <c r="D31" s="53" t="s">
        <v>41</v>
      </c>
      <c r="E31" s="28" t="s">
        <v>42</v>
      </c>
      <c r="F31" s="84">
        <f>ROUND((SUM(BE121:BE2432)),  2)</f>
        <v>0</v>
      </c>
      <c r="I31" s="85">
        <v>0.21</v>
      </c>
      <c r="J31" s="84">
        <f>ROUND(((SUM(BE121:BE2432))*I31),  2)</f>
        <v>0</v>
      </c>
      <c r="L31" s="33"/>
    </row>
    <row r="32" spans="2:12" s="1" customFormat="1" ht="14.45" customHeight="1">
      <c r="B32" s="33"/>
      <c r="E32" s="28" t="s">
        <v>43</v>
      </c>
      <c r="F32" s="84">
        <f>ROUND((SUM(BF121:BF2432)),  2)</f>
        <v>0</v>
      </c>
      <c r="I32" s="85">
        <v>0.12</v>
      </c>
      <c r="J32" s="84">
        <f>ROUND(((SUM(BF121:BF2432))*I32),  2)</f>
        <v>0</v>
      </c>
      <c r="L32" s="33"/>
    </row>
    <row r="33" spans="2:12" s="1" customFormat="1" ht="14.45" hidden="1" customHeight="1">
      <c r="B33" s="33"/>
      <c r="E33" s="28" t="s">
        <v>44</v>
      </c>
      <c r="F33" s="84">
        <f>ROUND((SUM(BG121:BG2432)),  2)</f>
        <v>0</v>
      </c>
      <c r="I33" s="85">
        <v>0.21</v>
      </c>
      <c r="J33" s="84">
        <f>0</f>
        <v>0</v>
      </c>
      <c r="L33" s="33"/>
    </row>
    <row r="34" spans="2:12" s="1" customFormat="1" ht="14.45" hidden="1" customHeight="1">
      <c r="B34" s="33"/>
      <c r="E34" s="28" t="s">
        <v>45</v>
      </c>
      <c r="F34" s="84">
        <f>ROUND((SUM(BH121:BH2432)),  2)</f>
        <v>0</v>
      </c>
      <c r="I34" s="85">
        <v>0.12</v>
      </c>
      <c r="J34" s="84">
        <f>0</f>
        <v>0</v>
      </c>
      <c r="L34" s="33"/>
    </row>
    <row r="35" spans="2:12" s="1" customFormat="1" ht="14.45" hidden="1" customHeight="1">
      <c r="B35" s="33"/>
      <c r="E35" s="28" t="s">
        <v>46</v>
      </c>
      <c r="F35" s="84">
        <f>ROUND((SUM(BI121:BI2432)),  2)</f>
        <v>0</v>
      </c>
      <c r="I35" s="85">
        <v>0</v>
      </c>
      <c r="J35" s="84">
        <f>0</f>
        <v>0</v>
      </c>
      <c r="L35" s="33"/>
    </row>
    <row r="36" spans="2:12" s="1" customFormat="1" ht="6.95" customHeight="1">
      <c r="B36" s="33"/>
      <c r="L36" s="33"/>
    </row>
    <row r="37" spans="2:12" s="1" customFormat="1" ht="25.35" customHeight="1">
      <c r="B37" s="33"/>
      <c r="C37" s="86"/>
      <c r="D37" s="87" t="s">
        <v>47</v>
      </c>
      <c r="E37" s="55"/>
      <c r="F37" s="55"/>
      <c r="G37" s="88" t="s">
        <v>48</v>
      </c>
      <c r="H37" s="89" t="s">
        <v>49</v>
      </c>
      <c r="I37" s="55"/>
      <c r="J37" s="90">
        <f>SUM(J28:J35)</f>
        <v>0</v>
      </c>
      <c r="K37" s="91"/>
      <c r="L37" s="33"/>
    </row>
    <row r="38" spans="2:12" s="1" customFormat="1" ht="14.45" customHeigh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33"/>
    </row>
    <row r="42" spans="2:12" s="1" customFormat="1" ht="6.9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3"/>
    </row>
    <row r="43" spans="2:12" s="1" customFormat="1" ht="24.95" customHeight="1">
      <c r="B43" s="33"/>
      <c r="C43" s="22" t="s">
        <v>80</v>
      </c>
      <c r="L43" s="33"/>
    </row>
    <row r="44" spans="2:12" s="1" customFormat="1" ht="6.95" customHeight="1">
      <c r="B44" s="33"/>
      <c r="L44" s="33"/>
    </row>
    <row r="45" spans="2:12" s="1" customFormat="1" ht="12" customHeight="1">
      <c r="B45" s="33"/>
      <c r="C45" s="28" t="s">
        <v>16</v>
      </c>
      <c r="L45" s="33"/>
    </row>
    <row r="46" spans="2:12" s="1" customFormat="1" ht="30" customHeight="1">
      <c r="B46" s="33"/>
      <c r="E46" s="291" t="str">
        <f>E7</f>
        <v>Stavební úpravy stávajících prostorů kuchyně, jídelny, kantýny a přilehlých částí v 5.NP objektu VZ I</v>
      </c>
      <c r="F46" s="304"/>
      <c r="G46" s="304"/>
      <c r="H46" s="304"/>
      <c r="L46" s="33"/>
    </row>
    <row r="47" spans="2:12" s="1" customFormat="1" ht="6.95" customHeight="1">
      <c r="B47" s="33"/>
      <c r="L47" s="33"/>
    </row>
    <row r="48" spans="2:12" s="1" customFormat="1" ht="12" customHeight="1">
      <c r="B48" s="33"/>
      <c r="C48" s="28" t="s">
        <v>21</v>
      </c>
      <c r="F48" s="26" t="str">
        <f>F10</f>
        <v>Praha</v>
      </c>
      <c r="I48" s="28" t="s">
        <v>23</v>
      </c>
      <c r="J48" s="50" t="str">
        <f>IF(J10="","",J10)</f>
        <v>25. 8. 2024</v>
      </c>
      <c r="L48" s="33"/>
    </row>
    <row r="49" spans="2:47" s="1" customFormat="1" ht="6.95" customHeight="1">
      <c r="B49" s="33"/>
      <c r="L49" s="33"/>
    </row>
    <row r="50" spans="2:47" s="1" customFormat="1" ht="40.15" customHeight="1">
      <c r="B50" s="33"/>
      <c r="C50" s="28" t="s">
        <v>25</v>
      </c>
      <c r="F50" s="26" t="str">
        <f>E13</f>
        <v>Státní tiskárna cenin, s. p., Růžová 943/6, Nové Město, 110 00 Praha 1</v>
      </c>
      <c r="I50" s="28" t="s">
        <v>30</v>
      </c>
      <c r="J50" s="31" t="str">
        <f>E19</f>
        <v>Atelier A4 s.r.o., Ruská 971/92, Praha 10</v>
      </c>
      <c r="L50" s="33"/>
    </row>
    <row r="51" spans="2:47" s="1" customFormat="1" ht="25.7" customHeight="1">
      <c r="B51" s="33"/>
      <c r="C51" s="28" t="s">
        <v>28</v>
      </c>
      <c r="F51" s="26" t="str">
        <f>IF(E16="","",E16)</f>
        <v>Vyplň údaj</v>
      </c>
      <c r="I51" s="28" t="s">
        <v>33</v>
      </c>
      <c r="J51" s="31" t="str">
        <f>E22</f>
        <v>OTRUBA &amp; PARTNER, s.r.o.</v>
      </c>
      <c r="L51" s="33"/>
    </row>
    <row r="52" spans="2:47" s="1" customFormat="1" ht="10.35" customHeight="1">
      <c r="B52" s="33"/>
      <c r="L52" s="33"/>
    </row>
    <row r="53" spans="2:47" s="1" customFormat="1" ht="29.25" customHeight="1">
      <c r="B53" s="33"/>
      <c r="C53" s="92" t="s">
        <v>81</v>
      </c>
      <c r="D53" s="86"/>
      <c r="E53" s="86"/>
      <c r="F53" s="86"/>
      <c r="G53" s="86"/>
      <c r="H53" s="86"/>
      <c r="I53" s="86"/>
      <c r="J53" s="93" t="s">
        <v>82</v>
      </c>
      <c r="K53" s="86"/>
      <c r="L53" s="33"/>
    </row>
    <row r="54" spans="2:47" s="1" customFormat="1" ht="10.35" customHeight="1">
      <c r="B54" s="33"/>
      <c r="L54" s="33"/>
    </row>
    <row r="55" spans="2:47" s="1" customFormat="1" ht="22.9" customHeight="1">
      <c r="B55" s="33"/>
      <c r="C55" s="94" t="s">
        <v>69</v>
      </c>
      <c r="J55" s="64">
        <f>J121</f>
        <v>0</v>
      </c>
      <c r="L55" s="33"/>
      <c r="AU55" s="18" t="s">
        <v>83</v>
      </c>
    </row>
    <row r="56" spans="2:47" s="8" customFormat="1" ht="24.95" customHeight="1">
      <c r="B56" s="95"/>
      <c r="D56" s="96" t="s">
        <v>84</v>
      </c>
      <c r="E56" s="97"/>
      <c r="F56" s="97"/>
      <c r="G56" s="97"/>
      <c r="H56" s="97"/>
      <c r="I56" s="97"/>
      <c r="J56" s="98">
        <f>J122</f>
        <v>0</v>
      </c>
      <c r="L56" s="95"/>
    </row>
    <row r="57" spans="2:47" s="9" customFormat="1" ht="19.899999999999999" customHeight="1">
      <c r="B57" s="99"/>
      <c r="D57" s="100" t="s">
        <v>85</v>
      </c>
      <c r="E57" s="101"/>
      <c r="F57" s="101"/>
      <c r="G57" s="101"/>
      <c r="H57" s="101"/>
      <c r="I57" s="101"/>
      <c r="J57" s="102">
        <f>J123</f>
        <v>0</v>
      </c>
      <c r="L57" s="99"/>
    </row>
    <row r="58" spans="2:47" s="9" customFormat="1" ht="19.899999999999999" customHeight="1">
      <c r="B58" s="99"/>
      <c r="D58" s="100" t="s">
        <v>86</v>
      </c>
      <c r="E58" s="101"/>
      <c r="F58" s="101"/>
      <c r="G58" s="101"/>
      <c r="H58" s="101"/>
      <c r="I58" s="101"/>
      <c r="J58" s="102">
        <f>J159</f>
        <v>0</v>
      </c>
      <c r="L58" s="99"/>
    </row>
    <row r="59" spans="2:47" s="9" customFormat="1" ht="19.899999999999999" customHeight="1">
      <c r="B59" s="99"/>
      <c r="D59" s="100" t="s">
        <v>87</v>
      </c>
      <c r="E59" s="101"/>
      <c r="F59" s="101"/>
      <c r="G59" s="101"/>
      <c r="H59" s="101"/>
      <c r="I59" s="101"/>
      <c r="J59" s="102">
        <f>J172</f>
        <v>0</v>
      </c>
      <c r="L59" s="99"/>
    </row>
    <row r="60" spans="2:47" s="9" customFormat="1" ht="19.899999999999999" customHeight="1">
      <c r="B60" s="99"/>
      <c r="D60" s="100" t="s">
        <v>88</v>
      </c>
      <c r="E60" s="101"/>
      <c r="F60" s="101"/>
      <c r="G60" s="101"/>
      <c r="H60" s="101"/>
      <c r="I60" s="101"/>
      <c r="J60" s="102">
        <f>J199</f>
        <v>0</v>
      </c>
      <c r="L60" s="99"/>
    </row>
    <row r="61" spans="2:47" s="9" customFormat="1" ht="19.899999999999999" customHeight="1">
      <c r="B61" s="99"/>
      <c r="D61" s="100" t="s">
        <v>89</v>
      </c>
      <c r="E61" s="101"/>
      <c r="F61" s="101"/>
      <c r="G61" s="101"/>
      <c r="H61" s="101"/>
      <c r="I61" s="101"/>
      <c r="J61" s="102">
        <f>J208</f>
        <v>0</v>
      </c>
      <c r="L61" s="99"/>
    </row>
    <row r="62" spans="2:47" s="9" customFormat="1" ht="19.899999999999999" customHeight="1">
      <c r="B62" s="99"/>
      <c r="D62" s="100" t="s">
        <v>90</v>
      </c>
      <c r="E62" s="101"/>
      <c r="F62" s="101"/>
      <c r="G62" s="101"/>
      <c r="H62" s="101"/>
      <c r="I62" s="101"/>
      <c r="J62" s="102">
        <f>J249</f>
        <v>0</v>
      </c>
      <c r="L62" s="99"/>
    </row>
    <row r="63" spans="2:47" s="9" customFormat="1" ht="19.899999999999999" customHeight="1">
      <c r="B63" s="99"/>
      <c r="D63" s="100" t="s">
        <v>91</v>
      </c>
      <c r="E63" s="101"/>
      <c r="F63" s="101"/>
      <c r="G63" s="101"/>
      <c r="H63" s="101"/>
      <c r="I63" s="101"/>
      <c r="J63" s="102">
        <f>J262</f>
        <v>0</v>
      </c>
      <c r="L63" s="99"/>
    </row>
    <row r="64" spans="2:47" s="9" customFormat="1" ht="14.85" customHeight="1">
      <c r="B64" s="99"/>
      <c r="D64" s="100" t="s">
        <v>92</v>
      </c>
      <c r="E64" s="101"/>
      <c r="F64" s="101"/>
      <c r="G64" s="101"/>
      <c r="H64" s="101"/>
      <c r="I64" s="101"/>
      <c r="J64" s="102">
        <f>J263</f>
        <v>0</v>
      </c>
      <c r="L64" s="99"/>
    </row>
    <row r="65" spans="2:12" s="9" customFormat="1" ht="14.85" customHeight="1">
      <c r="B65" s="99"/>
      <c r="D65" s="100" t="s">
        <v>93</v>
      </c>
      <c r="E65" s="101"/>
      <c r="F65" s="101"/>
      <c r="G65" s="101"/>
      <c r="H65" s="101"/>
      <c r="I65" s="101"/>
      <c r="J65" s="102">
        <f>J266</f>
        <v>0</v>
      </c>
      <c r="L65" s="99"/>
    </row>
    <row r="66" spans="2:12" s="9" customFormat="1" ht="14.85" customHeight="1">
      <c r="B66" s="99"/>
      <c r="D66" s="100" t="s">
        <v>94</v>
      </c>
      <c r="E66" s="101"/>
      <c r="F66" s="101"/>
      <c r="G66" s="101"/>
      <c r="H66" s="101"/>
      <c r="I66" s="101"/>
      <c r="J66" s="102">
        <f>J305</f>
        <v>0</v>
      </c>
      <c r="L66" s="99"/>
    </row>
    <row r="67" spans="2:12" s="9" customFormat="1" ht="14.85" customHeight="1">
      <c r="B67" s="99"/>
      <c r="D67" s="100" t="s">
        <v>95</v>
      </c>
      <c r="E67" s="101"/>
      <c r="F67" s="101"/>
      <c r="G67" s="101"/>
      <c r="H67" s="101"/>
      <c r="I67" s="101"/>
      <c r="J67" s="102">
        <f>J445</f>
        <v>0</v>
      </c>
      <c r="L67" s="99"/>
    </row>
    <row r="68" spans="2:12" s="9" customFormat="1" ht="19.899999999999999" customHeight="1">
      <c r="B68" s="99"/>
      <c r="D68" s="100" t="s">
        <v>96</v>
      </c>
      <c r="E68" s="101"/>
      <c r="F68" s="101"/>
      <c r="G68" s="101"/>
      <c r="H68" s="101"/>
      <c r="I68" s="101"/>
      <c r="J68" s="102">
        <f>J462</f>
        <v>0</v>
      </c>
      <c r="L68" s="99"/>
    </row>
    <row r="69" spans="2:12" s="9" customFormat="1" ht="19.899999999999999" customHeight="1">
      <c r="B69" s="99"/>
      <c r="D69" s="100" t="s">
        <v>97</v>
      </c>
      <c r="E69" s="101"/>
      <c r="F69" s="101"/>
      <c r="G69" s="101"/>
      <c r="H69" s="101"/>
      <c r="I69" s="101"/>
      <c r="J69" s="102">
        <f>J473</f>
        <v>0</v>
      </c>
      <c r="L69" s="99"/>
    </row>
    <row r="70" spans="2:12" s="8" customFormat="1" ht="24.95" customHeight="1">
      <c r="B70" s="95"/>
      <c r="D70" s="96" t="s">
        <v>98</v>
      </c>
      <c r="E70" s="97"/>
      <c r="F70" s="97"/>
      <c r="G70" s="97"/>
      <c r="H70" s="97"/>
      <c r="I70" s="97"/>
      <c r="J70" s="98">
        <f>J476</f>
        <v>0</v>
      </c>
      <c r="L70" s="95"/>
    </row>
    <row r="71" spans="2:12" s="9" customFormat="1" ht="19.899999999999999" customHeight="1">
      <c r="B71" s="99"/>
      <c r="D71" s="100" t="s">
        <v>99</v>
      </c>
      <c r="E71" s="101"/>
      <c r="F71" s="101"/>
      <c r="G71" s="101"/>
      <c r="H71" s="101"/>
      <c r="I71" s="101"/>
      <c r="J71" s="102">
        <f>J477</f>
        <v>0</v>
      </c>
      <c r="L71" s="99"/>
    </row>
    <row r="72" spans="2:12" s="9" customFormat="1" ht="19.899999999999999" customHeight="1">
      <c r="B72" s="99"/>
      <c r="D72" s="100" t="s">
        <v>100</v>
      </c>
      <c r="E72" s="101"/>
      <c r="F72" s="101"/>
      <c r="G72" s="101"/>
      <c r="H72" s="101"/>
      <c r="I72" s="101"/>
      <c r="J72" s="102">
        <f>J496</f>
        <v>0</v>
      </c>
      <c r="L72" s="99"/>
    </row>
    <row r="73" spans="2:12" s="9" customFormat="1" ht="19.899999999999999" customHeight="1">
      <c r="B73" s="99"/>
      <c r="D73" s="100" t="s">
        <v>101</v>
      </c>
      <c r="E73" s="101"/>
      <c r="F73" s="101"/>
      <c r="G73" s="101"/>
      <c r="H73" s="101"/>
      <c r="I73" s="101"/>
      <c r="J73" s="102">
        <f>J505</f>
        <v>0</v>
      </c>
      <c r="L73" s="99"/>
    </row>
    <row r="74" spans="2:12" s="9" customFormat="1" ht="19.899999999999999" customHeight="1">
      <c r="B74" s="99"/>
      <c r="D74" s="100" t="s">
        <v>102</v>
      </c>
      <c r="E74" s="101"/>
      <c r="F74" s="101"/>
      <c r="G74" s="101"/>
      <c r="H74" s="101"/>
      <c r="I74" s="101"/>
      <c r="J74" s="102">
        <f>J543</f>
        <v>0</v>
      </c>
      <c r="L74" s="99"/>
    </row>
    <row r="75" spans="2:12" s="9" customFormat="1" ht="19.899999999999999" customHeight="1">
      <c r="B75" s="99"/>
      <c r="D75" s="100" t="s">
        <v>103</v>
      </c>
      <c r="E75" s="101"/>
      <c r="F75" s="101"/>
      <c r="G75" s="101"/>
      <c r="H75" s="101"/>
      <c r="I75" s="101"/>
      <c r="J75" s="102">
        <f>J579</f>
        <v>0</v>
      </c>
      <c r="L75" s="99"/>
    </row>
    <row r="76" spans="2:12" s="9" customFormat="1" ht="19.899999999999999" customHeight="1">
      <c r="B76" s="99"/>
      <c r="D76" s="100" t="s">
        <v>104</v>
      </c>
      <c r="E76" s="101"/>
      <c r="F76" s="101"/>
      <c r="G76" s="101"/>
      <c r="H76" s="101"/>
      <c r="I76" s="101"/>
      <c r="J76" s="102">
        <f>J635</f>
        <v>0</v>
      </c>
      <c r="L76" s="99"/>
    </row>
    <row r="77" spans="2:12" s="9" customFormat="1" ht="19.899999999999999" customHeight="1">
      <c r="B77" s="99"/>
      <c r="D77" s="100" t="s">
        <v>105</v>
      </c>
      <c r="E77" s="101"/>
      <c r="F77" s="101"/>
      <c r="G77" s="101"/>
      <c r="H77" s="101"/>
      <c r="I77" s="101"/>
      <c r="J77" s="102">
        <f>J650</f>
        <v>0</v>
      </c>
      <c r="L77" s="99"/>
    </row>
    <row r="78" spans="2:12" s="9" customFormat="1" ht="14.85" customHeight="1">
      <c r="B78" s="99"/>
      <c r="D78" s="100" t="s">
        <v>106</v>
      </c>
      <c r="E78" s="101"/>
      <c r="F78" s="101"/>
      <c r="G78" s="101"/>
      <c r="H78" s="101"/>
      <c r="I78" s="101"/>
      <c r="J78" s="102">
        <f>J652</f>
        <v>0</v>
      </c>
      <c r="L78" s="99"/>
    </row>
    <row r="79" spans="2:12" s="9" customFormat="1" ht="19.899999999999999" customHeight="1">
      <c r="B79" s="99"/>
      <c r="D79" s="100" t="s">
        <v>107</v>
      </c>
      <c r="E79" s="101"/>
      <c r="F79" s="101"/>
      <c r="G79" s="101"/>
      <c r="H79" s="101"/>
      <c r="I79" s="101"/>
      <c r="J79" s="102">
        <f>J672</f>
        <v>0</v>
      </c>
      <c r="L79" s="99"/>
    </row>
    <row r="80" spans="2:12" s="9" customFormat="1" ht="19.899999999999999" customHeight="1">
      <c r="B80" s="99"/>
      <c r="D80" s="100" t="s">
        <v>108</v>
      </c>
      <c r="E80" s="101"/>
      <c r="F80" s="101"/>
      <c r="G80" s="101"/>
      <c r="H80" s="101"/>
      <c r="I80" s="101"/>
      <c r="J80" s="102">
        <f>J900</f>
        <v>0</v>
      </c>
      <c r="L80" s="99"/>
    </row>
    <row r="81" spans="2:12" s="9" customFormat="1" ht="19.899999999999999" customHeight="1">
      <c r="B81" s="99"/>
      <c r="D81" s="100" t="s">
        <v>109</v>
      </c>
      <c r="E81" s="101"/>
      <c r="F81" s="101"/>
      <c r="G81" s="101"/>
      <c r="H81" s="101"/>
      <c r="I81" s="101"/>
      <c r="J81" s="102">
        <f>J902</f>
        <v>0</v>
      </c>
      <c r="L81" s="99"/>
    </row>
    <row r="82" spans="2:12" s="9" customFormat="1" ht="19.899999999999999" customHeight="1">
      <c r="B82" s="99"/>
      <c r="D82" s="100" t="s">
        <v>110</v>
      </c>
      <c r="E82" s="101"/>
      <c r="F82" s="101"/>
      <c r="G82" s="101"/>
      <c r="H82" s="101"/>
      <c r="I82" s="101"/>
      <c r="J82" s="102">
        <f>J951</f>
        <v>0</v>
      </c>
      <c r="L82" s="99"/>
    </row>
    <row r="83" spans="2:12" s="9" customFormat="1" ht="19.899999999999999" customHeight="1">
      <c r="B83" s="99"/>
      <c r="D83" s="100" t="s">
        <v>111</v>
      </c>
      <c r="E83" s="101"/>
      <c r="F83" s="101"/>
      <c r="G83" s="101"/>
      <c r="H83" s="101"/>
      <c r="I83" s="101"/>
      <c r="J83" s="102">
        <f>J982</f>
        <v>0</v>
      </c>
      <c r="L83" s="99"/>
    </row>
    <row r="84" spans="2:12" s="9" customFormat="1" ht="19.899999999999999" customHeight="1">
      <c r="B84" s="99"/>
      <c r="D84" s="100" t="s">
        <v>112</v>
      </c>
      <c r="E84" s="101"/>
      <c r="F84" s="101"/>
      <c r="G84" s="101"/>
      <c r="H84" s="101"/>
      <c r="I84" s="101"/>
      <c r="J84" s="102">
        <f>J1004</f>
        <v>0</v>
      </c>
      <c r="L84" s="99"/>
    </row>
    <row r="85" spans="2:12" s="9" customFormat="1" ht="19.899999999999999" customHeight="1">
      <c r="B85" s="99"/>
      <c r="D85" s="100" t="s">
        <v>113</v>
      </c>
      <c r="E85" s="101"/>
      <c r="F85" s="101"/>
      <c r="G85" s="101"/>
      <c r="H85" s="101"/>
      <c r="I85" s="101"/>
      <c r="J85" s="102">
        <f>J1210</f>
        <v>0</v>
      </c>
      <c r="L85" s="99"/>
    </row>
    <row r="86" spans="2:12" s="9" customFormat="1" ht="19.899999999999999" customHeight="1">
      <c r="B86" s="99"/>
      <c r="D86" s="100" t="s">
        <v>114</v>
      </c>
      <c r="E86" s="101"/>
      <c r="F86" s="101"/>
      <c r="G86" s="101"/>
      <c r="H86" s="101"/>
      <c r="I86" s="101"/>
      <c r="J86" s="102">
        <f>J1232</f>
        <v>0</v>
      </c>
      <c r="L86" s="99"/>
    </row>
    <row r="87" spans="2:12" s="9" customFormat="1" ht="19.899999999999999" customHeight="1">
      <c r="B87" s="99"/>
      <c r="D87" s="100" t="s">
        <v>115</v>
      </c>
      <c r="E87" s="101"/>
      <c r="F87" s="101"/>
      <c r="G87" s="101"/>
      <c r="H87" s="101"/>
      <c r="I87" s="101"/>
      <c r="J87" s="102">
        <f>J1458</f>
        <v>0</v>
      </c>
      <c r="L87" s="99"/>
    </row>
    <row r="88" spans="2:12" s="9" customFormat="1" ht="19.899999999999999" customHeight="1">
      <c r="B88" s="99"/>
      <c r="D88" s="100" t="s">
        <v>116</v>
      </c>
      <c r="E88" s="101"/>
      <c r="F88" s="101"/>
      <c r="G88" s="101"/>
      <c r="H88" s="101"/>
      <c r="I88" s="101"/>
      <c r="J88" s="102">
        <f>J1608</f>
        <v>0</v>
      </c>
      <c r="L88" s="99"/>
    </row>
    <row r="89" spans="2:12" s="9" customFormat="1" ht="19.899999999999999" customHeight="1">
      <c r="B89" s="99"/>
      <c r="D89" s="100" t="s">
        <v>117</v>
      </c>
      <c r="E89" s="101"/>
      <c r="F89" s="101"/>
      <c r="G89" s="101"/>
      <c r="H89" s="101"/>
      <c r="I89" s="101"/>
      <c r="J89" s="102">
        <f>J1674</f>
        <v>0</v>
      </c>
      <c r="L89" s="99"/>
    </row>
    <row r="90" spans="2:12" s="9" customFormat="1" ht="19.899999999999999" customHeight="1">
      <c r="B90" s="99"/>
      <c r="D90" s="100" t="s">
        <v>118</v>
      </c>
      <c r="E90" s="101"/>
      <c r="F90" s="101"/>
      <c r="G90" s="101"/>
      <c r="H90" s="101"/>
      <c r="I90" s="101"/>
      <c r="J90" s="102">
        <f>J1794</f>
        <v>0</v>
      </c>
      <c r="L90" s="99"/>
    </row>
    <row r="91" spans="2:12" s="9" customFormat="1" ht="19.899999999999999" customHeight="1">
      <c r="B91" s="99"/>
      <c r="D91" s="100" t="s">
        <v>119</v>
      </c>
      <c r="E91" s="101"/>
      <c r="F91" s="101"/>
      <c r="G91" s="101"/>
      <c r="H91" s="101"/>
      <c r="I91" s="101"/>
      <c r="J91" s="102">
        <f>J1851</f>
        <v>0</v>
      </c>
      <c r="L91" s="99"/>
    </row>
    <row r="92" spans="2:12" s="9" customFormat="1" ht="19.899999999999999" customHeight="1">
      <c r="B92" s="99"/>
      <c r="D92" s="100" t="s">
        <v>120</v>
      </c>
      <c r="E92" s="101"/>
      <c r="F92" s="101"/>
      <c r="G92" s="101"/>
      <c r="H92" s="101"/>
      <c r="I92" s="101"/>
      <c r="J92" s="102">
        <f>J1934</f>
        <v>0</v>
      </c>
      <c r="L92" s="99"/>
    </row>
    <row r="93" spans="2:12" s="9" customFormat="1" ht="19.899999999999999" customHeight="1">
      <c r="B93" s="99"/>
      <c r="D93" s="100" t="s">
        <v>121</v>
      </c>
      <c r="E93" s="101"/>
      <c r="F93" s="101"/>
      <c r="G93" s="101"/>
      <c r="H93" s="101"/>
      <c r="I93" s="101"/>
      <c r="J93" s="102">
        <f>J2029</f>
        <v>0</v>
      </c>
      <c r="L93" s="99"/>
    </row>
    <row r="94" spans="2:12" s="9" customFormat="1" ht="19.899999999999999" customHeight="1">
      <c r="B94" s="99"/>
      <c r="D94" s="100" t="s">
        <v>122</v>
      </c>
      <c r="E94" s="101"/>
      <c r="F94" s="101"/>
      <c r="G94" s="101"/>
      <c r="H94" s="101"/>
      <c r="I94" s="101"/>
      <c r="J94" s="102">
        <f>J2055</f>
        <v>0</v>
      </c>
      <c r="L94" s="99"/>
    </row>
    <row r="95" spans="2:12" s="8" customFormat="1" ht="24.95" customHeight="1">
      <c r="B95" s="95"/>
      <c r="D95" s="96" t="s">
        <v>123</v>
      </c>
      <c r="E95" s="97"/>
      <c r="F95" s="97"/>
      <c r="G95" s="97"/>
      <c r="H95" s="97"/>
      <c r="I95" s="97"/>
      <c r="J95" s="98">
        <f>J2092</f>
        <v>0</v>
      </c>
      <c r="L95" s="95"/>
    </row>
    <row r="96" spans="2:12" s="9" customFormat="1" ht="19.899999999999999" customHeight="1">
      <c r="B96" s="99"/>
      <c r="D96" s="100" t="s">
        <v>124</v>
      </c>
      <c r="E96" s="101"/>
      <c r="F96" s="101"/>
      <c r="G96" s="101"/>
      <c r="H96" s="101"/>
      <c r="I96" s="101"/>
      <c r="J96" s="102">
        <f>J2093</f>
        <v>0</v>
      </c>
      <c r="L96" s="99"/>
    </row>
    <row r="97" spans="2:12" s="8" customFormat="1" ht="24.95" customHeight="1">
      <c r="B97" s="95"/>
      <c r="D97" s="96" t="s">
        <v>125</v>
      </c>
      <c r="E97" s="97"/>
      <c r="F97" s="97"/>
      <c r="G97" s="97"/>
      <c r="H97" s="97"/>
      <c r="I97" s="97"/>
      <c r="J97" s="98">
        <f>J2376</f>
        <v>0</v>
      </c>
      <c r="L97" s="95"/>
    </row>
    <row r="98" spans="2:12" s="9" customFormat="1" ht="19.899999999999999" customHeight="1">
      <c r="B98" s="99"/>
      <c r="D98" s="100" t="s">
        <v>126</v>
      </c>
      <c r="E98" s="101"/>
      <c r="F98" s="101"/>
      <c r="G98" s="101"/>
      <c r="H98" s="101"/>
      <c r="I98" s="101"/>
      <c r="J98" s="102">
        <f>J2377</f>
        <v>0</v>
      </c>
      <c r="L98" s="99"/>
    </row>
    <row r="99" spans="2:12" s="9" customFormat="1" ht="19.899999999999999" customHeight="1">
      <c r="B99" s="99"/>
      <c r="D99" s="100" t="s">
        <v>127</v>
      </c>
      <c r="E99" s="101"/>
      <c r="F99" s="101"/>
      <c r="G99" s="101"/>
      <c r="H99" s="101"/>
      <c r="I99" s="101"/>
      <c r="J99" s="102">
        <f>J2386</f>
        <v>0</v>
      </c>
      <c r="L99" s="99"/>
    </row>
    <row r="100" spans="2:12" s="9" customFormat="1" ht="19.899999999999999" customHeight="1">
      <c r="B100" s="99"/>
      <c r="D100" s="100" t="s">
        <v>128</v>
      </c>
      <c r="E100" s="101"/>
      <c r="F100" s="101"/>
      <c r="G100" s="101"/>
      <c r="H100" s="101"/>
      <c r="I100" s="101"/>
      <c r="J100" s="102">
        <f>J2407</f>
        <v>0</v>
      </c>
      <c r="L100" s="99"/>
    </row>
    <row r="101" spans="2:12" s="9" customFormat="1" ht="19.899999999999999" customHeight="1">
      <c r="B101" s="99"/>
      <c r="D101" s="100" t="s">
        <v>129</v>
      </c>
      <c r="E101" s="101"/>
      <c r="F101" s="101"/>
      <c r="G101" s="101"/>
      <c r="H101" s="101"/>
      <c r="I101" s="101"/>
      <c r="J101" s="102">
        <f>J2416</f>
        <v>0</v>
      </c>
      <c r="L101" s="99"/>
    </row>
    <row r="102" spans="2:12" s="9" customFormat="1" ht="19.899999999999999" customHeight="1">
      <c r="B102" s="99"/>
      <c r="D102" s="100" t="s">
        <v>130</v>
      </c>
      <c r="E102" s="101"/>
      <c r="F102" s="101"/>
      <c r="G102" s="101"/>
      <c r="H102" s="101"/>
      <c r="I102" s="101"/>
      <c r="J102" s="102">
        <f>J2421</f>
        <v>0</v>
      </c>
      <c r="L102" s="99"/>
    </row>
    <row r="103" spans="2:12" s="9" customFormat="1" ht="19.899999999999999" customHeight="1">
      <c r="B103" s="99"/>
      <c r="D103" s="100" t="s">
        <v>131</v>
      </c>
      <c r="E103" s="101"/>
      <c r="F103" s="101"/>
      <c r="G103" s="101"/>
      <c r="H103" s="101"/>
      <c r="I103" s="101"/>
      <c r="J103" s="102">
        <f>J2426</f>
        <v>0</v>
      </c>
      <c r="L103" s="99"/>
    </row>
    <row r="104" spans="2:12" s="1" customFormat="1" ht="21.75" customHeight="1">
      <c r="B104" s="33"/>
      <c r="L104" s="33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3"/>
    </row>
    <row r="110" spans="2:12" s="1" customFormat="1" ht="24.95" customHeight="1">
      <c r="B110" s="33"/>
      <c r="C110" s="22" t="s">
        <v>132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16</v>
      </c>
      <c r="L112" s="33"/>
    </row>
    <row r="113" spans="2:65" s="1" customFormat="1" ht="30" customHeight="1">
      <c r="B113" s="33"/>
      <c r="E113" s="291" t="str">
        <f>E7</f>
        <v>Stavební úpravy stávajících prostorů kuchyně, jídelny, kantýny a přilehlých částí v 5.NP objektu VZ I</v>
      </c>
      <c r="F113" s="304"/>
      <c r="G113" s="304"/>
      <c r="H113" s="304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21</v>
      </c>
      <c r="F115" s="26" t="str">
        <f>F10</f>
        <v>Praha</v>
      </c>
      <c r="I115" s="28" t="s">
        <v>23</v>
      </c>
      <c r="J115" s="50" t="str">
        <f>IF(J10="","",J10)</f>
        <v>25. 8. 2024</v>
      </c>
      <c r="L115" s="33"/>
    </row>
    <row r="116" spans="2:65" s="1" customFormat="1" ht="6.95" customHeight="1">
      <c r="B116" s="33"/>
      <c r="L116" s="33"/>
    </row>
    <row r="117" spans="2:65" s="1" customFormat="1" ht="40.15" customHeight="1">
      <c r="B117" s="33"/>
      <c r="C117" s="28" t="s">
        <v>25</v>
      </c>
      <c r="F117" s="26" t="str">
        <f>E13</f>
        <v>Státní tiskárna cenin, s. p., Růžová 943/6, Nové Město, 110 00 Praha 1</v>
      </c>
      <c r="I117" s="28" t="s">
        <v>30</v>
      </c>
      <c r="J117" s="31" t="str">
        <f>E19</f>
        <v>Atelier A4 s.r.o., Ruská 971/92, Praha 10</v>
      </c>
      <c r="L117" s="33"/>
    </row>
    <row r="118" spans="2:65" s="1" customFormat="1" ht="25.7" customHeight="1">
      <c r="B118" s="33"/>
      <c r="C118" s="28" t="s">
        <v>28</v>
      </c>
      <c r="F118" s="26" t="str">
        <f>IF(E16="","",E16)</f>
        <v>Vyplň údaj</v>
      </c>
      <c r="I118" s="28" t="s">
        <v>33</v>
      </c>
      <c r="J118" s="31" t="str">
        <f>E22</f>
        <v>OTRUBA &amp; PARTNER, s.r.o.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03"/>
      <c r="C120" s="104" t="s">
        <v>133</v>
      </c>
      <c r="D120" s="105" t="s">
        <v>56</v>
      </c>
      <c r="E120" s="105" t="s">
        <v>52</v>
      </c>
      <c r="F120" s="105" t="s">
        <v>53</v>
      </c>
      <c r="G120" s="105" t="s">
        <v>134</v>
      </c>
      <c r="H120" s="105" t="s">
        <v>135</v>
      </c>
      <c r="I120" s="105" t="s">
        <v>136</v>
      </c>
      <c r="J120" s="105" t="s">
        <v>82</v>
      </c>
      <c r="K120" s="106" t="s">
        <v>137</v>
      </c>
      <c r="L120" s="103"/>
      <c r="M120" s="57" t="s">
        <v>19</v>
      </c>
      <c r="N120" s="58" t="s">
        <v>41</v>
      </c>
      <c r="O120" s="58" t="s">
        <v>138</v>
      </c>
      <c r="P120" s="58" t="s">
        <v>139</v>
      </c>
      <c r="Q120" s="58" t="s">
        <v>140</v>
      </c>
      <c r="R120" s="58" t="s">
        <v>141</v>
      </c>
      <c r="S120" s="58" t="s">
        <v>142</v>
      </c>
      <c r="T120" s="59" t="s">
        <v>143</v>
      </c>
    </row>
    <row r="121" spans="2:65" s="1" customFormat="1" ht="22.9" customHeight="1">
      <c r="B121" s="33"/>
      <c r="C121" s="62" t="s">
        <v>144</v>
      </c>
      <c r="J121" s="107">
        <f>BK121</f>
        <v>0</v>
      </c>
      <c r="L121" s="33"/>
      <c r="M121" s="60"/>
      <c r="N121" s="51"/>
      <c r="O121" s="51"/>
      <c r="P121" s="108">
        <f>P122+P476+P2092+P2376</f>
        <v>0</v>
      </c>
      <c r="Q121" s="51"/>
      <c r="R121" s="108">
        <f>R122+R476+R2092+R2376</f>
        <v>45.371254199999996</v>
      </c>
      <c r="S121" s="51"/>
      <c r="T121" s="109">
        <f>T122+T476+T2092+T2376</f>
        <v>68.443819399999995</v>
      </c>
      <c r="AT121" s="18" t="s">
        <v>70</v>
      </c>
      <c r="AU121" s="18" t="s">
        <v>83</v>
      </c>
      <c r="BK121" s="110">
        <f>BK122+BK476+BK2092+BK2376</f>
        <v>0</v>
      </c>
    </row>
    <row r="122" spans="2:65" s="11" customFormat="1" ht="25.9" customHeight="1">
      <c r="B122" s="111"/>
      <c r="D122" s="112" t="s">
        <v>70</v>
      </c>
      <c r="E122" s="113" t="s">
        <v>145</v>
      </c>
      <c r="F122" s="113" t="s">
        <v>146</v>
      </c>
      <c r="I122" s="114"/>
      <c r="J122" s="115">
        <f>BK122</f>
        <v>0</v>
      </c>
      <c r="L122" s="111"/>
      <c r="M122" s="116"/>
      <c r="P122" s="117">
        <f>P123+P159+P172+P199+P208+P249+P262+P462+P473</f>
        <v>0</v>
      </c>
      <c r="R122" s="117">
        <f>R123+R159+R172+R199+R208+R249+R262+R462+R473</f>
        <v>21.279487429999996</v>
      </c>
      <c r="T122" s="118">
        <f>T123+T159+T172+T199+T208+T249+T262+T462+T473</f>
        <v>51.723638000000001</v>
      </c>
      <c r="AR122" s="112" t="s">
        <v>76</v>
      </c>
      <c r="AT122" s="119" t="s">
        <v>70</v>
      </c>
      <c r="AU122" s="119" t="s">
        <v>71</v>
      </c>
      <c r="AY122" s="112" t="s">
        <v>147</v>
      </c>
      <c r="BK122" s="120">
        <f>BK123+BK159+BK172+BK199+BK208+BK249+BK262+BK462+BK473</f>
        <v>0</v>
      </c>
    </row>
    <row r="123" spans="2:65" s="11" customFormat="1" ht="22.9" customHeight="1">
      <c r="B123" s="111"/>
      <c r="D123" s="112" t="s">
        <v>70</v>
      </c>
      <c r="E123" s="121" t="s">
        <v>148</v>
      </c>
      <c r="F123" s="121" t="s">
        <v>149</v>
      </c>
      <c r="I123" s="114"/>
      <c r="J123" s="122">
        <f>BK123</f>
        <v>0</v>
      </c>
      <c r="L123" s="111"/>
      <c r="M123" s="116"/>
      <c r="P123" s="117">
        <f>SUM(P124:P158)</f>
        <v>0</v>
      </c>
      <c r="R123" s="117">
        <f>SUM(R124:R158)</f>
        <v>1.6466147199999999</v>
      </c>
      <c r="T123" s="118">
        <f>SUM(T124:T158)</f>
        <v>0</v>
      </c>
      <c r="AR123" s="112" t="s">
        <v>76</v>
      </c>
      <c r="AT123" s="119" t="s">
        <v>70</v>
      </c>
      <c r="AU123" s="119" t="s">
        <v>76</v>
      </c>
      <c r="AY123" s="112" t="s">
        <v>147</v>
      </c>
      <c r="BK123" s="120">
        <f>SUM(BK124:BK158)</f>
        <v>0</v>
      </c>
    </row>
    <row r="124" spans="2:65" s="1" customFormat="1" ht="44.25" customHeight="1">
      <c r="B124" s="33"/>
      <c r="C124" s="123" t="s">
        <v>76</v>
      </c>
      <c r="D124" s="123" t="s">
        <v>150</v>
      </c>
      <c r="E124" s="124" t="s">
        <v>151</v>
      </c>
      <c r="F124" s="125" t="s">
        <v>152</v>
      </c>
      <c r="G124" s="126" t="s">
        <v>153</v>
      </c>
      <c r="H124" s="127">
        <v>4.5359999999999996</v>
      </c>
      <c r="I124" s="128"/>
      <c r="J124" s="129">
        <f>ROUND(I124*H124,2)</f>
        <v>0</v>
      </c>
      <c r="K124" s="125" t="s">
        <v>154</v>
      </c>
      <c r="L124" s="33"/>
      <c r="M124" s="130" t="s">
        <v>19</v>
      </c>
      <c r="N124" s="131" t="s">
        <v>42</v>
      </c>
      <c r="P124" s="132">
        <f>O124*H124</f>
        <v>0</v>
      </c>
      <c r="Q124" s="132">
        <v>0.18310000000000001</v>
      </c>
      <c r="R124" s="132">
        <f>Q124*H124</f>
        <v>0.83054159999999999</v>
      </c>
      <c r="S124" s="132">
        <v>0</v>
      </c>
      <c r="T124" s="133">
        <f>S124*H124</f>
        <v>0</v>
      </c>
      <c r="AR124" s="134" t="s">
        <v>155</v>
      </c>
      <c r="AT124" s="134" t="s">
        <v>150</v>
      </c>
      <c r="AU124" s="134" t="s">
        <v>78</v>
      </c>
      <c r="AY124" s="18" t="s">
        <v>147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8" t="s">
        <v>76</v>
      </c>
      <c r="BK124" s="135">
        <f>ROUND(I124*H124,2)</f>
        <v>0</v>
      </c>
      <c r="BL124" s="18" t="s">
        <v>155</v>
      </c>
      <c r="BM124" s="134" t="s">
        <v>156</v>
      </c>
    </row>
    <row r="125" spans="2:65" s="1" customFormat="1">
      <c r="B125" s="33"/>
      <c r="D125" s="136" t="s">
        <v>157</v>
      </c>
      <c r="F125" s="137" t="s">
        <v>158</v>
      </c>
      <c r="I125" s="138"/>
      <c r="L125" s="33"/>
      <c r="M125" s="139"/>
      <c r="T125" s="54"/>
      <c r="AT125" s="18" t="s">
        <v>157</v>
      </c>
      <c r="AU125" s="18" t="s">
        <v>78</v>
      </c>
    </row>
    <row r="126" spans="2:65" s="12" customFormat="1" ht="22.5">
      <c r="B126" s="140"/>
      <c r="D126" s="141" t="s">
        <v>159</v>
      </c>
      <c r="E126" s="142" t="s">
        <v>19</v>
      </c>
      <c r="F126" s="143" t="s">
        <v>160</v>
      </c>
      <c r="H126" s="142" t="s">
        <v>19</v>
      </c>
      <c r="I126" s="144"/>
      <c r="L126" s="140"/>
      <c r="M126" s="145"/>
      <c r="T126" s="146"/>
      <c r="AT126" s="142" t="s">
        <v>159</v>
      </c>
      <c r="AU126" s="142" t="s">
        <v>78</v>
      </c>
      <c r="AV126" s="12" t="s">
        <v>76</v>
      </c>
      <c r="AW126" s="12" t="s">
        <v>32</v>
      </c>
      <c r="AX126" s="12" t="s">
        <v>71</v>
      </c>
      <c r="AY126" s="142" t="s">
        <v>147</v>
      </c>
    </row>
    <row r="127" spans="2:65" s="13" customFormat="1">
      <c r="B127" s="147"/>
      <c r="D127" s="141" t="s">
        <v>159</v>
      </c>
      <c r="E127" s="148" t="s">
        <v>19</v>
      </c>
      <c r="F127" s="149" t="s">
        <v>161</v>
      </c>
      <c r="H127" s="150">
        <v>0.61699999999999999</v>
      </c>
      <c r="I127" s="151"/>
      <c r="L127" s="147"/>
      <c r="M127" s="152"/>
      <c r="T127" s="153"/>
      <c r="AT127" s="148" t="s">
        <v>159</v>
      </c>
      <c r="AU127" s="148" t="s">
        <v>78</v>
      </c>
      <c r="AV127" s="13" t="s">
        <v>78</v>
      </c>
      <c r="AW127" s="13" t="s">
        <v>32</v>
      </c>
      <c r="AX127" s="13" t="s">
        <v>71</v>
      </c>
      <c r="AY127" s="148" t="s">
        <v>147</v>
      </c>
    </row>
    <row r="128" spans="2:65" s="13" customFormat="1">
      <c r="B128" s="147"/>
      <c r="D128" s="141" t="s">
        <v>159</v>
      </c>
      <c r="E128" s="148" t="s">
        <v>19</v>
      </c>
      <c r="F128" s="149" t="s">
        <v>162</v>
      </c>
      <c r="H128" s="150">
        <v>3.919</v>
      </c>
      <c r="I128" s="151"/>
      <c r="L128" s="147"/>
      <c r="M128" s="152"/>
      <c r="T128" s="153"/>
      <c r="AT128" s="148" t="s">
        <v>159</v>
      </c>
      <c r="AU128" s="148" t="s">
        <v>78</v>
      </c>
      <c r="AV128" s="13" t="s">
        <v>78</v>
      </c>
      <c r="AW128" s="13" t="s">
        <v>32</v>
      </c>
      <c r="AX128" s="13" t="s">
        <v>71</v>
      </c>
      <c r="AY128" s="148" t="s">
        <v>147</v>
      </c>
    </row>
    <row r="129" spans="2:65" s="14" customFormat="1">
      <c r="B129" s="154"/>
      <c r="D129" s="141" t="s">
        <v>159</v>
      </c>
      <c r="E129" s="155" t="s">
        <v>19</v>
      </c>
      <c r="F129" s="156" t="s">
        <v>163</v>
      </c>
      <c r="H129" s="157">
        <v>4.5359999999999996</v>
      </c>
      <c r="I129" s="158"/>
      <c r="L129" s="154"/>
      <c r="M129" s="159"/>
      <c r="T129" s="160"/>
      <c r="AT129" s="155" t="s">
        <v>159</v>
      </c>
      <c r="AU129" s="155" t="s">
        <v>78</v>
      </c>
      <c r="AV129" s="14" t="s">
        <v>155</v>
      </c>
      <c r="AW129" s="14" t="s">
        <v>32</v>
      </c>
      <c r="AX129" s="14" t="s">
        <v>76</v>
      </c>
      <c r="AY129" s="155" t="s">
        <v>147</v>
      </c>
    </row>
    <row r="130" spans="2:65" s="1" customFormat="1" ht="44.25" customHeight="1">
      <c r="B130" s="33"/>
      <c r="C130" s="123" t="s">
        <v>78</v>
      </c>
      <c r="D130" s="123" t="s">
        <v>150</v>
      </c>
      <c r="E130" s="124" t="s">
        <v>164</v>
      </c>
      <c r="F130" s="125" t="s">
        <v>165</v>
      </c>
      <c r="G130" s="126" t="s">
        <v>166</v>
      </c>
      <c r="H130" s="127">
        <v>1</v>
      </c>
      <c r="I130" s="128"/>
      <c r="J130" s="129">
        <f>ROUND(I130*H130,2)</f>
        <v>0</v>
      </c>
      <c r="K130" s="125" t="s">
        <v>154</v>
      </c>
      <c r="L130" s="33"/>
      <c r="M130" s="130" t="s">
        <v>19</v>
      </c>
      <c r="N130" s="131" t="s">
        <v>42</v>
      </c>
      <c r="P130" s="132">
        <f>O130*H130</f>
        <v>0</v>
      </c>
      <c r="Q130" s="132">
        <v>2.6280000000000001E-2</v>
      </c>
      <c r="R130" s="132">
        <f>Q130*H130</f>
        <v>2.6280000000000001E-2</v>
      </c>
      <c r="S130" s="132">
        <v>0</v>
      </c>
      <c r="T130" s="133">
        <f>S130*H130</f>
        <v>0</v>
      </c>
      <c r="AR130" s="134" t="s">
        <v>155</v>
      </c>
      <c r="AT130" s="134" t="s">
        <v>150</v>
      </c>
      <c r="AU130" s="134" t="s">
        <v>78</v>
      </c>
      <c r="AY130" s="18" t="s">
        <v>147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8" t="s">
        <v>76</v>
      </c>
      <c r="BK130" s="135">
        <f>ROUND(I130*H130,2)</f>
        <v>0</v>
      </c>
      <c r="BL130" s="18" t="s">
        <v>155</v>
      </c>
      <c r="BM130" s="134" t="s">
        <v>167</v>
      </c>
    </row>
    <row r="131" spans="2:65" s="1" customFormat="1">
      <c r="B131" s="33"/>
      <c r="D131" s="136" t="s">
        <v>157</v>
      </c>
      <c r="F131" s="137" t="s">
        <v>168</v>
      </c>
      <c r="I131" s="138"/>
      <c r="L131" s="33"/>
      <c r="M131" s="139"/>
      <c r="T131" s="54"/>
      <c r="AT131" s="18" t="s">
        <v>157</v>
      </c>
      <c r="AU131" s="18" t="s">
        <v>78</v>
      </c>
    </row>
    <row r="132" spans="2:65" s="12" customFormat="1">
      <c r="B132" s="140"/>
      <c r="D132" s="141" t="s">
        <v>159</v>
      </c>
      <c r="E132" s="142" t="s">
        <v>19</v>
      </c>
      <c r="F132" s="143" t="s">
        <v>169</v>
      </c>
      <c r="H132" s="142" t="s">
        <v>19</v>
      </c>
      <c r="I132" s="144"/>
      <c r="L132" s="140"/>
      <c r="M132" s="145"/>
      <c r="T132" s="146"/>
      <c r="AT132" s="142" t="s">
        <v>159</v>
      </c>
      <c r="AU132" s="142" t="s">
        <v>78</v>
      </c>
      <c r="AV132" s="12" t="s">
        <v>76</v>
      </c>
      <c r="AW132" s="12" t="s">
        <v>32</v>
      </c>
      <c r="AX132" s="12" t="s">
        <v>71</v>
      </c>
      <c r="AY132" s="142" t="s">
        <v>147</v>
      </c>
    </row>
    <row r="133" spans="2:65" s="13" customFormat="1">
      <c r="B133" s="147"/>
      <c r="D133" s="141" t="s">
        <v>159</v>
      </c>
      <c r="E133" s="148" t="s">
        <v>19</v>
      </c>
      <c r="F133" s="149" t="s">
        <v>76</v>
      </c>
      <c r="H133" s="150">
        <v>1</v>
      </c>
      <c r="I133" s="151"/>
      <c r="L133" s="147"/>
      <c r="M133" s="152"/>
      <c r="T133" s="153"/>
      <c r="AT133" s="148" t="s">
        <v>159</v>
      </c>
      <c r="AU133" s="148" t="s">
        <v>78</v>
      </c>
      <c r="AV133" s="13" t="s">
        <v>78</v>
      </c>
      <c r="AW133" s="13" t="s">
        <v>32</v>
      </c>
      <c r="AX133" s="13" t="s">
        <v>76</v>
      </c>
      <c r="AY133" s="148" t="s">
        <v>147</v>
      </c>
    </row>
    <row r="134" spans="2:65" s="1" customFormat="1" ht="24.2" customHeight="1">
      <c r="B134" s="33"/>
      <c r="C134" s="123" t="s">
        <v>148</v>
      </c>
      <c r="D134" s="123" t="s">
        <v>150</v>
      </c>
      <c r="E134" s="124" t="s">
        <v>170</v>
      </c>
      <c r="F134" s="125" t="s">
        <v>171</v>
      </c>
      <c r="G134" s="126" t="s">
        <v>172</v>
      </c>
      <c r="H134" s="127">
        <v>2.1000000000000001E-2</v>
      </c>
      <c r="I134" s="128"/>
      <c r="J134" s="129">
        <f>ROUND(I134*H134,2)</f>
        <v>0</v>
      </c>
      <c r="K134" s="125" t="s">
        <v>154</v>
      </c>
      <c r="L134" s="33"/>
      <c r="M134" s="130" t="s">
        <v>19</v>
      </c>
      <c r="N134" s="131" t="s">
        <v>42</v>
      </c>
      <c r="P134" s="132">
        <f>O134*H134</f>
        <v>0</v>
      </c>
      <c r="Q134" s="132">
        <v>1.0900000000000001</v>
      </c>
      <c r="R134" s="132">
        <f>Q134*H134</f>
        <v>2.2890000000000004E-2</v>
      </c>
      <c r="S134" s="132">
        <v>0</v>
      </c>
      <c r="T134" s="133">
        <f>S134*H134</f>
        <v>0</v>
      </c>
      <c r="AR134" s="134" t="s">
        <v>155</v>
      </c>
      <c r="AT134" s="134" t="s">
        <v>150</v>
      </c>
      <c r="AU134" s="134" t="s">
        <v>78</v>
      </c>
      <c r="AY134" s="18" t="s">
        <v>147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8" t="s">
        <v>76</v>
      </c>
      <c r="BK134" s="135">
        <f>ROUND(I134*H134,2)</f>
        <v>0</v>
      </c>
      <c r="BL134" s="18" t="s">
        <v>155</v>
      </c>
      <c r="BM134" s="134" t="s">
        <v>173</v>
      </c>
    </row>
    <row r="135" spans="2:65" s="1" customFormat="1">
      <c r="B135" s="33"/>
      <c r="D135" s="136" t="s">
        <v>157</v>
      </c>
      <c r="F135" s="137" t="s">
        <v>174</v>
      </c>
      <c r="I135" s="138"/>
      <c r="L135" s="33"/>
      <c r="M135" s="139"/>
      <c r="T135" s="54"/>
      <c r="AT135" s="18" t="s">
        <v>157</v>
      </c>
      <c r="AU135" s="18" t="s">
        <v>78</v>
      </c>
    </row>
    <row r="136" spans="2:65" s="12" customFormat="1">
      <c r="B136" s="140"/>
      <c r="D136" s="141" t="s">
        <v>159</v>
      </c>
      <c r="E136" s="142" t="s">
        <v>19</v>
      </c>
      <c r="F136" s="143" t="s">
        <v>175</v>
      </c>
      <c r="H136" s="142" t="s">
        <v>19</v>
      </c>
      <c r="I136" s="144"/>
      <c r="L136" s="140"/>
      <c r="M136" s="145"/>
      <c r="T136" s="146"/>
      <c r="AT136" s="142" t="s">
        <v>159</v>
      </c>
      <c r="AU136" s="142" t="s">
        <v>78</v>
      </c>
      <c r="AV136" s="12" t="s">
        <v>76</v>
      </c>
      <c r="AW136" s="12" t="s">
        <v>32</v>
      </c>
      <c r="AX136" s="12" t="s">
        <v>71</v>
      </c>
      <c r="AY136" s="142" t="s">
        <v>147</v>
      </c>
    </row>
    <row r="137" spans="2:65" s="12" customFormat="1">
      <c r="B137" s="140"/>
      <c r="D137" s="141" t="s">
        <v>159</v>
      </c>
      <c r="E137" s="142" t="s">
        <v>19</v>
      </c>
      <c r="F137" s="143" t="s">
        <v>176</v>
      </c>
      <c r="H137" s="142" t="s">
        <v>19</v>
      </c>
      <c r="I137" s="144"/>
      <c r="L137" s="140"/>
      <c r="M137" s="145"/>
      <c r="T137" s="146"/>
      <c r="AT137" s="142" t="s">
        <v>159</v>
      </c>
      <c r="AU137" s="142" t="s">
        <v>78</v>
      </c>
      <c r="AV137" s="12" t="s">
        <v>76</v>
      </c>
      <c r="AW137" s="12" t="s">
        <v>32</v>
      </c>
      <c r="AX137" s="12" t="s">
        <v>71</v>
      </c>
      <c r="AY137" s="142" t="s">
        <v>147</v>
      </c>
    </row>
    <row r="138" spans="2:65" s="13" customFormat="1">
      <c r="B138" s="147"/>
      <c r="D138" s="141" t="s">
        <v>159</v>
      </c>
      <c r="E138" s="148" t="s">
        <v>19</v>
      </c>
      <c r="F138" s="149" t="s">
        <v>177</v>
      </c>
      <c r="H138" s="150">
        <v>2.1000000000000001E-2</v>
      </c>
      <c r="I138" s="151"/>
      <c r="L138" s="147"/>
      <c r="M138" s="152"/>
      <c r="T138" s="153"/>
      <c r="AT138" s="148" t="s">
        <v>159</v>
      </c>
      <c r="AU138" s="148" t="s">
        <v>78</v>
      </c>
      <c r="AV138" s="13" t="s">
        <v>78</v>
      </c>
      <c r="AW138" s="13" t="s">
        <v>32</v>
      </c>
      <c r="AX138" s="13" t="s">
        <v>76</v>
      </c>
      <c r="AY138" s="148" t="s">
        <v>147</v>
      </c>
    </row>
    <row r="139" spans="2:65" s="1" customFormat="1" ht="33" customHeight="1">
      <c r="B139" s="33"/>
      <c r="C139" s="123" t="s">
        <v>155</v>
      </c>
      <c r="D139" s="123" t="s">
        <v>150</v>
      </c>
      <c r="E139" s="124" t="s">
        <v>178</v>
      </c>
      <c r="F139" s="125" t="s">
        <v>179</v>
      </c>
      <c r="G139" s="126" t="s">
        <v>172</v>
      </c>
      <c r="H139" s="127">
        <v>0.378</v>
      </c>
      <c r="I139" s="128"/>
      <c r="J139" s="129">
        <f>ROUND(I139*H139,2)</f>
        <v>0</v>
      </c>
      <c r="K139" s="125" t="s">
        <v>154</v>
      </c>
      <c r="L139" s="33"/>
      <c r="M139" s="130" t="s">
        <v>19</v>
      </c>
      <c r="N139" s="131" t="s">
        <v>42</v>
      </c>
      <c r="P139" s="132">
        <f>O139*H139</f>
        <v>0</v>
      </c>
      <c r="Q139" s="132">
        <v>1.0900000000000001</v>
      </c>
      <c r="R139" s="132">
        <f>Q139*H139</f>
        <v>0.41202000000000005</v>
      </c>
      <c r="S139" s="132">
        <v>0</v>
      </c>
      <c r="T139" s="133">
        <f>S139*H139</f>
        <v>0</v>
      </c>
      <c r="AR139" s="134" t="s">
        <v>155</v>
      </c>
      <c r="AT139" s="134" t="s">
        <v>150</v>
      </c>
      <c r="AU139" s="134" t="s">
        <v>78</v>
      </c>
      <c r="AY139" s="18" t="s">
        <v>147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8" t="s">
        <v>76</v>
      </c>
      <c r="BK139" s="135">
        <f>ROUND(I139*H139,2)</f>
        <v>0</v>
      </c>
      <c r="BL139" s="18" t="s">
        <v>155</v>
      </c>
      <c r="BM139" s="134" t="s">
        <v>180</v>
      </c>
    </row>
    <row r="140" spans="2:65" s="1" customFormat="1">
      <c r="B140" s="33"/>
      <c r="D140" s="136" t="s">
        <v>157</v>
      </c>
      <c r="F140" s="137" t="s">
        <v>181</v>
      </c>
      <c r="I140" s="138"/>
      <c r="L140" s="33"/>
      <c r="M140" s="139"/>
      <c r="T140" s="54"/>
      <c r="AT140" s="18" t="s">
        <v>157</v>
      </c>
      <c r="AU140" s="18" t="s">
        <v>78</v>
      </c>
    </row>
    <row r="141" spans="2:65" s="12" customFormat="1">
      <c r="B141" s="140"/>
      <c r="D141" s="141" t="s">
        <v>159</v>
      </c>
      <c r="E141" s="142" t="s">
        <v>19</v>
      </c>
      <c r="F141" s="143" t="s">
        <v>175</v>
      </c>
      <c r="H141" s="142" t="s">
        <v>19</v>
      </c>
      <c r="I141" s="144"/>
      <c r="L141" s="140"/>
      <c r="M141" s="145"/>
      <c r="T141" s="146"/>
      <c r="AT141" s="142" t="s">
        <v>159</v>
      </c>
      <c r="AU141" s="142" t="s">
        <v>78</v>
      </c>
      <c r="AV141" s="12" t="s">
        <v>76</v>
      </c>
      <c r="AW141" s="12" t="s">
        <v>32</v>
      </c>
      <c r="AX141" s="12" t="s">
        <v>71</v>
      </c>
      <c r="AY141" s="142" t="s">
        <v>147</v>
      </c>
    </row>
    <row r="142" spans="2:65" s="12" customFormat="1" ht="22.5">
      <c r="B142" s="140"/>
      <c r="D142" s="141" t="s">
        <v>159</v>
      </c>
      <c r="E142" s="142" t="s">
        <v>19</v>
      </c>
      <c r="F142" s="143" t="s">
        <v>182</v>
      </c>
      <c r="H142" s="142" t="s">
        <v>19</v>
      </c>
      <c r="I142" s="144"/>
      <c r="L142" s="140"/>
      <c r="M142" s="145"/>
      <c r="T142" s="146"/>
      <c r="AT142" s="142" t="s">
        <v>159</v>
      </c>
      <c r="AU142" s="142" t="s">
        <v>78</v>
      </c>
      <c r="AV142" s="12" t="s">
        <v>76</v>
      </c>
      <c r="AW142" s="12" t="s">
        <v>32</v>
      </c>
      <c r="AX142" s="12" t="s">
        <v>71</v>
      </c>
      <c r="AY142" s="142" t="s">
        <v>147</v>
      </c>
    </row>
    <row r="143" spans="2:65" s="13" customFormat="1">
      <c r="B143" s="147"/>
      <c r="D143" s="141" t="s">
        <v>159</v>
      </c>
      <c r="E143" s="148" t="s">
        <v>19</v>
      </c>
      <c r="F143" s="149" t="s">
        <v>183</v>
      </c>
      <c r="H143" s="150">
        <v>0.13</v>
      </c>
      <c r="I143" s="151"/>
      <c r="L143" s="147"/>
      <c r="M143" s="152"/>
      <c r="T143" s="153"/>
      <c r="AT143" s="148" t="s">
        <v>159</v>
      </c>
      <c r="AU143" s="148" t="s">
        <v>78</v>
      </c>
      <c r="AV143" s="13" t="s">
        <v>78</v>
      </c>
      <c r="AW143" s="13" t="s">
        <v>32</v>
      </c>
      <c r="AX143" s="13" t="s">
        <v>71</v>
      </c>
      <c r="AY143" s="148" t="s">
        <v>147</v>
      </c>
    </row>
    <row r="144" spans="2:65" s="12" customFormat="1" ht="22.5">
      <c r="B144" s="140"/>
      <c r="D144" s="141" t="s">
        <v>159</v>
      </c>
      <c r="E144" s="142" t="s">
        <v>19</v>
      </c>
      <c r="F144" s="143" t="s">
        <v>184</v>
      </c>
      <c r="H144" s="142" t="s">
        <v>19</v>
      </c>
      <c r="I144" s="144"/>
      <c r="L144" s="140"/>
      <c r="M144" s="145"/>
      <c r="T144" s="146"/>
      <c r="AT144" s="142" t="s">
        <v>159</v>
      </c>
      <c r="AU144" s="142" t="s">
        <v>78</v>
      </c>
      <c r="AV144" s="12" t="s">
        <v>76</v>
      </c>
      <c r="AW144" s="12" t="s">
        <v>32</v>
      </c>
      <c r="AX144" s="12" t="s">
        <v>71</v>
      </c>
      <c r="AY144" s="142" t="s">
        <v>147</v>
      </c>
    </row>
    <row r="145" spans="2:65" s="13" customFormat="1">
      <c r="B145" s="147"/>
      <c r="D145" s="141" t="s">
        <v>159</v>
      </c>
      <c r="E145" s="148" t="s">
        <v>19</v>
      </c>
      <c r="F145" s="149" t="s">
        <v>185</v>
      </c>
      <c r="H145" s="150">
        <v>0.248</v>
      </c>
      <c r="I145" s="151"/>
      <c r="L145" s="147"/>
      <c r="M145" s="152"/>
      <c r="T145" s="153"/>
      <c r="AT145" s="148" t="s">
        <v>159</v>
      </c>
      <c r="AU145" s="148" t="s">
        <v>78</v>
      </c>
      <c r="AV145" s="13" t="s">
        <v>78</v>
      </c>
      <c r="AW145" s="13" t="s">
        <v>32</v>
      </c>
      <c r="AX145" s="13" t="s">
        <v>71</v>
      </c>
      <c r="AY145" s="148" t="s">
        <v>147</v>
      </c>
    </row>
    <row r="146" spans="2:65" s="14" customFormat="1">
      <c r="B146" s="154"/>
      <c r="D146" s="141" t="s">
        <v>159</v>
      </c>
      <c r="E146" s="155" t="s">
        <v>19</v>
      </c>
      <c r="F146" s="156" t="s">
        <v>163</v>
      </c>
      <c r="H146" s="157">
        <v>0.378</v>
      </c>
      <c r="I146" s="158"/>
      <c r="L146" s="154"/>
      <c r="M146" s="159"/>
      <c r="T146" s="160"/>
      <c r="AT146" s="155" t="s">
        <v>159</v>
      </c>
      <c r="AU146" s="155" t="s">
        <v>78</v>
      </c>
      <c r="AV146" s="14" t="s">
        <v>155</v>
      </c>
      <c r="AW146" s="14" t="s">
        <v>32</v>
      </c>
      <c r="AX146" s="14" t="s">
        <v>76</v>
      </c>
      <c r="AY146" s="155" t="s">
        <v>147</v>
      </c>
    </row>
    <row r="147" spans="2:65" s="1" customFormat="1" ht="49.15" customHeight="1">
      <c r="B147" s="33"/>
      <c r="C147" s="123" t="s">
        <v>186</v>
      </c>
      <c r="D147" s="123" t="s">
        <v>150</v>
      </c>
      <c r="E147" s="124" t="s">
        <v>187</v>
      </c>
      <c r="F147" s="125" t="s">
        <v>188</v>
      </c>
      <c r="G147" s="126" t="s">
        <v>153</v>
      </c>
      <c r="H147" s="127">
        <v>1.64</v>
      </c>
      <c r="I147" s="128"/>
      <c r="J147" s="129">
        <f>ROUND(I147*H147,2)</f>
        <v>0</v>
      </c>
      <c r="K147" s="125" t="s">
        <v>154</v>
      </c>
      <c r="L147" s="33"/>
      <c r="M147" s="130" t="s">
        <v>19</v>
      </c>
      <c r="N147" s="131" t="s">
        <v>42</v>
      </c>
      <c r="P147" s="132">
        <f>O147*H147</f>
        <v>0</v>
      </c>
      <c r="Q147" s="132">
        <v>6.1969999999999997E-2</v>
      </c>
      <c r="R147" s="132">
        <f>Q147*H147</f>
        <v>0.10163079999999999</v>
      </c>
      <c r="S147" s="132">
        <v>0</v>
      </c>
      <c r="T147" s="133">
        <f>S147*H147</f>
        <v>0</v>
      </c>
      <c r="AR147" s="134" t="s">
        <v>155</v>
      </c>
      <c r="AT147" s="134" t="s">
        <v>150</v>
      </c>
      <c r="AU147" s="134" t="s">
        <v>78</v>
      </c>
      <c r="AY147" s="18" t="s">
        <v>147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8" t="s">
        <v>76</v>
      </c>
      <c r="BK147" s="135">
        <f>ROUND(I147*H147,2)</f>
        <v>0</v>
      </c>
      <c r="BL147" s="18" t="s">
        <v>155</v>
      </c>
      <c r="BM147" s="134" t="s">
        <v>189</v>
      </c>
    </row>
    <row r="148" spans="2:65" s="1" customFormat="1">
      <c r="B148" s="33"/>
      <c r="D148" s="136" t="s">
        <v>157</v>
      </c>
      <c r="F148" s="137" t="s">
        <v>190</v>
      </c>
      <c r="I148" s="138"/>
      <c r="L148" s="33"/>
      <c r="M148" s="139"/>
      <c r="T148" s="54"/>
      <c r="AT148" s="18" t="s">
        <v>157</v>
      </c>
      <c r="AU148" s="18" t="s">
        <v>78</v>
      </c>
    </row>
    <row r="149" spans="2:65" s="12" customFormat="1">
      <c r="B149" s="140"/>
      <c r="D149" s="141" t="s">
        <v>159</v>
      </c>
      <c r="E149" s="142" t="s">
        <v>19</v>
      </c>
      <c r="F149" s="143" t="s">
        <v>191</v>
      </c>
      <c r="H149" s="142" t="s">
        <v>19</v>
      </c>
      <c r="I149" s="144"/>
      <c r="L149" s="140"/>
      <c r="M149" s="145"/>
      <c r="T149" s="146"/>
      <c r="AT149" s="142" t="s">
        <v>159</v>
      </c>
      <c r="AU149" s="142" t="s">
        <v>78</v>
      </c>
      <c r="AV149" s="12" t="s">
        <v>76</v>
      </c>
      <c r="AW149" s="12" t="s">
        <v>32</v>
      </c>
      <c r="AX149" s="12" t="s">
        <v>71</v>
      </c>
      <c r="AY149" s="142" t="s">
        <v>147</v>
      </c>
    </row>
    <row r="150" spans="2:65" s="13" customFormat="1">
      <c r="B150" s="147"/>
      <c r="D150" s="141" t="s">
        <v>159</v>
      </c>
      <c r="E150" s="148" t="s">
        <v>19</v>
      </c>
      <c r="F150" s="149" t="s">
        <v>192</v>
      </c>
      <c r="H150" s="150">
        <v>1.64</v>
      </c>
      <c r="I150" s="151"/>
      <c r="L150" s="147"/>
      <c r="M150" s="152"/>
      <c r="T150" s="153"/>
      <c r="AT150" s="148" t="s">
        <v>159</v>
      </c>
      <c r="AU150" s="148" t="s">
        <v>78</v>
      </c>
      <c r="AV150" s="13" t="s">
        <v>78</v>
      </c>
      <c r="AW150" s="13" t="s">
        <v>32</v>
      </c>
      <c r="AX150" s="13" t="s">
        <v>76</v>
      </c>
      <c r="AY150" s="148" t="s">
        <v>147</v>
      </c>
    </row>
    <row r="151" spans="2:65" s="1" customFormat="1" ht="49.15" customHeight="1">
      <c r="B151" s="33"/>
      <c r="C151" s="123" t="s">
        <v>193</v>
      </c>
      <c r="D151" s="123" t="s">
        <v>150</v>
      </c>
      <c r="E151" s="124" t="s">
        <v>194</v>
      </c>
      <c r="F151" s="125" t="s">
        <v>195</v>
      </c>
      <c r="G151" s="126" t="s">
        <v>153</v>
      </c>
      <c r="H151" s="127">
        <v>1.056</v>
      </c>
      <c r="I151" s="128"/>
      <c r="J151" s="129">
        <f>ROUND(I151*H151,2)</f>
        <v>0</v>
      </c>
      <c r="K151" s="125" t="s">
        <v>154</v>
      </c>
      <c r="L151" s="33"/>
      <c r="M151" s="130" t="s">
        <v>19</v>
      </c>
      <c r="N151" s="131" t="s">
        <v>42</v>
      </c>
      <c r="P151" s="132">
        <f>O151*H151</f>
        <v>0</v>
      </c>
      <c r="Q151" s="132">
        <v>7.9210000000000003E-2</v>
      </c>
      <c r="R151" s="132">
        <f>Q151*H151</f>
        <v>8.3645760000000013E-2</v>
      </c>
      <c r="S151" s="132">
        <v>0</v>
      </c>
      <c r="T151" s="133">
        <f>S151*H151</f>
        <v>0</v>
      </c>
      <c r="AR151" s="134" t="s">
        <v>155</v>
      </c>
      <c r="AT151" s="134" t="s">
        <v>150</v>
      </c>
      <c r="AU151" s="134" t="s">
        <v>78</v>
      </c>
      <c r="AY151" s="18" t="s">
        <v>147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8" t="s">
        <v>76</v>
      </c>
      <c r="BK151" s="135">
        <f>ROUND(I151*H151,2)</f>
        <v>0</v>
      </c>
      <c r="BL151" s="18" t="s">
        <v>155</v>
      </c>
      <c r="BM151" s="134" t="s">
        <v>196</v>
      </c>
    </row>
    <row r="152" spans="2:65" s="1" customFormat="1">
      <c r="B152" s="33"/>
      <c r="D152" s="136" t="s">
        <v>157</v>
      </c>
      <c r="F152" s="137" t="s">
        <v>197</v>
      </c>
      <c r="I152" s="138"/>
      <c r="L152" s="33"/>
      <c r="M152" s="139"/>
      <c r="T152" s="54"/>
      <c r="AT152" s="18" t="s">
        <v>157</v>
      </c>
      <c r="AU152" s="18" t="s">
        <v>78</v>
      </c>
    </row>
    <row r="153" spans="2:65" s="12" customFormat="1">
      <c r="B153" s="140"/>
      <c r="D153" s="141" t="s">
        <v>159</v>
      </c>
      <c r="E153" s="142" t="s">
        <v>19</v>
      </c>
      <c r="F153" s="143" t="s">
        <v>198</v>
      </c>
      <c r="H153" s="142" t="s">
        <v>19</v>
      </c>
      <c r="I153" s="144"/>
      <c r="L153" s="140"/>
      <c r="M153" s="145"/>
      <c r="T153" s="146"/>
      <c r="AT153" s="142" t="s">
        <v>159</v>
      </c>
      <c r="AU153" s="142" t="s">
        <v>78</v>
      </c>
      <c r="AV153" s="12" t="s">
        <v>76</v>
      </c>
      <c r="AW153" s="12" t="s">
        <v>32</v>
      </c>
      <c r="AX153" s="12" t="s">
        <v>71</v>
      </c>
      <c r="AY153" s="142" t="s">
        <v>147</v>
      </c>
    </row>
    <row r="154" spans="2:65" s="13" customFormat="1">
      <c r="B154" s="147"/>
      <c r="D154" s="141" t="s">
        <v>159</v>
      </c>
      <c r="E154" s="148" t="s">
        <v>19</v>
      </c>
      <c r="F154" s="149" t="s">
        <v>199</v>
      </c>
      <c r="H154" s="150">
        <v>1.056</v>
      </c>
      <c r="I154" s="151"/>
      <c r="L154" s="147"/>
      <c r="M154" s="152"/>
      <c r="T154" s="153"/>
      <c r="AT154" s="148" t="s">
        <v>159</v>
      </c>
      <c r="AU154" s="148" t="s">
        <v>78</v>
      </c>
      <c r="AV154" s="13" t="s">
        <v>78</v>
      </c>
      <c r="AW154" s="13" t="s">
        <v>32</v>
      </c>
      <c r="AX154" s="13" t="s">
        <v>76</v>
      </c>
      <c r="AY154" s="148" t="s">
        <v>147</v>
      </c>
    </row>
    <row r="155" spans="2:65" s="1" customFormat="1" ht="37.9" customHeight="1">
      <c r="B155" s="33"/>
      <c r="C155" s="123" t="s">
        <v>200</v>
      </c>
      <c r="D155" s="123" t="s">
        <v>150</v>
      </c>
      <c r="E155" s="124" t="s">
        <v>201</v>
      </c>
      <c r="F155" s="125" t="s">
        <v>202</v>
      </c>
      <c r="G155" s="126" t="s">
        <v>153</v>
      </c>
      <c r="H155" s="127">
        <v>2.7480000000000002</v>
      </c>
      <c r="I155" s="128"/>
      <c r="J155" s="129">
        <f>ROUND(I155*H155,2)</f>
        <v>0</v>
      </c>
      <c r="K155" s="125" t="s">
        <v>154</v>
      </c>
      <c r="L155" s="33"/>
      <c r="M155" s="130" t="s">
        <v>19</v>
      </c>
      <c r="N155" s="131" t="s">
        <v>42</v>
      </c>
      <c r="P155" s="132">
        <f>O155*H155</f>
        <v>0</v>
      </c>
      <c r="Q155" s="132">
        <v>6.1719999999999997E-2</v>
      </c>
      <c r="R155" s="132">
        <f>Q155*H155</f>
        <v>0.16960656000000002</v>
      </c>
      <c r="S155" s="132">
        <v>0</v>
      </c>
      <c r="T155" s="133">
        <f>S155*H155</f>
        <v>0</v>
      </c>
      <c r="AR155" s="134" t="s">
        <v>155</v>
      </c>
      <c r="AT155" s="134" t="s">
        <v>150</v>
      </c>
      <c r="AU155" s="134" t="s">
        <v>78</v>
      </c>
      <c r="AY155" s="18" t="s">
        <v>147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8" t="s">
        <v>76</v>
      </c>
      <c r="BK155" s="135">
        <f>ROUND(I155*H155,2)</f>
        <v>0</v>
      </c>
      <c r="BL155" s="18" t="s">
        <v>155</v>
      </c>
      <c r="BM155" s="134" t="s">
        <v>203</v>
      </c>
    </row>
    <row r="156" spans="2:65" s="1" customFormat="1">
      <c r="B156" s="33"/>
      <c r="D156" s="136" t="s">
        <v>157</v>
      </c>
      <c r="F156" s="137" t="s">
        <v>204</v>
      </c>
      <c r="I156" s="138"/>
      <c r="L156" s="33"/>
      <c r="M156" s="139"/>
      <c r="T156" s="54"/>
      <c r="AT156" s="18" t="s">
        <v>157</v>
      </c>
      <c r="AU156" s="18" t="s">
        <v>78</v>
      </c>
    </row>
    <row r="157" spans="2:65" s="12" customFormat="1">
      <c r="B157" s="140"/>
      <c r="D157" s="141" t="s">
        <v>159</v>
      </c>
      <c r="E157" s="142" t="s">
        <v>19</v>
      </c>
      <c r="F157" s="143" t="s">
        <v>205</v>
      </c>
      <c r="H157" s="142" t="s">
        <v>19</v>
      </c>
      <c r="I157" s="144"/>
      <c r="L157" s="140"/>
      <c r="M157" s="145"/>
      <c r="T157" s="146"/>
      <c r="AT157" s="142" t="s">
        <v>159</v>
      </c>
      <c r="AU157" s="142" t="s">
        <v>78</v>
      </c>
      <c r="AV157" s="12" t="s">
        <v>76</v>
      </c>
      <c r="AW157" s="12" t="s">
        <v>32</v>
      </c>
      <c r="AX157" s="12" t="s">
        <v>71</v>
      </c>
      <c r="AY157" s="142" t="s">
        <v>147</v>
      </c>
    </row>
    <row r="158" spans="2:65" s="13" customFormat="1">
      <c r="B158" s="147"/>
      <c r="D158" s="141" t="s">
        <v>159</v>
      </c>
      <c r="E158" s="148" t="s">
        <v>19</v>
      </c>
      <c r="F158" s="149" t="s">
        <v>206</v>
      </c>
      <c r="H158" s="150">
        <v>2.7480000000000002</v>
      </c>
      <c r="I158" s="151"/>
      <c r="L158" s="147"/>
      <c r="M158" s="152"/>
      <c r="T158" s="153"/>
      <c r="AT158" s="148" t="s">
        <v>159</v>
      </c>
      <c r="AU158" s="148" t="s">
        <v>78</v>
      </c>
      <c r="AV158" s="13" t="s">
        <v>78</v>
      </c>
      <c r="AW158" s="13" t="s">
        <v>32</v>
      </c>
      <c r="AX158" s="13" t="s">
        <v>76</v>
      </c>
      <c r="AY158" s="148" t="s">
        <v>147</v>
      </c>
    </row>
    <row r="159" spans="2:65" s="11" customFormat="1" ht="22.9" customHeight="1">
      <c r="B159" s="111"/>
      <c r="D159" s="112" t="s">
        <v>70</v>
      </c>
      <c r="E159" s="121" t="s">
        <v>155</v>
      </c>
      <c r="F159" s="121" t="s">
        <v>207</v>
      </c>
      <c r="I159" s="114"/>
      <c r="J159" s="122">
        <f>BK159</f>
        <v>0</v>
      </c>
      <c r="L159" s="111"/>
      <c r="M159" s="116"/>
      <c r="P159" s="117">
        <f>SUM(P160:P171)</f>
        <v>0</v>
      </c>
      <c r="R159" s="117">
        <f>SUM(R160:R171)</f>
        <v>0.56311999999999995</v>
      </c>
      <c r="T159" s="118">
        <f>SUM(T160:T171)</f>
        <v>0</v>
      </c>
      <c r="AR159" s="112" t="s">
        <v>76</v>
      </c>
      <c r="AT159" s="119" t="s">
        <v>70</v>
      </c>
      <c r="AU159" s="119" t="s">
        <v>76</v>
      </c>
      <c r="AY159" s="112" t="s">
        <v>147</v>
      </c>
      <c r="BK159" s="120">
        <f>SUM(BK160:BK171)</f>
        <v>0</v>
      </c>
    </row>
    <row r="160" spans="2:65" s="1" customFormat="1" ht="37.9" customHeight="1">
      <c r="B160" s="33"/>
      <c r="C160" s="123" t="s">
        <v>208</v>
      </c>
      <c r="D160" s="123" t="s">
        <v>150</v>
      </c>
      <c r="E160" s="124" t="s">
        <v>209</v>
      </c>
      <c r="F160" s="125" t="s">
        <v>210</v>
      </c>
      <c r="G160" s="126" t="s">
        <v>166</v>
      </c>
      <c r="H160" s="127">
        <v>4</v>
      </c>
      <c r="I160" s="128"/>
      <c r="J160" s="129">
        <f>ROUND(I160*H160,2)</f>
        <v>0</v>
      </c>
      <c r="K160" s="125" t="s">
        <v>154</v>
      </c>
      <c r="L160" s="33"/>
      <c r="M160" s="130" t="s">
        <v>19</v>
      </c>
      <c r="N160" s="131" t="s">
        <v>42</v>
      </c>
      <c r="P160" s="132">
        <f>O160*H160</f>
        <v>0</v>
      </c>
      <c r="Q160" s="132">
        <v>2.2780000000000002E-2</v>
      </c>
      <c r="R160" s="132">
        <f>Q160*H160</f>
        <v>9.1120000000000007E-2</v>
      </c>
      <c r="S160" s="132">
        <v>0</v>
      </c>
      <c r="T160" s="133">
        <f>S160*H160</f>
        <v>0</v>
      </c>
      <c r="AR160" s="134" t="s">
        <v>155</v>
      </c>
      <c r="AT160" s="134" t="s">
        <v>150</v>
      </c>
      <c r="AU160" s="134" t="s">
        <v>78</v>
      </c>
      <c r="AY160" s="18" t="s">
        <v>147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8" t="s">
        <v>76</v>
      </c>
      <c r="BK160" s="135">
        <f>ROUND(I160*H160,2)</f>
        <v>0</v>
      </c>
      <c r="BL160" s="18" t="s">
        <v>155</v>
      </c>
      <c r="BM160" s="134" t="s">
        <v>211</v>
      </c>
    </row>
    <row r="161" spans="2:65" s="1" customFormat="1">
      <c r="B161" s="33"/>
      <c r="D161" s="136" t="s">
        <v>157</v>
      </c>
      <c r="F161" s="137" t="s">
        <v>212</v>
      </c>
      <c r="I161" s="138"/>
      <c r="L161" s="33"/>
      <c r="M161" s="139"/>
      <c r="T161" s="54"/>
      <c r="AT161" s="18" t="s">
        <v>157</v>
      </c>
      <c r="AU161" s="18" t="s">
        <v>78</v>
      </c>
    </row>
    <row r="162" spans="2:65" s="12" customFormat="1" ht="22.5">
      <c r="B162" s="140"/>
      <c r="D162" s="141" t="s">
        <v>159</v>
      </c>
      <c r="E162" s="142" t="s">
        <v>19</v>
      </c>
      <c r="F162" s="143" t="s">
        <v>213</v>
      </c>
      <c r="H162" s="142" t="s">
        <v>19</v>
      </c>
      <c r="I162" s="144"/>
      <c r="L162" s="140"/>
      <c r="M162" s="145"/>
      <c r="T162" s="146"/>
      <c r="AT162" s="142" t="s">
        <v>159</v>
      </c>
      <c r="AU162" s="142" t="s">
        <v>78</v>
      </c>
      <c r="AV162" s="12" t="s">
        <v>76</v>
      </c>
      <c r="AW162" s="12" t="s">
        <v>32</v>
      </c>
      <c r="AX162" s="12" t="s">
        <v>71</v>
      </c>
      <c r="AY162" s="142" t="s">
        <v>147</v>
      </c>
    </row>
    <row r="163" spans="2:65" s="13" customFormat="1">
      <c r="B163" s="147"/>
      <c r="D163" s="141" t="s">
        <v>159</v>
      </c>
      <c r="E163" s="148" t="s">
        <v>19</v>
      </c>
      <c r="F163" s="149" t="s">
        <v>214</v>
      </c>
      <c r="H163" s="150">
        <v>4</v>
      </c>
      <c r="I163" s="151"/>
      <c r="L163" s="147"/>
      <c r="M163" s="152"/>
      <c r="T163" s="153"/>
      <c r="AT163" s="148" t="s">
        <v>159</v>
      </c>
      <c r="AU163" s="148" t="s">
        <v>78</v>
      </c>
      <c r="AV163" s="13" t="s">
        <v>78</v>
      </c>
      <c r="AW163" s="13" t="s">
        <v>32</v>
      </c>
      <c r="AX163" s="13" t="s">
        <v>76</v>
      </c>
      <c r="AY163" s="148" t="s">
        <v>147</v>
      </c>
    </row>
    <row r="164" spans="2:65" s="1" customFormat="1" ht="37.9" customHeight="1">
      <c r="B164" s="33"/>
      <c r="C164" s="123" t="s">
        <v>215</v>
      </c>
      <c r="D164" s="123" t="s">
        <v>150</v>
      </c>
      <c r="E164" s="124" t="s">
        <v>216</v>
      </c>
      <c r="F164" s="125" t="s">
        <v>217</v>
      </c>
      <c r="G164" s="126" t="s">
        <v>166</v>
      </c>
      <c r="H164" s="127">
        <v>8</v>
      </c>
      <c r="I164" s="128"/>
      <c r="J164" s="129">
        <f>ROUND(I164*H164,2)</f>
        <v>0</v>
      </c>
      <c r="K164" s="125" t="s">
        <v>154</v>
      </c>
      <c r="L164" s="33"/>
      <c r="M164" s="130" t="s">
        <v>19</v>
      </c>
      <c r="N164" s="131" t="s">
        <v>42</v>
      </c>
      <c r="P164" s="132">
        <f>O164*H164</f>
        <v>0</v>
      </c>
      <c r="Q164" s="132">
        <v>5.8999999999999997E-2</v>
      </c>
      <c r="R164" s="132">
        <f>Q164*H164</f>
        <v>0.47199999999999998</v>
      </c>
      <c r="S164" s="132">
        <v>0</v>
      </c>
      <c r="T164" s="133">
        <f>S164*H164</f>
        <v>0</v>
      </c>
      <c r="AR164" s="134" t="s">
        <v>155</v>
      </c>
      <c r="AT164" s="134" t="s">
        <v>150</v>
      </c>
      <c r="AU164" s="134" t="s">
        <v>78</v>
      </c>
      <c r="AY164" s="18" t="s">
        <v>147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8" t="s">
        <v>76</v>
      </c>
      <c r="BK164" s="135">
        <f>ROUND(I164*H164,2)</f>
        <v>0</v>
      </c>
      <c r="BL164" s="18" t="s">
        <v>155</v>
      </c>
      <c r="BM164" s="134" t="s">
        <v>218</v>
      </c>
    </row>
    <row r="165" spans="2:65" s="1" customFormat="1">
      <c r="B165" s="33"/>
      <c r="D165" s="136" t="s">
        <v>157</v>
      </c>
      <c r="F165" s="137" t="s">
        <v>219</v>
      </c>
      <c r="I165" s="138"/>
      <c r="L165" s="33"/>
      <c r="M165" s="139"/>
      <c r="T165" s="54"/>
      <c r="AT165" s="18" t="s">
        <v>157</v>
      </c>
      <c r="AU165" s="18" t="s">
        <v>78</v>
      </c>
    </row>
    <row r="166" spans="2:65" s="12" customFormat="1">
      <c r="B166" s="140"/>
      <c r="D166" s="141" t="s">
        <v>159</v>
      </c>
      <c r="E166" s="142" t="s">
        <v>19</v>
      </c>
      <c r="F166" s="143" t="s">
        <v>175</v>
      </c>
      <c r="H166" s="142" t="s">
        <v>19</v>
      </c>
      <c r="I166" s="144"/>
      <c r="L166" s="140"/>
      <c r="M166" s="145"/>
      <c r="T166" s="146"/>
      <c r="AT166" s="142" t="s">
        <v>159</v>
      </c>
      <c r="AU166" s="142" t="s">
        <v>78</v>
      </c>
      <c r="AV166" s="12" t="s">
        <v>76</v>
      </c>
      <c r="AW166" s="12" t="s">
        <v>32</v>
      </c>
      <c r="AX166" s="12" t="s">
        <v>71</v>
      </c>
      <c r="AY166" s="142" t="s">
        <v>147</v>
      </c>
    </row>
    <row r="167" spans="2:65" s="12" customFormat="1">
      <c r="B167" s="140"/>
      <c r="D167" s="141" t="s">
        <v>159</v>
      </c>
      <c r="E167" s="142" t="s">
        <v>19</v>
      </c>
      <c r="F167" s="143" t="s">
        <v>220</v>
      </c>
      <c r="H167" s="142" t="s">
        <v>19</v>
      </c>
      <c r="I167" s="144"/>
      <c r="L167" s="140"/>
      <c r="M167" s="145"/>
      <c r="T167" s="146"/>
      <c r="AT167" s="142" t="s">
        <v>159</v>
      </c>
      <c r="AU167" s="142" t="s">
        <v>78</v>
      </c>
      <c r="AV167" s="12" t="s">
        <v>76</v>
      </c>
      <c r="AW167" s="12" t="s">
        <v>32</v>
      </c>
      <c r="AX167" s="12" t="s">
        <v>71</v>
      </c>
      <c r="AY167" s="142" t="s">
        <v>147</v>
      </c>
    </row>
    <row r="168" spans="2:65" s="12" customFormat="1">
      <c r="B168" s="140"/>
      <c r="D168" s="141" t="s">
        <v>159</v>
      </c>
      <c r="E168" s="142" t="s">
        <v>19</v>
      </c>
      <c r="F168" s="143" t="s">
        <v>221</v>
      </c>
      <c r="H168" s="142" t="s">
        <v>19</v>
      </c>
      <c r="I168" s="144"/>
      <c r="L168" s="140"/>
      <c r="M168" s="145"/>
      <c r="T168" s="146"/>
      <c r="AT168" s="142" t="s">
        <v>159</v>
      </c>
      <c r="AU168" s="142" t="s">
        <v>78</v>
      </c>
      <c r="AV168" s="12" t="s">
        <v>76</v>
      </c>
      <c r="AW168" s="12" t="s">
        <v>32</v>
      </c>
      <c r="AX168" s="12" t="s">
        <v>71</v>
      </c>
      <c r="AY168" s="142" t="s">
        <v>147</v>
      </c>
    </row>
    <row r="169" spans="2:65" s="13" customFormat="1">
      <c r="B169" s="147"/>
      <c r="D169" s="141" t="s">
        <v>159</v>
      </c>
      <c r="E169" s="148" t="s">
        <v>19</v>
      </c>
      <c r="F169" s="149" t="s">
        <v>222</v>
      </c>
      <c r="H169" s="150">
        <v>4</v>
      </c>
      <c r="I169" s="151"/>
      <c r="L169" s="147"/>
      <c r="M169" s="152"/>
      <c r="T169" s="153"/>
      <c r="AT169" s="148" t="s">
        <v>159</v>
      </c>
      <c r="AU169" s="148" t="s">
        <v>78</v>
      </c>
      <c r="AV169" s="13" t="s">
        <v>78</v>
      </c>
      <c r="AW169" s="13" t="s">
        <v>32</v>
      </c>
      <c r="AX169" s="13" t="s">
        <v>71</v>
      </c>
      <c r="AY169" s="148" t="s">
        <v>147</v>
      </c>
    </row>
    <row r="170" spans="2:65" s="13" customFormat="1">
      <c r="B170" s="147"/>
      <c r="D170" s="141" t="s">
        <v>159</v>
      </c>
      <c r="E170" s="148" t="s">
        <v>19</v>
      </c>
      <c r="F170" s="149" t="s">
        <v>223</v>
      </c>
      <c r="H170" s="150">
        <v>4</v>
      </c>
      <c r="I170" s="151"/>
      <c r="L170" s="147"/>
      <c r="M170" s="152"/>
      <c r="T170" s="153"/>
      <c r="AT170" s="148" t="s">
        <v>159</v>
      </c>
      <c r="AU170" s="148" t="s">
        <v>78</v>
      </c>
      <c r="AV170" s="13" t="s">
        <v>78</v>
      </c>
      <c r="AW170" s="13" t="s">
        <v>32</v>
      </c>
      <c r="AX170" s="13" t="s">
        <v>71</v>
      </c>
      <c r="AY170" s="148" t="s">
        <v>147</v>
      </c>
    </row>
    <row r="171" spans="2:65" s="14" customFormat="1">
      <c r="B171" s="154"/>
      <c r="D171" s="141" t="s">
        <v>159</v>
      </c>
      <c r="E171" s="155" t="s">
        <v>19</v>
      </c>
      <c r="F171" s="156" t="s">
        <v>163</v>
      </c>
      <c r="H171" s="157">
        <v>8</v>
      </c>
      <c r="I171" s="158"/>
      <c r="L171" s="154"/>
      <c r="M171" s="159"/>
      <c r="T171" s="160"/>
      <c r="AT171" s="155" t="s">
        <v>159</v>
      </c>
      <c r="AU171" s="155" t="s">
        <v>78</v>
      </c>
      <c r="AV171" s="14" t="s">
        <v>155</v>
      </c>
      <c r="AW171" s="14" t="s">
        <v>32</v>
      </c>
      <c r="AX171" s="14" t="s">
        <v>76</v>
      </c>
      <c r="AY171" s="155" t="s">
        <v>147</v>
      </c>
    </row>
    <row r="172" spans="2:65" s="11" customFormat="1" ht="22.9" customHeight="1">
      <c r="B172" s="111"/>
      <c r="D172" s="112" t="s">
        <v>70</v>
      </c>
      <c r="E172" s="121" t="s">
        <v>224</v>
      </c>
      <c r="F172" s="121" t="s">
        <v>225</v>
      </c>
      <c r="I172" s="114"/>
      <c r="J172" s="122">
        <f>BK172</f>
        <v>0</v>
      </c>
      <c r="L172" s="111"/>
      <c r="M172" s="116"/>
      <c r="P172" s="117">
        <f>SUM(P173:P198)</f>
        <v>0</v>
      </c>
      <c r="R172" s="117">
        <f>SUM(R173:R198)</f>
        <v>5.0365345999999995</v>
      </c>
      <c r="T172" s="118">
        <f>SUM(T173:T198)</f>
        <v>0</v>
      </c>
      <c r="AR172" s="112" t="s">
        <v>76</v>
      </c>
      <c r="AT172" s="119" t="s">
        <v>70</v>
      </c>
      <c r="AU172" s="119" t="s">
        <v>76</v>
      </c>
      <c r="AY172" s="112" t="s">
        <v>147</v>
      </c>
      <c r="BK172" s="120">
        <f>SUM(BK173:BK198)</f>
        <v>0</v>
      </c>
    </row>
    <row r="173" spans="2:65" s="1" customFormat="1" ht="49.15" customHeight="1">
      <c r="B173" s="33"/>
      <c r="C173" s="123" t="s">
        <v>226</v>
      </c>
      <c r="D173" s="123" t="s">
        <v>150</v>
      </c>
      <c r="E173" s="124" t="s">
        <v>227</v>
      </c>
      <c r="F173" s="125" t="s">
        <v>228</v>
      </c>
      <c r="G173" s="126" t="s">
        <v>153</v>
      </c>
      <c r="H173" s="127">
        <v>44.81</v>
      </c>
      <c r="I173" s="128"/>
      <c r="J173" s="129">
        <f>ROUND(I173*H173,2)</f>
        <v>0</v>
      </c>
      <c r="K173" s="125" t="s">
        <v>154</v>
      </c>
      <c r="L173" s="33"/>
      <c r="M173" s="130" t="s">
        <v>19</v>
      </c>
      <c r="N173" s="131" t="s">
        <v>42</v>
      </c>
      <c r="P173" s="132">
        <f>O173*H173</f>
        <v>0</v>
      </c>
      <c r="Q173" s="132">
        <v>1.7399999999999999E-2</v>
      </c>
      <c r="R173" s="132">
        <f>Q173*H173</f>
        <v>0.779694</v>
      </c>
      <c r="S173" s="132">
        <v>0</v>
      </c>
      <c r="T173" s="133">
        <f>S173*H173</f>
        <v>0</v>
      </c>
      <c r="AR173" s="134" t="s">
        <v>155</v>
      </c>
      <c r="AT173" s="134" t="s">
        <v>150</v>
      </c>
      <c r="AU173" s="134" t="s">
        <v>78</v>
      </c>
      <c r="AY173" s="18" t="s">
        <v>147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8" t="s">
        <v>76</v>
      </c>
      <c r="BK173" s="135">
        <f>ROUND(I173*H173,2)</f>
        <v>0</v>
      </c>
      <c r="BL173" s="18" t="s">
        <v>155</v>
      </c>
      <c r="BM173" s="134" t="s">
        <v>229</v>
      </c>
    </row>
    <row r="174" spans="2:65" s="1" customFormat="1">
      <c r="B174" s="33"/>
      <c r="D174" s="136" t="s">
        <v>157</v>
      </c>
      <c r="F174" s="137" t="s">
        <v>230</v>
      </c>
      <c r="I174" s="138"/>
      <c r="L174" s="33"/>
      <c r="M174" s="139"/>
      <c r="T174" s="54"/>
      <c r="AT174" s="18" t="s">
        <v>157</v>
      </c>
      <c r="AU174" s="18" t="s">
        <v>78</v>
      </c>
    </row>
    <row r="175" spans="2:65" s="12" customFormat="1">
      <c r="B175" s="140"/>
      <c r="D175" s="141" t="s">
        <v>159</v>
      </c>
      <c r="E175" s="142" t="s">
        <v>19</v>
      </c>
      <c r="F175" s="143" t="s">
        <v>231</v>
      </c>
      <c r="H175" s="142" t="s">
        <v>19</v>
      </c>
      <c r="I175" s="144"/>
      <c r="L175" s="140"/>
      <c r="M175" s="145"/>
      <c r="T175" s="146"/>
      <c r="AT175" s="142" t="s">
        <v>159</v>
      </c>
      <c r="AU175" s="142" t="s">
        <v>78</v>
      </c>
      <c r="AV175" s="12" t="s">
        <v>76</v>
      </c>
      <c r="AW175" s="12" t="s">
        <v>32</v>
      </c>
      <c r="AX175" s="12" t="s">
        <v>71</v>
      </c>
      <c r="AY175" s="142" t="s">
        <v>147</v>
      </c>
    </row>
    <row r="176" spans="2:65" s="13" customFormat="1">
      <c r="B176" s="147"/>
      <c r="D176" s="141" t="s">
        <v>159</v>
      </c>
      <c r="E176" s="148" t="s">
        <v>19</v>
      </c>
      <c r="F176" s="149" t="s">
        <v>232</v>
      </c>
      <c r="H176" s="150">
        <v>44.81</v>
      </c>
      <c r="I176" s="151"/>
      <c r="L176" s="147"/>
      <c r="M176" s="152"/>
      <c r="T176" s="153"/>
      <c r="AT176" s="148" t="s">
        <v>159</v>
      </c>
      <c r="AU176" s="148" t="s">
        <v>78</v>
      </c>
      <c r="AV176" s="13" t="s">
        <v>78</v>
      </c>
      <c r="AW176" s="13" t="s">
        <v>32</v>
      </c>
      <c r="AX176" s="13" t="s">
        <v>76</v>
      </c>
      <c r="AY176" s="148" t="s">
        <v>147</v>
      </c>
    </row>
    <row r="177" spans="2:65" s="1" customFormat="1" ht="24.2" customHeight="1">
      <c r="B177" s="33"/>
      <c r="C177" s="123" t="s">
        <v>233</v>
      </c>
      <c r="D177" s="123" t="s">
        <v>150</v>
      </c>
      <c r="E177" s="124" t="s">
        <v>234</v>
      </c>
      <c r="F177" s="125" t="s">
        <v>235</v>
      </c>
      <c r="G177" s="126" t="s">
        <v>153</v>
      </c>
      <c r="H177" s="127">
        <v>152</v>
      </c>
      <c r="I177" s="128"/>
      <c r="J177" s="129">
        <f>ROUND(I177*H177,2)</f>
        <v>0</v>
      </c>
      <c r="K177" s="125" t="s">
        <v>154</v>
      </c>
      <c r="L177" s="33"/>
      <c r="M177" s="130" t="s">
        <v>19</v>
      </c>
      <c r="N177" s="131" t="s">
        <v>42</v>
      </c>
      <c r="P177" s="132">
        <f>O177*H177</f>
        <v>0</v>
      </c>
      <c r="Q177" s="132">
        <v>2.5000000000000001E-3</v>
      </c>
      <c r="R177" s="132">
        <f>Q177*H177</f>
        <v>0.38</v>
      </c>
      <c r="S177" s="132">
        <v>0</v>
      </c>
      <c r="T177" s="133">
        <f>S177*H177</f>
        <v>0</v>
      </c>
      <c r="AR177" s="134" t="s">
        <v>155</v>
      </c>
      <c r="AT177" s="134" t="s">
        <v>150</v>
      </c>
      <c r="AU177" s="134" t="s">
        <v>78</v>
      </c>
      <c r="AY177" s="18" t="s">
        <v>147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8" t="s">
        <v>76</v>
      </c>
      <c r="BK177" s="135">
        <f>ROUND(I177*H177,2)</f>
        <v>0</v>
      </c>
      <c r="BL177" s="18" t="s">
        <v>155</v>
      </c>
      <c r="BM177" s="134" t="s">
        <v>236</v>
      </c>
    </row>
    <row r="178" spans="2:65" s="1" customFormat="1">
      <c r="B178" s="33"/>
      <c r="D178" s="136" t="s">
        <v>157</v>
      </c>
      <c r="F178" s="137" t="s">
        <v>237</v>
      </c>
      <c r="I178" s="138"/>
      <c r="L178" s="33"/>
      <c r="M178" s="139"/>
      <c r="T178" s="54"/>
      <c r="AT178" s="18" t="s">
        <v>157</v>
      </c>
      <c r="AU178" s="18" t="s">
        <v>78</v>
      </c>
    </row>
    <row r="179" spans="2:65" s="12" customFormat="1">
      <c r="B179" s="140"/>
      <c r="D179" s="141" t="s">
        <v>159</v>
      </c>
      <c r="E179" s="142" t="s">
        <v>19</v>
      </c>
      <c r="F179" s="143" t="s">
        <v>238</v>
      </c>
      <c r="H179" s="142" t="s">
        <v>19</v>
      </c>
      <c r="I179" s="144"/>
      <c r="L179" s="140"/>
      <c r="M179" s="145"/>
      <c r="T179" s="146"/>
      <c r="AT179" s="142" t="s">
        <v>159</v>
      </c>
      <c r="AU179" s="142" t="s">
        <v>78</v>
      </c>
      <c r="AV179" s="12" t="s">
        <v>76</v>
      </c>
      <c r="AW179" s="12" t="s">
        <v>32</v>
      </c>
      <c r="AX179" s="12" t="s">
        <v>71</v>
      </c>
      <c r="AY179" s="142" t="s">
        <v>147</v>
      </c>
    </row>
    <row r="180" spans="2:65" s="13" customFormat="1">
      <c r="B180" s="147"/>
      <c r="D180" s="141" t="s">
        <v>159</v>
      </c>
      <c r="E180" s="148" t="s">
        <v>19</v>
      </c>
      <c r="F180" s="149" t="s">
        <v>239</v>
      </c>
      <c r="H180" s="150">
        <v>81</v>
      </c>
      <c r="I180" s="151"/>
      <c r="L180" s="147"/>
      <c r="M180" s="152"/>
      <c r="T180" s="153"/>
      <c r="AT180" s="148" t="s">
        <v>159</v>
      </c>
      <c r="AU180" s="148" t="s">
        <v>78</v>
      </c>
      <c r="AV180" s="13" t="s">
        <v>78</v>
      </c>
      <c r="AW180" s="13" t="s">
        <v>32</v>
      </c>
      <c r="AX180" s="13" t="s">
        <v>71</v>
      </c>
      <c r="AY180" s="148" t="s">
        <v>147</v>
      </c>
    </row>
    <row r="181" spans="2:65" s="13" customFormat="1">
      <c r="B181" s="147"/>
      <c r="D181" s="141" t="s">
        <v>159</v>
      </c>
      <c r="E181" s="148" t="s">
        <v>19</v>
      </c>
      <c r="F181" s="149" t="s">
        <v>240</v>
      </c>
      <c r="H181" s="150">
        <v>71</v>
      </c>
      <c r="I181" s="151"/>
      <c r="L181" s="147"/>
      <c r="M181" s="152"/>
      <c r="T181" s="153"/>
      <c r="AT181" s="148" t="s">
        <v>159</v>
      </c>
      <c r="AU181" s="148" t="s">
        <v>78</v>
      </c>
      <c r="AV181" s="13" t="s">
        <v>78</v>
      </c>
      <c r="AW181" s="13" t="s">
        <v>32</v>
      </c>
      <c r="AX181" s="13" t="s">
        <v>71</v>
      </c>
      <c r="AY181" s="148" t="s">
        <v>147</v>
      </c>
    </row>
    <row r="182" spans="2:65" s="14" customFormat="1">
      <c r="B182" s="154"/>
      <c r="D182" s="141" t="s">
        <v>159</v>
      </c>
      <c r="E182" s="155" t="s">
        <v>19</v>
      </c>
      <c r="F182" s="156" t="s">
        <v>163</v>
      </c>
      <c r="H182" s="157">
        <v>152</v>
      </c>
      <c r="I182" s="158"/>
      <c r="L182" s="154"/>
      <c r="M182" s="159"/>
      <c r="T182" s="160"/>
      <c r="AT182" s="155" t="s">
        <v>159</v>
      </c>
      <c r="AU182" s="155" t="s">
        <v>78</v>
      </c>
      <c r="AV182" s="14" t="s">
        <v>155</v>
      </c>
      <c r="AW182" s="14" t="s">
        <v>32</v>
      </c>
      <c r="AX182" s="14" t="s">
        <v>76</v>
      </c>
      <c r="AY182" s="155" t="s">
        <v>147</v>
      </c>
    </row>
    <row r="183" spans="2:65" s="1" customFormat="1" ht="37.9" customHeight="1">
      <c r="B183" s="33"/>
      <c r="C183" s="123" t="s">
        <v>8</v>
      </c>
      <c r="D183" s="123" t="s">
        <v>150</v>
      </c>
      <c r="E183" s="124" t="s">
        <v>241</v>
      </c>
      <c r="F183" s="125" t="s">
        <v>242</v>
      </c>
      <c r="G183" s="126" t="s">
        <v>166</v>
      </c>
      <c r="H183" s="127">
        <v>6</v>
      </c>
      <c r="I183" s="128"/>
      <c r="J183" s="129">
        <f>ROUND(I183*H183,2)</f>
        <v>0</v>
      </c>
      <c r="K183" s="125" t="s">
        <v>154</v>
      </c>
      <c r="L183" s="33"/>
      <c r="M183" s="130" t="s">
        <v>19</v>
      </c>
      <c r="N183" s="131" t="s">
        <v>42</v>
      </c>
      <c r="P183" s="132">
        <f>O183*H183</f>
        <v>0</v>
      </c>
      <c r="Q183" s="132">
        <v>0.15409999999999999</v>
      </c>
      <c r="R183" s="132">
        <f>Q183*H183</f>
        <v>0.92459999999999987</v>
      </c>
      <c r="S183" s="132">
        <v>0</v>
      </c>
      <c r="T183" s="133">
        <f>S183*H183</f>
        <v>0</v>
      </c>
      <c r="AR183" s="134" t="s">
        <v>155</v>
      </c>
      <c r="AT183" s="134" t="s">
        <v>150</v>
      </c>
      <c r="AU183" s="134" t="s">
        <v>78</v>
      </c>
      <c r="AY183" s="18" t="s">
        <v>147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8" t="s">
        <v>76</v>
      </c>
      <c r="BK183" s="135">
        <f>ROUND(I183*H183,2)</f>
        <v>0</v>
      </c>
      <c r="BL183" s="18" t="s">
        <v>155</v>
      </c>
      <c r="BM183" s="134" t="s">
        <v>243</v>
      </c>
    </row>
    <row r="184" spans="2:65" s="1" customFormat="1">
      <c r="B184" s="33"/>
      <c r="D184" s="136" t="s">
        <v>157</v>
      </c>
      <c r="F184" s="137" t="s">
        <v>244</v>
      </c>
      <c r="I184" s="138"/>
      <c r="L184" s="33"/>
      <c r="M184" s="139"/>
      <c r="T184" s="54"/>
      <c r="AT184" s="18" t="s">
        <v>157</v>
      </c>
      <c r="AU184" s="18" t="s">
        <v>78</v>
      </c>
    </row>
    <row r="185" spans="2:65" s="12" customFormat="1" ht="22.5">
      <c r="B185" s="140"/>
      <c r="D185" s="141" t="s">
        <v>159</v>
      </c>
      <c r="E185" s="142" t="s">
        <v>19</v>
      </c>
      <c r="F185" s="143" t="s">
        <v>245</v>
      </c>
      <c r="H185" s="142" t="s">
        <v>19</v>
      </c>
      <c r="I185" s="144"/>
      <c r="L185" s="140"/>
      <c r="M185" s="145"/>
      <c r="T185" s="146"/>
      <c r="AT185" s="142" t="s">
        <v>159</v>
      </c>
      <c r="AU185" s="142" t="s">
        <v>78</v>
      </c>
      <c r="AV185" s="12" t="s">
        <v>76</v>
      </c>
      <c r="AW185" s="12" t="s">
        <v>32</v>
      </c>
      <c r="AX185" s="12" t="s">
        <v>71</v>
      </c>
      <c r="AY185" s="142" t="s">
        <v>147</v>
      </c>
    </row>
    <row r="186" spans="2:65" s="13" customFormat="1">
      <c r="B186" s="147"/>
      <c r="D186" s="141" t="s">
        <v>159</v>
      </c>
      <c r="E186" s="148" t="s">
        <v>19</v>
      </c>
      <c r="F186" s="149" t="s">
        <v>246</v>
      </c>
      <c r="H186" s="150">
        <v>6</v>
      </c>
      <c r="I186" s="151"/>
      <c r="L186" s="147"/>
      <c r="M186" s="152"/>
      <c r="T186" s="153"/>
      <c r="AT186" s="148" t="s">
        <v>159</v>
      </c>
      <c r="AU186" s="148" t="s">
        <v>78</v>
      </c>
      <c r="AV186" s="13" t="s">
        <v>78</v>
      </c>
      <c r="AW186" s="13" t="s">
        <v>32</v>
      </c>
      <c r="AX186" s="13" t="s">
        <v>76</v>
      </c>
      <c r="AY186" s="148" t="s">
        <v>147</v>
      </c>
    </row>
    <row r="187" spans="2:65" s="1" customFormat="1" ht="44.25" customHeight="1">
      <c r="B187" s="33"/>
      <c r="C187" s="123" t="s">
        <v>247</v>
      </c>
      <c r="D187" s="123" t="s">
        <v>150</v>
      </c>
      <c r="E187" s="124" t="s">
        <v>248</v>
      </c>
      <c r="F187" s="125" t="s">
        <v>249</v>
      </c>
      <c r="G187" s="126" t="s">
        <v>153</v>
      </c>
      <c r="H187" s="127">
        <v>169.66900000000001</v>
      </c>
      <c r="I187" s="128"/>
      <c r="J187" s="129">
        <f>ROUND(I187*H187,2)</f>
        <v>0</v>
      </c>
      <c r="K187" s="125" t="s">
        <v>154</v>
      </c>
      <c r="L187" s="33"/>
      <c r="M187" s="130" t="s">
        <v>19</v>
      </c>
      <c r="N187" s="131" t="s">
        <v>42</v>
      </c>
      <c r="P187" s="132">
        <f>O187*H187</f>
        <v>0</v>
      </c>
      <c r="Q187" s="132">
        <v>1.7399999999999999E-2</v>
      </c>
      <c r="R187" s="132">
        <f>Q187*H187</f>
        <v>2.9522406000000001</v>
      </c>
      <c r="S187" s="132">
        <v>0</v>
      </c>
      <c r="T187" s="133">
        <f>S187*H187</f>
        <v>0</v>
      </c>
      <c r="AR187" s="134" t="s">
        <v>155</v>
      </c>
      <c r="AT187" s="134" t="s">
        <v>150</v>
      </c>
      <c r="AU187" s="134" t="s">
        <v>78</v>
      </c>
      <c r="AY187" s="18" t="s">
        <v>147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8" t="s">
        <v>76</v>
      </c>
      <c r="BK187" s="135">
        <f>ROUND(I187*H187,2)</f>
        <v>0</v>
      </c>
      <c r="BL187" s="18" t="s">
        <v>155</v>
      </c>
      <c r="BM187" s="134" t="s">
        <v>250</v>
      </c>
    </row>
    <row r="188" spans="2:65" s="1" customFormat="1">
      <c r="B188" s="33"/>
      <c r="D188" s="136" t="s">
        <v>157</v>
      </c>
      <c r="F188" s="137" t="s">
        <v>251</v>
      </c>
      <c r="I188" s="138"/>
      <c r="L188" s="33"/>
      <c r="M188" s="139"/>
      <c r="T188" s="54"/>
      <c r="AT188" s="18" t="s">
        <v>157</v>
      </c>
      <c r="AU188" s="18" t="s">
        <v>78</v>
      </c>
    </row>
    <row r="189" spans="2:65" s="12" customFormat="1">
      <c r="B189" s="140"/>
      <c r="D189" s="141" t="s">
        <v>159</v>
      </c>
      <c r="E189" s="142" t="s">
        <v>19</v>
      </c>
      <c r="F189" s="143" t="s">
        <v>252</v>
      </c>
      <c r="H189" s="142" t="s">
        <v>19</v>
      </c>
      <c r="I189" s="144"/>
      <c r="L189" s="140"/>
      <c r="M189" s="145"/>
      <c r="T189" s="146"/>
      <c r="AT189" s="142" t="s">
        <v>159</v>
      </c>
      <c r="AU189" s="142" t="s">
        <v>78</v>
      </c>
      <c r="AV189" s="12" t="s">
        <v>76</v>
      </c>
      <c r="AW189" s="12" t="s">
        <v>32</v>
      </c>
      <c r="AX189" s="12" t="s">
        <v>71</v>
      </c>
      <c r="AY189" s="142" t="s">
        <v>147</v>
      </c>
    </row>
    <row r="190" spans="2:65" s="13" customFormat="1" ht="22.5">
      <c r="B190" s="147"/>
      <c r="D190" s="141" t="s">
        <v>159</v>
      </c>
      <c r="E190" s="148" t="s">
        <v>19</v>
      </c>
      <c r="F190" s="149" t="s">
        <v>253</v>
      </c>
      <c r="H190" s="150">
        <v>32.371000000000002</v>
      </c>
      <c r="I190" s="151"/>
      <c r="L190" s="147"/>
      <c r="M190" s="152"/>
      <c r="T190" s="153"/>
      <c r="AT190" s="148" t="s">
        <v>159</v>
      </c>
      <c r="AU190" s="148" t="s">
        <v>78</v>
      </c>
      <c r="AV190" s="13" t="s">
        <v>78</v>
      </c>
      <c r="AW190" s="13" t="s">
        <v>32</v>
      </c>
      <c r="AX190" s="13" t="s">
        <v>71</v>
      </c>
      <c r="AY190" s="148" t="s">
        <v>147</v>
      </c>
    </row>
    <row r="191" spans="2:65" s="13" customFormat="1">
      <c r="B191" s="147"/>
      <c r="D191" s="141" t="s">
        <v>159</v>
      </c>
      <c r="E191" s="148" t="s">
        <v>19</v>
      </c>
      <c r="F191" s="149" t="s">
        <v>254</v>
      </c>
      <c r="H191" s="150">
        <v>16.521999999999998</v>
      </c>
      <c r="I191" s="151"/>
      <c r="L191" s="147"/>
      <c r="M191" s="152"/>
      <c r="T191" s="153"/>
      <c r="AT191" s="148" t="s">
        <v>159</v>
      </c>
      <c r="AU191" s="148" t="s">
        <v>78</v>
      </c>
      <c r="AV191" s="13" t="s">
        <v>78</v>
      </c>
      <c r="AW191" s="13" t="s">
        <v>32</v>
      </c>
      <c r="AX191" s="13" t="s">
        <v>71</v>
      </c>
      <c r="AY191" s="148" t="s">
        <v>147</v>
      </c>
    </row>
    <row r="192" spans="2:65" s="13" customFormat="1">
      <c r="B192" s="147"/>
      <c r="D192" s="141" t="s">
        <v>159</v>
      </c>
      <c r="E192" s="148" t="s">
        <v>19</v>
      </c>
      <c r="F192" s="149" t="s">
        <v>255</v>
      </c>
      <c r="H192" s="150">
        <v>17.497</v>
      </c>
      <c r="I192" s="151"/>
      <c r="L192" s="147"/>
      <c r="M192" s="152"/>
      <c r="T192" s="153"/>
      <c r="AT192" s="148" t="s">
        <v>159</v>
      </c>
      <c r="AU192" s="148" t="s">
        <v>78</v>
      </c>
      <c r="AV192" s="13" t="s">
        <v>78</v>
      </c>
      <c r="AW192" s="13" t="s">
        <v>32</v>
      </c>
      <c r="AX192" s="13" t="s">
        <v>71</v>
      </c>
      <c r="AY192" s="148" t="s">
        <v>147</v>
      </c>
    </row>
    <row r="193" spans="2:65" s="13" customFormat="1">
      <c r="B193" s="147"/>
      <c r="D193" s="141" t="s">
        <v>159</v>
      </c>
      <c r="E193" s="148" t="s">
        <v>19</v>
      </c>
      <c r="F193" s="149" t="s">
        <v>256</v>
      </c>
      <c r="H193" s="150">
        <v>13.43</v>
      </c>
      <c r="I193" s="151"/>
      <c r="L193" s="147"/>
      <c r="M193" s="152"/>
      <c r="T193" s="153"/>
      <c r="AT193" s="148" t="s">
        <v>159</v>
      </c>
      <c r="AU193" s="148" t="s">
        <v>78</v>
      </c>
      <c r="AV193" s="13" t="s">
        <v>78</v>
      </c>
      <c r="AW193" s="13" t="s">
        <v>32</v>
      </c>
      <c r="AX193" s="13" t="s">
        <v>71</v>
      </c>
      <c r="AY193" s="148" t="s">
        <v>147</v>
      </c>
    </row>
    <row r="194" spans="2:65" s="13" customFormat="1">
      <c r="B194" s="147"/>
      <c r="D194" s="141" t="s">
        <v>159</v>
      </c>
      <c r="E194" s="148" t="s">
        <v>19</v>
      </c>
      <c r="F194" s="149" t="s">
        <v>257</v>
      </c>
      <c r="H194" s="150">
        <v>10.651</v>
      </c>
      <c r="I194" s="151"/>
      <c r="L194" s="147"/>
      <c r="M194" s="152"/>
      <c r="T194" s="153"/>
      <c r="AT194" s="148" t="s">
        <v>159</v>
      </c>
      <c r="AU194" s="148" t="s">
        <v>78</v>
      </c>
      <c r="AV194" s="13" t="s">
        <v>78</v>
      </c>
      <c r="AW194" s="13" t="s">
        <v>32</v>
      </c>
      <c r="AX194" s="13" t="s">
        <v>71</v>
      </c>
      <c r="AY194" s="148" t="s">
        <v>147</v>
      </c>
    </row>
    <row r="195" spans="2:65" s="13" customFormat="1" ht="22.5">
      <c r="B195" s="147"/>
      <c r="D195" s="141" t="s">
        <v>159</v>
      </c>
      <c r="E195" s="148" t="s">
        <v>19</v>
      </c>
      <c r="F195" s="149" t="s">
        <v>258</v>
      </c>
      <c r="H195" s="150">
        <v>41.991999999999997</v>
      </c>
      <c r="I195" s="151"/>
      <c r="L195" s="147"/>
      <c r="M195" s="152"/>
      <c r="T195" s="153"/>
      <c r="AT195" s="148" t="s">
        <v>159</v>
      </c>
      <c r="AU195" s="148" t="s">
        <v>78</v>
      </c>
      <c r="AV195" s="13" t="s">
        <v>78</v>
      </c>
      <c r="AW195" s="13" t="s">
        <v>32</v>
      </c>
      <c r="AX195" s="13" t="s">
        <v>71</v>
      </c>
      <c r="AY195" s="148" t="s">
        <v>147</v>
      </c>
    </row>
    <row r="196" spans="2:65" s="13" customFormat="1">
      <c r="B196" s="147"/>
      <c r="D196" s="141" t="s">
        <v>159</v>
      </c>
      <c r="E196" s="148" t="s">
        <v>19</v>
      </c>
      <c r="F196" s="149" t="s">
        <v>259</v>
      </c>
      <c r="H196" s="150">
        <v>26.905000000000001</v>
      </c>
      <c r="I196" s="151"/>
      <c r="L196" s="147"/>
      <c r="M196" s="152"/>
      <c r="T196" s="153"/>
      <c r="AT196" s="148" t="s">
        <v>159</v>
      </c>
      <c r="AU196" s="148" t="s">
        <v>78</v>
      </c>
      <c r="AV196" s="13" t="s">
        <v>78</v>
      </c>
      <c r="AW196" s="13" t="s">
        <v>32</v>
      </c>
      <c r="AX196" s="13" t="s">
        <v>71</v>
      </c>
      <c r="AY196" s="148" t="s">
        <v>147</v>
      </c>
    </row>
    <row r="197" spans="2:65" s="13" customFormat="1">
      <c r="B197" s="147"/>
      <c r="D197" s="141" t="s">
        <v>159</v>
      </c>
      <c r="E197" s="148" t="s">
        <v>19</v>
      </c>
      <c r="F197" s="149" t="s">
        <v>260</v>
      </c>
      <c r="H197" s="150">
        <v>10.301</v>
      </c>
      <c r="I197" s="151"/>
      <c r="L197" s="147"/>
      <c r="M197" s="152"/>
      <c r="T197" s="153"/>
      <c r="AT197" s="148" t="s">
        <v>159</v>
      </c>
      <c r="AU197" s="148" t="s">
        <v>78</v>
      </c>
      <c r="AV197" s="13" t="s">
        <v>78</v>
      </c>
      <c r="AW197" s="13" t="s">
        <v>32</v>
      </c>
      <c r="AX197" s="13" t="s">
        <v>71</v>
      </c>
      <c r="AY197" s="148" t="s">
        <v>147</v>
      </c>
    </row>
    <row r="198" spans="2:65" s="14" customFormat="1">
      <c r="B198" s="154"/>
      <c r="D198" s="141" t="s">
        <v>159</v>
      </c>
      <c r="E198" s="155" t="s">
        <v>19</v>
      </c>
      <c r="F198" s="156" t="s">
        <v>163</v>
      </c>
      <c r="H198" s="157">
        <v>169.66900000000001</v>
      </c>
      <c r="I198" s="158"/>
      <c r="L198" s="154"/>
      <c r="M198" s="159"/>
      <c r="T198" s="160"/>
      <c r="AT198" s="155" t="s">
        <v>159</v>
      </c>
      <c r="AU198" s="155" t="s">
        <v>78</v>
      </c>
      <c r="AV198" s="14" t="s">
        <v>155</v>
      </c>
      <c r="AW198" s="14" t="s">
        <v>32</v>
      </c>
      <c r="AX198" s="14" t="s">
        <v>76</v>
      </c>
      <c r="AY198" s="155" t="s">
        <v>147</v>
      </c>
    </row>
    <row r="199" spans="2:65" s="11" customFormat="1" ht="22.9" customHeight="1">
      <c r="B199" s="111"/>
      <c r="D199" s="112" t="s">
        <v>70</v>
      </c>
      <c r="E199" s="121" t="s">
        <v>261</v>
      </c>
      <c r="F199" s="121" t="s">
        <v>262</v>
      </c>
      <c r="I199" s="114"/>
      <c r="J199" s="122">
        <f>BK199</f>
        <v>0</v>
      </c>
      <c r="L199" s="111"/>
      <c r="M199" s="116"/>
      <c r="P199" s="117">
        <f>SUM(P200:P207)</f>
        <v>0</v>
      </c>
      <c r="R199" s="117">
        <f>SUM(R200:R207)</f>
        <v>1.5949999999999999E-2</v>
      </c>
      <c r="T199" s="118">
        <f>SUM(T200:T207)</f>
        <v>0</v>
      </c>
      <c r="AR199" s="112" t="s">
        <v>76</v>
      </c>
      <c r="AT199" s="119" t="s">
        <v>70</v>
      </c>
      <c r="AU199" s="119" t="s">
        <v>76</v>
      </c>
      <c r="AY199" s="112" t="s">
        <v>147</v>
      </c>
      <c r="BK199" s="120">
        <f>SUM(BK200:BK207)</f>
        <v>0</v>
      </c>
    </row>
    <row r="200" spans="2:65" s="1" customFormat="1" ht="44.25" customHeight="1">
      <c r="B200" s="33"/>
      <c r="C200" s="123" t="s">
        <v>263</v>
      </c>
      <c r="D200" s="123" t="s">
        <v>150</v>
      </c>
      <c r="E200" s="124" t="s">
        <v>264</v>
      </c>
      <c r="F200" s="125" t="s">
        <v>265</v>
      </c>
      <c r="G200" s="126" t="s">
        <v>166</v>
      </c>
      <c r="H200" s="127">
        <v>1</v>
      </c>
      <c r="I200" s="128"/>
      <c r="J200" s="129">
        <f>ROUND(I200*H200,2)</f>
        <v>0</v>
      </c>
      <c r="K200" s="125" t="s">
        <v>154</v>
      </c>
      <c r="L200" s="33"/>
      <c r="M200" s="130" t="s">
        <v>19</v>
      </c>
      <c r="N200" s="131" t="s">
        <v>42</v>
      </c>
      <c r="P200" s="132">
        <f>O200*H200</f>
        <v>0</v>
      </c>
      <c r="Q200" s="132">
        <v>1.174E-2</v>
      </c>
      <c r="R200" s="132">
        <f>Q200*H200</f>
        <v>1.174E-2</v>
      </c>
      <c r="S200" s="132">
        <v>0</v>
      </c>
      <c r="T200" s="133">
        <f>S200*H200</f>
        <v>0</v>
      </c>
      <c r="AR200" s="134" t="s">
        <v>155</v>
      </c>
      <c r="AT200" s="134" t="s">
        <v>150</v>
      </c>
      <c r="AU200" s="134" t="s">
        <v>78</v>
      </c>
      <c r="AY200" s="18" t="s">
        <v>147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8" t="s">
        <v>76</v>
      </c>
      <c r="BK200" s="135">
        <f>ROUND(I200*H200,2)</f>
        <v>0</v>
      </c>
      <c r="BL200" s="18" t="s">
        <v>155</v>
      </c>
      <c r="BM200" s="134" t="s">
        <v>266</v>
      </c>
    </row>
    <row r="201" spans="2:65" s="1" customFormat="1">
      <c r="B201" s="33"/>
      <c r="D201" s="136" t="s">
        <v>157</v>
      </c>
      <c r="F201" s="137" t="s">
        <v>267</v>
      </c>
      <c r="I201" s="138"/>
      <c r="L201" s="33"/>
      <c r="M201" s="139"/>
      <c r="T201" s="54"/>
      <c r="AT201" s="18" t="s">
        <v>157</v>
      </c>
      <c r="AU201" s="18" t="s">
        <v>78</v>
      </c>
    </row>
    <row r="202" spans="2:65" s="12" customFormat="1" ht="22.5">
      <c r="B202" s="140"/>
      <c r="D202" s="141" t="s">
        <v>159</v>
      </c>
      <c r="E202" s="142" t="s">
        <v>19</v>
      </c>
      <c r="F202" s="143" t="s">
        <v>268</v>
      </c>
      <c r="H202" s="142" t="s">
        <v>19</v>
      </c>
      <c r="I202" s="144"/>
      <c r="L202" s="140"/>
      <c r="M202" s="145"/>
      <c r="T202" s="146"/>
      <c r="AT202" s="142" t="s">
        <v>159</v>
      </c>
      <c r="AU202" s="142" t="s">
        <v>78</v>
      </c>
      <c r="AV202" s="12" t="s">
        <v>76</v>
      </c>
      <c r="AW202" s="12" t="s">
        <v>32</v>
      </c>
      <c r="AX202" s="12" t="s">
        <v>71</v>
      </c>
      <c r="AY202" s="142" t="s">
        <v>147</v>
      </c>
    </row>
    <row r="203" spans="2:65" s="13" customFormat="1">
      <c r="B203" s="147"/>
      <c r="D203" s="141" t="s">
        <v>159</v>
      </c>
      <c r="E203" s="148" t="s">
        <v>19</v>
      </c>
      <c r="F203" s="149" t="s">
        <v>76</v>
      </c>
      <c r="H203" s="150">
        <v>1</v>
      </c>
      <c r="I203" s="151"/>
      <c r="L203" s="147"/>
      <c r="M203" s="152"/>
      <c r="T203" s="153"/>
      <c r="AT203" s="148" t="s">
        <v>159</v>
      </c>
      <c r="AU203" s="148" t="s">
        <v>78</v>
      </c>
      <c r="AV203" s="13" t="s">
        <v>78</v>
      </c>
      <c r="AW203" s="13" t="s">
        <v>32</v>
      </c>
      <c r="AX203" s="13" t="s">
        <v>76</v>
      </c>
      <c r="AY203" s="148" t="s">
        <v>147</v>
      </c>
    </row>
    <row r="204" spans="2:65" s="1" customFormat="1" ht="44.25" customHeight="1">
      <c r="B204" s="33"/>
      <c r="C204" s="123" t="s">
        <v>269</v>
      </c>
      <c r="D204" s="123" t="s">
        <v>150</v>
      </c>
      <c r="E204" s="124" t="s">
        <v>270</v>
      </c>
      <c r="F204" s="125" t="s">
        <v>271</v>
      </c>
      <c r="G204" s="126" t="s">
        <v>166</v>
      </c>
      <c r="H204" s="127">
        <v>1</v>
      </c>
      <c r="I204" s="128"/>
      <c r="J204" s="129">
        <f>ROUND(I204*H204,2)</f>
        <v>0</v>
      </c>
      <c r="K204" s="125" t="s">
        <v>154</v>
      </c>
      <c r="L204" s="33"/>
      <c r="M204" s="130" t="s">
        <v>19</v>
      </c>
      <c r="N204" s="131" t="s">
        <v>42</v>
      </c>
      <c r="P204" s="132">
        <f>O204*H204</f>
        <v>0</v>
      </c>
      <c r="Q204" s="132">
        <v>4.2100000000000002E-3</v>
      </c>
      <c r="R204" s="132">
        <f>Q204*H204</f>
        <v>4.2100000000000002E-3</v>
      </c>
      <c r="S204" s="132">
        <v>0</v>
      </c>
      <c r="T204" s="133">
        <f>S204*H204</f>
        <v>0</v>
      </c>
      <c r="AR204" s="134" t="s">
        <v>155</v>
      </c>
      <c r="AT204" s="134" t="s">
        <v>150</v>
      </c>
      <c r="AU204" s="134" t="s">
        <v>78</v>
      </c>
      <c r="AY204" s="18" t="s">
        <v>147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8" t="s">
        <v>76</v>
      </c>
      <c r="BK204" s="135">
        <f>ROUND(I204*H204,2)</f>
        <v>0</v>
      </c>
      <c r="BL204" s="18" t="s">
        <v>155</v>
      </c>
      <c r="BM204" s="134" t="s">
        <v>272</v>
      </c>
    </row>
    <row r="205" spans="2:65" s="1" customFormat="1">
      <c r="B205" s="33"/>
      <c r="D205" s="136" t="s">
        <v>157</v>
      </c>
      <c r="F205" s="137" t="s">
        <v>273</v>
      </c>
      <c r="I205" s="138"/>
      <c r="L205" s="33"/>
      <c r="M205" s="139"/>
      <c r="T205" s="54"/>
      <c r="AT205" s="18" t="s">
        <v>157</v>
      </c>
      <c r="AU205" s="18" t="s">
        <v>78</v>
      </c>
    </row>
    <row r="206" spans="2:65" s="12" customFormat="1" ht="22.5">
      <c r="B206" s="140"/>
      <c r="D206" s="141" t="s">
        <v>159</v>
      </c>
      <c r="E206" s="142" t="s">
        <v>19</v>
      </c>
      <c r="F206" s="143" t="s">
        <v>268</v>
      </c>
      <c r="H206" s="142" t="s">
        <v>19</v>
      </c>
      <c r="I206" s="144"/>
      <c r="L206" s="140"/>
      <c r="M206" s="145"/>
      <c r="T206" s="146"/>
      <c r="AT206" s="142" t="s">
        <v>159</v>
      </c>
      <c r="AU206" s="142" t="s">
        <v>78</v>
      </c>
      <c r="AV206" s="12" t="s">
        <v>76</v>
      </c>
      <c r="AW206" s="12" t="s">
        <v>32</v>
      </c>
      <c r="AX206" s="12" t="s">
        <v>71</v>
      </c>
      <c r="AY206" s="142" t="s">
        <v>147</v>
      </c>
    </row>
    <row r="207" spans="2:65" s="13" customFormat="1">
      <c r="B207" s="147"/>
      <c r="D207" s="141" t="s">
        <v>159</v>
      </c>
      <c r="E207" s="148" t="s">
        <v>19</v>
      </c>
      <c r="F207" s="149" t="s">
        <v>76</v>
      </c>
      <c r="H207" s="150">
        <v>1</v>
      </c>
      <c r="I207" s="151"/>
      <c r="L207" s="147"/>
      <c r="M207" s="152"/>
      <c r="T207" s="153"/>
      <c r="AT207" s="148" t="s">
        <v>159</v>
      </c>
      <c r="AU207" s="148" t="s">
        <v>78</v>
      </c>
      <c r="AV207" s="13" t="s">
        <v>78</v>
      </c>
      <c r="AW207" s="13" t="s">
        <v>32</v>
      </c>
      <c r="AX207" s="13" t="s">
        <v>76</v>
      </c>
      <c r="AY207" s="148" t="s">
        <v>147</v>
      </c>
    </row>
    <row r="208" spans="2:65" s="11" customFormat="1" ht="22.9" customHeight="1">
      <c r="B208" s="111"/>
      <c r="D208" s="112" t="s">
        <v>70</v>
      </c>
      <c r="E208" s="121" t="s">
        <v>274</v>
      </c>
      <c r="F208" s="121" t="s">
        <v>275</v>
      </c>
      <c r="I208" s="114"/>
      <c r="J208" s="122">
        <f>BK208</f>
        <v>0</v>
      </c>
      <c r="L208" s="111"/>
      <c r="M208" s="116"/>
      <c r="P208" s="117">
        <f>SUM(P209:P248)</f>
        <v>0</v>
      </c>
      <c r="R208" s="117">
        <f>SUM(R209:R248)</f>
        <v>11.434625710000001</v>
      </c>
      <c r="T208" s="118">
        <f>SUM(T209:T248)</f>
        <v>0</v>
      </c>
      <c r="AR208" s="112" t="s">
        <v>76</v>
      </c>
      <c r="AT208" s="119" t="s">
        <v>70</v>
      </c>
      <c r="AU208" s="119" t="s">
        <v>76</v>
      </c>
      <c r="AY208" s="112" t="s">
        <v>147</v>
      </c>
      <c r="BK208" s="120">
        <f>SUM(BK209:BK248)</f>
        <v>0</v>
      </c>
    </row>
    <row r="209" spans="2:65" s="1" customFormat="1" ht="33" customHeight="1">
      <c r="B209" s="33"/>
      <c r="C209" s="123" t="s">
        <v>276</v>
      </c>
      <c r="D209" s="123" t="s">
        <v>150</v>
      </c>
      <c r="E209" s="124" t="s">
        <v>277</v>
      </c>
      <c r="F209" s="125" t="s">
        <v>278</v>
      </c>
      <c r="G209" s="126" t="s">
        <v>279</v>
      </c>
      <c r="H209" s="127">
        <v>4.2130000000000001</v>
      </c>
      <c r="I209" s="128"/>
      <c r="J209" s="129">
        <f>ROUND(I209*H209,2)</f>
        <v>0</v>
      </c>
      <c r="K209" s="125" t="s">
        <v>154</v>
      </c>
      <c r="L209" s="33"/>
      <c r="M209" s="130" t="s">
        <v>19</v>
      </c>
      <c r="N209" s="131" t="s">
        <v>42</v>
      </c>
      <c r="P209" s="132">
        <f>O209*H209</f>
        <v>0</v>
      </c>
      <c r="Q209" s="132">
        <v>2.5018699999999998</v>
      </c>
      <c r="R209" s="132">
        <f>Q209*H209</f>
        <v>10.540378309999999</v>
      </c>
      <c r="S209" s="132">
        <v>0</v>
      </c>
      <c r="T209" s="133">
        <f>S209*H209</f>
        <v>0</v>
      </c>
      <c r="AR209" s="134" t="s">
        <v>155</v>
      </c>
      <c r="AT209" s="134" t="s">
        <v>150</v>
      </c>
      <c r="AU209" s="134" t="s">
        <v>78</v>
      </c>
      <c r="AY209" s="18" t="s">
        <v>147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8" t="s">
        <v>76</v>
      </c>
      <c r="BK209" s="135">
        <f>ROUND(I209*H209,2)</f>
        <v>0</v>
      </c>
      <c r="BL209" s="18" t="s">
        <v>155</v>
      </c>
      <c r="BM209" s="134" t="s">
        <v>280</v>
      </c>
    </row>
    <row r="210" spans="2:65" s="1" customFormat="1">
      <c r="B210" s="33"/>
      <c r="D210" s="136" t="s">
        <v>157</v>
      </c>
      <c r="F210" s="137" t="s">
        <v>281</v>
      </c>
      <c r="I210" s="138"/>
      <c r="L210" s="33"/>
      <c r="M210" s="139"/>
      <c r="T210" s="54"/>
      <c r="AT210" s="18" t="s">
        <v>157</v>
      </c>
      <c r="AU210" s="18" t="s">
        <v>78</v>
      </c>
    </row>
    <row r="211" spans="2:65" s="12" customFormat="1">
      <c r="B211" s="140"/>
      <c r="D211" s="141" t="s">
        <v>159</v>
      </c>
      <c r="E211" s="142" t="s">
        <v>19</v>
      </c>
      <c r="F211" s="143" t="s">
        <v>282</v>
      </c>
      <c r="H211" s="142" t="s">
        <v>19</v>
      </c>
      <c r="I211" s="144"/>
      <c r="L211" s="140"/>
      <c r="M211" s="145"/>
      <c r="T211" s="146"/>
      <c r="AT211" s="142" t="s">
        <v>159</v>
      </c>
      <c r="AU211" s="142" t="s">
        <v>78</v>
      </c>
      <c r="AV211" s="12" t="s">
        <v>76</v>
      </c>
      <c r="AW211" s="12" t="s">
        <v>32</v>
      </c>
      <c r="AX211" s="12" t="s">
        <v>71</v>
      </c>
      <c r="AY211" s="142" t="s">
        <v>147</v>
      </c>
    </row>
    <row r="212" spans="2:65" s="13" customFormat="1">
      <c r="B212" s="147"/>
      <c r="D212" s="141" t="s">
        <v>159</v>
      </c>
      <c r="E212" s="148" t="s">
        <v>19</v>
      </c>
      <c r="F212" s="149" t="s">
        <v>283</v>
      </c>
      <c r="H212" s="150">
        <v>1.4810000000000001</v>
      </c>
      <c r="I212" s="151"/>
      <c r="L212" s="147"/>
      <c r="M212" s="152"/>
      <c r="T212" s="153"/>
      <c r="AT212" s="148" t="s">
        <v>159</v>
      </c>
      <c r="AU212" s="148" t="s">
        <v>78</v>
      </c>
      <c r="AV212" s="13" t="s">
        <v>78</v>
      </c>
      <c r="AW212" s="13" t="s">
        <v>32</v>
      </c>
      <c r="AX212" s="13" t="s">
        <v>71</v>
      </c>
      <c r="AY212" s="148" t="s">
        <v>147</v>
      </c>
    </row>
    <row r="213" spans="2:65" s="13" customFormat="1">
      <c r="B213" s="147"/>
      <c r="D213" s="141" t="s">
        <v>159</v>
      </c>
      <c r="E213" s="148" t="s">
        <v>19</v>
      </c>
      <c r="F213" s="149" t="s">
        <v>284</v>
      </c>
      <c r="H213" s="150">
        <v>2.7320000000000002</v>
      </c>
      <c r="I213" s="151"/>
      <c r="L213" s="147"/>
      <c r="M213" s="152"/>
      <c r="T213" s="153"/>
      <c r="AT213" s="148" t="s">
        <v>159</v>
      </c>
      <c r="AU213" s="148" t="s">
        <v>78</v>
      </c>
      <c r="AV213" s="13" t="s">
        <v>78</v>
      </c>
      <c r="AW213" s="13" t="s">
        <v>32</v>
      </c>
      <c r="AX213" s="13" t="s">
        <v>71</v>
      </c>
      <c r="AY213" s="148" t="s">
        <v>147</v>
      </c>
    </row>
    <row r="214" spans="2:65" s="14" customFormat="1">
      <c r="B214" s="154"/>
      <c r="D214" s="141" t="s">
        <v>159</v>
      </c>
      <c r="E214" s="155" t="s">
        <v>19</v>
      </c>
      <c r="F214" s="156" t="s">
        <v>163</v>
      </c>
      <c r="H214" s="157">
        <v>4.2130000000000001</v>
      </c>
      <c r="I214" s="158"/>
      <c r="L214" s="154"/>
      <c r="M214" s="159"/>
      <c r="T214" s="160"/>
      <c r="AT214" s="155" t="s">
        <v>159</v>
      </c>
      <c r="AU214" s="155" t="s">
        <v>78</v>
      </c>
      <c r="AV214" s="14" t="s">
        <v>155</v>
      </c>
      <c r="AW214" s="14" t="s">
        <v>32</v>
      </c>
      <c r="AX214" s="14" t="s">
        <v>76</v>
      </c>
      <c r="AY214" s="155" t="s">
        <v>147</v>
      </c>
    </row>
    <row r="215" spans="2:65" s="1" customFormat="1" ht="33" customHeight="1">
      <c r="B215" s="33"/>
      <c r="C215" s="123" t="s">
        <v>285</v>
      </c>
      <c r="D215" s="123" t="s">
        <v>150</v>
      </c>
      <c r="E215" s="124" t="s">
        <v>286</v>
      </c>
      <c r="F215" s="125" t="s">
        <v>287</v>
      </c>
      <c r="G215" s="126" t="s">
        <v>279</v>
      </c>
      <c r="H215" s="127">
        <v>4.2130000000000001</v>
      </c>
      <c r="I215" s="128"/>
      <c r="J215" s="129">
        <f>ROUND(I215*H215,2)</f>
        <v>0</v>
      </c>
      <c r="K215" s="125" t="s">
        <v>154</v>
      </c>
      <c r="L215" s="33"/>
      <c r="M215" s="130" t="s">
        <v>19</v>
      </c>
      <c r="N215" s="131" t="s">
        <v>42</v>
      </c>
      <c r="P215" s="132">
        <f>O215*H215</f>
        <v>0</v>
      </c>
      <c r="Q215" s="132">
        <v>0</v>
      </c>
      <c r="R215" s="132">
        <f>Q215*H215</f>
        <v>0</v>
      </c>
      <c r="S215" s="132">
        <v>0</v>
      </c>
      <c r="T215" s="133">
        <f>S215*H215</f>
        <v>0</v>
      </c>
      <c r="AR215" s="134" t="s">
        <v>155</v>
      </c>
      <c r="AT215" s="134" t="s">
        <v>150</v>
      </c>
      <c r="AU215" s="134" t="s">
        <v>78</v>
      </c>
      <c r="AY215" s="18" t="s">
        <v>147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8" t="s">
        <v>76</v>
      </c>
      <c r="BK215" s="135">
        <f>ROUND(I215*H215,2)</f>
        <v>0</v>
      </c>
      <c r="BL215" s="18" t="s">
        <v>155</v>
      </c>
      <c r="BM215" s="134" t="s">
        <v>288</v>
      </c>
    </row>
    <row r="216" spans="2:65" s="1" customFormat="1">
      <c r="B216" s="33"/>
      <c r="D216" s="136" t="s">
        <v>157</v>
      </c>
      <c r="F216" s="137" t="s">
        <v>289</v>
      </c>
      <c r="I216" s="138"/>
      <c r="L216" s="33"/>
      <c r="M216" s="139"/>
      <c r="T216" s="54"/>
      <c r="AT216" s="18" t="s">
        <v>157</v>
      </c>
      <c r="AU216" s="18" t="s">
        <v>78</v>
      </c>
    </row>
    <row r="217" spans="2:65" s="1" customFormat="1" ht="44.25" customHeight="1">
      <c r="B217" s="33"/>
      <c r="C217" s="123" t="s">
        <v>290</v>
      </c>
      <c r="D217" s="123" t="s">
        <v>150</v>
      </c>
      <c r="E217" s="124" t="s">
        <v>291</v>
      </c>
      <c r="F217" s="125" t="s">
        <v>292</v>
      </c>
      <c r="G217" s="126" t="s">
        <v>279</v>
      </c>
      <c r="H217" s="127">
        <v>4.2130000000000001</v>
      </c>
      <c r="I217" s="128"/>
      <c r="J217" s="129">
        <f>ROUND(I217*H217,2)</f>
        <v>0</v>
      </c>
      <c r="K217" s="125" t="s">
        <v>154</v>
      </c>
      <c r="L217" s="33"/>
      <c r="M217" s="130" t="s">
        <v>19</v>
      </c>
      <c r="N217" s="131" t="s">
        <v>42</v>
      </c>
      <c r="P217" s="132">
        <f>O217*H217</f>
        <v>0</v>
      </c>
      <c r="Q217" s="132">
        <v>0</v>
      </c>
      <c r="R217" s="132">
        <f>Q217*H217</f>
        <v>0</v>
      </c>
      <c r="S217" s="132">
        <v>0</v>
      </c>
      <c r="T217" s="133">
        <f>S217*H217</f>
        <v>0</v>
      </c>
      <c r="AR217" s="134" t="s">
        <v>155</v>
      </c>
      <c r="AT217" s="134" t="s">
        <v>150</v>
      </c>
      <c r="AU217" s="134" t="s">
        <v>78</v>
      </c>
      <c r="AY217" s="18" t="s">
        <v>147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8" t="s">
        <v>76</v>
      </c>
      <c r="BK217" s="135">
        <f>ROUND(I217*H217,2)</f>
        <v>0</v>
      </c>
      <c r="BL217" s="18" t="s">
        <v>155</v>
      </c>
      <c r="BM217" s="134" t="s">
        <v>293</v>
      </c>
    </row>
    <row r="218" spans="2:65" s="1" customFormat="1">
      <c r="B218" s="33"/>
      <c r="D218" s="136" t="s">
        <v>157</v>
      </c>
      <c r="F218" s="137" t="s">
        <v>294</v>
      </c>
      <c r="I218" s="138"/>
      <c r="L218" s="33"/>
      <c r="M218" s="139"/>
      <c r="T218" s="54"/>
      <c r="AT218" s="18" t="s">
        <v>157</v>
      </c>
      <c r="AU218" s="18" t="s">
        <v>78</v>
      </c>
    </row>
    <row r="219" spans="2:65" s="1" customFormat="1" ht="21.75" customHeight="1">
      <c r="B219" s="33"/>
      <c r="C219" s="123" t="s">
        <v>295</v>
      </c>
      <c r="D219" s="123" t="s">
        <v>150</v>
      </c>
      <c r="E219" s="124" t="s">
        <v>296</v>
      </c>
      <c r="F219" s="125" t="s">
        <v>297</v>
      </c>
      <c r="G219" s="126" t="s">
        <v>172</v>
      </c>
      <c r="H219" s="127">
        <v>0.23599999999999999</v>
      </c>
      <c r="I219" s="128"/>
      <c r="J219" s="129">
        <f>ROUND(I219*H219,2)</f>
        <v>0</v>
      </c>
      <c r="K219" s="125" t="s">
        <v>154</v>
      </c>
      <c r="L219" s="33"/>
      <c r="M219" s="130" t="s">
        <v>19</v>
      </c>
      <c r="N219" s="131" t="s">
        <v>42</v>
      </c>
      <c r="P219" s="132">
        <f>O219*H219</f>
        <v>0</v>
      </c>
      <c r="Q219" s="132">
        <v>1.06277</v>
      </c>
      <c r="R219" s="132">
        <f>Q219*H219</f>
        <v>0.25081371999999996</v>
      </c>
      <c r="S219" s="132">
        <v>0</v>
      </c>
      <c r="T219" s="133">
        <f>S219*H219</f>
        <v>0</v>
      </c>
      <c r="AR219" s="134" t="s">
        <v>155</v>
      </c>
      <c r="AT219" s="134" t="s">
        <v>150</v>
      </c>
      <c r="AU219" s="134" t="s">
        <v>78</v>
      </c>
      <c r="AY219" s="18" t="s">
        <v>147</v>
      </c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8" t="s">
        <v>76</v>
      </c>
      <c r="BK219" s="135">
        <f>ROUND(I219*H219,2)</f>
        <v>0</v>
      </c>
      <c r="BL219" s="18" t="s">
        <v>155</v>
      </c>
      <c r="BM219" s="134" t="s">
        <v>298</v>
      </c>
    </row>
    <row r="220" spans="2:65" s="1" customFormat="1">
      <c r="B220" s="33"/>
      <c r="D220" s="136" t="s">
        <v>157</v>
      </c>
      <c r="F220" s="137" t="s">
        <v>299</v>
      </c>
      <c r="I220" s="138"/>
      <c r="L220" s="33"/>
      <c r="M220" s="139"/>
      <c r="T220" s="54"/>
      <c r="AT220" s="18" t="s">
        <v>157</v>
      </c>
      <c r="AU220" s="18" t="s">
        <v>78</v>
      </c>
    </row>
    <row r="221" spans="2:65" s="12" customFormat="1" ht="22.5">
      <c r="B221" s="140"/>
      <c r="D221" s="141" t="s">
        <v>159</v>
      </c>
      <c r="E221" s="142" t="s">
        <v>19</v>
      </c>
      <c r="F221" s="143" t="s">
        <v>300</v>
      </c>
      <c r="H221" s="142" t="s">
        <v>19</v>
      </c>
      <c r="I221" s="144"/>
      <c r="L221" s="140"/>
      <c r="M221" s="145"/>
      <c r="T221" s="146"/>
      <c r="AT221" s="142" t="s">
        <v>159</v>
      </c>
      <c r="AU221" s="142" t="s">
        <v>78</v>
      </c>
      <c r="AV221" s="12" t="s">
        <v>76</v>
      </c>
      <c r="AW221" s="12" t="s">
        <v>32</v>
      </c>
      <c r="AX221" s="12" t="s">
        <v>71</v>
      </c>
      <c r="AY221" s="142" t="s">
        <v>147</v>
      </c>
    </row>
    <row r="222" spans="2:65" s="13" customFormat="1">
      <c r="B222" s="147"/>
      <c r="D222" s="141" t="s">
        <v>159</v>
      </c>
      <c r="E222" s="148" t="s">
        <v>19</v>
      </c>
      <c r="F222" s="149" t="s">
        <v>301</v>
      </c>
      <c r="H222" s="150">
        <v>8.3000000000000004E-2</v>
      </c>
      <c r="I222" s="151"/>
      <c r="L222" s="147"/>
      <c r="M222" s="152"/>
      <c r="T222" s="153"/>
      <c r="AT222" s="148" t="s">
        <v>159</v>
      </c>
      <c r="AU222" s="148" t="s">
        <v>78</v>
      </c>
      <c r="AV222" s="13" t="s">
        <v>78</v>
      </c>
      <c r="AW222" s="13" t="s">
        <v>32</v>
      </c>
      <c r="AX222" s="13" t="s">
        <v>71</v>
      </c>
      <c r="AY222" s="148" t="s">
        <v>147</v>
      </c>
    </row>
    <row r="223" spans="2:65" s="13" customFormat="1">
      <c r="B223" s="147"/>
      <c r="D223" s="141" t="s">
        <v>159</v>
      </c>
      <c r="E223" s="148" t="s">
        <v>19</v>
      </c>
      <c r="F223" s="149" t="s">
        <v>302</v>
      </c>
      <c r="H223" s="150">
        <v>0.153</v>
      </c>
      <c r="I223" s="151"/>
      <c r="L223" s="147"/>
      <c r="M223" s="152"/>
      <c r="T223" s="153"/>
      <c r="AT223" s="148" t="s">
        <v>159</v>
      </c>
      <c r="AU223" s="148" t="s">
        <v>78</v>
      </c>
      <c r="AV223" s="13" t="s">
        <v>78</v>
      </c>
      <c r="AW223" s="13" t="s">
        <v>32</v>
      </c>
      <c r="AX223" s="13" t="s">
        <v>71</v>
      </c>
      <c r="AY223" s="148" t="s">
        <v>147</v>
      </c>
    </row>
    <row r="224" spans="2:65" s="14" customFormat="1">
      <c r="B224" s="154"/>
      <c r="D224" s="141" t="s">
        <v>159</v>
      </c>
      <c r="E224" s="155" t="s">
        <v>19</v>
      </c>
      <c r="F224" s="156" t="s">
        <v>163</v>
      </c>
      <c r="H224" s="157">
        <v>0.23599999999999999</v>
      </c>
      <c r="I224" s="158"/>
      <c r="L224" s="154"/>
      <c r="M224" s="159"/>
      <c r="T224" s="160"/>
      <c r="AT224" s="155" t="s">
        <v>159</v>
      </c>
      <c r="AU224" s="155" t="s">
        <v>78</v>
      </c>
      <c r="AV224" s="14" t="s">
        <v>155</v>
      </c>
      <c r="AW224" s="14" t="s">
        <v>32</v>
      </c>
      <c r="AX224" s="14" t="s">
        <v>76</v>
      </c>
      <c r="AY224" s="155" t="s">
        <v>147</v>
      </c>
    </row>
    <row r="225" spans="2:65" s="1" customFormat="1" ht="24.2" customHeight="1">
      <c r="B225" s="33"/>
      <c r="C225" s="123" t="s">
        <v>303</v>
      </c>
      <c r="D225" s="123" t="s">
        <v>150</v>
      </c>
      <c r="E225" s="124" t="s">
        <v>304</v>
      </c>
      <c r="F225" s="125" t="s">
        <v>305</v>
      </c>
      <c r="G225" s="126" t="s">
        <v>153</v>
      </c>
      <c r="H225" s="127">
        <v>64.81</v>
      </c>
      <c r="I225" s="128"/>
      <c r="J225" s="129">
        <f>ROUND(I225*H225,2)</f>
        <v>0</v>
      </c>
      <c r="K225" s="125" t="s">
        <v>154</v>
      </c>
      <c r="L225" s="33"/>
      <c r="M225" s="130" t="s">
        <v>19</v>
      </c>
      <c r="N225" s="131" t="s">
        <v>42</v>
      </c>
      <c r="P225" s="132">
        <f>O225*H225</f>
        <v>0</v>
      </c>
      <c r="Q225" s="132">
        <v>1.2999999999999999E-4</v>
      </c>
      <c r="R225" s="132">
        <f>Q225*H225</f>
        <v>8.4253000000000002E-3</v>
      </c>
      <c r="S225" s="132">
        <v>0</v>
      </c>
      <c r="T225" s="133">
        <f>S225*H225</f>
        <v>0</v>
      </c>
      <c r="AR225" s="134" t="s">
        <v>155</v>
      </c>
      <c r="AT225" s="134" t="s">
        <v>150</v>
      </c>
      <c r="AU225" s="134" t="s">
        <v>78</v>
      </c>
      <c r="AY225" s="18" t="s">
        <v>147</v>
      </c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8" t="s">
        <v>76</v>
      </c>
      <c r="BK225" s="135">
        <f>ROUND(I225*H225,2)</f>
        <v>0</v>
      </c>
      <c r="BL225" s="18" t="s">
        <v>155</v>
      </c>
      <c r="BM225" s="134" t="s">
        <v>306</v>
      </c>
    </row>
    <row r="226" spans="2:65" s="1" customFormat="1">
      <c r="B226" s="33"/>
      <c r="D226" s="136" t="s">
        <v>157</v>
      </c>
      <c r="F226" s="137" t="s">
        <v>307</v>
      </c>
      <c r="I226" s="138"/>
      <c r="L226" s="33"/>
      <c r="M226" s="139"/>
      <c r="T226" s="54"/>
      <c r="AT226" s="18" t="s">
        <v>157</v>
      </c>
      <c r="AU226" s="18" t="s">
        <v>78</v>
      </c>
    </row>
    <row r="227" spans="2:65" s="12" customFormat="1">
      <c r="B227" s="140"/>
      <c r="D227" s="141" t="s">
        <v>159</v>
      </c>
      <c r="E227" s="142" t="s">
        <v>19</v>
      </c>
      <c r="F227" s="143" t="s">
        <v>282</v>
      </c>
      <c r="H227" s="142" t="s">
        <v>19</v>
      </c>
      <c r="I227" s="144"/>
      <c r="L227" s="140"/>
      <c r="M227" s="145"/>
      <c r="T227" s="146"/>
      <c r="AT227" s="142" t="s">
        <v>159</v>
      </c>
      <c r="AU227" s="142" t="s">
        <v>78</v>
      </c>
      <c r="AV227" s="12" t="s">
        <v>76</v>
      </c>
      <c r="AW227" s="12" t="s">
        <v>32</v>
      </c>
      <c r="AX227" s="12" t="s">
        <v>71</v>
      </c>
      <c r="AY227" s="142" t="s">
        <v>147</v>
      </c>
    </row>
    <row r="228" spans="2:65" s="13" customFormat="1">
      <c r="B228" s="147"/>
      <c r="D228" s="141" t="s">
        <v>159</v>
      </c>
      <c r="E228" s="148" t="s">
        <v>19</v>
      </c>
      <c r="F228" s="149" t="s">
        <v>308</v>
      </c>
      <c r="H228" s="150">
        <v>22.78</v>
      </c>
      <c r="I228" s="151"/>
      <c r="L228" s="147"/>
      <c r="M228" s="152"/>
      <c r="T228" s="153"/>
      <c r="AT228" s="148" t="s">
        <v>159</v>
      </c>
      <c r="AU228" s="148" t="s">
        <v>78</v>
      </c>
      <c r="AV228" s="13" t="s">
        <v>78</v>
      </c>
      <c r="AW228" s="13" t="s">
        <v>32</v>
      </c>
      <c r="AX228" s="13" t="s">
        <v>71</v>
      </c>
      <c r="AY228" s="148" t="s">
        <v>147</v>
      </c>
    </row>
    <row r="229" spans="2:65" s="13" customFormat="1">
      <c r="B229" s="147"/>
      <c r="D229" s="141" t="s">
        <v>159</v>
      </c>
      <c r="E229" s="148" t="s">
        <v>19</v>
      </c>
      <c r="F229" s="149" t="s">
        <v>309</v>
      </c>
      <c r="H229" s="150">
        <v>42.03</v>
      </c>
      <c r="I229" s="151"/>
      <c r="L229" s="147"/>
      <c r="M229" s="152"/>
      <c r="T229" s="153"/>
      <c r="AT229" s="148" t="s">
        <v>159</v>
      </c>
      <c r="AU229" s="148" t="s">
        <v>78</v>
      </c>
      <c r="AV229" s="13" t="s">
        <v>78</v>
      </c>
      <c r="AW229" s="13" t="s">
        <v>32</v>
      </c>
      <c r="AX229" s="13" t="s">
        <v>71</v>
      </c>
      <c r="AY229" s="148" t="s">
        <v>147</v>
      </c>
    </row>
    <row r="230" spans="2:65" s="14" customFormat="1">
      <c r="B230" s="154"/>
      <c r="D230" s="141" t="s">
        <v>159</v>
      </c>
      <c r="E230" s="155" t="s">
        <v>19</v>
      </c>
      <c r="F230" s="156" t="s">
        <v>163</v>
      </c>
      <c r="H230" s="157">
        <v>64.81</v>
      </c>
      <c r="I230" s="158"/>
      <c r="L230" s="154"/>
      <c r="M230" s="159"/>
      <c r="T230" s="160"/>
      <c r="AT230" s="155" t="s">
        <v>159</v>
      </c>
      <c r="AU230" s="155" t="s">
        <v>78</v>
      </c>
      <c r="AV230" s="14" t="s">
        <v>155</v>
      </c>
      <c r="AW230" s="14" t="s">
        <v>32</v>
      </c>
      <c r="AX230" s="14" t="s">
        <v>76</v>
      </c>
      <c r="AY230" s="155" t="s">
        <v>147</v>
      </c>
    </row>
    <row r="231" spans="2:65" s="1" customFormat="1" ht="24.2" customHeight="1">
      <c r="B231" s="33"/>
      <c r="C231" s="123" t="s">
        <v>7</v>
      </c>
      <c r="D231" s="123" t="s">
        <v>150</v>
      </c>
      <c r="E231" s="124" t="s">
        <v>310</v>
      </c>
      <c r="F231" s="125" t="s">
        <v>311</v>
      </c>
      <c r="G231" s="126" t="s">
        <v>153</v>
      </c>
      <c r="H231" s="127">
        <v>64.81</v>
      </c>
      <c r="I231" s="128"/>
      <c r="J231" s="129">
        <f>ROUND(I231*H231,2)</f>
        <v>0</v>
      </c>
      <c r="K231" s="125" t="s">
        <v>154</v>
      </c>
      <c r="L231" s="33"/>
      <c r="M231" s="130" t="s">
        <v>19</v>
      </c>
      <c r="N231" s="131" t="s">
        <v>42</v>
      </c>
      <c r="P231" s="132">
        <f>O231*H231</f>
        <v>0</v>
      </c>
      <c r="Q231" s="132">
        <v>3.3E-4</v>
      </c>
      <c r="R231" s="132">
        <f>Q231*H231</f>
        <v>2.1387300000000001E-2</v>
      </c>
      <c r="S231" s="132">
        <v>0</v>
      </c>
      <c r="T231" s="133">
        <f>S231*H231</f>
        <v>0</v>
      </c>
      <c r="AR231" s="134" t="s">
        <v>155</v>
      </c>
      <c r="AT231" s="134" t="s">
        <v>150</v>
      </c>
      <c r="AU231" s="134" t="s">
        <v>78</v>
      </c>
      <c r="AY231" s="18" t="s">
        <v>147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8" t="s">
        <v>76</v>
      </c>
      <c r="BK231" s="135">
        <f>ROUND(I231*H231,2)</f>
        <v>0</v>
      </c>
      <c r="BL231" s="18" t="s">
        <v>155</v>
      </c>
      <c r="BM231" s="134" t="s">
        <v>312</v>
      </c>
    </row>
    <row r="232" spans="2:65" s="1" customFormat="1">
      <c r="B232" s="33"/>
      <c r="D232" s="136" t="s">
        <v>157</v>
      </c>
      <c r="F232" s="137" t="s">
        <v>313</v>
      </c>
      <c r="I232" s="138"/>
      <c r="L232" s="33"/>
      <c r="M232" s="139"/>
      <c r="T232" s="54"/>
      <c r="AT232" s="18" t="s">
        <v>157</v>
      </c>
      <c r="AU232" s="18" t="s">
        <v>78</v>
      </c>
    </row>
    <row r="233" spans="2:65" s="12" customFormat="1">
      <c r="B233" s="140"/>
      <c r="D233" s="141" t="s">
        <v>159</v>
      </c>
      <c r="E233" s="142" t="s">
        <v>19</v>
      </c>
      <c r="F233" s="143" t="s">
        <v>282</v>
      </c>
      <c r="H233" s="142" t="s">
        <v>19</v>
      </c>
      <c r="I233" s="144"/>
      <c r="L233" s="140"/>
      <c r="M233" s="145"/>
      <c r="T233" s="146"/>
      <c r="AT233" s="142" t="s">
        <v>159</v>
      </c>
      <c r="AU233" s="142" t="s">
        <v>78</v>
      </c>
      <c r="AV233" s="12" t="s">
        <v>76</v>
      </c>
      <c r="AW233" s="12" t="s">
        <v>32</v>
      </c>
      <c r="AX233" s="12" t="s">
        <v>71</v>
      </c>
      <c r="AY233" s="142" t="s">
        <v>147</v>
      </c>
    </row>
    <row r="234" spans="2:65" s="13" customFormat="1">
      <c r="B234" s="147"/>
      <c r="D234" s="141" t="s">
        <v>159</v>
      </c>
      <c r="E234" s="148" t="s">
        <v>19</v>
      </c>
      <c r="F234" s="149" t="s">
        <v>308</v>
      </c>
      <c r="H234" s="150">
        <v>22.78</v>
      </c>
      <c r="I234" s="151"/>
      <c r="L234" s="147"/>
      <c r="M234" s="152"/>
      <c r="T234" s="153"/>
      <c r="AT234" s="148" t="s">
        <v>159</v>
      </c>
      <c r="AU234" s="148" t="s">
        <v>78</v>
      </c>
      <c r="AV234" s="13" t="s">
        <v>78</v>
      </c>
      <c r="AW234" s="13" t="s">
        <v>32</v>
      </c>
      <c r="AX234" s="13" t="s">
        <v>71</v>
      </c>
      <c r="AY234" s="148" t="s">
        <v>147</v>
      </c>
    </row>
    <row r="235" spans="2:65" s="13" customFormat="1">
      <c r="B235" s="147"/>
      <c r="D235" s="141" t="s">
        <v>159</v>
      </c>
      <c r="E235" s="148" t="s">
        <v>19</v>
      </c>
      <c r="F235" s="149" t="s">
        <v>309</v>
      </c>
      <c r="H235" s="150">
        <v>42.03</v>
      </c>
      <c r="I235" s="151"/>
      <c r="L235" s="147"/>
      <c r="M235" s="152"/>
      <c r="T235" s="153"/>
      <c r="AT235" s="148" t="s">
        <v>159</v>
      </c>
      <c r="AU235" s="148" t="s">
        <v>78</v>
      </c>
      <c r="AV235" s="13" t="s">
        <v>78</v>
      </c>
      <c r="AW235" s="13" t="s">
        <v>32</v>
      </c>
      <c r="AX235" s="13" t="s">
        <v>71</v>
      </c>
      <c r="AY235" s="148" t="s">
        <v>147</v>
      </c>
    </row>
    <row r="236" spans="2:65" s="14" customFormat="1">
      <c r="B236" s="154"/>
      <c r="D236" s="141" t="s">
        <v>159</v>
      </c>
      <c r="E236" s="155" t="s">
        <v>19</v>
      </c>
      <c r="F236" s="156" t="s">
        <v>163</v>
      </c>
      <c r="H236" s="157">
        <v>64.81</v>
      </c>
      <c r="I236" s="158"/>
      <c r="L236" s="154"/>
      <c r="M236" s="159"/>
      <c r="T236" s="160"/>
      <c r="AT236" s="155" t="s">
        <v>159</v>
      </c>
      <c r="AU236" s="155" t="s">
        <v>78</v>
      </c>
      <c r="AV236" s="14" t="s">
        <v>155</v>
      </c>
      <c r="AW236" s="14" t="s">
        <v>32</v>
      </c>
      <c r="AX236" s="14" t="s">
        <v>76</v>
      </c>
      <c r="AY236" s="155" t="s">
        <v>147</v>
      </c>
    </row>
    <row r="237" spans="2:65" s="1" customFormat="1" ht="37.9" customHeight="1">
      <c r="B237" s="33"/>
      <c r="C237" s="123" t="s">
        <v>314</v>
      </c>
      <c r="D237" s="123" t="s">
        <v>150</v>
      </c>
      <c r="E237" s="124" t="s">
        <v>315</v>
      </c>
      <c r="F237" s="125" t="s">
        <v>316</v>
      </c>
      <c r="G237" s="126" t="s">
        <v>317</v>
      </c>
      <c r="H237" s="127">
        <v>58.329000000000001</v>
      </c>
      <c r="I237" s="128"/>
      <c r="J237" s="129">
        <f>ROUND(I237*H237,2)</f>
        <v>0</v>
      </c>
      <c r="K237" s="125" t="s">
        <v>154</v>
      </c>
      <c r="L237" s="33"/>
      <c r="M237" s="130" t="s">
        <v>19</v>
      </c>
      <c r="N237" s="131" t="s">
        <v>42</v>
      </c>
      <c r="P237" s="132">
        <f>O237*H237</f>
        <v>0</v>
      </c>
      <c r="Q237" s="132">
        <v>2.0000000000000002E-5</v>
      </c>
      <c r="R237" s="132">
        <f>Q237*H237</f>
        <v>1.1665800000000002E-3</v>
      </c>
      <c r="S237" s="132">
        <v>0</v>
      </c>
      <c r="T237" s="133">
        <f>S237*H237</f>
        <v>0</v>
      </c>
      <c r="AR237" s="134" t="s">
        <v>155</v>
      </c>
      <c r="AT237" s="134" t="s">
        <v>150</v>
      </c>
      <c r="AU237" s="134" t="s">
        <v>78</v>
      </c>
      <c r="AY237" s="18" t="s">
        <v>147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8" t="s">
        <v>76</v>
      </c>
      <c r="BK237" s="135">
        <f>ROUND(I237*H237,2)</f>
        <v>0</v>
      </c>
      <c r="BL237" s="18" t="s">
        <v>155</v>
      </c>
      <c r="BM237" s="134" t="s">
        <v>318</v>
      </c>
    </row>
    <row r="238" spans="2:65" s="1" customFormat="1">
      <c r="B238" s="33"/>
      <c r="D238" s="136" t="s">
        <v>157</v>
      </c>
      <c r="F238" s="137" t="s">
        <v>319</v>
      </c>
      <c r="I238" s="138"/>
      <c r="L238" s="33"/>
      <c r="M238" s="139"/>
      <c r="T238" s="54"/>
      <c r="AT238" s="18" t="s">
        <v>157</v>
      </c>
      <c r="AU238" s="18" t="s">
        <v>78</v>
      </c>
    </row>
    <row r="239" spans="2:65" s="12" customFormat="1">
      <c r="B239" s="140"/>
      <c r="D239" s="141" t="s">
        <v>159</v>
      </c>
      <c r="E239" s="142" t="s">
        <v>19</v>
      </c>
      <c r="F239" s="143" t="s">
        <v>282</v>
      </c>
      <c r="H239" s="142" t="s">
        <v>19</v>
      </c>
      <c r="I239" s="144"/>
      <c r="L239" s="140"/>
      <c r="M239" s="145"/>
      <c r="T239" s="146"/>
      <c r="AT239" s="142" t="s">
        <v>159</v>
      </c>
      <c r="AU239" s="142" t="s">
        <v>78</v>
      </c>
      <c r="AV239" s="12" t="s">
        <v>76</v>
      </c>
      <c r="AW239" s="12" t="s">
        <v>32</v>
      </c>
      <c r="AX239" s="12" t="s">
        <v>71</v>
      </c>
      <c r="AY239" s="142" t="s">
        <v>147</v>
      </c>
    </row>
    <row r="240" spans="2:65" s="13" customFormat="1">
      <c r="B240" s="147"/>
      <c r="D240" s="141" t="s">
        <v>159</v>
      </c>
      <c r="E240" s="148" t="s">
        <v>19</v>
      </c>
      <c r="F240" s="149" t="s">
        <v>320</v>
      </c>
      <c r="H240" s="150">
        <v>20.501999999999999</v>
      </c>
      <c r="I240" s="151"/>
      <c r="L240" s="147"/>
      <c r="M240" s="152"/>
      <c r="T240" s="153"/>
      <c r="AT240" s="148" t="s">
        <v>159</v>
      </c>
      <c r="AU240" s="148" t="s">
        <v>78</v>
      </c>
      <c r="AV240" s="13" t="s">
        <v>78</v>
      </c>
      <c r="AW240" s="13" t="s">
        <v>32</v>
      </c>
      <c r="AX240" s="13" t="s">
        <v>71</v>
      </c>
      <c r="AY240" s="148" t="s">
        <v>147</v>
      </c>
    </row>
    <row r="241" spans="2:65" s="13" customFormat="1">
      <c r="B241" s="147"/>
      <c r="D241" s="141" t="s">
        <v>159</v>
      </c>
      <c r="E241" s="148" t="s">
        <v>19</v>
      </c>
      <c r="F241" s="149" t="s">
        <v>321</v>
      </c>
      <c r="H241" s="150">
        <v>37.826999999999998</v>
      </c>
      <c r="I241" s="151"/>
      <c r="L241" s="147"/>
      <c r="M241" s="152"/>
      <c r="T241" s="153"/>
      <c r="AT241" s="148" t="s">
        <v>159</v>
      </c>
      <c r="AU241" s="148" t="s">
        <v>78</v>
      </c>
      <c r="AV241" s="13" t="s">
        <v>78</v>
      </c>
      <c r="AW241" s="13" t="s">
        <v>32</v>
      </c>
      <c r="AX241" s="13" t="s">
        <v>71</v>
      </c>
      <c r="AY241" s="148" t="s">
        <v>147</v>
      </c>
    </row>
    <row r="242" spans="2:65" s="14" customFormat="1">
      <c r="B242" s="154"/>
      <c r="D242" s="141" t="s">
        <v>159</v>
      </c>
      <c r="E242" s="155" t="s">
        <v>19</v>
      </c>
      <c r="F242" s="156" t="s">
        <v>163</v>
      </c>
      <c r="H242" s="157">
        <v>58.329000000000001</v>
      </c>
      <c r="I242" s="158"/>
      <c r="L242" s="154"/>
      <c r="M242" s="159"/>
      <c r="T242" s="160"/>
      <c r="AT242" s="155" t="s">
        <v>159</v>
      </c>
      <c r="AU242" s="155" t="s">
        <v>78</v>
      </c>
      <c r="AV242" s="14" t="s">
        <v>155</v>
      </c>
      <c r="AW242" s="14" t="s">
        <v>32</v>
      </c>
      <c r="AX242" s="14" t="s">
        <v>76</v>
      </c>
      <c r="AY242" s="155" t="s">
        <v>147</v>
      </c>
    </row>
    <row r="243" spans="2:65" s="1" customFormat="1" ht="33" customHeight="1">
      <c r="B243" s="33"/>
      <c r="C243" s="123" t="s">
        <v>322</v>
      </c>
      <c r="D243" s="123" t="s">
        <v>150</v>
      </c>
      <c r="E243" s="124" t="s">
        <v>323</v>
      </c>
      <c r="F243" s="125" t="s">
        <v>324</v>
      </c>
      <c r="G243" s="126" t="s">
        <v>153</v>
      </c>
      <c r="H243" s="127">
        <v>64.81</v>
      </c>
      <c r="I243" s="128"/>
      <c r="J243" s="129">
        <f>ROUND(I243*H243,2)</f>
        <v>0</v>
      </c>
      <c r="K243" s="125" t="s">
        <v>154</v>
      </c>
      <c r="L243" s="33"/>
      <c r="M243" s="130" t="s">
        <v>19</v>
      </c>
      <c r="N243" s="131" t="s">
        <v>42</v>
      </c>
      <c r="P243" s="132">
        <f>O243*H243</f>
        <v>0</v>
      </c>
      <c r="Q243" s="132">
        <v>9.4500000000000001E-3</v>
      </c>
      <c r="R243" s="132">
        <f>Q243*H243</f>
        <v>0.61245450000000001</v>
      </c>
      <c r="S243" s="132">
        <v>0</v>
      </c>
      <c r="T243" s="133">
        <f>S243*H243</f>
        <v>0</v>
      </c>
      <c r="AR243" s="134" t="s">
        <v>155</v>
      </c>
      <c r="AT243" s="134" t="s">
        <v>150</v>
      </c>
      <c r="AU243" s="134" t="s">
        <v>78</v>
      </c>
      <c r="AY243" s="18" t="s">
        <v>147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8" t="s">
        <v>76</v>
      </c>
      <c r="BK243" s="135">
        <f>ROUND(I243*H243,2)</f>
        <v>0</v>
      </c>
      <c r="BL243" s="18" t="s">
        <v>155</v>
      </c>
      <c r="BM243" s="134" t="s">
        <v>325</v>
      </c>
    </row>
    <row r="244" spans="2:65" s="1" customFormat="1">
      <c r="B244" s="33"/>
      <c r="D244" s="136" t="s">
        <v>157</v>
      </c>
      <c r="F244" s="137" t="s">
        <v>326</v>
      </c>
      <c r="I244" s="138"/>
      <c r="L244" s="33"/>
      <c r="M244" s="139"/>
      <c r="T244" s="54"/>
      <c r="AT244" s="18" t="s">
        <v>157</v>
      </c>
      <c r="AU244" s="18" t="s">
        <v>78</v>
      </c>
    </row>
    <row r="245" spans="2:65" s="12" customFormat="1">
      <c r="B245" s="140"/>
      <c r="D245" s="141" t="s">
        <v>159</v>
      </c>
      <c r="E245" s="142" t="s">
        <v>19</v>
      </c>
      <c r="F245" s="143" t="s">
        <v>282</v>
      </c>
      <c r="H245" s="142" t="s">
        <v>19</v>
      </c>
      <c r="I245" s="144"/>
      <c r="L245" s="140"/>
      <c r="M245" s="145"/>
      <c r="T245" s="146"/>
      <c r="AT245" s="142" t="s">
        <v>159</v>
      </c>
      <c r="AU245" s="142" t="s">
        <v>78</v>
      </c>
      <c r="AV245" s="12" t="s">
        <v>76</v>
      </c>
      <c r="AW245" s="12" t="s">
        <v>32</v>
      </c>
      <c r="AX245" s="12" t="s">
        <v>71</v>
      </c>
      <c r="AY245" s="142" t="s">
        <v>147</v>
      </c>
    </row>
    <row r="246" spans="2:65" s="13" customFormat="1">
      <c r="B246" s="147"/>
      <c r="D246" s="141" t="s">
        <v>159</v>
      </c>
      <c r="E246" s="148" t="s">
        <v>19</v>
      </c>
      <c r="F246" s="149" t="s">
        <v>308</v>
      </c>
      <c r="H246" s="150">
        <v>22.78</v>
      </c>
      <c r="I246" s="151"/>
      <c r="L246" s="147"/>
      <c r="M246" s="152"/>
      <c r="T246" s="153"/>
      <c r="AT246" s="148" t="s">
        <v>159</v>
      </c>
      <c r="AU246" s="148" t="s">
        <v>78</v>
      </c>
      <c r="AV246" s="13" t="s">
        <v>78</v>
      </c>
      <c r="AW246" s="13" t="s">
        <v>32</v>
      </c>
      <c r="AX246" s="13" t="s">
        <v>71</v>
      </c>
      <c r="AY246" s="148" t="s">
        <v>147</v>
      </c>
    </row>
    <row r="247" spans="2:65" s="13" customFormat="1">
      <c r="B247" s="147"/>
      <c r="D247" s="141" t="s">
        <v>159</v>
      </c>
      <c r="E247" s="148" t="s">
        <v>19</v>
      </c>
      <c r="F247" s="149" t="s">
        <v>309</v>
      </c>
      <c r="H247" s="150">
        <v>42.03</v>
      </c>
      <c r="I247" s="151"/>
      <c r="L247" s="147"/>
      <c r="M247" s="152"/>
      <c r="T247" s="153"/>
      <c r="AT247" s="148" t="s">
        <v>159</v>
      </c>
      <c r="AU247" s="148" t="s">
        <v>78</v>
      </c>
      <c r="AV247" s="13" t="s">
        <v>78</v>
      </c>
      <c r="AW247" s="13" t="s">
        <v>32</v>
      </c>
      <c r="AX247" s="13" t="s">
        <v>71</v>
      </c>
      <c r="AY247" s="148" t="s">
        <v>147</v>
      </c>
    </row>
    <row r="248" spans="2:65" s="14" customFormat="1">
      <c r="B248" s="154"/>
      <c r="D248" s="141" t="s">
        <v>159</v>
      </c>
      <c r="E248" s="155" t="s">
        <v>19</v>
      </c>
      <c r="F248" s="156" t="s">
        <v>163</v>
      </c>
      <c r="H248" s="157">
        <v>64.81</v>
      </c>
      <c r="I248" s="158"/>
      <c r="L248" s="154"/>
      <c r="M248" s="159"/>
      <c r="T248" s="160"/>
      <c r="AT248" s="155" t="s">
        <v>159</v>
      </c>
      <c r="AU248" s="155" t="s">
        <v>78</v>
      </c>
      <c r="AV248" s="14" t="s">
        <v>155</v>
      </c>
      <c r="AW248" s="14" t="s">
        <v>32</v>
      </c>
      <c r="AX248" s="14" t="s">
        <v>76</v>
      </c>
      <c r="AY248" s="155" t="s">
        <v>147</v>
      </c>
    </row>
    <row r="249" spans="2:65" s="11" customFormat="1" ht="22.9" customHeight="1">
      <c r="B249" s="111"/>
      <c r="D249" s="112" t="s">
        <v>70</v>
      </c>
      <c r="E249" s="121" t="s">
        <v>327</v>
      </c>
      <c r="F249" s="121" t="s">
        <v>328</v>
      </c>
      <c r="I249" s="114"/>
      <c r="J249" s="122">
        <f>BK249</f>
        <v>0</v>
      </c>
      <c r="L249" s="111"/>
      <c r="M249" s="116"/>
      <c r="P249" s="117">
        <f>SUM(P250:P261)</f>
        <v>0</v>
      </c>
      <c r="R249" s="117">
        <f>SUM(R250:R261)</f>
        <v>0.87380000000000002</v>
      </c>
      <c r="T249" s="118">
        <f>SUM(T250:T261)</f>
        <v>0</v>
      </c>
      <c r="AR249" s="112" t="s">
        <v>76</v>
      </c>
      <c r="AT249" s="119" t="s">
        <v>70</v>
      </c>
      <c r="AU249" s="119" t="s">
        <v>76</v>
      </c>
      <c r="AY249" s="112" t="s">
        <v>147</v>
      </c>
      <c r="BK249" s="120">
        <f>SUM(BK250:BK261)</f>
        <v>0</v>
      </c>
    </row>
    <row r="250" spans="2:65" s="1" customFormat="1" ht="37.9" customHeight="1">
      <c r="B250" s="33"/>
      <c r="C250" s="123" t="s">
        <v>329</v>
      </c>
      <c r="D250" s="123" t="s">
        <v>150</v>
      </c>
      <c r="E250" s="124" t="s">
        <v>330</v>
      </c>
      <c r="F250" s="125" t="s">
        <v>331</v>
      </c>
      <c r="G250" s="126" t="s">
        <v>166</v>
      </c>
      <c r="H250" s="127">
        <v>2</v>
      </c>
      <c r="I250" s="128"/>
      <c r="J250" s="129">
        <f>ROUND(I250*H250,2)</f>
        <v>0</v>
      </c>
      <c r="K250" s="125" t="s">
        <v>154</v>
      </c>
      <c r="L250" s="33"/>
      <c r="M250" s="130" t="s">
        <v>19</v>
      </c>
      <c r="N250" s="131" t="s">
        <v>42</v>
      </c>
      <c r="P250" s="132">
        <f>O250*H250</f>
        <v>0</v>
      </c>
      <c r="Q250" s="132">
        <v>0.42153000000000002</v>
      </c>
      <c r="R250" s="132">
        <f>Q250*H250</f>
        <v>0.84306000000000003</v>
      </c>
      <c r="S250" s="132">
        <v>0</v>
      </c>
      <c r="T250" s="133">
        <f>S250*H250</f>
        <v>0</v>
      </c>
      <c r="AR250" s="134" t="s">
        <v>155</v>
      </c>
      <c r="AT250" s="134" t="s">
        <v>150</v>
      </c>
      <c r="AU250" s="134" t="s">
        <v>78</v>
      </c>
      <c r="AY250" s="18" t="s">
        <v>147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8" t="s">
        <v>76</v>
      </c>
      <c r="BK250" s="135">
        <f>ROUND(I250*H250,2)</f>
        <v>0</v>
      </c>
      <c r="BL250" s="18" t="s">
        <v>155</v>
      </c>
      <c r="BM250" s="134" t="s">
        <v>332</v>
      </c>
    </row>
    <row r="251" spans="2:65" s="1" customFormat="1">
      <c r="B251" s="33"/>
      <c r="D251" s="136" t="s">
        <v>157</v>
      </c>
      <c r="F251" s="137" t="s">
        <v>333</v>
      </c>
      <c r="I251" s="138"/>
      <c r="L251" s="33"/>
      <c r="M251" s="139"/>
      <c r="T251" s="54"/>
      <c r="AT251" s="18" t="s">
        <v>157</v>
      </c>
      <c r="AU251" s="18" t="s">
        <v>78</v>
      </c>
    </row>
    <row r="252" spans="2:65" s="12" customFormat="1">
      <c r="B252" s="140"/>
      <c r="D252" s="141" t="s">
        <v>159</v>
      </c>
      <c r="E252" s="142" t="s">
        <v>19</v>
      </c>
      <c r="F252" s="143" t="s">
        <v>334</v>
      </c>
      <c r="H252" s="142" t="s">
        <v>19</v>
      </c>
      <c r="I252" s="144"/>
      <c r="L252" s="140"/>
      <c r="M252" s="145"/>
      <c r="T252" s="146"/>
      <c r="AT252" s="142" t="s">
        <v>159</v>
      </c>
      <c r="AU252" s="142" t="s">
        <v>78</v>
      </c>
      <c r="AV252" s="12" t="s">
        <v>76</v>
      </c>
      <c r="AW252" s="12" t="s">
        <v>32</v>
      </c>
      <c r="AX252" s="12" t="s">
        <v>71</v>
      </c>
      <c r="AY252" s="142" t="s">
        <v>147</v>
      </c>
    </row>
    <row r="253" spans="2:65" s="13" customFormat="1">
      <c r="B253" s="147"/>
      <c r="D253" s="141" t="s">
        <v>159</v>
      </c>
      <c r="E253" s="148" t="s">
        <v>19</v>
      </c>
      <c r="F253" s="149" t="s">
        <v>335</v>
      </c>
      <c r="H253" s="150">
        <v>1</v>
      </c>
      <c r="I253" s="151"/>
      <c r="L253" s="147"/>
      <c r="M253" s="152"/>
      <c r="T253" s="153"/>
      <c r="AT253" s="148" t="s">
        <v>159</v>
      </c>
      <c r="AU253" s="148" t="s">
        <v>78</v>
      </c>
      <c r="AV253" s="13" t="s">
        <v>78</v>
      </c>
      <c r="AW253" s="13" t="s">
        <v>32</v>
      </c>
      <c r="AX253" s="13" t="s">
        <v>71</v>
      </c>
      <c r="AY253" s="148" t="s">
        <v>147</v>
      </c>
    </row>
    <row r="254" spans="2:65" s="13" customFormat="1">
      <c r="B254" s="147"/>
      <c r="D254" s="141" t="s">
        <v>159</v>
      </c>
      <c r="E254" s="148" t="s">
        <v>19</v>
      </c>
      <c r="F254" s="149" t="s">
        <v>336</v>
      </c>
      <c r="H254" s="150">
        <v>1</v>
      </c>
      <c r="I254" s="151"/>
      <c r="L254" s="147"/>
      <c r="M254" s="152"/>
      <c r="T254" s="153"/>
      <c r="AT254" s="148" t="s">
        <v>159</v>
      </c>
      <c r="AU254" s="148" t="s">
        <v>78</v>
      </c>
      <c r="AV254" s="13" t="s">
        <v>78</v>
      </c>
      <c r="AW254" s="13" t="s">
        <v>32</v>
      </c>
      <c r="AX254" s="13" t="s">
        <v>71</v>
      </c>
      <c r="AY254" s="148" t="s">
        <v>147</v>
      </c>
    </row>
    <row r="255" spans="2:65" s="14" customFormat="1">
      <c r="B255" s="154"/>
      <c r="D255" s="141" t="s">
        <v>159</v>
      </c>
      <c r="E255" s="155" t="s">
        <v>19</v>
      </c>
      <c r="F255" s="156" t="s">
        <v>163</v>
      </c>
      <c r="H255" s="157">
        <v>2</v>
      </c>
      <c r="I255" s="158"/>
      <c r="L255" s="154"/>
      <c r="M255" s="159"/>
      <c r="T255" s="160"/>
      <c r="AT255" s="155" t="s">
        <v>159</v>
      </c>
      <c r="AU255" s="155" t="s">
        <v>78</v>
      </c>
      <c r="AV255" s="14" t="s">
        <v>155</v>
      </c>
      <c r="AW255" s="14" t="s">
        <v>32</v>
      </c>
      <c r="AX255" s="14" t="s">
        <v>76</v>
      </c>
      <c r="AY255" s="155" t="s">
        <v>147</v>
      </c>
    </row>
    <row r="256" spans="2:65" s="1" customFormat="1" ht="37.9" customHeight="1">
      <c r="B256" s="33"/>
      <c r="C256" s="161" t="s">
        <v>337</v>
      </c>
      <c r="D256" s="161" t="s">
        <v>338</v>
      </c>
      <c r="E256" s="162" t="s">
        <v>339</v>
      </c>
      <c r="F256" s="163" t="s">
        <v>340</v>
      </c>
      <c r="G256" s="164" t="s">
        <v>166</v>
      </c>
      <c r="H256" s="165">
        <v>1</v>
      </c>
      <c r="I256" s="166"/>
      <c r="J256" s="167">
        <f>ROUND(I256*H256,2)</f>
        <v>0</v>
      </c>
      <c r="K256" s="163" t="s">
        <v>154</v>
      </c>
      <c r="L256" s="168"/>
      <c r="M256" s="169" t="s">
        <v>19</v>
      </c>
      <c r="N256" s="170" t="s">
        <v>42</v>
      </c>
      <c r="P256" s="132">
        <f>O256*H256</f>
        <v>0</v>
      </c>
      <c r="Q256" s="132">
        <v>1.521E-2</v>
      </c>
      <c r="R256" s="132">
        <f>Q256*H256</f>
        <v>1.521E-2</v>
      </c>
      <c r="S256" s="132">
        <v>0</v>
      </c>
      <c r="T256" s="133">
        <f>S256*H256</f>
        <v>0</v>
      </c>
      <c r="AR256" s="134" t="s">
        <v>208</v>
      </c>
      <c r="AT256" s="134" t="s">
        <v>338</v>
      </c>
      <c r="AU256" s="134" t="s">
        <v>78</v>
      </c>
      <c r="AY256" s="18" t="s">
        <v>147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8" t="s">
        <v>76</v>
      </c>
      <c r="BK256" s="135">
        <f>ROUND(I256*H256,2)</f>
        <v>0</v>
      </c>
      <c r="BL256" s="18" t="s">
        <v>155</v>
      </c>
      <c r="BM256" s="134" t="s">
        <v>341</v>
      </c>
    </row>
    <row r="257" spans="2:65" s="12" customFormat="1">
      <c r="B257" s="140"/>
      <c r="D257" s="141" t="s">
        <v>159</v>
      </c>
      <c r="E257" s="142" t="s">
        <v>19</v>
      </c>
      <c r="F257" s="143" t="s">
        <v>334</v>
      </c>
      <c r="H257" s="142" t="s">
        <v>19</v>
      </c>
      <c r="I257" s="144"/>
      <c r="L257" s="140"/>
      <c r="M257" s="145"/>
      <c r="T257" s="146"/>
      <c r="AT257" s="142" t="s">
        <v>159</v>
      </c>
      <c r="AU257" s="142" t="s">
        <v>78</v>
      </c>
      <c r="AV257" s="12" t="s">
        <v>76</v>
      </c>
      <c r="AW257" s="12" t="s">
        <v>32</v>
      </c>
      <c r="AX257" s="12" t="s">
        <v>71</v>
      </c>
      <c r="AY257" s="142" t="s">
        <v>147</v>
      </c>
    </row>
    <row r="258" spans="2:65" s="13" customFormat="1">
      <c r="B258" s="147"/>
      <c r="D258" s="141" t="s">
        <v>159</v>
      </c>
      <c r="E258" s="148" t="s">
        <v>19</v>
      </c>
      <c r="F258" s="149" t="s">
        <v>342</v>
      </c>
      <c r="H258" s="150">
        <v>1</v>
      </c>
      <c r="I258" s="151"/>
      <c r="L258" s="147"/>
      <c r="M258" s="152"/>
      <c r="T258" s="153"/>
      <c r="AT258" s="148" t="s">
        <v>159</v>
      </c>
      <c r="AU258" s="148" t="s">
        <v>78</v>
      </c>
      <c r="AV258" s="13" t="s">
        <v>78</v>
      </c>
      <c r="AW258" s="13" t="s">
        <v>32</v>
      </c>
      <c r="AX258" s="13" t="s">
        <v>76</v>
      </c>
      <c r="AY258" s="148" t="s">
        <v>147</v>
      </c>
    </row>
    <row r="259" spans="2:65" s="1" customFormat="1" ht="37.9" customHeight="1">
      <c r="B259" s="33"/>
      <c r="C259" s="161" t="s">
        <v>343</v>
      </c>
      <c r="D259" s="161" t="s">
        <v>338</v>
      </c>
      <c r="E259" s="162" t="s">
        <v>344</v>
      </c>
      <c r="F259" s="163" t="s">
        <v>345</v>
      </c>
      <c r="G259" s="164" t="s">
        <v>166</v>
      </c>
      <c r="H259" s="165">
        <v>1</v>
      </c>
      <c r="I259" s="166"/>
      <c r="J259" s="167">
        <f>ROUND(I259*H259,2)</f>
        <v>0</v>
      </c>
      <c r="K259" s="163" t="s">
        <v>154</v>
      </c>
      <c r="L259" s="168"/>
      <c r="M259" s="169" t="s">
        <v>19</v>
      </c>
      <c r="N259" s="170" t="s">
        <v>42</v>
      </c>
      <c r="P259" s="132">
        <f>O259*H259</f>
        <v>0</v>
      </c>
      <c r="Q259" s="132">
        <v>1.553E-2</v>
      </c>
      <c r="R259" s="132">
        <f>Q259*H259</f>
        <v>1.553E-2</v>
      </c>
      <c r="S259" s="132">
        <v>0</v>
      </c>
      <c r="T259" s="133">
        <f>S259*H259</f>
        <v>0</v>
      </c>
      <c r="AR259" s="134" t="s">
        <v>208</v>
      </c>
      <c r="AT259" s="134" t="s">
        <v>338</v>
      </c>
      <c r="AU259" s="134" t="s">
        <v>78</v>
      </c>
      <c r="AY259" s="18" t="s">
        <v>147</v>
      </c>
      <c r="BE259" s="135">
        <f>IF(N259="základní",J259,0)</f>
        <v>0</v>
      </c>
      <c r="BF259" s="135">
        <f>IF(N259="snížená",J259,0)</f>
        <v>0</v>
      </c>
      <c r="BG259" s="135">
        <f>IF(N259="zákl. přenesená",J259,0)</f>
        <v>0</v>
      </c>
      <c r="BH259" s="135">
        <f>IF(N259="sníž. přenesená",J259,0)</f>
        <v>0</v>
      </c>
      <c r="BI259" s="135">
        <f>IF(N259="nulová",J259,0)</f>
        <v>0</v>
      </c>
      <c r="BJ259" s="18" t="s">
        <v>76</v>
      </c>
      <c r="BK259" s="135">
        <f>ROUND(I259*H259,2)</f>
        <v>0</v>
      </c>
      <c r="BL259" s="18" t="s">
        <v>155</v>
      </c>
      <c r="BM259" s="134" t="s">
        <v>346</v>
      </c>
    </row>
    <row r="260" spans="2:65" s="12" customFormat="1">
      <c r="B260" s="140"/>
      <c r="D260" s="141" t="s">
        <v>159</v>
      </c>
      <c r="E260" s="142" t="s">
        <v>19</v>
      </c>
      <c r="F260" s="143" t="s">
        <v>334</v>
      </c>
      <c r="H260" s="142" t="s">
        <v>19</v>
      </c>
      <c r="I260" s="144"/>
      <c r="L260" s="140"/>
      <c r="M260" s="145"/>
      <c r="T260" s="146"/>
      <c r="AT260" s="142" t="s">
        <v>159</v>
      </c>
      <c r="AU260" s="142" t="s">
        <v>78</v>
      </c>
      <c r="AV260" s="12" t="s">
        <v>76</v>
      </c>
      <c r="AW260" s="12" t="s">
        <v>32</v>
      </c>
      <c r="AX260" s="12" t="s">
        <v>71</v>
      </c>
      <c r="AY260" s="142" t="s">
        <v>147</v>
      </c>
    </row>
    <row r="261" spans="2:65" s="13" customFormat="1">
      <c r="B261" s="147"/>
      <c r="D261" s="141" t="s">
        <v>159</v>
      </c>
      <c r="E261" s="148" t="s">
        <v>19</v>
      </c>
      <c r="F261" s="149" t="s">
        <v>347</v>
      </c>
      <c r="H261" s="150">
        <v>1</v>
      </c>
      <c r="I261" s="151"/>
      <c r="L261" s="147"/>
      <c r="M261" s="152"/>
      <c r="T261" s="153"/>
      <c r="AT261" s="148" t="s">
        <v>159</v>
      </c>
      <c r="AU261" s="148" t="s">
        <v>78</v>
      </c>
      <c r="AV261" s="13" t="s">
        <v>78</v>
      </c>
      <c r="AW261" s="13" t="s">
        <v>32</v>
      </c>
      <c r="AX261" s="13" t="s">
        <v>76</v>
      </c>
      <c r="AY261" s="148" t="s">
        <v>147</v>
      </c>
    </row>
    <row r="262" spans="2:65" s="11" customFormat="1" ht="22.9" customHeight="1">
      <c r="B262" s="111"/>
      <c r="D262" s="112" t="s">
        <v>70</v>
      </c>
      <c r="E262" s="121" t="s">
        <v>215</v>
      </c>
      <c r="F262" s="121" t="s">
        <v>348</v>
      </c>
      <c r="I262" s="114"/>
      <c r="J262" s="122">
        <f>BK262</f>
        <v>0</v>
      </c>
      <c r="L262" s="111"/>
      <c r="M262" s="116"/>
      <c r="P262" s="117">
        <f>P263+P266+P305+P445</f>
        <v>0</v>
      </c>
      <c r="R262" s="117">
        <f>R263+R266+R305+R445</f>
        <v>1.7088424</v>
      </c>
      <c r="T262" s="118">
        <f>T263+T266+T305+T445</f>
        <v>51.723638000000001</v>
      </c>
      <c r="AR262" s="112" t="s">
        <v>76</v>
      </c>
      <c r="AT262" s="119" t="s">
        <v>70</v>
      </c>
      <c r="AU262" s="119" t="s">
        <v>76</v>
      </c>
      <c r="AY262" s="112" t="s">
        <v>147</v>
      </c>
      <c r="BK262" s="120">
        <f>BK263+BK266+BK305+BK445</f>
        <v>0</v>
      </c>
    </row>
    <row r="263" spans="2:65" s="11" customFormat="1" ht="20.85" customHeight="1">
      <c r="B263" s="111"/>
      <c r="D263" s="112" t="s">
        <v>70</v>
      </c>
      <c r="E263" s="121" t="s">
        <v>349</v>
      </c>
      <c r="F263" s="121" t="s">
        <v>350</v>
      </c>
      <c r="I263" s="114"/>
      <c r="J263" s="122">
        <f>BK263</f>
        <v>0</v>
      </c>
      <c r="L263" s="111"/>
      <c r="M263" s="116"/>
      <c r="P263" s="117">
        <f>SUM(P264:P265)</f>
        <v>0</v>
      </c>
      <c r="R263" s="117">
        <f>SUM(R264:R265)</f>
        <v>3.7699999999999997E-2</v>
      </c>
      <c r="T263" s="118">
        <f>SUM(T264:T265)</f>
        <v>0</v>
      </c>
      <c r="AR263" s="112" t="s">
        <v>76</v>
      </c>
      <c r="AT263" s="119" t="s">
        <v>70</v>
      </c>
      <c r="AU263" s="119" t="s">
        <v>78</v>
      </c>
      <c r="AY263" s="112" t="s">
        <v>147</v>
      </c>
      <c r="BK263" s="120">
        <f>SUM(BK264:BK265)</f>
        <v>0</v>
      </c>
    </row>
    <row r="264" spans="2:65" s="1" customFormat="1" ht="37.9" customHeight="1">
      <c r="B264" s="33"/>
      <c r="C264" s="123" t="s">
        <v>351</v>
      </c>
      <c r="D264" s="123" t="s">
        <v>150</v>
      </c>
      <c r="E264" s="124" t="s">
        <v>352</v>
      </c>
      <c r="F264" s="125" t="s">
        <v>353</v>
      </c>
      <c r="G264" s="126" t="s">
        <v>153</v>
      </c>
      <c r="H264" s="127">
        <v>290</v>
      </c>
      <c r="I264" s="128"/>
      <c r="J264" s="129">
        <f>ROUND(I264*H264,2)</f>
        <v>0</v>
      </c>
      <c r="K264" s="125" t="s">
        <v>154</v>
      </c>
      <c r="L264" s="33"/>
      <c r="M264" s="130" t="s">
        <v>19</v>
      </c>
      <c r="N264" s="131" t="s">
        <v>42</v>
      </c>
      <c r="P264" s="132">
        <f>O264*H264</f>
        <v>0</v>
      </c>
      <c r="Q264" s="132">
        <v>1.2999999999999999E-4</v>
      </c>
      <c r="R264" s="132">
        <f>Q264*H264</f>
        <v>3.7699999999999997E-2</v>
      </c>
      <c r="S264" s="132">
        <v>0</v>
      </c>
      <c r="T264" s="133">
        <f>S264*H264</f>
        <v>0</v>
      </c>
      <c r="AR264" s="134" t="s">
        <v>155</v>
      </c>
      <c r="AT264" s="134" t="s">
        <v>150</v>
      </c>
      <c r="AU264" s="134" t="s">
        <v>148</v>
      </c>
      <c r="AY264" s="18" t="s">
        <v>147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8" t="s">
        <v>76</v>
      </c>
      <c r="BK264" s="135">
        <f>ROUND(I264*H264,2)</f>
        <v>0</v>
      </c>
      <c r="BL264" s="18" t="s">
        <v>155</v>
      </c>
      <c r="BM264" s="134" t="s">
        <v>354</v>
      </c>
    </row>
    <row r="265" spans="2:65" s="1" customFormat="1">
      <c r="B265" s="33"/>
      <c r="D265" s="136" t="s">
        <v>157</v>
      </c>
      <c r="F265" s="137" t="s">
        <v>355</v>
      </c>
      <c r="I265" s="138"/>
      <c r="L265" s="33"/>
      <c r="M265" s="139"/>
      <c r="T265" s="54"/>
      <c r="AT265" s="18" t="s">
        <v>157</v>
      </c>
      <c r="AU265" s="18" t="s">
        <v>148</v>
      </c>
    </row>
    <row r="266" spans="2:65" s="11" customFormat="1" ht="20.85" customHeight="1">
      <c r="B266" s="111"/>
      <c r="D266" s="112" t="s">
        <v>70</v>
      </c>
      <c r="E266" s="121" t="s">
        <v>356</v>
      </c>
      <c r="F266" s="121" t="s">
        <v>357</v>
      </c>
      <c r="I266" s="114"/>
      <c r="J266" s="122">
        <f>BK266</f>
        <v>0</v>
      </c>
      <c r="L266" s="111"/>
      <c r="M266" s="116"/>
      <c r="P266" s="117">
        <f>SUM(P267:P304)</f>
        <v>0</v>
      </c>
      <c r="R266" s="117">
        <f>SUM(R267:R304)</f>
        <v>0.45603640000000006</v>
      </c>
      <c r="T266" s="118">
        <f>SUM(T267:T304)</f>
        <v>0</v>
      </c>
      <c r="AR266" s="112" t="s">
        <v>76</v>
      </c>
      <c r="AT266" s="119" t="s">
        <v>70</v>
      </c>
      <c r="AU266" s="119" t="s">
        <v>78</v>
      </c>
      <c r="AY266" s="112" t="s">
        <v>147</v>
      </c>
      <c r="BK266" s="120">
        <f>SUM(BK267:BK304)</f>
        <v>0</v>
      </c>
    </row>
    <row r="267" spans="2:65" s="1" customFormat="1" ht="37.9" customHeight="1">
      <c r="B267" s="33"/>
      <c r="C267" s="123" t="s">
        <v>358</v>
      </c>
      <c r="D267" s="123" t="s">
        <v>150</v>
      </c>
      <c r="E267" s="124" t="s">
        <v>359</v>
      </c>
      <c r="F267" s="125" t="s">
        <v>360</v>
      </c>
      <c r="G267" s="126" t="s">
        <v>153</v>
      </c>
      <c r="H267" s="127">
        <v>324.91000000000003</v>
      </c>
      <c r="I267" s="128"/>
      <c r="J267" s="129">
        <f>ROUND(I267*H267,2)</f>
        <v>0</v>
      </c>
      <c r="K267" s="125" t="s">
        <v>154</v>
      </c>
      <c r="L267" s="33"/>
      <c r="M267" s="130" t="s">
        <v>19</v>
      </c>
      <c r="N267" s="131" t="s">
        <v>42</v>
      </c>
      <c r="P267" s="132">
        <f>O267*H267</f>
        <v>0</v>
      </c>
      <c r="Q267" s="132">
        <v>4.0000000000000003E-5</v>
      </c>
      <c r="R267" s="132">
        <f>Q267*H267</f>
        <v>1.2996400000000002E-2</v>
      </c>
      <c r="S267" s="132">
        <v>0</v>
      </c>
      <c r="T267" s="133">
        <f>S267*H267</f>
        <v>0</v>
      </c>
      <c r="AR267" s="134" t="s">
        <v>155</v>
      </c>
      <c r="AT267" s="134" t="s">
        <v>150</v>
      </c>
      <c r="AU267" s="134" t="s">
        <v>148</v>
      </c>
      <c r="AY267" s="18" t="s">
        <v>147</v>
      </c>
      <c r="BE267" s="135">
        <f>IF(N267="základní",J267,0)</f>
        <v>0</v>
      </c>
      <c r="BF267" s="135">
        <f>IF(N267="snížená",J267,0)</f>
        <v>0</v>
      </c>
      <c r="BG267" s="135">
        <f>IF(N267="zákl. přenesená",J267,0)</f>
        <v>0</v>
      </c>
      <c r="BH267" s="135">
        <f>IF(N267="sníž. přenesená",J267,0)</f>
        <v>0</v>
      </c>
      <c r="BI267" s="135">
        <f>IF(N267="nulová",J267,0)</f>
        <v>0</v>
      </c>
      <c r="BJ267" s="18" t="s">
        <v>76</v>
      </c>
      <c r="BK267" s="135">
        <f>ROUND(I267*H267,2)</f>
        <v>0</v>
      </c>
      <c r="BL267" s="18" t="s">
        <v>155</v>
      </c>
      <c r="BM267" s="134" t="s">
        <v>361</v>
      </c>
    </row>
    <row r="268" spans="2:65" s="1" customFormat="1">
      <c r="B268" s="33"/>
      <c r="D268" s="136" t="s">
        <v>157</v>
      </c>
      <c r="F268" s="137" t="s">
        <v>362</v>
      </c>
      <c r="I268" s="138"/>
      <c r="L268" s="33"/>
      <c r="M268" s="139"/>
      <c r="T268" s="54"/>
      <c r="AT268" s="18" t="s">
        <v>157</v>
      </c>
      <c r="AU268" s="18" t="s">
        <v>148</v>
      </c>
    </row>
    <row r="269" spans="2:65" s="12" customFormat="1">
      <c r="B269" s="140"/>
      <c r="D269" s="141" t="s">
        <v>159</v>
      </c>
      <c r="E269" s="142" t="s">
        <v>19</v>
      </c>
      <c r="F269" s="143" t="s">
        <v>363</v>
      </c>
      <c r="H269" s="142" t="s">
        <v>19</v>
      </c>
      <c r="I269" s="144"/>
      <c r="L269" s="140"/>
      <c r="M269" s="145"/>
      <c r="T269" s="146"/>
      <c r="AT269" s="142" t="s">
        <v>159</v>
      </c>
      <c r="AU269" s="142" t="s">
        <v>148</v>
      </c>
      <c r="AV269" s="12" t="s">
        <v>76</v>
      </c>
      <c r="AW269" s="12" t="s">
        <v>32</v>
      </c>
      <c r="AX269" s="12" t="s">
        <v>71</v>
      </c>
      <c r="AY269" s="142" t="s">
        <v>147</v>
      </c>
    </row>
    <row r="270" spans="2:65" s="13" customFormat="1">
      <c r="B270" s="147"/>
      <c r="D270" s="141" t="s">
        <v>159</v>
      </c>
      <c r="E270" s="148" t="s">
        <v>19</v>
      </c>
      <c r="F270" s="149" t="s">
        <v>364</v>
      </c>
      <c r="H270" s="150">
        <v>324.91000000000003</v>
      </c>
      <c r="I270" s="151"/>
      <c r="L270" s="147"/>
      <c r="M270" s="152"/>
      <c r="T270" s="153"/>
      <c r="AT270" s="148" t="s">
        <v>159</v>
      </c>
      <c r="AU270" s="148" t="s">
        <v>148</v>
      </c>
      <c r="AV270" s="13" t="s">
        <v>78</v>
      </c>
      <c r="AW270" s="13" t="s">
        <v>32</v>
      </c>
      <c r="AX270" s="13" t="s">
        <v>76</v>
      </c>
      <c r="AY270" s="148" t="s">
        <v>147</v>
      </c>
    </row>
    <row r="271" spans="2:65" s="1" customFormat="1" ht="33" customHeight="1">
      <c r="B271" s="33"/>
      <c r="C271" s="123" t="s">
        <v>365</v>
      </c>
      <c r="D271" s="123" t="s">
        <v>150</v>
      </c>
      <c r="E271" s="124" t="s">
        <v>366</v>
      </c>
      <c r="F271" s="125" t="s">
        <v>367</v>
      </c>
      <c r="G271" s="126" t="s">
        <v>166</v>
      </c>
      <c r="H271" s="127">
        <v>12</v>
      </c>
      <c r="I271" s="128"/>
      <c r="J271" s="129">
        <f>ROUND(I271*H271,2)</f>
        <v>0</v>
      </c>
      <c r="K271" s="125" t="s">
        <v>19</v>
      </c>
      <c r="L271" s="33"/>
      <c r="M271" s="130" t="s">
        <v>19</v>
      </c>
      <c r="N271" s="131" t="s">
        <v>42</v>
      </c>
      <c r="P271" s="132">
        <f>O271*H271</f>
        <v>0</v>
      </c>
      <c r="Q271" s="132">
        <v>4.4200000000000003E-3</v>
      </c>
      <c r="R271" s="132">
        <f>Q271*H271</f>
        <v>5.3040000000000004E-2</v>
      </c>
      <c r="S271" s="132">
        <v>0</v>
      </c>
      <c r="T271" s="133">
        <f>S271*H271</f>
        <v>0</v>
      </c>
      <c r="AR271" s="134" t="s">
        <v>155</v>
      </c>
      <c r="AT271" s="134" t="s">
        <v>150</v>
      </c>
      <c r="AU271" s="134" t="s">
        <v>148</v>
      </c>
      <c r="AY271" s="18" t="s">
        <v>147</v>
      </c>
      <c r="BE271" s="135">
        <f>IF(N271="základní",J271,0)</f>
        <v>0</v>
      </c>
      <c r="BF271" s="135">
        <f>IF(N271="snížená",J271,0)</f>
        <v>0</v>
      </c>
      <c r="BG271" s="135">
        <f>IF(N271="zákl. přenesená",J271,0)</f>
        <v>0</v>
      </c>
      <c r="BH271" s="135">
        <f>IF(N271="sníž. přenesená",J271,0)</f>
        <v>0</v>
      </c>
      <c r="BI271" s="135">
        <f>IF(N271="nulová",J271,0)</f>
        <v>0</v>
      </c>
      <c r="BJ271" s="18" t="s">
        <v>76</v>
      </c>
      <c r="BK271" s="135">
        <f>ROUND(I271*H271,2)</f>
        <v>0</v>
      </c>
      <c r="BL271" s="18" t="s">
        <v>155</v>
      </c>
      <c r="BM271" s="134" t="s">
        <v>368</v>
      </c>
    </row>
    <row r="272" spans="2:65" s="12" customFormat="1">
      <c r="B272" s="140"/>
      <c r="D272" s="141" t="s">
        <v>159</v>
      </c>
      <c r="E272" s="142" t="s">
        <v>19</v>
      </c>
      <c r="F272" s="143" t="s">
        <v>369</v>
      </c>
      <c r="H272" s="142" t="s">
        <v>19</v>
      </c>
      <c r="I272" s="144"/>
      <c r="L272" s="140"/>
      <c r="M272" s="145"/>
      <c r="T272" s="146"/>
      <c r="AT272" s="142" t="s">
        <v>159</v>
      </c>
      <c r="AU272" s="142" t="s">
        <v>148</v>
      </c>
      <c r="AV272" s="12" t="s">
        <v>76</v>
      </c>
      <c r="AW272" s="12" t="s">
        <v>32</v>
      </c>
      <c r="AX272" s="12" t="s">
        <v>71</v>
      </c>
      <c r="AY272" s="142" t="s">
        <v>147</v>
      </c>
    </row>
    <row r="273" spans="2:65" s="13" customFormat="1">
      <c r="B273" s="147"/>
      <c r="D273" s="141" t="s">
        <v>159</v>
      </c>
      <c r="E273" s="148" t="s">
        <v>19</v>
      </c>
      <c r="F273" s="149" t="s">
        <v>8</v>
      </c>
      <c r="H273" s="150">
        <v>12</v>
      </c>
      <c r="I273" s="151"/>
      <c r="L273" s="147"/>
      <c r="M273" s="152"/>
      <c r="T273" s="153"/>
      <c r="AT273" s="148" t="s">
        <v>159</v>
      </c>
      <c r="AU273" s="148" t="s">
        <v>148</v>
      </c>
      <c r="AV273" s="13" t="s">
        <v>78</v>
      </c>
      <c r="AW273" s="13" t="s">
        <v>32</v>
      </c>
      <c r="AX273" s="13" t="s">
        <v>76</v>
      </c>
      <c r="AY273" s="148" t="s">
        <v>147</v>
      </c>
    </row>
    <row r="274" spans="2:65" s="1" customFormat="1" ht="24.2" customHeight="1">
      <c r="B274" s="33"/>
      <c r="C274" s="123" t="s">
        <v>370</v>
      </c>
      <c r="D274" s="123" t="s">
        <v>150</v>
      </c>
      <c r="E274" s="124" t="s">
        <v>371</v>
      </c>
      <c r="F274" s="125" t="s">
        <v>372</v>
      </c>
      <c r="G274" s="126" t="s">
        <v>317</v>
      </c>
      <c r="H274" s="127">
        <v>40</v>
      </c>
      <c r="I274" s="128"/>
      <c r="J274" s="129">
        <f>ROUND(I274*H274,2)</f>
        <v>0</v>
      </c>
      <c r="K274" s="125" t="s">
        <v>19</v>
      </c>
      <c r="L274" s="33"/>
      <c r="M274" s="130" t="s">
        <v>19</v>
      </c>
      <c r="N274" s="131" t="s">
        <v>42</v>
      </c>
      <c r="P274" s="132">
        <f>O274*H274</f>
        <v>0</v>
      </c>
      <c r="Q274" s="132">
        <v>0</v>
      </c>
      <c r="R274" s="132">
        <f>Q274*H274</f>
        <v>0</v>
      </c>
      <c r="S274" s="132">
        <v>0</v>
      </c>
      <c r="T274" s="133">
        <f>S274*H274</f>
        <v>0</v>
      </c>
      <c r="AR274" s="134" t="s">
        <v>155</v>
      </c>
      <c r="AT274" s="134" t="s">
        <v>150</v>
      </c>
      <c r="AU274" s="134" t="s">
        <v>148</v>
      </c>
      <c r="AY274" s="18" t="s">
        <v>147</v>
      </c>
      <c r="BE274" s="135">
        <f>IF(N274="základní",J274,0)</f>
        <v>0</v>
      </c>
      <c r="BF274" s="135">
        <f>IF(N274="snížená",J274,0)</f>
        <v>0</v>
      </c>
      <c r="BG274" s="135">
        <f>IF(N274="zákl. přenesená",J274,0)</f>
        <v>0</v>
      </c>
      <c r="BH274" s="135">
        <f>IF(N274="sníž. přenesená",J274,0)</f>
        <v>0</v>
      </c>
      <c r="BI274" s="135">
        <f>IF(N274="nulová",J274,0)</f>
        <v>0</v>
      </c>
      <c r="BJ274" s="18" t="s">
        <v>76</v>
      </c>
      <c r="BK274" s="135">
        <f>ROUND(I274*H274,2)</f>
        <v>0</v>
      </c>
      <c r="BL274" s="18" t="s">
        <v>155</v>
      </c>
      <c r="BM274" s="134" t="s">
        <v>373</v>
      </c>
    </row>
    <row r="275" spans="2:65" s="12" customFormat="1">
      <c r="B275" s="140"/>
      <c r="D275" s="141" t="s">
        <v>159</v>
      </c>
      <c r="E275" s="142" t="s">
        <v>19</v>
      </c>
      <c r="F275" s="143" t="s">
        <v>374</v>
      </c>
      <c r="H275" s="142" t="s">
        <v>19</v>
      </c>
      <c r="I275" s="144"/>
      <c r="L275" s="140"/>
      <c r="M275" s="145"/>
      <c r="T275" s="146"/>
      <c r="AT275" s="142" t="s">
        <v>159</v>
      </c>
      <c r="AU275" s="142" t="s">
        <v>148</v>
      </c>
      <c r="AV275" s="12" t="s">
        <v>76</v>
      </c>
      <c r="AW275" s="12" t="s">
        <v>32</v>
      </c>
      <c r="AX275" s="12" t="s">
        <v>71</v>
      </c>
      <c r="AY275" s="142" t="s">
        <v>147</v>
      </c>
    </row>
    <row r="276" spans="2:65" s="13" customFormat="1">
      <c r="B276" s="147"/>
      <c r="D276" s="141" t="s">
        <v>159</v>
      </c>
      <c r="E276" s="148" t="s">
        <v>19</v>
      </c>
      <c r="F276" s="149" t="s">
        <v>375</v>
      </c>
      <c r="H276" s="150">
        <v>40</v>
      </c>
      <c r="I276" s="151"/>
      <c r="L276" s="147"/>
      <c r="M276" s="152"/>
      <c r="T276" s="153"/>
      <c r="AT276" s="148" t="s">
        <v>159</v>
      </c>
      <c r="AU276" s="148" t="s">
        <v>148</v>
      </c>
      <c r="AV276" s="13" t="s">
        <v>78</v>
      </c>
      <c r="AW276" s="13" t="s">
        <v>32</v>
      </c>
      <c r="AX276" s="13" t="s">
        <v>76</v>
      </c>
      <c r="AY276" s="148" t="s">
        <v>147</v>
      </c>
    </row>
    <row r="277" spans="2:65" s="1" customFormat="1" ht="24.2" customHeight="1">
      <c r="B277" s="33"/>
      <c r="C277" s="161" t="s">
        <v>376</v>
      </c>
      <c r="D277" s="161" t="s">
        <v>338</v>
      </c>
      <c r="E277" s="162" t="s">
        <v>377</v>
      </c>
      <c r="F277" s="163" t="s">
        <v>378</v>
      </c>
      <c r="G277" s="164" t="s">
        <v>166</v>
      </c>
      <c r="H277" s="165">
        <v>20</v>
      </c>
      <c r="I277" s="166"/>
      <c r="J277" s="167">
        <f>ROUND(I277*H277,2)</f>
        <v>0</v>
      </c>
      <c r="K277" s="163" t="s">
        <v>19</v>
      </c>
      <c r="L277" s="168"/>
      <c r="M277" s="169" t="s">
        <v>19</v>
      </c>
      <c r="N277" s="170" t="s">
        <v>42</v>
      </c>
      <c r="P277" s="132">
        <f>O277*H277</f>
        <v>0</v>
      </c>
      <c r="Q277" s="132">
        <v>2.5000000000000001E-3</v>
      </c>
      <c r="R277" s="132">
        <f>Q277*H277</f>
        <v>0.05</v>
      </c>
      <c r="S277" s="132">
        <v>0</v>
      </c>
      <c r="T277" s="133">
        <f>S277*H277</f>
        <v>0</v>
      </c>
      <c r="AR277" s="134" t="s">
        <v>208</v>
      </c>
      <c r="AT277" s="134" t="s">
        <v>338</v>
      </c>
      <c r="AU277" s="134" t="s">
        <v>148</v>
      </c>
      <c r="AY277" s="18" t="s">
        <v>147</v>
      </c>
      <c r="BE277" s="135">
        <f>IF(N277="základní",J277,0)</f>
        <v>0</v>
      </c>
      <c r="BF277" s="135">
        <f>IF(N277="snížená",J277,0)</f>
        <v>0</v>
      </c>
      <c r="BG277" s="135">
        <f>IF(N277="zákl. přenesená",J277,0)</f>
        <v>0</v>
      </c>
      <c r="BH277" s="135">
        <f>IF(N277="sníž. přenesená",J277,0)</f>
        <v>0</v>
      </c>
      <c r="BI277" s="135">
        <f>IF(N277="nulová",J277,0)</f>
        <v>0</v>
      </c>
      <c r="BJ277" s="18" t="s">
        <v>76</v>
      </c>
      <c r="BK277" s="135">
        <f>ROUND(I277*H277,2)</f>
        <v>0</v>
      </c>
      <c r="BL277" s="18" t="s">
        <v>155</v>
      </c>
      <c r="BM277" s="134" t="s">
        <v>379</v>
      </c>
    </row>
    <row r="278" spans="2:65" s="12" customFormat="1">
      <c r="B278" s="140"/>
      <c r="D278" s="141" t="s">
        <v>159</v>
      </c>
      <c r="E278" s="142" t="s">
        <v>19</v>
      </c>
      <c r="F278" s="143" t="s">
        <v>374</v>
      </c>
      <c r="H278" s="142" t="s">
        <v>19</v>
      </c>
      <c r="I278" s="144"/>
      <c r="L278" s="140"/>
      <c r="M278" s="145"/>
      <c r="T278" s="146"/>
      <c r="AT278" s="142" t="s">
        <v>159</v>
      </c>
      <c r="AU278" s="142" t="s">
        <v>148</v>
      </c>
      <c r="AV278" s="12" t="s">
        <v>76</v>
      </c>
      <c r="AW278" s="12" t="s">
        <v>32</v>
      </c>
      <c r="AX278" s="12" t="s">
        <v>71</v>
      </c>
      <c r="AY278" s="142" t="s">
        <v>147</v>
      </c>
    </row>
    <row r="279" spans="2:65" s="13" customFormat="1">
      <c r="B279" s="147"/>
      <c r="D279" s="141" t="s">
        <v>159</v>
      </c>
      <c r="E279" s="148" t="s">
        <v>19</v>
      </c>
      <c r="F279" s="149" t="s">
        <v>380</v>
      </c>
      <c r="H279" s="150">
        <v>20</v>
      </c>
      <c r="I279" s="151"/>
      <c r="L279" s="147"/>
      <c r="M279" s="152"/>
      <c r="T279" s="153"/>
      <c r="AT279" s="148" t="s">
        <v>159</v>
      </c>
      <c r="AU279" s="148" t="s">
        <v>148</v>
      </c>
      <c r="AV279" s="13" t="s">
        <v>78</v>
      </c>
      <c r="AW279" s="13" t="s">
        <v>32</v>
      </c>
      <c r="AX279" s="13" t="s">
        <v>76</v>
      </c>
      <c r="AY279" s="148" t="s">
        <v>147</v>
      </c>
    </row>
    <row r="280" spans="2:65" s="1" customFormat="1" ht="16.5" customHeight="1">
      <c r="B280" s="33"/>
      <c r="C280" s="123" t="s">
        <v>381</v>
      </c>
      <c r="D280" s="123" t="s">
        <v>150</v>
      </c>
      <c r="E280" s="124" t="s">
        <v>382</v>
      </c>
      <c r="F280" s="125" t="s">
        <v>383</v>
      </c>
      <c r="G280" s="126" t="s">
        <v>384</v>
      </c>
      <c r="H280" s="127">
        <v>68</v>
      </c>
      <c r="I280" s="128"/>
      <c r="J280" s="129">
        <f>ROUND(I280*H280,2)</f>
        <v>0</v>
      </c>
      <c r="K280" s="125" t="s">
        <v>19</v>
      </c>
      <c r="L280" s="33"/>
      <c r="M280" s="130" t="s">
        <v>19</v>
      </c>
      <c r="N280" s="131" t="s">
        <v>42</v>
      </c>
      <c r="P280" s="132">
        <f>O280*H280</f>
        <v>0</v>
      </c>
      <c r="Q280" s="132">
        <v>0</v>
      </c>
      <c r="R280" s="132">
        <f>Q280*H280</f>
        <v>0</v>
      </c>
      <c r="S280" s="132">
        <v>0</v>
      </c>
      <c r="T280" s="133">
        <f>S280*H280</f>
        <v>0</v>
      </c>
      <c r="AR280" s="134" t="s">
        <v>155</v>
      </c>
      <c r="AT280" s="134" t="s">
        <v>150</v>
      </c>
      <c r="AU280" s="134" t="s">
        <v>148</v>
      </c>
      <c r="AY280" s="18" t="s">
        <v>147</v>
      </c>
      <c r="BE280" s="135">
        <f>IF(N280="základní",J280,0)</f>
        <v>0</v>
      </c>
      <c r="BF280" s="135">
        <f>IF(N280="snížená",J280,0)</f>
        <v>0</v>
      </c>
      <c r="BG280" s="135">
        <f>IF(N280="zákl. přenesená",J280,0)</f>
        <v>0</v>
      </c>
      <c r="BH280" s="135">
        <f>IF(N280="sníž. přenesená",J280,0)</f>
        <v>0</v>
      </c>
      <c r="BI280" s="135">
        <f>IF(N280="nulová",J280,0)</f>
        <v>0</v>
      </c>
      <c r="BJ280" s="18" t="s">
        <v>76</v>
      </c>
      <c r="BK280" s="135">
        <f>ROUND(I280*H280,2)</f>
        <v>0</v>
      </c>
      <c r="BL280" s="18" t="s">
        <v>155</v>
      </c>
      <c r="BM280" s="134" t="s">
        <v>385</v>
      </c>
    </row>
    <row r="281" spans="2:65" s="12" customFormat="1">
      <c r="B281" s="140"/>
      <c r="D281" s="141" t="s">
        <v>159</v>
      </c>
      <c r="E281" s="142" t="s">
        <v>19</v>
      </c>
      <c r="F281" s="143" t="s">
        <v>386</v>
      </c>
      <c r="H281" s="142" t="s">
        <v>19</v>
      </c>
      <c r="I281" s="144"/>
      <c r="L281" s="140"/>
      <c r="M281" s="145"/>
      <c r="T281" s="146"/>
      <c r="AT281" s="142" t="s">
        <v>159</v>
      </c>
      <c r="AU281" s="142" t="s">
        <v>148</v>
      </c>
      <c r="AV281" s="12" t="s">
        <v>76</v>
      </c>
      <c r="AW281" s="12" t="s">
        <v>32</v>
      </c>
      <c r="AX281" s="12" t="s">
        <v>71</v>
      </c>
      <c r="AY281" s="142" t="s">
        <v>147</v>
      </c>
    </row>
    <row r="282" spans="2:65" s="13" customFormat="1">
      <c r="B282" s="147"/>
      <c r="D282" s="141" t="s">
        <v>159</v>
      </c>
      <c r="E282" s="148" t="s">
        <v>19</v>
      </c>
      <c r="F282" s="149" t="s">
        <v>387</v>
      </c>
      <c r="H282" s="150">
        <v>18</v>
      </c>
      <c r="I282" s="151"/>
      <c r="L282" s="147"/>
      <c r="M282" s="152"/>
      <c r="T282" s="153"/>
      <c r="AT282" s="148" t="s">
        <v>159</v>
      </c>
      <c r="AU282" s="148" t="s">
        <v>148</v>
      </c>
      <c r="AV282" s="13" t="s">
        <v>78</v>
      </c>
      <c r="AW282" s="13" t="s">
        <v>32</v>
      </c>
      <c r="AX282" s="13" t="s">
        <v>71</v>
      </c>
      <c r="AY282" s="148" t="s">
        <v>147</v>
      </c>
    </row>
    <row r="283" spans="2:65" s="13" customFormat="1">
      <c r="B283" s="147"/>
      <c r="D283" s="141" t="s">
        <v>159</v>
      </c>
      <c r="E283" s="148" t="s">
        <v>19</v>
      </c>
      <c r="F283" s="149" t="s">
        <v>388</v>
      </c>
      <c r="H283" s="150">
        <v>20</v>
      </c>
      <c r="I283" s="151"/>
      <c r="L283" s="147"/>
      <c r="M283" s="152"/>
      <c r="T283" s="153"/>
      <c r="AT283" s="148" t="s">
        <v>159</v>
      </c>
      <c r="AU283" s="148" t="s">
        <v>148</v>
      </c>
      <c r="AV283" s="13" t="s">
        <v>78</v>
      </c>
      <c r="AW283" s="13" t="s">
        <v>32</v>
      </c>
      <c r="AX283" s="13" t="s">
        <v>71</v>
      </c>
      <c r="AY283" s="148" t="s">
        <v>147</v>
      </c>
    </row>
    <row r="284" spans="2:65" s="13" customFormat="1">
      <c r="B284" s="147"/>
      <c r="D284" s="141" t="s">
        <v>159</v>
      </c>
      <c r="E284" s="148" t="s">
        <v>19</v>
      </c>
      <c r="F284" s="149" t="s">
        <v>389</v>
      </c>
      <c r="H284" s="150">
        <v>10</v>
      </c>
      <c r="I284" s="151"/>
      <c r="L284" s="147"/>
      <c r="M284" s="152"/>
      <c r="T284" s="153"/>
      <c r="AT284" s="148" t="s">
        <v>159</v>
      </c>
      <c r="AU284" s="148" t="s">
        <v>148</v>
      </c>
      <c r="AV284" s="13" t="s">
        <v>78</v>
      </c>
      <c r="AW284" s="13" t="s">
        <v>32</v>
      </c>
      <c r="AX284" s="13" t="s">
        <v>71</v>
      </c>
      <c r="AY284" s="148" t="s">
        <v>147</v>
      </c>
    </row>
    <row r="285" spans="2:65" s="13" customFormat="1">
      <c r="B285" s="147"/>
      <c r="D285" s="141" t="s">
        <v>159</v>
      </c>
      <c r="E285" s="148" t="s">
        <v>19</v>
      </c>
      <c r="F285" s="149" t="s">
        <v>390</v>
      </c>
      <c r="H285" s="150">
        <v>20</v>
      </c>
      <c r="I285" s="151"/>
      <c r="L285" s="147"/>
      <c r="M285" s="152"/>
      <c r="T285" s="153"/>
      <c r="AT285" s="148" t="s">
        <v>159</v>
      </c>
      <c r="AU285" s="148" t="s">
        <v>148</v>
      </c>
      <c r="AV285" s="13" t="s">
        <v>78</v>
      </c>
      <c r="AW285" s="13" t="s">
        <v>32</v>
      </c>
      <c r="AX285" s="13" t="s">
        <v>71</v>
      </c>
      <c r="AY285" s="148" t="s">
        <v>147</v>
      </c>
    </row>
    <row r="286" spans="2:65" s="14" customFormat="1">
      <c r="B286" s="154"/>
      <c r="D286" s="141" t="s">
        <v>159</v>
      </c>
      <c r="E286" s="155" t="s">
        <v>19</v>
      </c>
      <c r="F286" s="156" t="s">
        <v>163</v>
      </c>
      <c r="H286" s="157">
        <v>68</v>
      </c>
      <c r="I286" s="158"/>
      <c r="L286" s="154"/>
      <c r="M286" s="159"/>
      <c r="T286" s="160"/>
      <c r="AT286" s="155" t="s">
        <v>159</v>
      </c>
      <c r="AU286" s="155" t="s">
        <v>148</v>
      </c>
      <c r="AV286" s="14" t="s">
        <v>155</v>
      </c>
      <c r="AW286" s="14" t="s">
        <v>32</v>
      </c>
      <c r="AX286" s="14" t="s">
        <v>76</v>
      </c>
      <c r="AY286" s="155" t="s">
        <v>147</v>
      </c>
    </row>
    <row r="287" spans="2:65" s="1" customFormat="1" ht="24.2" customHeight="1">
      <c r="B287" s="33"/>
      <c r="C287" s="123" t="s">
        <v>391</v>
      </c>
      <c r="D287" s="123" t="s">
        <v>150</v>
      </c>
      <c r="E287" s="124" t="s">
        <v>392</v>
      </c>
      <c r="F287" s="125" t="s">
        <v>393</v>
      </c>
      <c r="G287" s="126" t="s">
        <v>394</v>
      </c>
      <c r="H287" s="127">
        <v>1</v>
      </c>
      <c r="I287" s="128"/>
      <c r="J287" s="129">
        <f>ROUND(I287*H287,2)</f>
        <v>0</v>
      </c>
      <c r="K287" s="125" t="s">
        <v>19</v>
      </c>
      <c r="L287" s="33"/>
      <c r="M287" s="130" t="s">
        <v>19</v>
      </c>
      <c r="N287" s="131" t="s">
        <v>42</v>
      </c>
      <c r="P287" s="132">
        <f>O287*H287</f>
        <v>0</v>
      </c>
      <c r="Q287" s="132">
        <v>0</v>
      </c>
      <c r="R287" s="132">
        <f>Q287*H287</f>
        <v>0</v>
      </c>
      <c r="S287" s="132">
        <v>0</v>
      </c>
      <c r="T287" s="133">
        <f>S287*H287</f>
        <v>0</v>
      </c>
      <c r="AR287" s="134" t="s">
        <v>155</v>
      </c>
      <c r="AT287" s="134" t="s">
        <v>150</v>
      </c>
      <c r="AU287" s="134" t="s">
        <v>148</v>
      </c>
      <c r="AY287" s="18" t="s">
        <v>147</v>
      </c>
      <c r="BE287" s="135">
        <f>IF(N287="základní",J287,0)</f>
        <v>0</v>
      </c>
      <c r="BF287" s="135">
        <f>IF(N287="snížená",J287,0)</f>
        <v>0</v>
      </c>
      <c r="BG287" s="135">
        <f>IF(N287="zákl. přenesená",J287,0)</f>
        <v>0</v>
      </c>
      <c r="BH287" s="135">
        <f>IF(N287="sníž. přenesená",J287,0)</f>
        <v>0</v>
      </c>
      <c r="BI287" s="135">
        <f>IF(N287="nulová",J287,0)</f>
        <v>0</v>
      </c>
      <c r="BJ287" s="18" t="s">
        <v>76</v>
      </c>
      <c r="BK287" s="135">
        <f>ROUND(I287*H287,2)</f>
        <v>0</v>
      </c>
      <c r="BL287" s="18" t="s">
        <v>155</v>
      </c>
      <c r="BM287" s="134" t="s">
        <v>395</v>
      </c>
    </row>
    <row r="288" spans="2:65" s="13" customFormat="1">
      <c r="B288" s="147"/>
      <c r="D288" s="141" t="s">
        <v>159</v>
      </c>
      <c r="E288" s="148" t="s">
        <v>19</v>
      </c>
      <c r="F288" s="149" t="s">
        <v>396</v>
      </c>
      <c r="H288" s="150">
        <v>1</v>
      </c>
      <c r="I288" s="151"/>
      <c r="L288" s="147"/>
      <c r="M288" s="152"/>
      <c r="T288" s="153"/>
      <c r="AT288" s="148" t="s">
        <v>159</v>
      </c>
      <c r="AU288" s="148" t="s">
        <v>148</v>
      </c>
      <c r="AV288" s="13" t="s">
        <v>78</v>
      </c>
      <c r="AW288" s="13" t="s">
        <v>32</v>
      </c>
      <c r="AX288" s="13" t="s">
        <v>76</v>
      </c>
      <c r="AY288" s="148" t="s">
        <v>147</v>
      </c>
    </row>
    <row r="289" spans="2:65" s="1" customFormat="1" ht="16.5" customHeight="1">
      <c r="B289" s="33"/>
      <c r="C289" s="123" t="s">
        <v>397</v>
      </c>
      <c r="D289" s="123" t="s">
        <v>150</v>
      </c>
      <c r="E289" s="124" t="s">
        <v>398</v>
      </c>
      <c r="F289" s="125" t="s">
        <v>399</v>
      </c>
      <c r="G289" s="126" t="s">
        <v>394</v>
      </c>
      <c r="H289" s="127">
        <v>1</v>
      </c>
      <c r="I289" s="128"/>
      <c r="J289" s="129">
        <f>ROUND(I289*H289,2)</f>
        <v>0</v>
      </c>
      <c r="K289" s="125" t="s">
        <v>19</v>
      </c>
      <c r="L289" s="33"/>
      <c r="M289" s="130" t="s">
        <v>19</v>
      </c>
      <c r="N289" s="131" t="s">
        <v>42</v>
      </c>
      <c r="P289" s="132">
        <f>O289*H289</f>
        <v>0</v>
      </c>
      <c r="Q289" s="132">
        <v>0</v>
      </c>
      <c r="R289" s="132">
        <f>Q289*H289</f>
        <v>0</v>
      </c>
      <c r="S289" s="132">
        <v>0</v>
      </c>
      <c r="T289" s="133">
        <f>S289*H289</f>
        <v>0</v>
      </c>
      <c r="AR289" s="134" t="s">
        <v>155</v>
      </c>
      <c r="AT289" s="134" t="s">
        <v>150</v>
      </c>
      <c r="AU289" s="134" t="s">
        <v>148</v>
      </c>
      <c r="AY289" s="18" t="s">
        <v>147</v>
      </c>
      <c r="BE289" s="135">
        <f>IF(N289="základní",J289,0)</f>
        <v>0</v>
      </c>
      <c r="BF289" s="135">
        <f>IF(N289="snížená",J289,0)</f>
        <v>0</v>
      </c>
      <c r="BG289" s="135">
        <f>IF(N289="zákl. přenesená",J289,0)</f>
        <v>0</v>
      </c>
      <c r="BH289" s="135">
        <f>IF(N289="sníž. přenesená",J289,0)</f>
        <v>0</v>
      </c>
      <c r="BI289" s="135">
        <f>IF(N289="nulová",J289,0)</f>
        <v>0</v>
      </c>
      <c r="BJ289" s="18" t="s">
        <v>76</v>
      </c>
      <c r="BK289" s="135">
        <f>ROUND(I289*H289,2)</f>
        <v>0</v>
      </c>
      <c r="BL289" s="18" t="s">
        <v>155</v>
      </c>
      <c r="BM289" s="134" t="s">
        <v>400</v>
      </c>
    </row>
    <row r="290" spans="2:65" s="12" customFormat="1" ht="22.5">
      <c r="B290" s="140"/>
      <c r="D290" s="141" t="s">
        <v>159</v>
      </c>
      <c r="E290" s="142" t="s">
        <v>19</v>
      </c>
      <c r="F290" s="143" t="s">
        <v>401</v>
      </c>
      <c r="H290" s="142" t="s">
        <v>19</v>
      </c>
      <c r="I290" s="144"/>
      <c r="L290" s="140"/>
      <c r="M290" s="145"/>
      <c r="T290" s="146"/>
      <c r="AT290" s="142" t="s">
        <v>159</v>
      </c>
      <c r="AU290" s="142" t="s">
        <v>148</v>
      </c>
      <c r="AV290" s="12" t="s">
        <v>76</v>
      </c>
      <c r="AW290" s="12" t="s">
        <v>32</v>
      </c>
      <c r="AX290" s="12" t="s">
        <v>71</v>
      </c>
      <c r="AY290" s="142" t="s">
        <v>147</v>
      </c>
    </row>
    <row r="291" spans="2:65" s="13" customFormat="1">
      <c r="B291" s="147"/>
      <c r="D291" s="141" t="s">
        <v>159</v>
      </c>
      <c r="E291" s="148" t="s">
        <v>19</v>
      </c>
      <c r="F291" s="149" t="s">
        <v>402</v>
      </c>
      <c r="H291" s="150">
        <v>1</v>
      </c>
      <c r="I291" s="151"/>
      <c r="L291" s="147"/>
      <c r="M291" s="152"/>
      <c r="T291" s="153"/>
      <c r="AT291" s="148" t="s">
        <v>159</v>
      </c>
      <c r="AU291" s="148" t="s">
        <v>148</v>
      </c>
      <c r="AV291" s="13" t="s">
        <v>78</v>
      </c>
      <c r="AW291" s="13" t="s">
        <v>32</v>
      </c>
      <c r="AX291" s="13" t="s">
        <v>76</v>
      </c>
      <c r="AY291" s="148" t="s">
        <v>147</v>
      </c>
    </row>
    <row r="292" spans="2:65" s="1" customFormat="1" ht="49.15" customHeight="1">
      <c r="B292" s="33"/>
      <c r="C292" s="123" t="s">
        <v>403</v>
      </c>
      <c r="D292" s="123" t="s">
        <v>150</v>
      </c>
      <c r="E292" s="124" t="s">
        <v>404</v>
      </c>
      <c r="F292" s="125" t="s">
        <v>405</v>
      </c>
      <c r="G292" s="126" t="s">
        <v>166</v>
      </c>
      <c r="H292" s="127">
        <v>1</v>
      </c>
      <c r="I292" s="128"/>
      <c r="J292" s="129">
        <f>ROUND(I292*H292,2)</f>
        <v>0</v>
      </c>
      <c r="K292" s="125" t="s">
        <v>19</v>
      </c>
      <c r="L292" s="33"/>
      <c r="M292" s="130" t="s">
        <v>19</v>
      </c>
      <c r="N292" s="131" t="s">
        <v>42</v>
      </c>
      <c r="P292" s="132">
        <f>O292*H292</f>
        <v>0</v>
      </c>
      <c r="Q292" s="132">
        <v>0.1</v>
      </c>
      <c r="R292" s="132">
        <f>Q292*H292</f>
        <v>0.1</v>
      </c>
      <c r="S292" s="132">
        <v>0</v>
      </c>
      <c r="T292" s="133">
        <f>S292*H292</f>
        <v>0</v>
      </c>
      <c r="AR292" s="134" t="s">
        <v>155</v>
      </c>
      <c r="AT292" s="134" t="s">
        <v>150</v>
      </c>
      <c r="AU292" s="134" t="s">
        <v>148</v>
      </c>
      <c r="AY292" s="18" t="s">
        <v>147</v>
      </c>
      <c r="BE292" s="135">
        <f>IF(N292="základní",J292,0)</f>
        <v>0</v>
      </c>
      <c r="BF292" s="135">
        <f>IF(N292="snížená",J292,0)</f>
        <v>0</v>
      </c>
      <c r="BG292" s="135">
        <f>IF(N292="zákl. přenesená",J292,0)</f>
        <v>0</v>
      </c>
      <c r="BH292" s="135">
        <f>IF(N292="sníž. přenesená",J292,0)</f>
        <v>0</v>
      </c>
      <c r="BI292" s="135">
        <f>IF(N292="nulová",J292,0)</f>
        <v>0</v>
      </c>
      <c r="BJ292" s="18" t="s">
        <v>76</v>
      </c>
      <c r="BK292" s="135">
        <f>ROUND(I292*H292,2)</f>
        <v>0</v>
      </c>
      <c r="BL292" s="18" t="s">
        <v>155</v>
      </c>
      <c r="BM292" s="134" t="s">
        <v>406</v>
      </c>
    </row>
    <row r="293" spans="2:65" s="12" customFormat="1">
      <c r="B293" s="140"/>
      <c r="D293" s="141" t="s">
        <v>159</v>
      </c>
      <c r="E293" s="142" t="s">
        <v>19</v>
      </c>
      <c r="F293" s="143" t="s">
        <v>407</v>
      </c>
      <c r="H293" s="142" t="s">
        <v>19</v>
      </c>
      <c r="I293" s="144"/>
      <c r="L293" s="140"/>
      <c r="M293" s="145"/>
      <c r="T293" s="146"/>
      <c r="AT293" s="142" t="s">
        <v>159</v>
      </c>
      <c r="AU293" s="142" t="s">
        <v>148</v>
      </c>
      <c r="AV293" s="12" t="s">
        <v>76</v>
      </c>
      <c r="AW293" s="12" t="s">
        <v>32</v>
      </c>
      <c r="AX293" s="12" t="s">
        <v>71</v>
      </c>
      <c r="AY293" s="142" t="s">
        <v>147</v>
      </c>
    </row>
    <row r="294" spans="2:65" s="13" customFormat="1">
      <c r="B294" s="147"/>
      <c r="D294" s="141" t="s">
        <v>159</v>
      </c>
      <c r="E294" s="148" t="s">
        <v>19</v>
      </c>
      <c r="F294" s="149" t="s">
        <v>76</v>
      </c>
      <c r="H294" s="150">
        <v>1</v>
      </c>
      <c r="I294" s="151"/>
      <c r="L294" s="147"/>
      <c r="M294" s="152"/>
      <c r="T294" s="153"/>
      <c r="AT294" s="148" t="s">
        <v>159</v>
      </c>
      <c r="AU294" s="148" t="s">
        <v>148</v>
      </c>
      <c r="AV294" s="13" t="s">
        <v>78</v>
      </c>
      <c r="AW294" s="13" t="s">
        <v>32</v>
      </c>
      <c r="AX294" s="13" t="s">
        <v>76</v>
      </c>
      <c r="AY294" s="148" t="s">
        <v>147</v>
      </c>
    </row>
    <row r="295" spans="2:65" s="1" customFormat="1" ht="49.15" customHeight="1">
      <c r="B295" s="33"/>
      <c r="C295" s="123" t="s">
        <v>408</v>
      </c>
      <c r="D295" s="123" t="s">
        <v>150</v>
      </c>
      <c r="E295" s="124" t="s">
        <v>409</v>
      </c>
      <c r="F295" s="125" t="s">
        <v>410</v>
      </c>
      <c r="G295" s="126" t="s">
        <v>166</v>
      </c>
      <c r="H295" s="127">
        <v>1</v>
      </c>
      <c r="I295" s="128"/>
      <c r="J295" s="129">
        <f>ROUND(I295*H295,2)</f>
        <v>0</v>
      </c>
      <c r="K295" s="125" t="s">
        <v>19</v>
      </c>
      <c r="L295" s="33"/>
      <c r="M295" s="130" t="s">
        <v>19</v>
      </c>
      <c r="N295" s="131" t="s">
        <v>42</v>
      </c>
      <c r="P295" s="132">
        <f>O295*H295</f>
        <v>0</v>
      </c>
      <c r="Q295" s="132">
        <v>0.08</v>
      </c>
      <c r="R295" s="132">
        <f>Q295*H295</f>
        <v>0.08</v>
      </c>
      <c r="S295" s="132">
        <v>0</v>
      </c>
      <c r="T295" s="133">
        <f>S295*H295</f>
        <v>0</v>
      </c>
      <c r="AR295" s="134" t="s">
        <v>155</v>
      </c>
      <c r="AT295" s="134" t="s">
        <v>150</v>
      </c>
      <c r="AU295" s="134" t="s">
        <v>148</v>
      </c>
      <c r="AY295" s="18" t="s">
        <v>147</v>
      </c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8" t="s">
        <v>76</v>
      </c>
      <c r="BK295" s="135">
        <f>ROUND(I295*H295,2)</f>
        <v>0</v>
      </c>
      <c r="BL295" s="18" t="s">
        <v>155</v>
      </c>
      <c r="BM295" s="134" t="s">
        <v>411</v>
      </c>
    </row>
    <row r="296" spans="2:65" s="12" customFormat="1" ht="22.5">
      <c r="B296" s="140"/>
      <c r="D296" s="141" t="s">
        <v>159</v>
      </c>
      <c r="E296" s="142" t="s">
        <v>19</v>
      </c>
      <c r="F296" s="143" t="s">
        <v>412</v>
      </c>
      <c r="H296" s="142" t="s">
        <v>19</v>
      </c>
      <c r="I296" s="144"/>
      <c r="L296" s="140"/>
      <c r="M296" s="145"/>
      <c r="T296" s="146"/>
      <c r="AT296" s="142" t="s">
        <v>159</v>
      </c>
      <c r="AU296" s="142" t="s">
        <v>148</v>
      </c>
      <c r="AV296" s="12" t="s">
        <v>76</v>
      </c>
      <c r="AW296" s="12" t="s">
        <v>32</v>
      </c>
      <c r="AX296" s="12" t="s">
        <v>71</v>
      </c>
      <c r="AY296" s="142" t="s">
        <v>147</v>
      </c>
    </row>
    <row r="297" spans="2:65" s="12" customFormat="1">
      <c r="B297" s="140"/>
      <c r="D297" s="141" t="s">
        <v>159</v>
      </c>
      <c r="E297" s="142" t="s">
        <v>19</v>
      </c>
      <c r="F297" s="143" t="s">
        <v>407</v>
      </c>
      <c r="H297" s="142" t="s">
        <v>19</v>
      </c>
      <c r="I297" s="144"/>
      <c r="L297" s="140"/>
      <c r="M297" s="145"/>
      <c r="T297" s="146"/>
      <c r="AT297" s="142" t="s">
        <v>159</v>
      </c>
      <c r="AU297" s="142" t="s">
        <v>148</v>
      </c>
      <c r="AV297" s="12" t="s">
        <v>76</v>
      </c>
      <c r="AW297" s="12" t="s">
        <v>32</v>
      </c>
      <c r="AX297" s="12" t="s">
        <v>71</v>
      </c>
      <c r="AY297" s="142" t="s">
        <v>147</v>
      </c>
    </row>
    <row r="298" spans="2:65" s="13" customFormat="1">
      <c r="B298" s="147"/>
      <c r="D298" s="141" t="s">
        <v>159</v>
      </c>
      <c r="E298" s="148" t="s">
        <v>19</v>
      </c>
      <c r="F298" s="149" t="s">
        <v>76</v>
      </c>
      <c r="H298" s="150">
        <v>1</v>
      </c>
      <c r="I298" s="151"/>
      <c r="L298" s="147"/>
      <c r="M298" s="152"/>
      <c r="T298" s="153"/>
      <c r="AT298" s="148" t="s">
        <v>159</v>
      </c>
      <c r="AU298" s="148" t="s">
        <v>148</v>
      </c>
      <c r="AV298" s="13" t="s">
        <v>78</v>
      </c>
      <c r="AW298" s="13" t="s">
        <v>32</v>
      </c>
      <c r="AX298" s="13" t="s">
        <v>76</v>
      </c>
      <c r="AY298" s="148" t="s">
        <v>147</v>
      </c>
    </row>
    <row r="299" spans="2:65" s="1" customFormat="1" ht="44.25" customHeight="1">
      <c r="B299" s="33"/>
      <c r="C299" s="123" t="s">
        <v>413</v>
      </c>
      <c r="D299" s="123" t="s">
        <v>150</v>
      </c>
      <c r="E299" s="124" t="s">
        <v>414</v>
      </c>
      <c r="F299" s="125" t="s">
        <v>415</v>
      </c>
      <c r="G299" s="126" t="s">
        <v>166</v>
      </c>
      <c r="H299" s="127">
        <v>1</v>
      </c>
      <c r="I299" s="128"/>
      <c r="J299" s="129">
        <f>ROUND(I299*H299,2)</f>
        <v>0</v>
      </c>
      <c r="K299" s="125" t="s">
        <v>19</v>
      </c>
      <c r="L299" s="33"/>
      <c r="M299" s="130" t="s">
        <v>19</v>
      </c>
      <c r="N299" s="131" t="s">
        <v>42</v>
      </c>
      <c r="P299" s="132">
        <f>O299*H299</f>
        <v>0</v>
      </c>
      <c r="Q299" s="132">
        <v>0.08</v>
      </c>
      <c r="R299" s="132">
        <f>Q299*H299</f>
        <v>0.08</v>
      </c>
      <c r="S299" s="132">
        <v>0</v>
      </c>
      <c r="T299" s="133">
        <f>S299*H299</f>
        <v>0</v>
      </c>
      <c r="AR299" s="134" t="s">
        <v>155</v>
      </c>
      <c r="AT299" s="134" t="s">
        <v>150</v>
      </c>
      <c r="AU299" s="134" t="s">
        <v>148</v>
      </c>
      <c r="AY299" s="18" t="s">
        <v>147</v>
      </c>
      <c r="BE299" s="135">
        <f>IF(N299="základní",J299,0)</f>
        <v>0</v>
      </c>
      <c r="BF299" s="135">
        <f>IF(N299="snížená",J299,0)</f>
        <v>0</v>
      </c>
      <c r="BG299" s="135">
        <f>IF(N299="zákl. přenesená",J299,0)</f>
        <v>0</v>
      </c>
      <c r="BH299" s="135">
        <f>IF(N299="sníž. přenesená",J299,0)</f>
        <v>0</v>
      </c>
      <c r="BI299" s="135">
        <f>IF(N299="nulová",J299,0)</f>
        <v>0</v>
      </c>
      <c r="BJ299" s="18" t="s">
        <v>76</v>
      </c>
      <c r="BK299" s="135">
        <f>ROUND(I299*H299,2)</f>
        <v>0</v>
      </c>
      <c r="BL299" s="18" t="s">
        <v>155</v>
      </c>
      <c r="BM299" s="134" t="s">
        <v>416</v>
      </c>
    </row>
    <row r="300" spans="2:65" s="12" customFormat="1">
      <c r="B300" s="140"/>
      <c r="D300" s="141" t="s">
        <v>159</v>
      </c>
      <c r="E300" s="142" t="s">
        <v>19</v>
      </c>
      <c r="F300" s="143" t="s">
        <v>417</v>
      </c>
      <c r="H300" s="142" t="s">
        <v>19</v>
      </c>
      <c r="I300" s="144"/>
      <c r="L300" s="140"/>
      <c r="M300" s="145"/>
      <c r="T300" s="146"/>
      <c r="AT300" s="142" t="s">
        <v>159</v>
      </c>
      <c r="AU300" s="142" t="s">
        <v>148</v>
      </c>
      <c r="AV300" s="12" t="s">
        <v>76</v>
      </c>
      <c r="AW300" s="12" t="s">
        <v>32</v>
      </c>
      <c r="AX300" s="12" t="s">
        <v>71</v>
      </c>
      <c r="AY300" s="142" t="s">
        <v>147</v>
      </c>
    </row>
    <row r="301" spans="2:65" s="13" customFormat="1">
      <c r="B301" s="147"/>
      <c r="D301" s="141" t="s">
        <v>159</v>
      </c>
      <c r="E301" s="148" t="s">
        <v>19</v>
      </c>
      <c r="F301" s="149" t="s">
        <v>76</v>
      </c>
      <c r="H301" s="150">
        <v>1</v>
      </c>
      <c r="I301" s="151"/>
      <c r="L301" s="147"/>
      <c r="M301" s="152"/>
      <c r="T301" s="153"/>
      <c r="AT301" s="148" t="s">
        <v>159</v>
      </c>
      <c r="AU301" s="148" t="s">
        <v>148</v>
      </c>
      <c r="AV301" s="13" t="s">
        <v>78</v>
      </c>
      <c r="AW301" s="13" t="s">
        <v>32</v>
      </c>
      <c r="AX301" s="13" t="s">
        <v>76</v>
      </c>
      <c r="AY301" s="148" t="s">
        <v>147</v>
      </c>
    </row>
    <row r="302" spans="2:65" s="1" customFormat="1" ht="37.9" customHeight="1">
      <c r="B302" s="33"/>
      <c r="C302" s="123" t="s">
        <v>418</v>
      </c>
      <c r="D302" s="123" t="s">
        <v>150</v>
      </c>
      <c r="E302" s="124" t="s">
        <v>419</v>
      </c>
      <c r="F302" s="125" t="s">
        <v>420</v>
      </c>
      <c r="G302" s="126" t="s">
        <v>166</v>
      </c>
      <c r="H302" s="127">
        <v>1</v>
      </c>
      <c r="I302" s="128"/>
      <c r="J302" s="129">
        <f>ROUND(I302*H302,2)</f>
        <v>0</v>
      </c>
      <c r="K302" s="125" t="s">
        <v>19</v>
      </c>
      <c r="L302" s="33"/>
      <c r="M302" s="130" t="s">
        <v>19</v>
      </c>
      <c r="N302" s="131" t="s">
        <v>42</v>
      </c>
      <c r="P302" s="132">
        <f>O302*H302</f>
        <v>0</v>
      </c>
      <c r="Q302" s="132">
        <v>0.08</v>
      </c>
      <c r="R302" s="132">
        <f>Q302*H302</f>
        <v>0.08</v>
      </c>
      <c r="S302" s="132">
        <v>0</v>
      </c>
      <c r="T302" s="133">
        <f>S302*H302</f>
        <v>0</v>
      </c>
      <c r="AR302" s="134" t="s">
        <v>155</v>
      </c>
      <c r="AT302" s="134" t="s">
        <v>150</v>
      </c>
      <c r="AU302" s="134" t="s">
        <v>148</v>
      </c>
      <c r="AY302" s="18" t="s">
        <v>147</v>
      </c>
      <c r="BE302" s="135">
        <f>IF(N302="základní",J302,0)</f>
        <v>0</v>
      </c>
      <c r="BF302" s="135">
        <f>IF(N302="snížená",J302,0)</f>
        <v>0</v>
      </c>
      <c r="BG302" s="135">
        <f>IF(N302="zákl. přenesená",J302,0)</f>
        <v>0</v>
      </c>
      <c r="BH302" s="135">
        <f>IF(N302="sníž. přenesená",J302,0)</f>
        <v>0</v>
      </c>
      <c r="BI302" s="135">
        <f>IF(N302="nulová",J302,0)</f>
        <v>0</v>
      </c>
      <c r="BJ302" s="18" t="s">
        <v>76</v>
      </c>
      <c r="BK302" s="135">
        <f>ROUND(I302*H302,2)</f>
        <v>0</v>
      </c>
      <c r="BL302" s="18" t="s">
        <v>155</v>
      </c>
      <c r="BM302" s="134" t="s">
        <v>421</v>
      </c>
    </row>
    <row r="303" spans="2:65" s="12" customFormat="1">
      <c r="B303" s="140"/>
      <c r="D303" s="141" t="s">
        <v>159</v>
      </c>
      <c r="E303" s="142" t="s">
        <v>19</v>
      </c>
      <c r="F303" s="143" t="s">
        <v>417</v>
      </c>
      <c r="H303" s="142" t="s">
        <v>19</v>
      </c>
      <c r="I303" s="144"/>
      <c r="L303" s="140"/>
      <c r="M303" s="145"/>
      <c r="T303" s="146"/>
      <c r="AT303" s="142" t="s">
        <v>159</v>
      </c>
      <c r="AU303" s="142" t="s">
        <v>148</v>
      </c>
      <c r="AV303" s="12" t="s">
        <v>76</v>
      </c>
      <c r="AW303" s="12" t="s">
        <v>32</v>
      </c>
      <c r="AX303" s="12" t="s">
        <v>71</v>
      </c>
      <c r="AY303" s="142" t="s">
        <v>147</v>
      </c>
    </row>
    <row r="304" spans="2:65" s="13" customFormat="1">
      <c r="B304" s="147"/>
      <c r="D304" s="141" t="s">
        <v>159</v>
      </c>
      <c r="E304" s="148" t="s">
        <v>19</v>
      </c>
      <c r="F304" s="149" t="s">
        <v>76</v>
      </c>
      <c r="H304" s="150">
        <v>1</v>
      </c>
      <c r="I304" s="151"/>
      <c r="L304" s="147"/>
      <c r="M304" s="152"/>
      <c r="T304" s="153"/>
      <c r="AT304" s="148" t="s">
        <v>159</v>
      </c>
      <c r="AU304" s="148" t="s">
        <v>148</v>
      </c>
      <c r="AV304" s="13" t="s">
        <v>78</v>
      </c>
      <c r="AW304" s="13" t="s">
        <v>32</v>
      </c>
      <c r="AX304" s="13" t="s">
        <v>76</v>
      </c>
      <c r="AY304" s="148" t="s">
        <v>147</v>
      </c>
    </row>
    <row r="305" spans="2:65" s="11" customFormat="1" ht="20.85" customHeight="1">
      <c r="B305" s="111"/>
      <c r="D305" s="112" t="s">
        <v>70</v>
      </c>
      <c r="E305" s="121" t="s">
        <v>422</v>
      </c>
      <c r="F305" s="121" t="s">
        <v>423</v>
      </c>
      <c r="I305" s="114"/>
      <c r="J305" s="122">
        <f>BK305</f>
        <v>0</v>
      </c>
      <c r="L305" s="111"/>
      <c r="M305" s="116"/>
      <c r="P305" s="117">
        <f>SUM(P306:P444)</f>
        <v>0</v>
      </c>
      <c r="R305" s="117">
        <f>SUM(R306:R444)</f>
        <v>4.8979000000000002E-3</v>
      </c>
      <c r="T305" s="118">
        <f>SUM(T306:T444)</f>
        <v>50.585076000000001</v>
      </c>
      <c r="AR305" s="112" t="s">
        <v>76</v>
      </c>
      <c r="AT305" s="119" t="s">
        <v>70</v>
      </c>
      <c r="AU305" s="119" t="s">
        <v>78</v>
      </c>
      <c r="AY305" s="112" t="s">
        <v>147</v>
      </c>
      <c r="BK305" s="120">
        <f>SUM(BK306:BK444)</f>
        <v>0</v>
      </c>
    </row>
    <row r="306" spans="2:65" s="1" customFormat="1" ht="24.2" customHeight="1">
      <c r="B306" s="33"/>
      <c r="C306" s="123" t="s">
        <v>424</v>
      </c>
      <c r="D306" s="123" t="s">
        <v>150</v>
      </c>
      <c r="E306" s="124" t="s">
        <v>425</v>
      </c>
      <c r="F306" s="125" t="s">
        <v>426</v>
      </c>
      <c r="G306" s="126" t="s">
        <v>153</v>
      </c>
      <c r="H306" s="127">
        <v>45.235999999999997</v>
      </c>
      <c r="I306" s="128"/>
      <c r="J306" s="129">
        <f>ROUND(I306*H306,2)</f>
        <v>0</v>
      </c>
      <c r="K306" s="125" t="s">
        <v>154</v>
      </c>
      <c r="L306" s="33"/>
      <c r="M306" s="130" t="s">
        <v>19</v>
      </c>
      <c r="N306" s="131" t="s">
        <v>42</v>
      </c>
      <c r="P306" s="132">
        <f>O306*H306</f>
        <v>0</v>
      </c>
      <c r="Q306" s="132">
        <v>0</v>
      </c>
      <c r="R306" s="132">
        <f>Q306*H306</f>
        <v>0</v>
      </c>
      <c r="S306" s="132">
        <v>0.18099999999999999</v>
      </c>
      <c r="T306" s="133">
        <f>S306*H306</f>
        <v>8.187716</v>
      </c>
      <c r="AR306" s="134" t="s">
        <v>155</v>
      </c>
      <c r="AT306" s="134" t="s">
        <v>150</v>
      </c>
      <c r="AU306" s="134" t="s">
        <v>148</v>
      </c>
      <c r="AY306" s="18" t="s">
        <v>147</v>
      </c>
      <c r="BE306" s="135">
        <f>IF(N306="základní",J306,0)</f>
        <v>0</v>
      </c>
      <c r="BF306" s="135">
        <f>IF(N306="snížená",J306,0)</f>
        <v>0</v>
      </c>
      <c r="BG306" s="135">
        <f>IF(N306="zákl. přenesená",J306,0)</f>
        <v>0</v>
      </c>
      <c r="BH306" s="135">
        <f>IF(N306="sníž. přenesená",J306,0)</f>
        <v>0</v>
      </c>
      <c r="BI306" s="135">
        <f>IF(N306="nulová",J306,0)</f>
        <v>0</v>
      </c>
      <c r="BJ306" s="18" t="s">
        <v>76</v>
      </c>
      <c r="BK306" s="135">
        <f>ROUND(I306*H306,2)</f>
        <v>0</v>
      </c>
      <c r="BL306" s="18" t="s">
        <v>155</v>
      </c>
      <c r="BM306" s="134" t="s">
        <v>427</v>
      </c>
    </row>
    <row r="307" spans="2:65" s="1" customFormat="1">
      <c r="B307" s="33"/>
      <c r="D307" s="136" t="s">
        <v>157</v>
      </c>
      <c r="F307" s="137" t="s">
        <v>428</v>
      </c>
      <c r="I307" s="138"/>
      <c r="L307" s="33"/>
      <c r="M307" s="139"/>
      <c r="T307" s="54"/>
      <c r="AT307" s="18" t="s">
        <v>157</v>
      </c>
      <c r="AU307" s="18" t="s">
        <v>148</v>
      </c>
    </row>
    <row r="308" spans="2:65" s="12" customFormat="1">
      <c r="B308" s="140"/>
      <c r="D308" s="141" t="s">
        <v>159</v>
      </c>
      <c r="E308" s="142" t="s">
        <v>19</v>
      </c>
      <c r="F308" s="143" t="s">
        <v>429</v>
      </c>
      <c r="H308" s="142" t="s">
        <v>19</v>
      </c>
      <c r="I308" s="144"/>
      <c r="L308" s="140"/>
      <c r="M308" s="145"/>
      <c r="T308" s="146"/>
      <c r="AT308" s="142" t="s">
        <v>159</v>
      </c>
      <c r="AU308" s="142" t="s">
        <v>148</v>
      </c>
      <c r="AV308" s="12" t="s">
        <v>76</v>
      </c>
      <c r="AW308" s="12" t="s">
        <v>32</v>
      </c>
      <c r="AX308" s="12" t="s">
        <v>71</v>
      </c>
      <c r="AY308" s="142" t="s">
        <v>147</v>
      </c>
    </row>
    <row r="309" spans="2:65" s="13" customFormat="1">
      <c r="B309" s="147"/>
      <c r="D309" s="141" t="s">
        <v>159</v>
      </c>
      <c r="E309" s="148" t="s">
        <v>19</v>
      </c>
      <c r="F309" s="149" t="s">
        <v>430</v>
      </c>
      <c r="H309" s="150">
        <v>3.2730000000000001</v>
      </c>
      <c r="I309" s="151"/>
      <c r="L309" s="147"/>
      <c r="M309" s="152"/>
      <c r="T309" s="153"/>
      <c r="AT309" s="148" t="s">
        <v>159</v>
      </c>
      <c r="AU309" s="148" t="s">
        <v>148</v>
      </c>
      <c r="AV309" s="13" t="s">
        <v>78</v>
      </c>
      <c r="AW309" s="13" t="s">
        <v>32</v>
      </c>
      <c r="AX309" s="13" t="s">
        <v>71</v>
      </c>
      <c r="AY309" s="148" t="s">
        <v>147</v>
      </c>
    </row>
    <row r="310" spans="2:65" s="13" customFormat="1">
      <c r="B310" s="147"/>
      <c r="D310" s="141" t="s">
        <v>159</v>
      </c>
      <c r="E310" s="148" t="s">
        <v>19</v>
      </c>
      <c r="F310" s="149" t="s">
        <v>431</v>
      </c>
      <c r="H310" s="150">
        <v>3.9980000000000002</v>
      </c>
      <c r="I310" s="151"/>
      <c r="L310" s="147"/>
      <c r="M310" s="152"/>
      <c r="T310" s="153"/>
      <c r="AT310" s="148" t="s">
        <v>159</v>
      </c>
      <c r="AU310" s="148" t="s">
        <v>148</v>
      </c>
      <c r="AV310" s="13" t="s">
        <v>78</v>
      </c>
      <c r="AW310" s="13" t="s">
        <v>32</v>
      </c>
      <c r="AX310" s="13" t="s">
        <v>71</v>
      </c>
      <c r="AY310" s="148" t="s">
        <v>147</v>
      </c>
    </row>
    <row r="311" spans="2:65" s="13" customFormat="1">
      <c r="B311" s="147"/>
      <c r="D311" s="141" t="s">
        <v>159</v>
      </c>
      <c r="E311" s="148" t="s">
        <v>19</v>
      </c>
      <c r="F311" s="149" t="s">
        <v>432</v>
      </c>
      <c r="H311" s="150">
        <v>9.6639999999999997</v>
      </c>
      <c r="I311" s="151"/>
      <c r="L311" s="147"/>
      <c r="M311" s="152"/>
      <c r="T311" s="153"/>
      <c r="AT311" s="148" t="s">
        <v>159</v>
      </c>
      <c r="AU311" s="148" t="s">
        <v>148</v>
      </c>
      <c r="AV311" s="13" t="s">
        <v>78</v>
      </c>
      <c r="AW311" s="13" t="s">
        <v>32</v>
      </c>
      <c r="AX311" s="13" t="s">
        <v>71</v>
      </c>
      <c r="AY311" s="148" t="s">
        <v>147</v>
      </c>
    </row>
    <row r="312" spans="2:65" s="13" customFormat="1">
      <c r="B312" s="147"/>
      <c r="D312" s="141" t="s">
        <v>159</v>
      </c>
      <c r="E312" s="148" t="s">
        <v>19</v>
      </c>
      <c r="F312" s="149" t="s">
        <v>433</v>
      </c>
      <c r="H312" s="150">
        <v>6.681</v>
      </c>
      <c r="I312" s="151"/>
      <c r="L312" s="147"/>
      <c r="M312" s="152"/>
      <c r="T312" s="153"/>
      <c r="AT312" s="148" t="s">
        <v>159</v>
      </c>
      <c r="AU312" s="148" t="s">
        <v>148</v>
      </c>
      <c r="AV312" s="13" t="s">
        <v>78</v>
      </c>
      <c r="AW312" s="13" t="s">
        <v>32</v>
      </c>
      <c r="AX312" s="13" t="s">
        <v>71</v>
      </c>
      <c r="AY312" s="148" t="s">
        <v>147</v>
      </c>
    </row>
    <row r="313" spans="2:65" s="13" customFormat="1">
      <c r="B313" s="147"/>
      <c r="D313" s="141" t="s">
        <v>159</v>
      </c>
      <c r="E313" s="148" t="s">
        <v>19</v>
      </c>
      <c r="F313" s="149" t="s">
        <v>434</v>
      </c>
      <c r="H313" s="150">
        <v>6.6070000000000002</v>
      </c>
      <c r="I313" s="151"/>
      <c r="L313" s="147"/>
      <c r="M313" s="152"/>
      <c r="T313" s="153"/>
      <c r="AT313" s="148" t="s">
        <v>159</v>
      </c>
      <c r="AU313" s="148" t="s">
        <v>148</v>
      </c>
      <c r="AV313" s="13" t="s">
        <v>78</v>
      </c>
      <c r="AW313" s="13" t="s">
        <v>32</v>
      </c>
      <c r="AX313" s="13" t="s">
        <v>71</v>
      </c>
      <c r="AY313" s="148" t="s">
        <v>147</v>
      </c>
    </row>
    <row r="314" spans="2:65" s="13" customFormat="1">
      <c r="B314" s="147"/>
      <c r="D314" s="141" t="s">
        <v>159</v>
      </c>
      <c r="E314" s="148" t="s">
        <v>19</v>
      </c>
      <c r="F314" s="149" t="s">
        <v>435</v>
      </c>
      <c r="H314" s="150">
        <v>3.7949999999999999</v>
      </c>
      <c r="I314" s="151"/>
      <c r="L314" s="147"/>
      <c r="M314" s="152"/>
      <c r="T314" s="153"/>
      <c r="AT314" s="148" t="s">
        <v>159</v>
      </c>
      <c r="AU314" s="148" t="s">
        <v>148</v>
      </c>
      <c r="AV314" s="13" t="s">
        <v>78</v>
      </c>
      <c r="AW314" s="13" t="s">
        <v>32</v>
      </c>
      <c r="AX314" s="13" t="s">
        <v>71</v>
      </c>
      <c r="AY314" s="148" t="s">
        <v>147</v>
      </c>
    </row>
    <row r="315" spans="2:65" s="13" customFormat="1">
      <c r="B315" s="147"/>
      <c r="D315" s="141" t="s">
        <v>159</v>
      </c>
      <c r="E315" s="148" t="s">
        <v>19</v>
      </c>
      <c r="F315" s="149" t="s">
        <v>436</v>
      </c>
      <c r="H315" s="150">
        <v>1.83</v>
      </c>
      <c r="I315" s="151"/>
      <c r="L315" s="147"/>
      <c r="M315" s="152"/>
      <c r="T315" s="153"/>
      <c r="AT315" s="148" t="s">
        <v>159</v>
      </c>
      <c r="AU315" s="148" t="s">
        <v>148</v>
      </c>
      <c r="AV315" s="13" t="s">
        <v>78</v>
      </c>
      <c r="AW315" s="13" t="s">
        <v>32</v>
      </c>
      <c r="AX315" s="13" t="s">
        <v>71</v>
      </c>
      <c r="AY315" s="148" t="s">
        <v>147</v>
      </c>
    </row>
    <row r="316" spans="2:65" s="13" customFormat="1">
      <c r="B316" s="147"/>
      <c r="D316" s="141" t="s">
        <v>159</v>
      </c>
      <c r="E316" s="148" t="s">
        <v>19</v>
      </c>
      <c r="F316" s="149" t="s">
        <v>437</v>
      </c>
      <c r="H316" s="150">
        <v>7.9980000000000002</v>
      </c>
      <c r="I316" s="151"/>
      <c r="L316" s="147"/>
      <c r="M316" s="152"/>
      <c r="T316" s="153"/>
      <c r="AT316" s="148" t="s">
        <v>159</v>
      </c>
      <c r="AU316" s="148" t="s">
        <v>148</v>
      </c>
      <c r="AV316" s="13" t="s">
        <v>78</v>
      </c>
      <c r="AW316" s="13" t="s">
        <v>32</v>
      </c>
      <c r="AX316" s="13" t="s">
        <v>71</v>
      </c>
      <c r="AY316" s="148" t="s">
        <v>147</v>
      </c>
    </row>
    <row r="317" spans="2:65" s="13" customFormat="1">
      <c r="B317" s="147"/>
      <c r="D317" s="141" t="s">
        <v>159</v>
      </c>
      <c r="E317" s="148" t="s">
        <v>19</v>
      </c>
      <c r="F317" s="149" t="s">
        <v>438</v>
      </c>
      <c r="H317" s="150">
        <v>0.61699999999999999</v>
      </c>
      <c r="I317" s="151"/>
      <c r="L317" s="147"/>
      <c r="M317" s="152"/>
      <c r="T317" s="153"/>
      <c r="AT317" s="148" t="s">
        <v>159</v>
      </c>
      <c r="AU317" s="148" t="s">
        <v>148</v>
      </c>
      <c r="AV317" s="13" t="s">
        <v>78</v>
      </c>
      <c r="AW317" s="13" t="s">
        <v>32</v>
      </c>
      <c r="AX317" s="13" t="s">
        <v>71</v>
      </c>
      <c r="AY317" s="148" t="s">
        <v>147</v>
      </c>
    </row>
    <row r="318" spans="2:65" s="13" customFormat="1">
      <c r="B318" s="147"/>
      <c r="D318" s="141" t="s">
        <v>159</v>
      </c>
      <c r="E318" s="148" t="s">
        <v>19</v>
      </c>
      <c r="F318" s="149" t="s">
        <v>439</v>
      </c>
      <c r="H318" s="150">
        <v>0.77300000000000002</v>
      </c>
      <c r="I318" s="151"/>
      <c r="L318" s="147"/>
      <c r="M318" s="152"/>
      <c r="T318" s="153"/>
      <c r="AT318" s="148" t="s">
        <v>159</v>
      </c>
      <c r="AU318" s="148" t="s">
        <v>148</v>
      </c>
      <c r="AV318" s="13" t="s">
        <v>78</v>
      </c>
      <c r="AW318" s="13" t="s">
        <v>32</v>
      </c>
      <c r="AX318" s="13" t="s">
        <v>71</v>
      </c>
      <c r="AY318" s="148" t="s">
        <v>147</v>
      </c>
    </row>
    <row r="319" spans="2:65" s="14" customFormat="1">
      <c r="B319" s="154"/>
      <c r="D319" s="141" t="s">
        <v>159</v>
      </c>
      <c r="E319" s="155" t="s">
        <v>19</v>
      </c>
      <c r="F319" s="156" t="s">
        <v>163</v>
      </c>
      <c r="H319" s="157">
        <v>45.235999999999997</v>
      </c>
      <c r="I319" s="158"/>
      <c r="L319" s="154"/>
      <c r="M319" s="159"/>
      <c r="T319" s="160"/>
      <c r="AT319" s="155" t="s">
        <v>159</v>
      </c>
      <c r="AU319" s="155" t="s">
        <v>148</v>
      </c>
      <c r="AV319" s="14" t="s">
        <v>155</v>
      </c>
      <c r="AW319" s="14" t="s">
        <v>32</v>
      </c>
      <c r="AX319" s="14" t="s">
        <v>76</v>
      </c>
      <c r="AY319" s="155" t="s">
        <v>147</v>
      </c>
    </row>
    <row r="320" spans="2:65" s="1" customFormat="1" ht="24.2" customHeight="1">
      <c r="B320" s="33"/>
      <c r="C320" s="123" t="s">
        <v>440</v>
      </c>
      <c r="D320" s="123" t="s">
        <v>150</v>
      </c>
      <c r="E320" s="124" t="s">
        <v>441</v>
      </c>
      <c r="F320" s="125" t="s">
        <v>442</v>
      </c>
      <c r="G320" s="126" t="s">
        <v>153</v>
      </c>
      <c r="H320" s="127">
        <v>8.5749999999999993</v>
      </c>
      <c r="I320" s="128"/>
      <c r="J320" s="129">
        <f>ROUND(I320*H320,2)</f>
        <v>0</v>
      </c>
      <c r="K320" s="125" t="s">
        <v>154</v>
      </c>
      <c r="L320" s="33"/>
      <c r="M320" s="130" t="s">
        <v>19</v>
      </c>
      <c r="N320" s="131" t="s">
        <v>42</v>
      </c>
      <c r="P320" s="132">
        <f>O320*H320</f>
        <v>0</v>
      </c>
      <c r="Q320" s="132">
        <v>0</v>
      </c>
      <c r="R320" s="132">
        <f>Q320*H320</f>
        <v>0</v>
      </c>
      <c r="S320" s="132">
        <v>0.26100000000000001</v>
      </c>
      <c r="T320" s="133">
        <f>S320*H320</f>
        <v>2.2380749999999998</v>
      </c>
      <c r="AR320" s="134" t="s">
        <v>155</v>
      </c>
      <c r="AT320" s="134" t="s">
        <v>150</v>
      </c>
      <c r="AU320" s="134" t="s">
        <v>148</v>
      </c>
      <c r="AY320" s="18" t="s">
        <v>147</v>
      </c>
      <c r="BE320" s="135">
        <f>IF(N320="základní",J320,0)</f>
        <v>0</v>
      </c>
      <c r="BF320" s="135">
        <f>IF(N320="snížená",J320,0)</f>
        <v>0</v>
      </c>
      <c r="BG320" s="135">
        <f>IF(N320="zákl. přenesená",J320,0)</f>
        <v>0</v>
      </c>
      <c r="BH320" s="135">
        <f>IF(N320="sníž. přenesená",J320,0)</f>
        <v>0</v>
      </c>
      <c r="BI320" s="135">
        <f>IF(N320="nulová",J320,0)</f>
        <v>0</v>
      </c>
      <c r="BJ320" s="18" t="s">
        <v>76</v>
      </c>
      <c r="BK320" s="135">
        <f>ROUND(I320*H320,2)</f>
        <v>0</v>
      </c>
      <c r="BL320" s="18" t="s">
        <v>155</v>
      </c>
      <c r="BM320" s="134" t="s">
        <v>443</v>
      </c>
    </row>
    <row r="321" spans="2:65" s="1" customFormat="1">
      <c r="B321" s="33"/>
      <c r="D321" s="136" t="s">
        <v>157</v>
      </c>
      <c r="F321" s="137" t="s">
        <v>444</v>
      </c>
      <c r="I321" s="138"/>
      <c r="L321" s="33"/>
      <c r="M321" s="139"/>
      <c r="T321" s="54"/>
      <c r="AT321" s="18" t="s">
        <v>157</v>
      </c>
      <c r="AU321" s="18" t="s">
        <v>148</v>
      </c>
    </row>
    <row r="322" spans="2:65" s="12" customFormat="1">
      <c r="B322" s="140"/>
      <c r="D322" s="141" t="s">
        <v>159</v>
      </c>
      <c r="E322" s="142" t="s">
        <v>19</v>
      </c>
      <c r="F322" s="143" t="s">
        <v>445</v>
      </c>
      <c r="H322" s="142" t="s">
        <v>19</v>
      </c>
      <c r="I322" s="144"/>
      <c r="L322" s="140"/>
      <c r="M322" s="145"/>
      <c r="T322" s="146"/>
      <c r="AT322" s="142" t="s">
        <v>159</v>
      </c>
      <c r="AU322" s="142" t="s">
        <v>148</v>
      </c>
      <c r="AV322" s="12" t="s">
        <v>76</v>
      </c>
      <c r="AW322" s="12" t="s">
        <v>32</v>
      </c>
      <c r="AX322" s="12" t="s">
        <v>71</v>
      </c>
      <c r="AY322" s="142" t="s">
        <v>147</v>
      </c>
    </row>
    <row r="323" spans="2:65" s="13" customFormat="1">
      <c r="B323" s="147"/>
      <c r="D323" s="141" t="s">
        <v>159</v>
      </c>
      <c r="E323" s="148" t="s">
        <v>19</v>
      </c>
      <c r="F323" s="149" t="s">
        <v>446</v>
      </c>
      <c r="H323" s="150">
        <v>3.13</v>
      </c>
      <c r="I323" s="151"/>
      <c r="L323" s="147"/>
      <c r="M323" s="152"/>
      <c r="T323" s="153"/>
      <c r="AT323" s="148" t="s">
        <v>159</v>
      </c>
      <c r="AU323" s="148" t="s">
        <v>148</v>
      </c>
      <c r="AV323" s="13" t="s">
        <v>78</v>
      </c>
      <c r="AW323" s="13" t="s">
        <v>32</v>
      </c>
      <c r="AX323" s="13" t="s">
        <v>71</v>
      </c>
      <c r="AY323" s="148" t="s">
        <v>147</v>
      </c>
    </row>
    <row r="324" spans="2:65" s="13" customFormat="1">
      <c r="B324" s="147"/>
      <c r="D324" s="141" t="s">
        <v>159</v>
      </c>
      <c r="E324" s="148" t="s">
        <v>19</v>
      </c>
      <c r="F324" s="149" t="s">
        <v>447</v>
      </c>
      <c r="H324" s="150">
        <v>5.4450000000000003</v>
      </c>
      <c r="I324" s="151"/>
      <c r="L324" s="147"/>
      <c r="M324" s="152"/>
      <c r="T324" s="153"/>
      <c r="AT324" s="148" t="s">
        <v>159</v>
      </c>
      <c r="AU324" s="148" t="s">
        <v>148</v>
      </c>
      <c r="AV324" s="13" t="s">
        <v>78</v>
      </c>
      <c r="AW324" s="13" t="s">
        <v>32</v>
      </c>
      <c r="AX324" s="13" t="s">
        <v>71</v>
      </c>
      <c r="AY324" s="148" t="s">
        <v>147</v>
      </c>
    </row>
    <row r="325" spans="2:65" s="14" customFormat="1">
      <c r="B325" s="154"/>
      <c r="D325" s="141" t="s">
        <v>159</v>
      </c>
      <c r="E325" s="155" t="s">
        <v>19</v>
      </c>
      <c r="F325" s="156" t="s">
        <v>163</v>
      </c>
      <c r="H325" s="157">
        <v>8.5749999999999993</v>
      </c>
      <c r="I325" s="158"/>
      <c r="L325" s="154"/>
      <c r="M325" s="159"/>
      <c r="T325" s="160"/>
      <c r="AT325" s="155" t="s">
        <v>159</v>
      </c>
      <c r="AU325" s="155" t="s">
        <v>148</v>
      </c>
      <c r="AV325" s="14" t="s">
        <v>155</v>
      </c>
      <c r="AW325" s="14" t="s">
        <v>32</v>
      </c>
      <c r="AX325" s="14" t="s">
        <v>76</v>
      </c>
      <c r="AY325" s="155" t="s">
        <v>147</v>
      </c>
    </row>
    <row r="326" spans="2:65" s="1" customFormat="1" ht="49.15" customHeight="1">
      <c r="B326" s="33"/>
      <c r="C326" s="123" t="s">
        <v>448</v>
      </c>
      <c r="D326" s="123" t="s">
        <v>150</v>
      </c>
      <c r="E326" s="124" t="s">
        <v>449</v>
      </c>
      <c r="F326" s="125" t="s">
        <v>450</v>
      </c>
      <c r="G326" s="126" t="s">
        <v>279</v>
      </c>
      <c r="H326" s="127">
        <v>9.0459999999999994</v>
      </c>
      <c r="I326" s="128"/>
      <c r="J326" s="129">
        <f>ROUND(I326*H326,2)</f>
        <v>0</v>
      </c>
      <c r="K326" s="125" t="s">
        <v>154</v>
      </c>
      <c r="L326" s="33"/>
      <c r="M326" s="130" t="s">
        <v>19</v>
      </c>
      <c r="N326" s="131" t="s">
        <v>42</v>
      </c>
      <c r="P326" s="132">
        <f>O326*H326</f>
        <v>0</v>
      </c>
      <c r="Q326" s="132">
        <v>0</v>
      </c>
      <c r="R326" s="132">
        <f>Q326*H326</f>
        <v>0</v>
      </c>
      <c r="S326" s="132">
        <v>1.8</v>
      </c>
      <c r="T326" s="133">
        <f>S326*H326</f>
        <v>16.282799999999998</v>
      </c>
      <c r="AR326" s="134" t="s">
        <v>155</v>
      </c>
      <c r="AT326" s="134" t="s">
        <v>150</v>
      </c>
      <c r="AU326" s="134" t="s">
        <v>148</v>
      </c>
      <c r="AY326" s="18" t="s">
        <v>147</v>
      </c>
      <c r="BE326" s="135">
        <f>IF(N326="základní",J326,0)</f>
        <v>0</v>
      </c>
      <c r="BF326" s="135">
        <f>IF(N326="snížená",J326,0)</f>
        <v>0</v>
      </c>
      <c r="BG326" s="135">
        <f>IF(N326="zákl. přenesená",J326,0)</f>
        <v>0</v>
      </c>
      <c r="BH326" s="135">
        <f>IF(N326="sníž. přenesená",J326,0)</f>
        <v>0</v>
      </c>
      <c r="BI326" s="135">
        <f>IF(N326="nulová",J326,0)</f>
        <v>0</v>
      </c>
      <c r="BJ326" s="18" t="s">
        <v>76</v>
      </c>
      <c r="BK326" s="135">
        <f>ROUND(I326*H326,2)</f>
        <v>0</v>
      </c>
      <c r="BL326" s="18" t="s">
        <v>155</v>
      </c>
      <c r="BM326" s="134" t="s">
        <v>451</v>
      </c>
    </row>
    <row r="327" spans="2:65" s="1" customFormat="1">
      <c r="B327" s="33"/>
      <c r="D327" s="136" t="s">
        <v>157</v>
      </c>
      <c r="F327" s="137" t="s">
        <v>452</v>
      </c>
      <c r="I327" s="138"/>
      <c r="L327" s="33"/>
      <c r="M327" s="139"/>
      <c r="T327" s="54"/>
      <c r="AT327" s="18" t="s">
        <v>157</v>
      </c>
      <c r="AU327" s="18" t="s">
        <v>148</v>
      </c>
    </row>
    <row r="328" spans="2:65" s="12" customFormat="1">
      <c r="B328" s="140"/>
      <c r="D328" s="141" t="s">
        <v>159</v>
      </c>
      <c r="E328" s="142" t="s">
        <v>19</v>
      </c>
      <c r="F328" s="143" t="s">
        <v>453</v>
      </c>
      <c r="H328" s="142" t="s">
        <v>19</v>
      </c>
      <c r="I328" s="144"/>
      <c r="L328" s="140"/>
      <c r="M328" s="145"/>
      <c r="T328" s="146"/>
      <c r="AT328" s="142" t="s">
        <v>159</v>
      </c>
      <c r="AU328" s="142" t="s">
        <v>148</v>
      </c>
      <c r="AV328" s="12" t="s">
        <v>76</v>
      </c>
      <c r="AW328" s="12" t="s">
        <v>32</v>
      </c>
      <c r="AX328" s="12" t="s">
        <v>71</v>
      </c>
      <c r="AY328" s="142" t="s">
        <v>147</v>
      </c>
    </row>
    <row r="329" spans="2:65" s="13" customFormat="1">
      <c r="B329" s="147"/>
      <c r="D329" s="141" t="s">
        <v>159</v>
      </c>
      <c r="E329" s="148" t="s">
        <v>19</v>
      </c>
      <c r="F329" s="149" t="s">
        <v>454</v>
      </c>
      <c r="H329" s="150">
        <v>3.7370000000000001</v>
      </c>
      <c r="I329" s="151"/>
      <c r="L329" s="147"/>
      <c r="M329" s="152"/>
      <c r="T329" s="153"/>
      <c r="AT329" s="148" t="s">
        <v>159</v>
      </c>
      <c r="AU329" s="148" t="s">
        <v>148</v>
      </c>
      <c r="AV329" s="13" t="s">
        <v>78</v>
      </c>
      <c r="AW329" s="13" t="s">
        <v>32</v>
      </c>
      <c r="AX329" s="13" t="s">
        <v>71</v>
      </c>
      <c r="AY329" s="148" t="s">
        <v>147</v>
      </c>
    </row>
    <row r="330" spans="2:65" s="13" customFormat="1">
      <c r="B330" s="147"/>
      <c r="D330" s="141" t="s">
        <v>159</v>
      </c>
      <c r="E330" s="148" t="s">
        <v>19</v>
      </c>
      <c r="F330" s="149" t="s">
        <v>455</v>
      </c>
      <c r="H330" s="150">
        <v>1.3109999999999999</v>
      </c>
      <c r="I330" s="151"/>
      <c r="L330" s="147"/>
      <c r="M330" s="152"/>
      <c r="T330" s="153"/>
      <c r="AT330" s="148" t="s">
        <v>159</v>
      </c>
      <c r="AU330" s="148" t="s">
        <v>148</v>
      </c>
      <c r="AV330" s="13" t="s">
        <v>78</v>
      </c>
      <c r="AW330" s="13" t="s">
        <v>32</v>
      </c>
      <c r="AX330" s="13" t="s">
        <v>71</v>
      </c>
      <c r="AY330" s="148" t="s">
        <v>147</v>
      </c>
    </row>
    <row r="331" spans="2:65" s="13" customFormat="1">
      <c r="B331" s="147"/>
      <c r="D331" s="141" t="s">
        <v>159</v>
      </c>
      <c r="E331" s="148" t="s">
        <v>19</v>
      </c>
      <c r="F331" s="149" t="s">
        <v>456</v>
      </c>
      <c r="H331" s="150">
        <v>2.6179999999999999</v>
      </c>
      <c r="I331" s="151"/>
      <c r="L331" s="147"/>
      <c r="M331" s="152"/>
      <c r="T331" s="153"/>
      <c r="AT331" s="148" t="s">
        <v>159</v>
      </c>
      <c r="AU331" s="148" t="s">
        <v>148</v>
      </c>
      <c r="AV331" s="13" t="s">
        <v>78</v>
      </c>
      <c r="AW331" s="13" t="s">
        <v>32</v>
      </c>
      <c r="AX331" s="13" t="s">
        <v>71</v>
      </c>
      <c r="AY331" s="148" t="s">
        <v>147</v>
      </c>
    </row>
    <row r="332" spans="2:65" s="13" customFormat="1">
      <c r="B332" s="147"/>
      <c r="D332" s="141" t="s">
        <v>159</v>
      </c>
      <c r="E332" s="148" t="s">
        <v>19</v>
      </c>
      <c r="F332" s="149" t="s">
        <v>457</v>
      </c>
      <c r="H332" s="150">
        <v>0.55500000000000005</v>
      </c>
      <c r="I332" s="151"/>
      <c r="L332" s="147"/>
      <c r="M332" s="152"/>
      <c r="T332" s="153"/>
      <c r="AT332" s="148" t="s">
        <v>159</v>
      </c>
      <c r="AU332" s="148" t="s">
        <v>148</v>
      </c>
      <c r="AV332" s="13" t="s">
        <v>78</v>
      </c>
      <c r="AW332" s="13" t="s">
        <v>32</v>
      </c>
      <c r="AX332" s="13" t="s">
        <v>71</v>
      </c>
      <c r="AY332" s="148" t="s">
        <v>147</v>
      </c>
    </row>
    <row r="333" spans="2:65" s="13" customFormat="1">
      <c r="B333" s="147"/>
      <c r="D333" s="141" t="s">
        <v>159</v>
      </c>
      <c r="E333" s="148" t="s">
        <v>19</v>
      </c>
      <c r="F333" s="149" t="s">
        <v>458</v>
      </c>
      <c r="H333" s="150">
        <v>0.82499999999999996</v>
      </c>
      <c r="I333" s="151"/>
      <c r="L333" s="147"/>
      <c r="M333" s="152"/>
      <c r="T333" s="153"/>
      <c r="AT333" s="148" t="s">
        <v>159</v>
      </c>
      <c r="AU333" s="148" t="s">
        <v>148</v>
      </c>
      <c r="AV333" s="13" t="s">
        <v>78</v>
      </c>
      <c r="AW333" s="13" t="s">
        <v>32</v>
      </c>
      <c r="AX333" s="13" t="s">
        <v>71</v>
      </c>
      <c r="AY333" s="148" t="s">
        <v>147</v>
      </c>
    </row>
    <row r="334" spans="2:65" s="14" customFormat="1">
      <c r="B334" s="154"/>
      <c r="D334" s="141" t="s">
        <v>159</v>
      </c>
      <c r="E334" s="155" t="s">
        <v>19</v>
      </c>
      <c r="F334" s="156" t="s">
        <v>163</v>
      </c>
      <c r="H334" s="157">
        <v>9.0459999999999994</v>
      </c>
      <c r="I334" s="158"/>
      <c r="L334" s="154"/>
      <c r="M334" s="159"/>
      <c r="T334" s="160"/>
      <c r="AT334" s="155" t="s">
        <v>159</v>
      </c>
      <c r="AU334" s="155" t="s">
        <v>148</v>
      </c>
      <c r="AV334" s="14" t="s">
        <v>155</v>
      </c>
      <c r="AW334" s="14" t="s">
        <v>32</v>
      </c>
      <c r="AX334" s="14" t="s">
        <v>76</v>
      </c>
      <c r="AY334" s="155" t="s">
        <v>147</v>
      </c>
    </row>
    <row r="335" spans="2:65" s="1" customFormat="1" ht="21.75" customHeight="1">
      <c r="B335" s="33"/>
      <c r="C335" s="123" t="s">
        <v>459</v>
      </c>
      <c r="D335" s="123" t="s">
        <v>150</v>
      </c>
      <c r="E335" s="124" t="s">
        <v>460</v>
      </c>
      <c r="F335" s="125" t="s">
        <v>461</v>
      </c>
      <c r="G335" s="126" t="s">
        <v>153</v>
      </c>
      <c r="H335" s="127">
        <v>14.961</v>
      </c>
      <c r="I335" s="128"/>
      <c r="J335" s="129">
        <f>ROUND(I335*H335,2)</f>
        <v>0</v>
      </c>
      <c r="K335" s="125" t="s">
        <v>154</v>
      </c>
      <c r="L335" s="33"/>
      <c r="M335" s="130" t="s">
        <v>19</v>
      </c>
      <c r="N335" s="131" t="s">
        <v>42</v>
      </c>
      <c r="P335" s="132">
        <f>O335*H335</f>
        <v>0</v>
      </c>
      <c r="Q335" s="132">
        <v>0</v>
      </c>
      <c r="R335" s="132">
        <f>Q335*H335</f>
        <v>0</v>
      </c>
      <c r="S335" s="132">
        <v>0.16800000000000001</v>
      </c>
      <c r="T335" s="133">
        <f>S335*H335</f>
        <v>2.5134480000000003</v>
      </c>
      <c r="AR335" s="134" t="s">
        <v>155</v>
      </c>
      <c r="AT335" s="134" t="s">
        <v>150</v>
      </c>
      <c r="AU335" s="134" t="s">
        <v>148</v>
      </c>
      <c r="AY335" s="18" t="s">
        <v>147</v>
      </c>
      <c r="BE335" s="135">
        <f>IF(N335="základní",J335,0)</f>
        <v>0</v>
      </c>
      <c r="BF335" s="135">
        <f>IF(N335="snížená",J335,0)</f>
        <v>0</v>
      </c>
      <c r="BG335" s="135">
        <f>IF(N335="zákl. přenesená",J335,0)</f>
        <v>0</v>
      </c>
      <c r="BH335" s="135">
        <f>IF(N335="sníž. přenesená",J335,0)</f>
        <v>0</v>
      </c>
      <c r="BI335" s="135">
        <f>IF(N335="nulová",J335,0)</f>
        <v>0</v>
      </c>
      <c r="BJ335" s="18" t="s">
        <v>76</v>
      </c>
      <c r="BK335" s="135">
        <f>ROUND(I335*H335,2)</f>
        <v>0</v>
      </c>
      <c r="BL335" s="18" t="s">
        <v>155</v>
      </c>
      <c r="BM335" s="134" t="s">
        <v>462</v>
      </c>
    </row>
    <row r="336" spans="2:65" s="1" customFormat="1">
      <c r="B336" s="33"/>
      <c r="D336" s="136" t="s">
        <v>157</v>
      </c>
      <c r="F336" s="137" t="s">
        <v>463</v>
      </c>
      <c r="I336" s="138"/>
      <c r="L336" s="33"/>
      <c r="M336" s="139"/>
      <c r="T336" s="54"/>
      <c r="AT336" s="18" t="s">
        <v>157</v>
      </c>
      <c r="AU336" s="18" t="s">
        <v>148</v>
      </c>
    </row>
    <row r="337" spans="2:65" s="12" customFormat="1">
      <c r="B337" s="140"/>
      <c r="D337" s="141" t="s">
        <v>159</v>
      </c>
      <c r="E337" s="142" t="s">
        <v>19</v>
      </c>
      <c r="F337" s="143" t="s">
        <v>464</v>
      </c>
      <c r="H337" s="142" t="s">
        <v>19</v>
      </c>
      <c r="I337" s="144"/>
      <c r="L337" s="140"/>
      <c r="M337" s="145"/>
      <c r="T337" s="146"/>
      <c r="AT337" s="142" t="s">
        <v>159</v>
      </c>
      <c r="AU337" s="142" t="s">
        <v>148</v>
      </c>
      <c r="AV337" s="12" t="s">
        <v>76</v>
      </c>
      <c r="AW337" s="12" t="s">
        <v>32</v>
      </c>
      <c r="AX337" s="12" t="s">
        <v>71</v>
      </c>
      <c r="AY337" s="142" t="s">
        <v>147</v>
      </c>
    </row>
    <row r="338" spans="2:65" s="13" customFormat="1">
      <c r="B338" s="147"/>
      <c r="D338" s="141" t="s">
        <v>159</v>
      </c>
      <c r="E338" s="148" t="s">
        <v>19</v>
      </c>
      <c r="F338" s="149" t="s">
        <v>465</v>
      </c>
      <c r="H338" s="150">
        <v>14.961</v>
      </c>
      <c r="I338" s="151"/>
      <c r="L338" s="147"/>
      <c r="M338" s="152"/>
      <c r="T338" s="153"/>
      <c r="AT338" s="148" t="s">
        <v>159</v>
      </c>
      <c r="AU338" s="148" t="s">
        <v>148</v>
      </c>
      <c r="AV338" s="13" t="s">
        <v>78</v>
      </c>
      <c r="AW338" s="13" t="s">
        <v>32</v>
      </c>
      <c r="AX338" s="13" t="s">
        <v>76</v>
      </c>
      <c r="AY338" s="148" t="s">
        <v>147</v>
      </c>
    </row>
    <row r="339" spans="2:65" s="1" customFormat="1" ht="24.2" customHeight="1">
      <c r="B339" s="33"/>
      <c r="C339" s="123" t="s">
        <v>466</v>
      </c>
      <c r="D339" s="123" t="s">
        <v>150</v>
      </c>
      <c r="E339" s="124" t="s">
        <v>467</v>
      </c>
      <c r="F339" s="125" t="s">
        <v>468</v>
      </c>
      <c r="G339" s="126" t="s">
        <v>279</v>
      </c>
      <c r="H339" s="127">
        <v>6.1619999999999999</v>
      </c>
      <c r="I339" s="128"/>
      <c r="J339" s="129">
        <f>ROUND(I339*H339,2)</f>
        <v>0</v>
      </c>
      <c r="K339" s="125" t="s">
        <v>154</v>
      </c>
      <c r="L339" s="33"/>
      <c r="M339" s="130" t="s">
        <v>19</v>
      </c>
      <c r="N339" s="131" t="s">
        <v>42</v>
      </c>
      <c r="P339" s="132">
        <f>O339*H339</f>
        <v>0</v>
      </c>
      <c r="Q339" s="132">
        <v>0</v>
      </c>
      <c r="R339" s="132">
        <f>Q339*H339</f>
        <v>0</v>
      </c>
      <c r="S339" s="132">
        <v>2.2000000000000002</v>
      </c>
      <c r="T339" s="133">
        <f>S339*H339</f>
        <v>13.556400000000002</v>
      </c>
      <c r="AR339" s="134" t="s">
        <v>155</v>
      </c>
      <c r="AT339" s="134" t="s">
        <v>150</v>
      </c>
      <c r="AU339" s="134" t="s">
        <v>148</v>
      </c>
      <c r="AY339" s="18" t="s">
        <v>147</v>
      </c>
      <c r="BE339" s="135">
        <f>IF(N339="základní",J339,0)</f>
        <v>0</v>
      </c>
      <c r="BF339" s="135">
        <f>IF(N339="snížená",J339,0)</f>
        <v>0</v>
      </c>
      <c r="BG339" s="135">
        <f>IF(N339="zákl. přenesená",J339,0)</f>
        <v>0</v>
      </c>
      <c r="BH339" s="135">
        <f>IF(N339="sníž. přenesená",J339,0)</f>
        <v>0</v>
      </c>
      <c r="BI339" s="135">
        <f>IF(N339="nulová",J339,0)</f>
        <v>0</v>
      </c>
      <c r="BJ339" s="18" t="s">
        <v>76</v>
      </c>
      <c r="BK339" s="135">
        <f>ROUND(I339*H339,2)</f>
        <v>0</v>
      </c>
      <c r="BL339" s="18" t="s">
        <v>155</v>
      </c>
      <c r="BM339" s="134" t="s">
        <v>469</v>
      </c>
    </row>
    <row r="340" spans="2:65" s="1" customFormat="1">
      <c r="B340" s="33"/>
      <c r="D340" s="136" t="s">
        <v>157</v>
      </c>
      <c r="F340" s="137" t="s">
        <v>470</v>
      </c>
      <c r="I340" s="138"/>
      <c r="L340" s="33"/>
      <c r="M340" s="139"/>
      <c r="T340" s="54"/>
      <c r="AT340" s="18" t="s">
        <v>157</v>
      </c>
      <c r="AU340" s="18" t="s">
        <v>148</v>
      </c>
    </row>
    <row r="341" spans="2:65" s="12" customFormat="1" ht="22.5">
      <c r="B341" s="140"/>
      <c r="D341" s="141" t="s">
        <v>159</v>
      </c>
      <c r="E341" s="142" t="s">
        <v>19</v>
      </c>
      <c r="F341" s="143" t="s">
        <v>471</v>
      </c>
      <c r="H341" s="142" t="s">
        <v>19</v>
      </c>
      <c r="I341" s="144"/>
      <c r="L341" s="140"/>
      <c r="M341" s="145"/>
      <c r="T341" s="146"/>
      <c r="AT341" s="142" t="s">
        <v>159</v>
      </c>
      <c r="AU341" s="142" t="s">
        <v>148</v>
      </c>
      <c r="AV341" s="12" t="s">
        <v>76</v>
      </c>
      <c r="AW341" s="12" t="s">
        <v>32</v>
      </c>
      <c r="AX341" s="12" t="s">
        <v>71</v>
      </c>
      <c r="AY341" s="142" t="s">
        <v>147</v>
      </c>
    </row>
    <row r="342" spans="2:65" s="13" customFormat="1">
      <c r="B342" s="147"/>
      <c r="D342" s="141" t="s">
        <v>159</v>
      </c>
      <c r="E342" s="148" t="s">
        <v>19</v>
      </c>
      <c r="F342" s="149" t="s">
        <v>472</v>
      </c>
      <c r="H342" s="150">
        <v>6.1619999999999999</v>
      </c>
      <c r="I342" s="151"/>
      <c r="L342" s="147"/>
      <c r="M342" s="152"/>
      <c r="T342" s="153"/>
      <c r="AT342" s="148" t="s">
        <v>159</v>
      </c>
      <c r="AU342" s="148" t="s">
        <v>148</v>
      </c>
      <c r="AV342" s="13" t="s">
        <v>78</v>
      </c>
      <c r="AW342" s="13" t="s">
        <v>32</v>
      </c>
      <c r="AX342" s="13" t="s">
        <v>76</v>
      </c>
      <c r="AY342" s="148" t="s">
        <v>147</v>
      </c>
    </row>
    <row r="343" spans="2:65" s="1" customFormat="1" ht="37.9" customHeight="1">
      <c r="B343" s="33"/>
      <c r="C343" s="123" t="s">
        <v>473</v>
      </c>
      <c r="D343" s="123" t="s">
        <v>150</v>
      </c>
      <c r="E343" s="124" t="s">
        <v>474</v>
      </c>
      <c r="F343" s="125" t="s">
        <v>475</v>
      </c>
      <c r="G343" s="126" t="s">
        <v>153</v>
      </c>
      <c r="H343" s="127">
        <v>39.549999999999997</v>
      </c>
      <c r="I343" s="128"/>
      <c r="J343" s="129">
        <f>ROUND(I343*H343,2)</f>
        <v>0</v>
      </c>
      <c r="K343" s="125" t="s">
        <v>154</v>
      </c>
      <c r="L343" s="33"/>
      <c r="M343" s="130" t="s">
        <v>19</v>
      </c>
      <c r="N343" s="131" t="s">
        <v>42</v>
      </c>
      <c r="P343" s="132">
        <f>O343*H343</f>
        <v>0</v>
      </c>
      <c r="Q343" s="132">
        <v>0</v>
      </c>
      <c r="R343" s="132">
        <f>Q343*H343</f>
        <v>0</v>
      </c>
      <c r="S343" s="132">
        <v>4.4999999999999998E-2</v>
      </c>
      <c r="T343" s="133">
        <f>S343*H343</f>
        <v>1.7797499999999997</v>
      </c>
      <c r="AR343" s="134" t="s">
        <v>155</v>
      </c>
      <c r="AT343" s="134" t="s">
        <v>150</v>
      </c>
      <c r="AU343" s="134" t="s">
        <v>148</v>
      </c>
      <c r="AY343" s="18" t="s">
        <v>147</v>
      </c>
      <c r="BE343" s="135">
        <f>IF(N343="základní",J343,0)</f>
        <v>0</v>
      </c>
      <c r="BF343" s="135">
        <f>IF(N343="snížená",J343,0)</f>
        <v>0</v>
      </c>
      <c r="BG343" s="135">
        <f>IF(N343="zákl. přenesená",J343,0)</f>
        <v>0</v>
      </c>
      <c r="BH343" s="135">
        <f>IF(N343="sníž. přenesená",J343,0)</f>
        <v>0</v>
      </c>
      <c r="BI343" s="135">
        <f>IF(N343="nulová",J343,0)</f>
        <v>0</v>
      </c>
      <c r="BJ343" s="18" t="s">
        <v>76</v>
      </c>
      <c r="BK343" s="135">
        <f>ROUND(I343*H343,2)</f>
        <v>0</v>
      </c>
      <c r="BL343" s="18" t="s">
        <v>155</v>
      </c>
      <c r="BM343" s="134" t="s">
        <v>476</v>
      </c>
    </row>
    <row r="344" spans="2:65" s="1" customFormat="1">
      <c r="B344" s="33"/>
      <c r="D344" s="136" t="s">
        <v>157</v>
      </c>
      <c r="F344" s="137" t="s">
        <v>477</v>
      </c>
      <c r="I344" s="138"/>
      <c r="L344" s="33"/>
      <c r="M344" s="139"/>
      <c r="T344" s="54"/>
      <c r="AT344" s="18" t="s">
        <v>157</v>
      </c>
      <c r="AU344" s="18" t="s">
        <v>148</v>
      </c>
    </row>
    <row r="345" spans="2:65" s="12" customFormat="1" ht="22.5">
      <c r="B345" s="140"/>
      <c r="D345" s="141" t="s">
        <v>159</v>
      </c>
      <c r="E345" s="142" t="s">
        <v>19</v>
      </c>
      <c r="F345" s="143" t="s">
        <v>478</v>
      </c>
      <c r="H345" s="142" t="s">
        <v>19</v>
      </c>
      <c r="I345" s="144"/>
      <c r="L345" s="140"/>
      <c r="M345" s="145"/>
      <c r="T345" s="146"/>
      <c r="AT345" s="142" t="s">
        <v>159</v>
      </c>
      <c r="AU345" s="142" t="s">
        <v>148</v>
      </c>
      <c r="AV345" s="12" t="s">
        <v>76</v>
      </c>
      <c r="AW345" s="12" t="s">
        <v>32</v>
      </c>
      <c r="AX345" s="12" t="s">
        <v>71</v>
      </c>
      <c r="AY345" s="142" t="s">
        <v>147</v>
      </c>
    </row>
    <row r="346" spans="2:65" s="13" customFormat="1">
      <c r="B346" s="147"/>
      <c r="D346" s="141" t="s">
        <v>159</v>
      </c>
      <c r="E346" s="148" t="s">
        <v>19</v>
      </c>
      <c r="F346" s="149" t="s">
        <v>479</v>
      </c>
      <c r="H346" s="150">
        <v>39.549999999999997</v>
      </c>
      <c r="I346" s="151"/>
      <c r="L346" s="147"/>
      <c r="M346" s="152"/>
      <c r="T346" s="153"/>
      <c r="AT346" s="148" t="s">
        <v>159</v>
      </c>
      <c r="AU346" s="148" t="s">
        <v>148</v>
      </c>
      <c r="AV346" s="13" t="s">
        <v>78</v>
      </c>
      <c r="AW346" s="13" t="s">
        <v>32</v>
      </c>
      <c r="AX346" s="13" t="s">
        <v>76</v>
      </c>
      <c r="AY346" s="148" t="s">
        <v>147</v>
      </c>
    </row>
    <row r="347" spans="2:65" s="1" customFormat="1" ht="37.9" customHeight="1">
      <c r="B347" s="33"/>
      <c r="C347" s="123" t="s">
        <v>480</v>
      </c>
      <c r="D347" s="123" t="s">
        <v>150</v>
      </c>
      <c r="E347" s="124" t="s">
        <v>481</v>
      </c>
      <c r="F347" s="125" t="s">
        <v>482</v>
      </c>
      <c r="G347" s="126" t="s">
        <v>153</v>
      </c>
      <c r="H347" s="127">
        <v>1.464</v>
      </c>
      <c r="I347" s="128"/>
      <c r="J347" s="129">
        <f>ROUND(I347*H347,2)</f>
        <v>0</v>
      </c>
      <c r="K347" s="125" t="s">
        <v>154</v>
      </c>
      <c r="L347" s="33"/>
      <c r="M347" s="130" t="s">
        <v>19</v>
      </c>
      <c r="N347" s="131" t="s">
        <v>42</v>
      </c>
      <c r="P347" s="132">
        <f>O347*H347</f>
        <v>0</v>
      </c>
      <c r="Q347" s="132">
        <v>0</v>
      </c>
      <c r="R347" s="132">
        <f>Q347*H347</f>
        <v>0</v>
      </c>
      <c r="S347" s="132">
        <v>6.2E-2</v>
      </c>
      <c r="T347" s="133">
        <f>S347*H347</f>
        <v>9.0768000000000001E-2</v>
      </c>
      <c r="AR347" s="134" t="s">
        <v>155</v>
      </c>
      <c r="AT347" s="134" t="s">
        <v>150</v>
      </c>
      <c r="AU347" s="134" t="s">
        <v>148</v>
      </c>
      <c r="AY347" s="18" t="s">
        <v>147</v>
      </c>
      <c r="BE347" s="135">
        <f>IF(N347="základní",J347,0)</f>
        <v>0</v>
      </c>
      <c r="BF347" s="135">
        <f>IF(N347="snížená",J347,0)</f>
        <v>0</v>
      </c>
      <c r="BG347" s="135">
        <f>IF(N347="zákl. přenesená",J347,0)</f>
        <v>0</v>
      </c>
      <c r="BH347" s="135">
        <f>IF(N347="sníž. přenesená",J347,0)</f>
        <v>0</v>
      </c>
      <c r="BI347" s="135">
        <f>IF(N347="nulová",J347,0)</f>
        <v>0</v>
      </c>
      <c r="BJ347" s="18" t="s">
        <v>76</v>
      </c>
      <c r="BK347" s="135">
        <f>ROUND(I347*H347,2)</f>
        <v>0</v>
      </c>
      <c r="BL347" s="18" t="s">
        <v>155</v>
      </c>
      <c r="BM347" s="134" t="s">
        <v>483</v>
      </c>
    </row>
    <row r="348" spans="2:65" s="1" customFormat="1">
      <c r="B348" s="33"/>
      <c r="D348" s="136" t="s">
        <v>157</v>
      </c>
      <c r="F348" s="137" t="s">
        <v>484</v>
      </c>
      <c r="I348" s="138"/>
      <c r="L348" s="33"/>
      <c r="M348" s="139"/>
      <c r="T348" s="54"/>
      <c r="AT348" s="18" t="s">
        <v>157</v>
      </c>
      <c r="AU348" s="18" t="s">
        <v>148</v>
      </c>
    </row>
    <row r="349" spans="2:65" s="12" customFormat="1" ht="22.5">
      <c r="B349" s="140"/>
      <c r="D349" s="141" t="s">
        <v>159</v>
      </c>
      <c r="E349" s="142" t="s">
        <v>19</v>
      </c>
      <c r="F349" s="143" t="s">
        <v>485</v>
      </c>
      <c r="H349" s="142" t="s">
        <v>19</v>
      </c>
      <c r="I349" s="144"/>
      <c r="L349" s="140"/>
      <c r="M349" s="145"/>
      <c r="T349" s="146"/>
      <c r="AT349" s="142" t="s">
        <v>159</v>
      </c>
      <c r="AU349" s="142" t="s">
        <v>148</v>
      </c>
      <c r="AV349" s="12" t="s">
        <v>76</v>
      </c>
      <c r="AW349" s="12" t="s">
        <v>32</v>
      </c>
      <c r="AX349" s="12" t="s">
        <v>71</v>
      </c>
      <c r="AY349" s="142" t="s">
        <v>147</v>
      </c>
    </row>
    <row r="350" spans="2:65" s="13" customFormat="1">
      <c r="B350" s="147"/>
      <c r="D350" s="141" t="s">
        <v>159</v>
      </c>
      <c r="E350" s="148" t="s">
        <v>19</v>
      </c>
      <c r="F350" s="149" t="s">
        <v>486</v>
      </c>
      <c r="H350" s="150">
        <v>1.464</v>
      </c>
      <c r="I350" s="151"/>
      <c r="L350" s="147"/>
      <c r="M350" s="152"/>
      <c r="T350" s="153"/>
      <c r="AT350" s="148" t="s">
        <v>159</v>
      </c>
      <c r="AU350" s="148" t="s">
        <v>148</v>
      </c>
      <c r="AV350" s="13" t="s">
        <v>78</v>
      </c>
      <c r="AW350" s="13" t="s">
        <v>32</v>
      </c>
      <c r="AX350" s="13" t="s">
        <v>71</v>
      </c>
      <c r="AY350" s="148" t="s">
        <v>147</v>
      </c>
    </row>
    <row r="351" spans="2:65" s="14" customFormat="1">
      <c r="B351" s="154"/>
      <c r="D351" s="141" t="s">
        <v>159</v>
      </c>
      <c r="E351" s="155" t="s">
        <v>19</v>
      </c>
      <c r="F351" s="156" t="s">
        <v>163</v>
      </c>
      <c r="H351" s="157">
        <v>1.464</v>
      </c>
      <c r="I351" s="158"/>
      <c r="L351" s="154"/>
      <c r="M351" s="159"/>
      <c r="T351" s="160"/>
      <c r="AT351" s="155" t="s">
        <v>159</v>
      </c>
      <c r="AU351" s="155" t="s">
        <v>148</v>
      </c>
      <c r="AV351" s="14" t="s">
        <v>155</v>
      </c>
      <c r="AW351" s="14" t="s">
        <v>32</v>
      </c>
      <c r="AX351" s="14" t="s">
        <v>76</v>
      </c>
      <c r="AY351" s="155" t="s">
        <v>147</v>
      </c>
    </row>
    <row r="352" spans="2:65" s="1" customFormat="1" ht="37.9" customHeight="1">
      <c r="B352" s="33"/>
      <c r="C352" s="123" t="s">
        <v>487</v>
      </c>
      <c r="D352" s="123" t="s">
        <v>150</v>
      </c>
      <c r="E352" s="124" t="s">
        <v>488</v>
      </c>
      <c r="F352" s="125" t="s">
        <v>489</v>
      </c>
      <c r="G352" s="126" t="s">
        <v>153</v>
      </c>
      <c r="H352" s="127">
        <v>1.853</v>
      </c>
      <c r="I352" s="128"/>
      <c r="J352" s="129">
        <f>ROUND(I352*H352,2)</f>
        <v>0</v>
      </c>
      <c r="K352" s="125" t="s">
        <v>154</v>
      </c>
      <c r="L352" s="33"/>
      <c r="M352" s="130" t="s">
        <v>19</v>
      </c>
      <c r="N352" s="131" t="s">
        <v>42</v>
      </c>
      <c r="P352" s="132">
        <f>O352*H352</f>
        <v>0</v>
      </c>
      <c r="Q352" s="132">
        <v>0</v>
      </c>
      <c r="R352" s="132">
        <f>Q352*H352</f>
        <v>0</v>
      </c>
      <c r="S352" s="132">
        <v>8.7999999999999995E-2</v>
      </c>
      <c r="T352" s="133">
        <f>S352*H352</f>
        <v>0.16306399999999999</v>
      </c>
      <c r="AR352" s="134" t="s">
        <v>155</v>
      </c>
      <c r="AT352" s="134" t="s">
        <v>150</v>
      </c>
      <c r="AU352" s="134" t="s">
        <v>148</v>
      </c>
      <c r="AY352" s="18" t="s">
        <v>147</v>
      </c>
      <c r="BE352" s="135">
        <f>IF(N352="základní",J352,0)</f>
        <v>0</v>
      </c>
      <c r="BF352" s="135">
        <f>IF(N352="snížená",J352,0)</f>
        <v>0</v>
      </c>
      <c r="BG352" s="135">
        <f>IF(N352="zákl. přenesená",J352,0)</f>
        <v>0</v>
      </c>
      <c r="BH352" s="135">
        <f>IF(N352="sníž. přenesená",J352,0)</f>
        <v>0</v>
      </c>
      <c r="BI352" s="135">
        <f>IF(N352="nulová",J352,0)</f>
        <v>0</v>
      </c>
      <c r="BJ352" s="18" t="s">
        <v>76</v>
      </c>
      <c r="BK352" s="135">
        <f>ROUND(I352*H352,2)</f>
        <v>0</v>
      </c>
      <c r="BL352" s="18" t="s">
        <v>155</v>
      </c>
      <c r="BM352" s="134" t="s">
        <v>490</v>
      </c>
    </row>
    <row r="353" spans="2:65" s="1" customFormat="1">
      <c r="B353" s="33"/>
      <c r="D353" s="136" t="s">
        <v>157</v>
      </c>
      <c r="F353" s="137" t="s">
        <v>491</v>
      </c>
      <c r="I353" s="138"/>
      <c r="L353" s="33"/>
      <c r="M353" s="139"/>
      <c r="T353" s="54"/>
      <c r="AT353" s="18" t="s">
        <v>157</v>
      </c>
      <c r="AU353" s="18" t="s">
        <v>148</v>
      </c>
    </row>
    <row r="354" spans="2:65" s="12" customFormat="1">
      <c r="B354" s="140"/>
      <c r="D354" s="141" t="s">
        <v>159</v>
      </c>
      <c r="E354" s="142" t="s">
        <v>19</v>
      </c>
      <c r="F354" s="143" t="s">
        <v>492</v>
      </c>
      <c r="H354" s="142" t="s">
        <v>19</v>
      </c>
      <c r="I354" s="144"/>
      <c r="L354" s="140"/>
      <c r="M354" s="145"/>
      <c r="T354" s="146"/>
      <c r="AT354" s="142" t="s">
        <v>159</v>
      </c>
      <c r="AU354" s="142" t="s">
        <v>148</v>
      </c>
      <c r="AV354" s="12" t="s">
        <v>76</v>
      </c>
      <c r="AW354" s="12" t="s">
        <v>32</v>
      </c>
      <c r="AX354" s="12" t="s">
        <v>71</v>
      </c>
      <c r="AY354" s="142" t="s">
        <v>147</v>
      </c>
    </row>
    <row r="355" spans="2:65" s="13" customFormat="1">
      <c r="B355" s="147"/>
      <c r="D355" s="141" t="s">
        <v>159</v>
      </c>
      <c r="E355" s="148" t="s">
        <v>19</v>
      </c>
      <c r="F355" s="149" t="s">
        <v>493</v>
      </c>
      <c r="H355" s="150">
        <v>1.853</v>
      </c>
      <c r="I355" s="151"/>
      <c r="L355" s="147"/>
      <c r="M355" s="152"/>
      <c r="T355" s="153"/>
      <c r="AT355" s="148" t="s">
        <v>159</v>
      </c>
      <c r="AU355" s="148" t="s">
        <v>148</v>
      </c>
      <c r="AV355" s="13" t="s">
        <v>78</v>
      </c>
      <c r="AW355" s="13" t="s">
        <v>32</v>
      </c>
      <c r="AX355" s="13" t="s">
        <v>76</v>
      </c>
      <c r="AY355" s="148" t="s">
        <v>147</v>
      </c>
    </row>
    <row r="356" spans="2:65" s="1" customFormat="1" ht="37.9" customHeight="1">
      <c r="B356" s="33"/>
      <c r="C356" s="123" t="s">
        <v>494</v>
      </c>
      <c r="D356" s="123" t="s">
        <v>150</v>
      </c>
      <c r="E356" s="124" t="s">
        <v>495</v>
      </c>
      <c r="F356" s="125" t="s">
        <v>496</v>
      </c>
      <c r="G356" s="126" t="s">
        <v>153</v>
      </c>
      <c r="H356" s="127">
        <v>5.95</v>
      </c>
      <c r="I356" s="128"/>
      <c r="J356" s="129">
        <f>ROUND(I356*H356,2)</f>
        <v>0</v>
      </c>
      <c r="K356" s="125" t="s">
        <v>154</v>
      </c>
      <c r="L356" s="33"/>
      <c r="M356" s="130" t="s">
        <v>19</v>
      </c>
      <c r="N356" s="131" t="s">
        <v>42</v>
      </c>
      <c r="P356" s="132">
        <f>O356*H356</f>
        <v>0</v>
      </c>
      <c r="Q356" s="132">
        <v>0</v>
      </c>
      <c r="R356" s="132">
        <f>Q356*H356</f>
        <v>0</v>
      </c>
      <c r="S356" s="132">
        <v>6.7000000000000004E-2</v>
      </c>
      <c r="T356" s="133">
        <f>S356*H356</f>
        <v>0.39865000000000006</v>
      </c>
      <c r="AR356" s="134" t="s">
        <v>155</v>
      </c>
      <c r="AT356" s="134" t="s">
        <v>150</v>
      </c>
      <c r="AU356" s="134" t="s">
        <v>148</v>
      </c>
      <c r="AY356" s="18" t="s">
        <v>147</v>
      </c>
      <c r="BE356" s="135">
        <f>IF(N356="základní",J356,0)</f>
        <v>0</v>
      </c>
      <c r="BF356" s="135">
        <f>IF(N356="snížená",J356,0)</f>
        <v>0</v>
      </c>
      <c r="BG356" s="135">
        <f>IF(N356="zákl. přenesená",J356,0)</f>
        <v>0</v>
      </c>
      <c r="BH356" s="135">
        <f>IF(N356="sníž. přenesená",J356,0)</f>
        <v>0</v>
      </c>
      <c r="BI356" s="135">
        <f>IF(N356="nulová",J356,0)</f>
        <v>0</v>
      </c>
      <c r="BJ356" s="18" t="s">
        <v>76</v>
      </c>
      <c r="BK356" s="135">
        <f>ROUND(I356*H356,2)</f>
        <v>0</v>
      </c>
      <c r="BL356" s="18" t="s">
        <v>155</v>
      </c>
      <c r="BM356" s="134" t="s">
        <v>497</v>
      </c>
    </row>
    <row r="357" spans="2:65" s="1" customFormat="1">
      <c r="B357" s="33"/>
      <c r="D357" s="136" t="s">
        <v>157</v>
      </c>
      <c r="F357" s="137" t="s">
        <v>498</v>
      </c>
      <c r="I357" s="138"/>
      <c r="L357" s="33"/>
      <c r="M357" s="139"/>
      <c r="T357" s="54"/>
      <c r="AT357" s="18" t="s">
        <v>157</v>
      </c>
      <c r="AU357" s="18" t="s">
        <v>148</v>
      </c>
    </row>
    <row r="358" spans="2:65" s="12" customFormat="1">
      <c r="B358" s="140"/>
      <c r="D358" s="141" t="s">
        <v>159</v>
      </c>
      <c r="E358" s="142" t="s">
        <v>19</v>
      </c>
      <c r="F358" s="143" t="s">
        <v>492</v>
      </c>
      <c r="H358" s="142" t="s">
        <v>19</v>
      </c>
      <c r="I358" s="144"/>
      <c r="L358" s="140"/>
      <c r="M358" s="145"/>
      <c r="T358" s="146"/>
      <c r="AT358" s="142" t="s">
        <v>159</v>
      </c>
      <c r="AU358" s="142" t="s">
        <v>148</v>
      </c>
      <c r="AV358" s="12" t="s">
        <v>76</v>
      </c>
      <c r="AW358" s="12" t="s">
        <v>32</v>
      </c>
      <c r="AX358" s="12" t="s">
        <v>71</v>
      </c>
      <c r="AY358" s="142" t="s">
        <v>147</v>
      </c>
    </row>
    <row r="359" spans="2:65" s="13" customFormat="1">
      <c r="B359" s="147"/>
      <c r="D359" s="141" t="s">
        <v>159</v>
      </c>
      <c r="E359" s="148" t="s">
        <v>19</v>
      </c>
      <c r="F359" s="149" t="s">
        <v>499</v>
      </c>
      <c r="H359" s="150">
        <v>5.95</v>
      </c>
      <c r="I359" s="151"/>
      <c r="L359" s="147"/>
      <c r="M359" s="152"/>
      <c r="T359" s="153"/>
      <c r="AT359" s="148" t="s">
        <v>159</v>
      </c>
      <c r="AU359" s="148" t="s">
        <v>148</v>
      </c>
      <c r="AV359" s="13" t="s">
        <v>78</v>
      </c>
      <c r="AW359" s="13" t="s">
        <v>32</v>
      </c>
      <c r="AX359" s="13" t="s">
        <v>76</v>
      </c>
      <c r="AY359" s="148" t="s">
        <v>147</v>
      </c>
    </row>
    <row r="360" spans="2:65" s="1" customFormat="1" ht="37.9" customHeight="1">
      <c r="B360" s="33"/>
      <c r="C360" s="123" t="s">
        <v>500</v>
      </c>
      <c r="D360" s="123" t="s">
        <v>150</v>
      </c>
      <c r="E360" s="124" t="s">
        <v>501</v>
      </c>
      <c r="F360" s="125" t="s">
        <v>502</v>
      </c>
      <c r="G360" s="126" t="s">
        <v>153</v>
      </c>
      <c r="H360" s="127">
        <v>13.1</v>
      </c>
      <c r="I360" s="128"/>
      <c r="J360" s="129">
        <f>ROUND(I360*H360,2)</f>
        <v>0</v>
      </c>
      <c r="K360" s="125" t="s">
        <v>154</v>
      </c>
      <c r="L360" s="33"/>
      <c r="M360" s="130" t="s">
        <v>19</v>
      </c>
      <c r="N360" s="131" t="s">
        <v>42</v>
      </c>
      <c r="P360" s="132">
        <f>O360*H360</f>
        <v>0</v>
      </c>
      <c r="Q360" s="132">
        <v>0</v>
      </c>
      <c r="R360" s="132">
        <f>Q360*H360</f>
        <v>0</v>
      </c>
      <c r="S360" s="132">
        <v>7.5999999999999998E-2</v>
      </c>
      <c r="T360" s="133">
        <f>S360*H360</f>
        <v>0.99559999999999993</v>
      </c>
      <c r="AR360" s="134" t="s">
        <v>155</v>
      </c>
      <c r="AT360" s="134" t="s">
        <v>150</v>
      </c>
      <c r="AU360" s="134" t="s">
        <v>148</v>
      </c>
      <c r="AY360" s="18" t="s">
        <v>147</v>
      </c>
      <c r="BE360" s="135">
        <f>IF(N360="základní",J360,0)</f>
        <v>0</v>
      </c>
      <c r="BF360" s="135">
        <f>IF(N360="snížená",J360,0)</f>
        <v>0</v>
      </c>
      <c r="BG360" s="135">
        <f>IF(N360="zákl. přenesená",J360,0)</f>
        <v>0</v>
      </c>
      <c r="BH360" s="135">
        <f>IF(N360="sníž. přenesená",J360,0)</f>
        <v>0</v>
      </c>
      <c r="BI360" s="135">
        <f>IF(N360="nulová",J360,0)</f>
        <v>0</v>
      </c>
      <c r="BJ360" s="18" t="s">
        <v>76</v>
      </c>
      <c r="BK360" s="135">
        <f>ROUND(I360*H360,2)</f>
        <v>0</v>
      </c>
      <c r="BL360" s="18" t="s">
        <v>155</v>
      </c>
      <c r="BM360" s="134" t="s">
        <v>503</v>
      </c>
    </row>
    <row r="361" spans="2:65" s="1" customFormat="1">
      <c r="B361" s="33"/>
      <c r="D361" s="136" t="s">
        <v>157</v>
      </c>
      <c r="F361" s="137" t="s">
        <v>504</v>
      </c>
      <c r="I361" s="138"/>
      <c r="L361" s="33"/>
      <c r="M361" s="139"/>
      <c r="T361" s="54"/>
      <c r="AT361" s="18" t="s">
        <v>157</v>
      </c>
      <c r="AU361" s="18" t="s">
        <v>148</v>
      </c>
    </row>
    <row r="362" spans="2:65" s="12" customFormat="1">
      <c r="B362" s="140"/>
      <c r="D362" s="141" t="s">
        <v>159</v>
      </c>
      <c r="E362" s="142" t="s">
        <v>19</v>
      </c>
      <c r="F362" s="143" t="s">
        <v>505</v>
      </c>
      <c r="H362" s="142" t="s">
        <v>19</v>
      </c>
      <c r="I362" s="144"/>
      <c r="L362" s="140"/>
      <c r="M362" s="145"/>
      <c r="T362" s="146"/>
      <c r="AT362" s="142" t="s">
        <v>159</v>
      </c>
      <c r="AU362" s="142" t="s">
        <v>148</v>
      </c>
      <c r="AV362" s="12" t="s">
        <v>76</v>
      </c>
      <c r="AW362" s="12" t="s">
        <v>32</v>
      </c>
      <c r="AX362" s="12" t="s">
        <v>71</v>
      </c>
      <c r="AY362" s="142" t="s">
        <v>147</v>
      </c>
    </row>
    <row r="363" spans="2:65" s="13" customFormat="1">
      <c r="B363" s="147"/>
      <c r="D363" s="141" t="s">
        <v>159</v>
      </c>
      <c r="E363" s="148" t="s">
        <v>19</v>
      </c>
      <c r="F363" s="149" t="s">
        <v>506</v>
      </c>
      <c r="H363" s="150">
        <v>1.9</v>
      </c>
      <c r="I363" s="151"/>
      <c r="L363" s="147"/>
      <c r="M363" s="152"/>
      <c r="T363" s="153"/>
      <c r="AT363" s="148" t="s">
        <v>159</v>
      </c>
      <c r="AU363" s="148" t="s">
        <v>148</v>
      </c>
      <c r="AV363" s="13" t="s">
        <v>78</v>
      </c>
      <c r="AW363" s="13" t="s">
        <v>32</v>
      </c>
      <c r="AX363" s="13" t="s">
        <v>71</v>
      </c>
      <c r="AY363" s="148" t="s">
        <v>147</v>
      </c>
    </row>
    <row r="364" spans="2:65" s="12" customFormat="1">
      <c r="B364" s="140"/>
      <c r="D364" s="141" t="s">
        <v>159</v>
      </c>
      <c r="E364" s="142" t="s">
        <v>19</v>
      </c>
      <c r="F364" s="143" t="s">
        <v>507</v>
      </c>
      <c r="H364" s="142" t="s">
        <v>19</v>
      </c>
      <c r="I364" s="144"/>
      <c r="L364" s="140"/>
      <c r="M364" s="145"/>
      <c r="T364" s="146"/>
      <c r="AT364" s="142" t="s">
        <v>159</v>
      </c>
      <c r="AU364" s="142" t="s">
        <v>148</v>
      </c>
      <c r="AV364" s="12" t="s">
        <v>76</v>
      </c>
      <c r="AW364" s="12" t="s">
        <v>32</v>
      </c>
      <c r="AX364" s="12" t="s">
        <v>71</v>
      </c>
      <c r="AY364" s="142" t="s">
        <v>147</v>
      </c>
    </row>
    <row r="365" spans="2:65" s="13" customFormat="1">
      <c r="B365" s="147"/>
      <c r="D365" s="141" t="s">
        <v>159</v>
      </c>
      <c r="E365" s="148" t="s">
        <v>19</v>
      </c>
      <c r="F365" s="149" t="s">
        <v>508</v>
      </c>
      <c r="H365" s="150">
        <v>3.6</v>
      </c>
      <c r="I365" s="151"/>
      <c r="L365" s="147"/>
      <c r="M365" s="152"/>
      <c r="T365" s="153"/>
      <c r="AT365" s="148" t="s">
        <v>159</v>
      </c>
      <c r="AU365" s="148" t="s">
        <v>148</v>
      </c>
      <c r="AV365" s="13" t="s">
        <v>78</v>
      </c>
      <c r="AW365" s="13" t="s">
        <v>32</v>
      </c>
      <c r="AX365" s="13" t="s">
        <v>71</v>
      </c>
      <c r="AY365" s="148" t="s">
        <v>147</v>
      </c>
    </row>
    <row r="366" spans="2:65" s="13" customFormat="1">
      <c r="B366" s="147"/>
      <c r="D366" s="141" t="s">
        <v>159</v>
      </c>
      <c r="E366" s="148" t="s">
        <v>19</v>
      </c>
      <c r="F366" s="149" t="s">
        <v>509</v>
      </c>
      <c r="H366" s="150">
        <v>2.8</v>
      </c>
      <c r="I366" s="151"/>
      <c r="L366" s="147"/>
      <c r="M366" s="152"/>
      <c r="T366" s="153"/>
      <c r="AT366" s="148" t="s">
        <v>159</v>
      </c>
      <c r="AU366" s="148" t="s">
        <v>148</v>
      </c>
      <c r="AV366" s="13" t="s">
        <v>78</v>
      </c>
      <c r="AW366" s="13" t="s">
        <v>32</v>
      </c>
      <c r="AX366" s="13" t="s">
        <v>71</v>
      </c>
      <c r="AY366" s="148" t="s">
        <v>147</v>
      </c>
    </row>
    <row r="367" spans="2:65" s="13" customFormat="1">
      <c r="B367" s="147"/>
      <c r="D367" s="141" t="s">
        <v>159</v>
      </c>
      <c r="E367" s="148" t="s">
        <v>19</v>
      </c>
      <c r="F367" s="149" t="s">
        <v>510</v>
      </c>
      <c r="H367" s="150">
        <v>4.8</v>
      </c>
      <c r="I367" s="151"/>
      <c r="L367" s="147"/>
      <c r="M367" s="152"/>
      <c r="T367" s="153"/>
      <c r="AT367" s="148" t="s">
        <v>159</v>
      </c>
      <c r="AU367" s="148" t="s">
        <v>148</v>
      </c>
      <c r="AV367" s="13" t="s">
        <v>78</v>
      </c>
      <c r="AW367" s="13" t="s">
        <v>32</v>
      </c>
      <c r="AX367" s="13" t="s">
        <v>71</v>
      </c>
      <c r="AY367" s="148" t="s">
        <v>147</v>
      </c>
    </row>
    <row r="368" spans="2:65" s="14" customFormat="1">
      <c r="B368" s="154"/>
      <c r="D368" s="141" t="s">
        <v>159</v>
      </c>
      <c r="E368" s="155" t="s">
        <v>19</v>
      </c>
      <c r="F368" s="156" t="s">
        <v>163</v>
      </c>
      <c r="H368" s="157">
        <v>13.1</v>
      </c>
      <c r="I368" s="158"/>
      <c r="L368" s="154"/>
      <c r="M368" s="159"/>
      <c r="T368" s="160"/>
      <c r="AT368" s="155" t="s">
        <v>159</v>
      </c>
      <c r="AU368" s="155" t="s">
        <v>148</v>
      </c>
      <c r="AV368" s="14" t="s">
        <v>155</v>
      </c>
      <c r="AW368" s="14" t="s">
        <v>32</v>
      </c>
      <c r="AX368" s="14" t="s">
        <v>76</v>
      </c>
      <c r="AY368" s="155" t="s">
        <v>147</v>
      </c>
    </row>
    <row r="369" spans="2:65" s="1" customFormat="1" ht="37.9" customHeight="1">
      <c r="B369" s="33"/>
      <c r="C369" s="123" t="s">
        <v>511</v>
      </c>
      <c r="D369" s="123" t="s">
        <v>150</v>
      </c>
      <c r="E369" s="124" t="s">
        <v>512</v>
      </c>
      <c r="F369" s="125" t="s">
        <v>513</v>
      </c>
      <c r="G369" s="126" t="s">
        <v>153</v>
      </c>
      <c r="H369" s="127">
        <v>1</v>
      </c>
      <c r="I369" s="128"/>
      <c r="J369" s="129">
        <f>ROUND(I369*H369,2)</f>
        <v>0</v>
      </c>
      <c r="K369" s="125" t="s">
        <v>154</v>
      </c>
      <c r="L369" s="33"/>
      <c r="M369" s="130" t="s">
        <v>19</v>
      </c>
      <c r="N369" s="131" t="s">
        <v>42</v>
      </c>
      <c r="P369" s="132">
        <f>O369*H369</f>
        <v>0</v>
      </c>
      <c r="Q369" s="132">
        <v>0</v>
      </c>
      <c r="R369" s="132">
        <f>Q369*H369</f>
        <v>0</v>
      </c>
      <c r="S369" s="132">
        <v>6.3E-2</v>
      </c>
      <c r="T369" s="133">
        <f>S369*H369</f>
        <v>6.3E-2</v>
      </c>
      <c r="AR369" s="134" t="s">
        <v>155</v>
      </c>
      <c r="AT369" s="134" t="s">
        <v>150</v>
      </c>
      <c r="AU369" s="134" t="s">
        <v>148</v>
      </c>
      <c r="AY369" s="18" t="s">
        <v>147</v>
      </c>
      <c r="BE369" s="135">
        <f>IF(N369="základní",J369,0)</f>
        <v>0</v>
      </c>
      <c r="BF369" s="135">
        <f>IF(N369="snížená",J369,0)</f>
        <v>0</v>
      </c>
      <c r="BG369" s="135">
        <f>IF(N369="zákl. přenesená",J369,0)</f>
        <v>0</v>
      </c>
      <c r="BH369" s="135">
        <f>IF(N369="sníž. přenesená",J369,0)</f>
        <v>0</v>
      </c>
      <c r="BI369" s="135">
        <f>IF(N369="nulová",J369,0)</f>
        <v>0</v>
      </c>
      <c r="BJ369" s="18" t="s">
        <v>76</v>
      </c>
      <c r="BK369" s="135">
        <f>ROUND(I369*H369,2)</f>
        <v>0</v>
      </c>
      <c r="BL369" s="18" t="s">
        <v>155</v>
      </c>
      <c r="BM369" s="134" t="s">
        <v>514</v>
      </c>
    </row>
    <row r="370" spans="2:65" s="1" customFormat="1">
      <c r="B370" s="33"/>
      <c r="D370" s="136" t="s">
        <v>157</v>
      </c>
      <c r="F370" s="137" t="s">
        <v>515</v>
      </c>
      <c r="I370" s="138"/>
      <c r="L370" s="33"/>
      <c r="M370" s="139"/>
      <c r="T370" s="54"/>
      <c r="AT370" s="18" t="s">
        <v>157</v>
      </c>
      <c r="AU370" s="18" t="s">
        <v>148</v>
      </c>
    </row>
    <row r="371" spans="2:65" s="1" customFormat="1" ht="55.5" customHeight="1">
      <c r="B371" s="33"/>
      <c r="C371" s="123" t="s">
        <v>516</v>
      </c>
      <c r="D371" s="123" t="s">
        <v>150</v>
      </c>
      <c r="E371" s="124" t="s">
        <v>517</v>
      </c>
      <c r="F371" s="125" t="s">
        <v>518</v>
      </c>
      <c r="G371" s="126" t="s">
        <v>166</v>
      </c>
      <c r="H371" s="127">
        <v>4</v>
      </c>
      <c r="I371" s="128"/>
      <c r="J371" s="129">
        <f>ROUND(I371*H371,2)</f>
        <v>0</v>
      </c>
      <c r="K371" s="125" t="s">
        <v>154</v>
      </c>
      <c r="L371" s="33"/>
      <c r="M371" s="130" t="s">
        <v>19</v>
      </c>
      <c r="N371" s="131" t="s">
        <v>42</v>
      </c>
      <c r="P371" s="132">
        <f>O371*H371</f>
        <v>0</v>
      </c>
      <c r="Q371" s="132">
        <v>0</v>
      </c>
      <c r="R371" s="132">
        <f>Q371*H371</f>
        <v>0</v>
      </c>
      <c r="S371" s="132">
        <v>6.9000000000000006E-2</v>
      </c>
      <c r="T371" s="133">
        <f>S371*H371</f>
        <v>0.27600000000000002</v>
      </c>
      <c r="AR371" s="134" t="s">
        <v>155</v>
      </c>
      <c r="AT371" s="134" t="s">
        <v>150</v>
      </c>
      <c r="AU371" s="134" t="s">
        <v>148</v>
      </c>
      <c r="AY371" s="18" t="s">
        <v>147</v>
      </c>
      <c r="BE371" s="135">
        <f>IF(N371="základní",J371,0)</f>
        <v>0</v>
      </c>
      <c r="BF371" s="135">
        <f>IF(N371="snížená",J371,0)</f>
        <v>0</v>
      </c>
      <c r="BG371" s="135">
        <f>IF(N371="zákl. přenesená",J371,0)</f>
        <v>0</v>
      </c>
      <c r="BH371" s="135">
        <f>IF(N371="sníž. přenesená",J371,0)</f>
        <v>0</v>
      </c>
      <c r="BI371" s="135">
        <f>IF(N371="nulová",J371,0)</f>
        <v>0</v>
      </c>
      <c r="BJ371" s="18" t="s">
        <v>76</v>
      </c>
      <c r="BK371" s="135">
        <f>ROUND(I371*H371,2)</f>
        <v>0</v>
      </c>
      <c r="BL371" s="18" t="s">
        <v>155</v>
      </c>
      <c r="BM371" s="134" t="s">
        <v>519</v>
      </c>
    </row>
    <row r="372" spans="2:65" s="1" customFormat="1">
      <c r="B372" s="33"/>
      <c r="D372" s="136" t="s">
        <v>157</v>
      </c>
      <c r="F372" s="137" t="s">
        <v>520</v>
      </c>
      <c r="I372" s="138"/>
      <c r="L372" s="33"/>
      <c r="M372" s="139"/>
      <c r="T372" s="54"/>
      <c r="AT372" s="18" t="s">
        <v>157</v>
      </c>
      <c r="AU372" s="18" t="s">
        <v>148</v>
      </c>
    </row>
    <row r="373" spans="2:65" s="12" customFormat="1">
      <c r="B373" s="140"/>
      <c r="D373" s="141" t="s">
        <v>159</v>
      </c>
      <c r="E373" s="142" t="s">
        <v>19</v>
      </c>
      <c r="F373" s="143" t="s">
        <v>521</v>
      </c>
      <c r="H373" s="142" t="s">
        <v>19</v>
      </c>
      <c r="I373" s="144"/>
      <c r="L373" s="140"/>
      <c r="M373" s="145"/>
      <c r="T373" s="146"/>
      <c r="AT373" s="142" t="s">
        <v>159</v>
      </c>
      <c r="AU373" s="142" t="s">
        <v>148</v>
      </c>
      <c r="AV373" s="12" t="s">
        <v>76</v>
      </c>
      <c r="AW373" s="12" t="s">
        <v>32</v>
      </c>
      <c r="AX373" s="12" t="s">
        <v>71</v>
      </c>
      <c r="AY373" s="142" t="s">
        <v>147</v>
      </c>
    </row>
    <row r="374" spans="2:65" s="13" customFormat="1">
      <c r="B374" s="147"/>
      <c r="D374" s="141" t="s">
        <v>159</v>
      </c>
      <c r="E374" s="148" t="s">
        <v>19</v>
      </c>
      <c r="F374" s="149" t="s">
        <v>155</v>
      </c>
      <c r="H374" s="150">
        <v>4</v>
      </c>
      <c r="I374" s="151"/>
      <c r="L374" s="147"/>
      <c r="M374" s="152"/>
      <c r="T374" s="153"/>
      <c r="AT374" s="148" t="s">
        <v>159</v>
      </c>
      <c r="AU374" s="148" t="s">
        <v>148</v>
      </c>
      <c r="AV374" s="13" t="s">
        <v>78</v>
      </c>
      <c r="AW374" s="13" t="s">
        <v>32</v>
      </c>
      <c r="AX374" s="13" t="s">
        <v>76</v>
      </c>
      <c r="AY374" s="148" t="s">
        <v>147</v>
      </c>
    </row>
    <row r="375" spans="2:65" s="1" customFormat="1" ht="55.5" customHeight="1">
      <c r="B375" s="33"/>
      <c r="C375" s="123" t="s">
        <v>522</v>
      </c>
      <c r="D375" s="123" t="s">
        <v>150</v>
      </c>
      <c r="E375" s="124" t="s">
        <v>523</v>
      </c>
      <c r="F375" s="125" t="s">
        <v>524</v>
      </c>
      <c r="G375" s="126" t="s">
        <v>153</v>
      </c>
      <c r="H375" s="127">
        <v>2</v>
      </c>
      <c r="I375" s="128"/>
      <c r="J375" s="129">
        <f>ROUND(I375*H375,2)</f>
        <v>0</v>
      </c>
      <c r="K375" s="125" t="s">
        <v>154</v>
      </c>
      <c r="L375" s="33"/>
      <c r="M375" s="130" t="s">
        <v>19</v>
      </c>
      <c r="N375" s="131" t="s">
        <v>42</v>
      </c>
      <c r="P375" s="132">
        <f>O375*H375</f>
        <v>0</v>
      </c>
      <c r="Q375" s="132">
        <v>0</v>
      </c>
      <c r="R375" s="132">
        <f>Q375*H375</f>
        <v>0</v>
      </c>
      <c r="S375" s="132">
        <v>0.27</v>
      </c>
      <c r="T375" s="133">
        <f>S375*H375</f>
        <v>0.54</v>
      </c>
      <c r="AR375" s="134" t="s">
        <v>155</v>
      </c>
      <c r="AT375" s="134" t="s">
        <v>150</v>
      </c>
      <c r="AU375" s="134" t="s">
        <v>148</v>
      </c>
      <c r="AY375" s="18" t="s">
        <v>147</v>
      </c>
      <c r="BE375" s="135">
        <f>IF(N375="základní",J375,0)</f>
        <v>0</v>
      </c>
      <c r="BF375" s="135">
        <f>IF(N375="snížená",J375,0)</f>
        <v>0</v>
      </c>
      <c r="BG375" s="135">
        <f>IF(N375="zákl. přenesená",J375,0)</f>
        <v>0</v>
      </c>
      <c r="BH375" s="135">
        <f>IF(N375="sníž. přenesená",J375,0)</f>
        <v>0</v>
      </c>
      <c r="BI375" s="135">
        <f>IF(N375="nulová",J375,0)</f>
        <v>0</v>
      </c>
      <c r="BJ375" s="18" t="s">
        <v>76</v>
      </c>
      <c r="BK375" s="135">
        <f>ROUND(I375*H375,2)</f>
        <v>0</v>
      </c>
      <c r="BL375" s="18" t="s">
        <v>155</v>
      </c>
      <c r="BM375" s="134" t="s">
        <v>525</v>
      </c>
    </row>
    <row r="376" spans="2:65" s="1" customFormat="1">
      <c r="B376" s="33"/>
      <c r="D376" s="136" t="s">
        <v>157</v>
      </c>
      <c r="F376" s="137" t="s">
        <v>526</v>
      </c>
      <c r="I376" s="138"/>
      <c r="L376" s="33"/>
      <c r="M376" s="139"/>
      <c r="T376" s="54"/>
      <c r="AT376" s="18" t="s">
        <v>157</v>
      </c>
      <c r="AU376" s="18" t="s">
        <v>148</v>
      </c>
    </row>
    <row r="377" spans="2:65" s="12" customFormat="1">
      <c r="B377" s="140"/>
      <c r="D377" s="141" t="s">
        <v>159</v>
      </c>
      <c r="E377" s="142" t="s">
        <v>19</v>
      </c>
      <c r="F377" s="143" t="s">
        <v>521</v>
      </c>
      <c r="H377" s="142" t="s">
        <v>19</v>
      </c>
      <c r="I377" s="144"/>
      <c r="L377" s="140"/>
      <c r="M377" s="145"/>
      <c r="T377" s="146"/>
      <c r="AT377" s="142" t="s">
        <v>159</v>
      </c>
      <c r="AU377" s="142" t="s">
        <v>148</v>
      </c>
      <c r="AV377" s="12" t="s">
        <v>76</v>
      </c>
      <c r="AW377" s="12" t="s">
        <v>32</v>
      </c>
      <c r="AX377" s="12" t="s">
        <v>71</v>
      </c>
      <c r="AY377" s="142" t="s">
        <v>147</v>
      </c>
    </row>
    <row r="378" spans="2:65" s="13" customFormat="1">
      <c r="B378" s="147"/>
      <c r="D378" s="141" t="s">
        <v>159</v>
      </c>
      <c r="E378" s="148" t="s">
        <v>19</v>
      </c>
      <c r="F378" s="149" t="s">
        <v>78</v>
      </c>
      <c r="H378" s="150">
        <v>2</v>
      </c>
      <c r="I378" s="151"/>
      <c r="L378" s="147"/>
      <c r="M378" s="152"/>
      <c r="T378" s="153"/>
      <c r="AT378" s="148" t="s">
        <v>159</v>
      </c>
      <c r="AU378" s="148" t="s">
        <v>148</v>
      </c>
      <c r="AV378" s="13" t="s">
        <v>78</v>
      </c>
      <c r="AW378" s="13" t="s">
        <v>32</v>
      </c>
      <c r="AX378" s="13" t="s">
        <v>76</v>
      </c>
      <c r="AY378" s="148" t="s">
        <v>147</v>
      </c>
    </row>
    <row r="379" spans="2:65" s="1" customFormat="1" ht="55.5" customHeight="1">
      <c r="B379" s="33"/>
      <c r="C379" s="123" t="s">
        <v>527</v>
      </c>
      <c r="D379" s="123" t="s">
        <v>150</v>
      </c>
      <c r="E379" s="124" t="s">
        <v>528</v>
      </c>
      <c r="F379" s="125" t="s">
        <v>529</v>
      </c>
      <c r="G379" s="126" t="s">
        <v>153</v>
      </c>
      <c r="H379" s="127">
        <v>1</v>
      </c>
      <c r="I379" s="128"/>
      <c r="J379" s="129">
        <f>ROUND(I379*H379,2)</f>
        <v>0</v>
      </c>
      <c r="K379" s="125" t="s">
        <v>154</v>
      </c>
      <c r="L379" s="33"/>
      <c r="M379" s="130" t="s">
        <v>19</v>
      </c>
      <c r="N379" s="131" t="s">
        <v>42</v>
      </c>
      <c r="P379" s="132">
        <f>O379*H379</f>
        <v>0</v>
      </c>
      <c r="Q379" s="132">
        <v>0</v>
      </c>
      <c r="R379" s="132">
        <f>Q379*H379</f>
        <v>0</v>
      </c>
      <c r="S379" s="132">
        <v>0.27</v>
      </c>
      <c r="T379" s="133">
        <f>S379*H379</f>
        <v>0.27</v>
      </c>
      <c r="AR379" s="134" t="s">
        <v>155</v>
      </c>
      <c r="AT379" s="134" t="s">
        <v>150</v>
      </c>
      <c r="AU379" s="134" t="s">
        <v>148</v>
      </c>
      <c r="AY379" s="18" t="s">
        <v>147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8" t="s">
        <v>76</v>
      </c>
      <c r="BK379" s="135">
        <f>ROUND(I379*H379,2)</f>
        <v>0</v>
      </c>
      <c r="BL379" s="18" t="s">
        <v>155</v>
      </c>
      <c r="BM379" s="134" t="s">
        <v>530</v>
      </c>
    </row>
    <row r="380" spans="2:65" s="1" customFormat="1">
      <c r="B380" s="33"/>
      <c r="D380" s="136" t="s">
        <v>157</v>
      </c>
      <c r="F380" s="137" t="s">
        <v>531</v>
      </c>
      <c r="I380" s="138"/>
      <c r="L380" s="33"/>
      <c r="M380" s="139"/>
      <c r="T380" s="54"/>
      <c r="AT380" s="18" t="s">
        <v>157</v>
      </c>
      <c r="AU380" s="18" t="s">
        <v>148</v>
      </c>
    </row>
    <row r="381" spans="2:65" s="12" customFormat="1">
      <c r="B381" s="140"/>
      <c r="D381" s="141" t="s">
        <v>159</v>
      </c>
      <c r="E381" s="142" t="s">
        <v>19</v>
      </c>
      <c r="F381" s="143" t="s">
        <v>532</v>
      </c>
      <c r="H381" s="142" t="s">
        <v>19</v>
      </c>
      <c r="I381" s="144"/>
      <c r="L381" s="140"/>
      <c r="M381" s="145"/>
      <c r="T381" s="146"/>
      <c r="AT381" s="142" t="s">
        <v>159</v>
      </c>
      <c r="AU381" s="142" t="s">
        <v>148</v>
      </c>
      <c r="AV381" s="12" t="s">
        <v>76</v>
      </c>
      <c r="AW381" s="12" t="s">
        <v>32</v>
      </c>
      <c r="AX381" s="12" t="s">
        <v>71</v>
      </c>
      <c r="AY381" s="142" t="s">
        <v>147</v>
      </c>
    </row>
    <row r="382" spans="2:65" s="13" customFormat="1">
      <c r="B382" s="147"/>
      <c r="D382" s="141" t="s">
        <v>159</v>
      </c>
      <c r="E382" s="148" t="s">
        <v>19</v>
      </c>
      <c r="F382" s="149" t="s">
        <v>76</v>
      </c>
      <c r="H382" s="150">
        <v>1</v>
      </c>
      <c r="I382" s="151"/>
      <c r="L382" s="147"/>
      <c r="M382" s="152"/>
      <c r="T382" s="153"/>
      <c r="AT382" s="148" t="s">
        <v>159</v>
      </c>
      <c r="AU382" s="148" t="s">
        <v>148</v>
      </c>
      <c r="AV382" s="13" t="s">
        <v>78</v>
      </c>
      <c r="AW382" s="13" t="s">
        <v>32</v>
      </c>
      <c r="AX382" s="13" t="s">
        <v>76</v>
      </c>
      <c r="AY382" s="148" t="s">
        <v>147</v>
      </c>
    </row>
    <row r="383" spans="2:65" s="1" customFormat="1" ht="37.9" customHeight="1">
      <c r="B383" s="33"/>
      <c r="C383" s="123" t="s">
        <v>533</v>
      </c>
      <c r="D383" s="123" t="s">
        <v>150</v>
      </c>
      <c r="E383" s="124" t="s">
        <v>534</v>
      </c>
      <c r="F383" s="125" t="s">
        <v>535</v>
      </c>
      <c r="G383" s="126" t="s">
        <v>279</v>
      </c>
      <c r="H383" s="127">
        <v>0.219</v>
      </c>
      <c r="I383" s="128"/>
      <c r="J383" s="129">
        <f>ROUND(I383*H383,2)</f>
        <v>0</v>
      </c>
      <c r="K383" s="125" t="s">
        <v>154</v>
      </c>
      <c r="L383" s="33"/>
      <c r="M383" s="130" t="s">
        <v>19</v>
      </c>
      <c r="N383" s="131" t="s">
        <v>42</v>
      </c>
      <c r="P383" s="132">
        <f>O383*H383</f>
        <v>0</v>
      </c>
      <c r="Q383" s="132">
        <v>0</v>
      </c>
      <c r="R383" s="132">
        <f>Q383*H383</f>
        <v>0</v>
      </c>
      <c r="S383" s="132">
        <v>2.4</v>
      </c>
      <c r="T383" s="133">
        <f>S383*H383</f>
        <v>0.52559999999999996</v>
      </c>
      <c r="AR383" s="134" t="s">
        <v>155</v>
      </c>
      <c r="AT383" s="134" t="s">
        <v>150</v>
      </c>
      <c r="AU383" s="134" t="s">
        <v>148</v>
      </c>
      <c r="AY383" s="18" t="s">
        <v>147</v>
      </c>
      <c r="BE383" s="135">
        <f>IF(N383="základní",J383,0)</f>
        <v>0</v>
      </c>
      <c r="BF383" s="135">
        <f>IF(N383="snížená",J383,0)</f>
        <v>0</v>
      </c>
      <c r="BG383" s="135">
        <f>IF(N383="zákl. přenesená",J383,0)</f>
        <v>0</v>
      </c>
      <c r="BH383" s="135">
        <f>IF(N383="sníž. přenesená",J383,0)</f>
        <v>0</v>
      </c>
      <c r="BI383" s="135">
        <f>IF(N383="nulová",J383,0)</f>
        <v>0</v>
      </c>
      <c r="BJ383" s="18" t="s">
        <v>76</v>
      </c>
      <c r="BK383" s="135">
        <f>ROUND(I383*H383,2)</f>
        <v>0</v>
      </c>
      <c r="BL383" s="18" t="s">
        <v>155</v>
      </c>
      <c r="BM383" s="134" t="s">
        <v>536</v>
      </c>
    </row>
    <row r="384" spans="2:65" s="1" customFormat="1">
      <c r="B384" s="33"/>
      <c r="D384" s="136" t="s">
        <v>157</v>
      </c>
      <c r="F384" s="137" t="s">
        <v>537</v>
      </c>
      <c r="I384" s="138"/>
      <c r="L384" s="33"/>
      <c r="M384" s="139"/>
      <c r="T384" s="54"/>
      <c r="AT384" s="18" t="s">
        <v>157</v>
      </c>
      <c r="AU384" s="18" t="s">
        <v>148</v>
      </c>
    </row>
    <row r="385" spans="2:65" s="12" customFormat="1">
      <c r="B385" s="140"/>
      <c r="D385" s="141" t="s">
        <v>159</v>
      </c>
      <c r="E385" s="142" t="s">
        <v>19</v>
      </c>
      <c r="F385" s="143" t="s">
        <v>538</v>
      </c>
      <c r="H385" s="142" t="s">
        <v>19</v>
      </c>
      <c r="I385" s="144"/>
      <c r="L385" s="140"/>
      <c r="M385" s="145"/>
      <c r="T385" s="146"/>
      <c r="AT385" s="142" t="s">
        <v>159</v>
      </c>
      <c r="AU385" s="142" t="s">
        <v>148</v>
      </c>
      <c r="AV385" s="12" t="s">
        <v>76</v>
      </c>
      <c r="AW385" s="12" t="s">
        <v>32</v>
      </c>
      <c r="AX385" s="12" t="s">
        <v>71</v>
      </c>
      <c r="AY385" s="142" t="s">
        <v>147</v>
      </c>
    </row>
    <row r="386" spans="2:65" s="12" customFormat="1" ht="22.5">
      <c r="B386" s="140"/>
      <c r="D386" s="141" t="s">
        <v>159</v>
      </c>
      <c r="E386" s="142" t="s">
        <v>19</v>
      </c>
      <c r="F386" s="143" t="s">
        <v>539</v>
      </c>
      <c r="H386" s="142" t="s">
        <v>19</v>
      </c>
      <c r="I386" s="144"/>
      <c r="L386" s="140"/>
      <c r="M386" s="145"/>
      <c r="T386" s="146"/>
      <c r="AT386" s="142" t="s">
        <v>159</v>
      </c>
      <c r="AU386" s="142" t="s">
        <v>148</v>
      </c>
      <c r="AV386" s="12" t="s">
        <v>76</v>
      </c>
      <c r="AW386" s="12" t="s">
        <v>32</v>
      </c>
      <c r="AX386" s="12" t="s">
        <v>71</v>
      </c>
      <c r="AY386" s="142" t="s">
        <v>147</v>
      </c>
    </row>
    <row r="387" spans="2:65" s="13" customFormat="1">
      <c r="B387" s="147"/>
      <c r="D387" s="141" t="s">
        <v>159</v>
      </c>
      <c r="E387" s="148" t="s">
        <v>19</v>
      </c>
      <c r="F387" s="149" t="s">
        <v>540</v>
      </c>
      <c r="H387" s="150">
        <v>0.219</v>
      </c>
      <c r="I387" s="151"/>
      <c r="L387" s="147"/>
      <c r="M387" s="152"/>
      <c r="T387" s="153"/>
      <c r="AT387" s="148" t="s">
        <v>159</v>
      </c>
      <c r="AU387" s="148" t="s">
        <v>148</v>
      </c>
      <c r="AV387" s="13" t="s">
        <v>78</v>
      </c>
      <c r="AW387" s="13" t="s">
        <v>32</v>
      </c>
      <c r="AX387" s="13" t="s">
        <v>76</v>
      </c>
      <c r="AY387" s="148" t="s">
        <v>147</v>
      </c>
    </row>
    <row r="388" spans="2:65" s="1" customFormat="1" ht="21.75" customHeight="1">
      <c r="B388" s="33"/>
      <c r="C388" s="123" t="s">
        <v>541</v>
      </c>
      <c r="D388" s="123" t="s">
        <v>150</v>
      </c>
      <c r="E388" s="124" t="s">
        <v>542</v>
      </c>
      <c r="F388" s="125" t="s">
        <v>543</v>
      </c>
      <c r="G388" s="126" t="s">
        <v>166</v>
      </c>
      <c r="H388" s="127">
        <v>1</v>
      </c>
      <c r="I388" s="128"/>
      <c r="J388" s="129">
        <f>ROUND(I388*H388,2)</f>
        <v>0</v>
      </c>
      <c r="K388" s="125" t="s">
        <v>19</v>
      </c>
      <c r="L388" s="33"/>
      <c r="M388" s="130" t="s">
        <v>19</v>
      </c>
      <c r="N388" s="131" t="s">
        <v>42</v>
      </c>
      <c r="P388" s="132">
        <f>O388*H388</f>
        <v>0</v>
      </c>
      <c r="Q388" s="132">
        <v>0</v>
      </c>
      <c r="R388" s="132">
        <f>Q388*H388</f>
        <v>0</v>
      </c>
      <c r="S388" s="132">
        <v>2.3E-2</v>
      </c>
      <c r="T388" s="133">
        <f>S388*H388</f>
        <v>2.3E-2</v>
      </c>
      <c r="AR388" s="134" t="s">
        <v>155</v>
      </c>
      <c r="AT388" s="134" t="s">
        <v>150</v>
      </c>
      <c r="AU388" s="134" t="s">
        <v>148</v>
      </c>
      <c r="AY388" s="18" t="s">
        <v>147</v>
      </c>
      <c r="BE388" s="135">
        <f>IF(N388="základní",J388,0)</f>
        <v>0</v>
      </c>
      <c r="BF388" s="135">
        <f>IF(N388="snížená",J388,0)</f>
        <v>0</v>
      </c>
      <c r="BG388" s="135">
        <f>IF(N388="zákl. přenesená",J388,0)</f>
        <v>0</v>
      </c>
      <c r="BH388" s="135">
        <f>IF(N388="sníž. přenesená",J388,0)</f>
        <v>0</v>
      </c>
      <c r="BI388" s="135">
        <f>IF(N388="nulová",J388,0)</f>
        <v>0</v>
      </c>
      <c r="BJ388" s="18" t="s">
        <v>76</v>
      </c>
      <c r="BK388" s="135">
        <f>ROUND(I388*H388,2)</f>
        <v>0</v>
      </c>
      <c r="BL388" s="18" t="s">
        <v>155</v>
      </c>
      <c r="BM388" s="134" t="s">
        <v>544</v>
      </c>
    </row>
    <row r="389" spans="2:65" s="13" customFormat="1">
      <c r="B389" s="147"/>
      <c r="D389" s="141" t="s">
        <v>159</v>
      </c>
      <c r="E389" s="148" t="s">
        <v>19</v>
      </c>
      <c r="F389" s="149" t="s">
        <v>545</v>
      </c>
      <c r="H389" s="150">
        <v>1</v>
      </c>
      <c r="I389" s="151"/>
      <c r="L389" s="147"/>
      <c r="M389" s="152"/>
      <c r="T389" s="153"/>
      <c r="AT389" s="148" t="s">
        <v>159</v>
      </c>
      <c r="AU389" s="148" t="s">
        <v>148</v>
      </c>
      <c r="AV389" s="13" t="s">
        <v>78</v>
      </c>
      <c r="AW389" s="13" t="s">
        <v>32</v>
      </c>
      <c r="AX389" s="13" t="s">
        <v>76</v>
      </c>
      <c r="AY389" s="148" t="s">
        <v>147</v>
      </c>
    </row>
    <row r="390" spans="2:65" s="1" customFormat="1" ht="37.9" customHeight="1">
      <c r="B390" s="33"/>
      <c r="C390" s="123" t="s">
        <v>546</v>
      </c>
      <c r="D390" s="123" t="s">
        <v>150</v>
      </c>
      <c r="E390" s="124" t="s">
        <v>547</v>
      </c>
      <c r="F390" s="125" t="s">
        <v>548</v>
      </c>
      <c r="G390" s="126" t="s">
        <v>279</v>
      </c>
      <c r="H390" s="127">
        <v>0.13800000000000001</v>
      </c>
      <c r="I390" s="128"/>
      <c r="J390" s="129">
        <f>ROUND(I390*H390,2)</f>
        <v>0</v>
      </c>
      <c r="K390" s="125" t="s">
        <v>154</v>
      </c>
      <c r="L390" s="33"/>
      <c r="M390" s="130" t="s">
        <v>19</v>
      </c>
      <c r="N390" s="131" t="s">
        <v>42</v>
      </c>
      <c r="P390" s="132">
        <f>O390*H390</f>
        <v>0</v>
      </c>
      <c r="Q390" s="132">
        <v>0</v>
      </c>
      <c r="R390" s="132">
        <f>Q390*H390</f>
        <v>0</v>
      </c>
      <c r="S390" s="132">
        <v>1.8</v>
      </c>
      <c r="T390" s="133">
        <f>S390*H390</f>
        <v>0.24840000000000004</v>
      </c>
      <c r="AR390" s="134" t="s">
        <v>155</v>
      </c>
      <c r="AT390" s="134" t="s">
        <v>150</v>
      </c>
      <c r="AU390" s="134" t="s">
        <v>148</v>
      </c>
      <c r="AY390" s="18" t="s">
        <v>147</v>
      </c>
      <c r="BE390" s="135">
        <f>IF(N390="základní",J390,0)</f>
        <v>0</v>
      </c>
      <c r="BF390" s="135">
        <f>IF(N390="snížená",J390,0)</f>
        <v>0</v>
      </c>
      <c r="BG390" s="135">
        <f>IF(N390="zákl. přenesená",J390,0)</f>
        <v>0</v>
      </c>
      <c r="BH390" s="135">
        <f>IF(N390="sníž. přenesená",J390,0)</f>
        <v>0</v>
      </c>
      <c r="BI390" s="135">
        <f>IF(N390="nulová",J390,0)</f>
        <v>0</v>
      </c>
      <c r="BJ390" s="18" t="s">
        <v>76</v>
      </c>
      <c r="BK390" s="135">
        <f>ROUND(I390*H390,2)</f>
        <v>0</v>
      </c>
      <c r="BL390" s="18" t="s">
        <v>155</v>
      </c>
      <c r="BM390" s="134" t="s">
        <v>549</v>
      </c>
    </row>
    <row r="391" spans="2:65" s="1" customFormat="1">
      <c r="B391" s="33"/>
      <c r="D391" s="136" t="s">
        <v>157</v>
      </c>
      <c r="F391" s="137" t="s">
        <v>550</v>
      </c>
      <c r="I391" s="138"/>
      <c r="L391" s="33"/>
      <c r="M391" s="139"/>
      <c r="T391" s="54"/>
      <c r="AT391" s="18" t="s">
        <v>157</v>
      </c>
      <c r="AU391" s="18" t="s">
        <v>148</v>
      </c>
    </row>
    <row r="392" spans="2:65" s="12" customFormat="1" ht="22.5">
      <c r="B392" s="140"/>
      <c r="D392" s="141" t="s">
        <v>159</v>
      </c>
      <c r="E392" s="142" t="s">
        <v>19</v>
      </c>
      <c r="F392" s="143" t="s">
        <v>551</v>
      </c>
      <c r="H392" s="142" t="s">
        <v>19</v>
      </c>
      <c r="I392" s="144"/>
      <c r="L392" s="140"/>
      <c r="M392" s="145"/>
      <c r="T392" s="146"/>
      <c r="AT392" s="142" t="s">
        <v>159</v>
      </c>
      <c r="AU392" s="142" t="s">
        <v>148</v>
      </c>
      <c r="AV392" s="12" t="s">
        <v>76</v>
      </c>
      <c r="AW392" s="12" t="s">
        <v>32</v>
      </c>
      <c r="AX392" s="12" t="s">
        <v>71</v>
      </c>
      <c r="AY392" s="142" t="s">
        <v>147</v>
      </c>
    </row>
    <row r="393" spans="2:65" s="13" customFormat="1">
      <c r="B393" s="147"/>
      <c r="D393" s="141" t="s">
        <v>159</v>
      </c>
      <c r="E393" s="148" t="s">
        <v>19</v>
      </c>
      <c r="F393" s="149" t="s">
        <v>552</v>
      </c>
      <c r="H393" s="150">
        <v>0.13800000000000001</v>
      </c>
      <c r="I393" s="151"/>
      <c r="L393" s="147"/>
      <c r="M393" s="152"/>
      <c r="T393" s="153"/>
      <c r="AT393" s="148" t="s">
        <v>159</v>
      </c>
      <c r="AU393" s="148" t="s">
        <v>148</v>
      </c>
      <c r="AV393" s="13" t="s">
        <v>78</v>
      </c>
      <c r="AW393" s="13" t="s">
        <v>32</v>
      </c>
      <c r="AX393" s="13" t="s">
        <v>76</v>
      </c>
      <c r="AY393" s="148" t="s">
        <v>147</v>
      </c>
    </row>
    <row r="394" spans="2:65" s="1" customFormat="1" ht="37.9" customHeight="1">
      <c r="B394" s="33"/>
      <c r="C394" s="123" t="s">
        <v>553</v>
      </c>
      <c r="D394" s="123" t="s">
        <v>150</v>
      </c>
      <c r="E394" s="124" t="s">
        <v>554</v>
      </c>
      <c r="F394" s="125" t="s">
        <v>555</v>
      </c>
      <c r="G394" s="126" t="s">
        <v>166</v>
      </c>
      <c r="H394" s="127">
        <v>12</v>
      </c>
      <c r="I394" s="128"/>
      <c r="J394" s="129">
        <f>ROUND(I394*H394,2)</f>
        <v>0</v>
      </c>
      <c r="K394" s="125" t="s">
        <v>154</v>
      </c>
      <c r="L394" s="33"/>
      <c r="M394" s="130" t="s">
        <v>19</v>
      </c>
      <c r="N394" s="131" t="s">
        <v>42</v>
      </c>
      <c r="P394" s="132">
        <f>O394*H394</f>
        <v>0</v>
      </c>
      <c r="Q394" s="132">
        <v>0</v>
      </c>
      <c r="R394" s="132">
        <f>Q394*H394</f>
        <v>0</v>
      </c>
      <c r="S394" s="132">
        <v>3.1E-2</v>
      </c>
      <c r="T394" s="133">
        <f>S394*H394</f>
        <v>0.372</v>
      </c>
      <c r="AR394" s="134" t="s">
        <v>155</v>
      </c>
      <c r="AT394" s="134" t="s">
        <v>150</v>
      </c>
      <c r="AU394" s="134" t="s">
        <v>148</v>
      </c>
      <c r="AY394" s="18" t="s">
        <v>147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8" t="s">
        <v>76</v>
      </c>
      <c r="BK394" s="135">
        <f>ROUND(I394*H394,2)</f>
        <v>0</v>
      </c>
      <c r="BL394" s="18" t="s">
        <v>155</v>
      </c>
      <c r="BM394" s="134" t="s">
        <v>556</v>
      </c>
    </row>
    <row r="395" spans="2:65" s="1" customFormat="1">
      <c r="B395" s="33"/>
      <c r="D395" s="136" t="s">
        <v>157</v>
      </c>
      <c r="F395" s="137" t="s">
        <v>557</v>
      </c>
      <c r="I395" s="138"/>
      <c r="L395" s="33"/>
      <c r="M395" s="139"/>
      <c r="T395" s="54"/>
      <c r="AT395" s="18" t="s">
        <v>157</v>
      </c>
      <c r="AU395" s="18" t="s">
        <v>148</v>
      </c>
    </row>
    <row r="396" spans="2:65" s="12" customFormat="1">
      <c r="B396" s="140"/>
      <c r="D396" s="141" t="s">
        <v>159</v>
      </c>
      <c r="E396" s="142" t="s">
        <v>19</v>
      </c>
      <c r="F396" s="143" t="s">
        <v>175</v>
      </c>
      <c r="H396" s="142" t="s">
        <v>19</v>
      </c>
      <c r="I396" s="144"/>
      <c r="L396" s="140"/>
      <c r="M396" s="145"/>
      <c r="T396" s="146"/>
      <c r="AT396" s="142" t="s">
        <v>159</v>
      </c>
      <c r="AU396" s="142" t="s">
        <v>148</v>
      </c>
      <c r="AV396" s="12" t="s">
        <v>76</v>
      </c>
      <c r="AW396" s="12" t="s">
        <v>32</v>
      </c>
      <c r="AX396" s="12" t="s">
        <v>71</v>
      </c>
      <c r="AY396" s="142" t="s">
        <v>147</v>
      </c>
    </row>
    <row r="397" spans="2:65" s="12" customFormat="1" ht="22.5">
      <c r="B397" s="140"/>
      <c r="D397" s="141" t="s">
        <v>159</v>
      </c>
      <c r="E397" s="142" t="s">
        <v>19</v>
      </c>
      <c r="F397" s="143" t="s">
        <v>558</v>
      </c>
      <c r="H397" s="142" t="s">
        <v>19</v>
      </c>
      <c r="I397" s="144"/>
      <c r="L397" s="140"/>
      <c r="M397" s="145"/>
      <c r="T397" s="146"/>
      <c r="AT397" s="142" t="s">
        <v>159</v>
      </c>
      <c r="AU397" s="142" t="s">
        <v>148</v>
      </c>
      <c r="AV397" s="12" t="s">
        <v>76</v>
      </c>
      <c r="AW397" s="12" t="s">
        <v>32</v>
      </c>
      <c r="AX397" s="12" t="s">
        <v>71</v>
      </c>
      <c r="AY397" s="142" t="s">
        <v>147</v>
      </c>
    </row>
    <row r="398" spans="2:65" s="13" customFormat="1">
      <c r="B398" s="147"/>
      <c r="D398" s="141" t="s">
        <v>159</v>
      </c>
      <c r="E398" s="148" t="s">
        <v>19</v>
      </c>
      <c r="F398" s="149" t="s">
        <v>222</v>
      </c>
      <c r="H398" s="150">
        <v>4</v>
      </c>
      <c r="I398" s="151"/>
      <c r="L398" s="147"/>
      <c r="M398" s="152"/>
      <c r="T398" s="153"/>
      <c r="AT398" s="148" t="s">
        <v>159</v>
      </c>
      <c r="AU398" s="148" t="s">
        <v>148</v>
      </c>
      <c r="AV398" s="13" t="s">
        <v>78</v>
      </c>
      <c r="AW398" s="13" t="s">
        <v>32</v>
      </c>
      <c r="AX398" s="13" t="s">
        <v>71</v>
      </c>
      <c r="AY398" s="148" t="s">
        <v>147</v>
      </c>
    </row>
    <row r="399" spans="2:65" s="13" customFormat="1">
      <c r="B399" s="147"/>
      <c r="D399" s="141" t="s">
        <v>159</v>
      </c>
      <c r="E399" s="148" t="s">
        <v>19</v>
      </c>
      <c r="F399" s="149" t="s">
        <v>223</v>
      </c>
      <c r="H399" s="150">
        <v>4</v>
      </c>
      <c r="I399" s="151"/>
      <c r="L399" s="147"/>
      <c r="M399" s="152"/>
      <c r="T399" s="153"/>
      <c r="AT399" s="148" t="s">
        <v>159</v>
      </c>
      <c r="AU399" s="148" t="s">
        <v>148</v>
      </c>
      <c r="AV399" s="13" t="s">
        <v>78</v>
      </c>
      <c r="AW399" s="13" t="s">
        <v>32</v>
      </c>
      <c r="AX399" s="13" t="s">
        <v>71</v>
      </c>
      <c r="AY399" s="148" t="s">
        <v>147</v>
      </c>
    </row>
    <row r="400" spans="2:65" s="15" customFormat="1">
      <c r="B400" s="171"/>
      <c r="D400" s="141" t="s">
        <v>159</v>
      </c>
      <c r="E400" s="172" t="s">
        <v>19</v>
      </c>
      <c r="F400" s="173" t="s">
        <v>559</v>
      </c>
      <c r="H400" s="174">
        <v>8</v>
      </c>
      <c r="I400" s="175"/>
      <c r="L400" s="171"/>
      <c r="M400" s="176"/>
      <c r="T400" s="177"/>
      <c r="AT400" s="172" t="s">
        <v>159</v>
      </c>
      <c r="AU400" s="172" t="s">
        <v>148</v>
      </c>
      <c r="AV400" s="15" t="s">
        <v>148</v>
      </c>
      <c r="AW400" s="15" t="s">
        <v>32</v>
      </c>
      <c r="AX400" s="15" t="s">
        <v>71</v>
      </c>
      <c r="AY400" s="172" t="s">
        <v>147</v>
      </c>
    </row>
    <row r="401" spans="2:65" s="12" customFormat="1" ht="22.5">
      <c r="B401" s="140"/>
      <c r="D401" s="141" t="s">
        <v>159</v>
      </c>
      <c r="E401" s="142" t="s">
        <v>19</v>
      </c>
      <c r="F401" s="143" t="s">
        <v>560</v>
      </c>
      <c r="H401" s="142" t="s">
        <v>19</v>
      </c>
      <c r="I401" s="144"/>
      <c r="L401" s="140"/>
      <c r="M401" s="145"/>
      <c r="T401" s="146"/>
      <c r="AT401" s="142" t="s">
        <v>159</v>
      </c>
      <c r="AU401" s="142" t="s">
        <v>148</v>
      </c>
      <c r="AV401" s="12" t="s">
        <v>76</v>
      </c>
      <c r="AW401" s="12" t="s">
        <v>32</v>
      </c>
      <c r="AX401" s="12" t="s">
        <v>71</v>
      </c>
      <c r="AY401" s="142" t="s">
        <v>147</v>
      </c>
    </row>
    <row r="402" spans="2:65" s="13" customFormat="1">
      <c r="B402" s="147"/>
      <c r="D402" s="141" t="s">
        <v>159</v>
      </c>
      <c r="E402" s="148" t="s">
        <v>19</v>
      </c>
      <c r="F402" s="149" t="s">
        <v>561</v>
      </c>
      <c r="H402" s="150">
        <v>4</v>
      </c>
      <c r="I402" s="151"/>
      <c r="L402" s="147"/>
      <c r="M402" s="152"/>
      <c r="T402" s="153"/>
      <c r="AT402" s="148" t="s">
        <v>159</v>
      </c>
      <c r="AU402" s="148" t="s">
        <v>148</v>
      </c>
      <c r="AV402" s="13" t="s">
        <v>78</v>
      </c>
      <c r="AW402" s="13" t="s">
        <v>32</v>
      </c>
      <c r="AX402" s="13" t="s">
        <v>71</v>
      </c>
      <c r="AY402" s="148" t="s">
        <v>147</v>
      </c>
    </row>
    <row r="403" spans="2:65" s="14" customFormat="1">
      <c r="B403" s="154"/>
      <c r="D403" s="141" t="s">
        <v>159</v>
      </c>
      <c r="E403" s="155" t="s">
        <v>19</v>
      </c>
      <c r="F403" s="156" t="s">
        <v>163</v>
      </c>
      <c r="H403" s="157">
        <v>12</v>
      </c>
      <c r="I403" s="158"/>
      <c r="L403" s="154"/>
      <c r="M403" s="159"/>
      <c r="T403" s="160"/>
      <c r="AT403" s="155" t="s">
        <v>159</v>
      </c>
      <c r="AU403" s="155" t="s">
        <v>148</v>
      </c>
      <c r="AV403" s="14" t="s">
        <v>155</v>
      </c>
      <c r="AW403" s="14" t="s">
        <v>32</v>
      </c>
      <c r="AX403" s="14" t="s">
        <v>76</v>
      </c>
      <c r="AY403" s="155" t="s">
        <v>147</v>
      </c>
    </row>
    <row r="404" spans="2:65" s="1" customFormat="1" ht="37.9" customHeight="1">
      <c r="B404" s="33"/>
      <c r="C404" s="123" t="s">
        <v>562</v>
      </c>
      <c r="D404" s="123" t="s">
        <v>150</v>
      </c>
      <c r="E404" s="124" t="s">
        <v>563</v>
      </c>
      <c r="F404" s="125" t="s">
        <v>564</v>
      </c>
      <c r="G404" s="126" t="s">
        <v>317</v>
      </c>
      <c r="H404" s="127">
        <v>62</v>
      </c>
      <c r="I404" s="128"/>
      <c r="J404" s="129">
        <f>ROUND(I404*H404,2)</f>
        <v>0</v>
      </c>
      <c r="K404" s="125" t="s">
        <v>154</v>
      </c>
      <c r="L404" s="33"/>
      <c r="M404" s="130" t="s">
        <v>19</v>
      </c>
      <c r="N404" s="131" t="s">
        <v>42</v>
      </c>
      <c r="P404" s="132">
        <f>O404*H404</f>
        <v>0</v>
      </c>
      <c r="Q404" s="132">
        <v>0</v>
      </c>
      <c r="R404" s="132">
        <f>Q404*H404</f>
        <v>0</v>
      </c>
      <c r="S404" s="132">
        <v>6.0000000000000001E-3</v>
      </c>
      <c r="T404" s="133">
        <f>S404*H404</f>
        <v>0.372</v>
      </c>
      <c r="AR404" s="134" t="s">
        <v>155</v>
      </c>
      <c r="AT404" s="134" t="s">
        <v>150</v>
      </c>
      <c r="AU404" s="134" t="s">
        <v>148</v>
      </c>
      <c r="AY404" s="18" t="s">
        <v>147</v>
      </c>
      <c r="BE404" s="135">
        <f>IF(N404="základní",J404,0)</f>
        <v>0</v>
      </c>
      <c r="BF404" s="135">
        <f>IF(N404="snížená",J404,0)</f>
        <v>0</v>
      </c>
      <c r="BG404" s="135">
        <f>IF(N404="zákl. přenesená",J404,0)</f>
        <v>0</v>
      </c>
      <c r="BH404" s="135">
        <f>IF(N404="sníž. přenesená",J404,0)</f>
        <v>0</v>
      </c>
      <c r="BI404" s="135">
        <f>IF(N404="nulová",J404,0)</f>
        <v>0</v>
      </c>
      <c r="BJ404" s="18" t="s">
        <v>76</v>
      </c>
      <c r="BK404" s="135">
        <f>ROUND(I404*H404,2)</f>
        <v>0</v>
      </c>
      <c r="BL404" s="18" t="s">
        <v>155</v>
      </c>
      <c r="BM404" s="134" t="s">
        <v>565</v>
      </c>
    </row>
    <row r="405" spans="2:65" s="1" customFormat="1">
      <c r="B405" s="33"/>
      <c r="D405" s="136" t="s">
        <v>157</v>
      </c>
      <c r="F405" s="137" t="s">
        <v>566</v>
      </c>
      <c r="I405" s="138"/>
      <c r="L405" s="33"/>
      <c r="M405" s="139"/>
      <c r="T405" s="54"/>
      <c r="AT405" s="18" t="s">
        <v>157</v>
      </c>
      <c r="AU405" s="18" t="s">
        <v>148</v>
      </c>
    </row>
    <row r="406" spans="2:65" s="12" customFormat="1" ht="22.5">
      <c r="B406" s="140"/>
      <c r="D406" s="141" t="s">
        <v>159</v>
      </c>
      <c r="E406" s="142" t="s">
        <v>19</v>
      </c>
      <c r="F406" s="143" t="s">
        <v>567</v>
      </c>
      <c r="H406" s="142" t="s">
        <v>19</v>
      </c>
      <c r="I406" s="144"/>
      <c r="L406" s="140"/>
      <c r="M406" s="145"/>
      <c r="T406" s="146"/>
      <c r="AT406" s="142" t="s">
        <v>159</v>
      </c>
      <c r="AU406" s="142" t="s">
        <v>148</v>
      </c>
      <c r="AV406" s="12" t="s">
        <v>76</v>
      </c>
      <c r="AW406" s="12" t="s">
        <v>32</v>
      </c>
      <c r="AX406" s="12" t="s">
        <v>71</v>
      </c>
      <c r="AY406" s="142" t="s">
        <v>147</v>
      </c>
    </row>
    <row r="407" spans="2:65" s="13" customFormat="1">
      <c r="B407" s="147"/>
      <c r="D407" s="141" t="s">
        <v>159</v>
      </c>
      <c r="E407" s="148" t="s">
        <v>19</v>
      </c>
      <c r="F407" s="149" t="s">
        <v>568</v>
      </c>
      <c r="H407" s="150">
        <v>62</v>
      </c>
      <c r="I407" s="151"/>
      <c r="L407" s="147"/>
      <c r="M407" s="152"/>
      <c r="T407" s="153"/>
      <c r="AT407" s="148" t="s">
        <v>159</v>
      </c>
      <c r="AU407" s="148" t="s">
        <v>148</v>
      </c>
      <c r="AV407" s="13" t="s">
        <v>78</v>
      </c>
      <c r="AW407" s="13" t="s">
        <v>32</v>
      </c>
      <c r="AX407" s="13" t="s">
        <v>76</v>
      </c>
      <c r="AY407" s="148" t="s">
        <v>147</v>
      </c>
    </row>
    <row r="408" spans="2:65" s="1" customFormat="1" ht="37.9" customHeight="1">
      <c r="B408" s="33"/>
      <c r="C408" s="123" t="s">
        <v>569</v>
      </c>
      <c r="D408" s="123" t="s">
        <v>150</v>
      </c>
      <c r="E408" s="124" t="s">
        <v>570</v>
      </c>
      <c r="F408" s="125" t="s">
        <v>571</v>
      </c>
      <c r="G408" s="126" t="s">
        <v>317</v>
      </c>
      <c r="H408" s="127">
        <v>20</v>
      </c>
      <c r="I408" s="128"/>
      <c r="J408" s="129">
        <f>ROUND(I408*H408,2)</f>
        <v>0</v>
      </c>
      <c r="K408" s="125" t="s">
        <v>154</v>
      </c>
      <c r="L408" s="33"/>
      <c r="M408" s="130" t="s">
        <v>19</v>
      </c>
      <c r="N408" s="131" t="s">
        <v>42</v>
      </c>
      <c r="P408" s="132">
        <f>O408*H408</f>
        <v>0</v>
      </c>
      <c r="Q408" s="132">
        <v>0</v>
      </c>
      <c r="R408" s="132">
        <f>Q408*H408</f>
        <v>0</v>
      </c>
      <c r="S408" s="132">
        <v>1.7999999999999999E-2</v>
      </c>
      <c r="T408" s="133">
        <f>S408*H408</f>
        <v>0.36</v>
      </c>
      <c r="AR408" s="134" t="s">
        <v>155</v>
      </c>
      <c r="AT408" s="134" t="s">
        <v>150</v>
      </c>
      <c r="AU408" s="134" t="s">
        <v>148</v>
      </c>
      <c r="AY408" s="18" t="s">
        <v>147</v>
      </c>
      <c r="BE408" s="135">
        <f>IF(N408="základní",J408,0)</f>
        <v>0</v>
      </c>
      <c r="BF408" s="135">
        <f>IF(N408="snížená",J408,0)</f>
        <v>0</v>
      </c>
      <c r="BG408" s="135">
        <f>IF(N408="zákl. přenesená",J408,0)</f>
        <v>0</v>
      </c>
      <c r="BH408" s="135">
        <f>IF(N408="sníž. přenesená",J408,0)</f>
        <v>0</v>
      </c>
      <c r="BI408" s="135">
        <f>IF(N408="nulová",J408,0)</f>
        <v>0</v>
      </c>
      <c r="BJ408" s="18" t="s">
        <v>76</v>
      </c>
      <c r="BK408" s="135">
        <f>ROUND(I408*H408,2)</f>
        <v>0</v>
      </c>
      <c r="BL408" s="18" t="s">
        <v>155</v>
      </c>
      <c r="BM408" s="134" t="s">
        <v>572</v>
      </c>
    </row>
    <row r="409" spans="2:65" s="1" customFormat="1">
      <c r="B409" s="33"/>
      <c r="D409" s="136" t="s">
        <v>157</v>
      </c>
      <c r="F409" s="137" t="s">
        <v>573</v>
      </c>
      <c r="I409" s="138"/>
      <c r="L409" s="33"/>
      <c r="M409" s="139"/>
      <c r="T409" s="54"/>
      <c r="AT409" s="18" t="s">
        <v>157</v>
      </c>
      <c r="AU409" s="18" t="s">
        <v>148</v>
      </c>
    </row>
    <row r="410" spans="2:65" s="12" customFormat="1">
      <c r="B410" s="140"/>
      <c r="D410" s="141" t="s">
        <v>159</v>
      </c>
      <c r="E410" s="142" t="s">
        <v>19</v>
      </c>
      <c r="F410" s="143" t="s">
        <v>574</v>
      </c>
      <c r="H410" s="142" t="s">
        <v>19</v>
      </c>
      <c r="I410" s="144"/>
      <c r="L410" s="140"/>
      <c r="M410" s="145"/>
      <c r="T410" s="146"/>
      <c r="AT410" s="142" t="s">
        <v>159</v>
      </c>
      <c r="AU410" s="142" t="s">
        <v>148</v>
      </c>
      <c r="AV410" s="12" t="s">
        <v>76</v>
      </c>
      <c r="AW410" s="12" t="s">
        <v>32</v>
      </c>
      <c r="AX410" s="12" t="s">
        <v>71</v>
      </c>
      <c r="AY410" s="142" t="s">
        <v>147</v>
      </c>
    </row>
    <row r="411" spans="2:65" s="13" customFormat="1">
      <c r="B411" s="147"/>
      <c r="D411" s="141" t="s">
        <v>159</v>
      </c>
      <c r="E411" s="148" t="s">
        <v>19</v>
      </c>
      <c r="F411" s="149" t="s">
        <v>575</v>
      </c>
      <c r="H411" s="150">
        <v>20</v>
      </c>
      <c r="I411" s="151"/>
      <c r="L411" s="147"/>
      <c r="M411" s="152"/>
      <c r="T411" s="153"/>
      <c r="AT411" s="148" t="s">
        <v>159</v>
      </c>
      <c r="AU411" s="148" t="s">
        <v>148</v>
      </c>
      <c r="AV411" s="13" t="s">
        <v>78</v>
      </c>
      <c r="AW411" s="13" t="s">
        <v>32</v>
      </c>
      <c r="AX411" s="13" t="s">
        <v>76</v>
      </c>
      <c r="AY411" s="148" t="s">
        <v>147</v>
      </c>
    </row>
    <row r="412" spans="2:65" s="1" customFormat="1" ht="37.9" customHeight="1">
      <c r="B412" s="33"/>
      <c r="C412" s="123" t="s">
        <v>576</v>
      </c>
      <c r="D412" s="123" t="s">
        <v>150</v>
      </c>
      <c r="E412" s="124" t="s">
        <v>577</v>
      </c>
      <c r="F412" s="125" t="s">
        <v>578</v>
      </c>
      <c r="G412" s="126" t="s">
        <v>317</v>
      </c>
      <c r="H412" s="127">
        <v>2</v>
      </c>
      <c r="I412" s="128"/>
      <c r="J412" s="129">
        <f>ROUND(I412*H412,2)</f>
        <v>0</v>
      </c>
      <c r="K412" s="125" t="s">
        <v>154</v>
      </c>
      <c r="L412" s="33"/>
      <c r="M412" s="130" t="s">
        <v>19</v>
      </c>
      <c r="N412" s="131" t="s">
        <v>42</v>
      </c>
      <c r="P412" s="132">
        <f>O412*H412</f>
        <v>0</v>
      </c>
      <c r="Q412" s="132">
        <v>0</v>
      </c>
      <c r="R412" s="132">
        <f>Q412*H412</f>
        <v>0</v>
      </c>
      <c r="S412" s="132">
        <v>0.04</v>
      </c>
      <c r="T412" s="133">
        <f>S412*H412</f>
        <v>0.08</v>
      </c>
      <c r="AR412" s="134" t="s">
        <v>155</v>
      </c>
      <c r="AT412" s="134" t="s">
        <v>150</v>
      </c>
      <c r="AU412" s="134" t="s">
        <v>148</v>
      </c>
      <c r="AY412" s="18" t="s">
        <v>147</v>
      </c>
      <c r="BE412" s="135">
        <f>IF(N412="základní",J412,0)</f>
        <v>0</v>
      </c>
      <c r="BF412" s="135">
        <f>IF(N412="snížená",J412,0)</f>
        <v>0</v>
      </c>
      <c r="BG412" s="135">
        <f>IF(N412="zákl. přenesená",J412,0)</f>
        <v>0</v>
      </c>
      <c r="BH412" s="135">
        <f>IF(N412="sníž. přenesená",J412,0)</f>
        <v>0</v>
      </c>
      <c r="BI412" s="135">
        <f>IF(N412="nulová",J412,0)</f>
        <v>0</v>
      </c>
      <c r="BJ412" s="18" t="s">
        <v>76</v>
      </c>
      <c r="BK412" s="135">
        <f>ROUND(I412*H412,2)</f>
        <v>0</v>
      </c>
      <c r="BL412" s="18" t="s">
        <v>155</v>
      </c>
      <c r="BM412" s="134" t="s">
        <v>579</v>
      </c>
    </row>
    <row r="413" spans="2:65" s="1" customFormat="1">
      <c r="B413" s="33"/>
      <c r="D413" s="136" t="s">
        <v>157</v>
      </c>
      <c r="F413" s="137" t="s">
        <v>580</v>
      </c>
      <c r="I413" s="138"/>
      <c r="L413" s="33"/>
      <c r="M413" s="139"/>
      <c r="T413" s="54"/>
      <c r="AT413" s="18" t="s">
        <v>157</v>
      </c>
      <c r="AU413" s="18" t="s">
        <v>148</v>
      </c>
    </row>
    <row r="414" spans="2:65" s="12" customFormat="1">
      <c r="B414" s="140"/>
      <c r="D414" s="141" t="s">
        <v>159</v>
      </c>
      <c r="E414" s="142" t="s">
        <v>19</v>
      </c>
      <c r="F414" s="143" t="s">
        <v>175</v>
      </c>
      <c r="H414" s="142" t="s">
        <v>19</v>
      </c>
      <c r="I414" s="144"/>
      <c r="L414" s="140"/>
      <c r="M414" s="145"/>
      <c r="T414" s="146"/>
      <c r="AT414" s="142" t="s">
        <v>159</v>
      </c>
      <c r="AU414" s="142" t="s">
        <v>148</v>
      </c>
      <c r="AV414" s="12" t="s">
        <v>76</v>
      </c>
      <c r="AW414" s="12" t="s">
        <v>32</v>
      </c>
      <c r="AX414" s="12" t="s">
        <v>71</v>
      </c>
      <c r="AY414" s="142" t="s">
        <v>147</v>
      </c>
    </row>
    <row r="415" spans="2:65" s="12" customFormat="1">
      <c r="B415" s="140"/>
      <c r="D415" s="141" t="s">
        <v>159</v>
      </c>
      <c r="E415" s="142" t="s">
        <v>19</v>
      </c>
      <c r="F415" s="143" t="s">
        <v>581</v>
      </c>
      <c r="H415" s="142" t="s">
        <v>19</v>
      </c>
      <c r="I415" s="144"/>
      <c r="L415" s="140"/>
      <c r="M415" s="145"/>
      <c r="T415" s="146"/>
      <c r="AT415" s="142" t="s">
        <v>159</v>
      </c>
      <c r="AU415" s="142" t="s">
        <v>148</v>
      </c>
      <c r="AV415" s="12" t="s">
        <v>76</v>
      </c>
      <c r="AW415" s="12" t="s">
        <v>32</v>
      </c>
      <c r="AX415" s="12" t="s">
        <v>71</v>
      </c>
      <c r="AY415" s="142" t="s">
        <v>147</v>
      </c>
    </row>
    <row r="416" spans="2:65" s="13" customFormat="1">
      <c r="B416" s="147"/>
      <c r="D416" s="141" t="s">
        <v>159</v>
      </c>
      <c r="E416" s="148" t="s">
        <v>19</v>
      </c>
      <c r="F416" s="149" t="s">
        <v>582</v>
      </c>
      <c r="H416" s="150">
        <v>2</v>
      </c>
      <c r="I416" s="151"/>
      <c r="L416" s="147"/>
      <c r="M416" s="152"/>
      <c r="T416" s="153"/>
      <c r="AT416" s="148" t="s">
        <v>159</v>
      </c>
      <c r="AU416" s="148" t="s">
        <v>148</v>
      </c>
      <c r="AV416" s="13" t="s">
        <v>78</v>
      </c>
      <c r="AW416" s="13" t="s">
        <v>32</v>
      </c>
      <c r="AX416" s="13" t="s">
        <v>71</v>
      </c>
      <c r="AY416" s="148" t="s">
        <v>147</v>
      </c>
    </row>
    <row r="417" spans="2:65" s="15" customFormat="1">
      <c r="B417" s="171"/>
      <c r="D417" s="141" t="s">
        <v>159</v>
      </c>
      <c r="E417" s="172" t="s">
        <v>19</v>
      </c>
      <c r="F417" s="173" t="s">
        <v>559</v>
      </c>
      <c r="H417" s="174">
        <v>2</v>
      </c>
      <c r="I417" s="175"/>
      <c r="L417" s="171"/>
      <c r="M417" s="176"/>
      <c r="T417" s="177"/>
      <c r="AT417" s="172" t="s">
        <v>159</v>
      </c>
      <c r="AU417" s="172" t="s">
        <v>148</v>
      </c>
      <c r="AV417" s="15" t="s">
        <v>148</v>
      </c>
      <c r="AW417" s="15" t="s">
        <v>32</v>
      </c>
      <c r="AX417" s="15" t="s">
        <v>71</v>
      </c>
      <c r="AY417" s="172" t="s">
        <v>147</v>
      </c>
    </row>
    <row r="418" spans="2:65" s="14" customFormat="1">
      <c r="B418" s="154"/>
      <c r="D418" s="141" t="s">
        <v>159</v>
      </c>
      <c r="E418" s="155" t="s">
        <v>19</v>
      </c>
      <c r="F418" s="156" t="s">
        <v>163</v>
      </c>
      <c r="H418" s="157">
        <v>2</v>
      </c>
      <c r="I418" s="158"/>
      <c r="L418" s="154"/>
      <c r="M418" s="159"/>
      <c r="T418" s="160"/>
      <c r="AT418" s="155" t="s">
        <v>159</v>
      </c>
      <c r="AU418" s="155" t="s">
        <v>148</v>
      </c>
      <c r="AV418" s="14" t="s">
        <v>155</v>
      </c>
      <c r="AW418" s="14" t="s">
        <v>32</v>
      </c>
      <c r="AX418" s="14" t="s">
        <v>76</v>
      </c>
      <c r="AY418" s="155" t="s">
        <v>147</v>
      </c>
    </row>
    <row r="419" spans="2:65" s="1" customFormat="1" ht="37.9" customHeight="1">
      <c r="B419" s="33"/>
      <c r="C419" s="123" t="s">
        <v>583</v>
      </c>
      <c r="D419" s="123" t="s">
        <v>150</v>
      </c>
      <c r="E419" s="124" t="s">
        <v>584</v>
      </c>
      <c r="F419" s="125" t="s">
        <v>585</v>
      </c>
      <c r="G419" s="126" t="s">
        <v>317</v>
      </c>
      <c r="H419" s="127">
        <v>16</v>
      </c>
      <c r="I419" s="128"/>
      <c r="J419" s="129">
        <f>ROUND(I419*H419,2)</f>
        <v>0</v>
      </c>
      <c r="K419" s="125" t="s">
        <v>154</v>
      </c>
      <c r="L419" s="33"/>
      <c r="M419" s="130" t="s">
        <v>19</v>
      </c>
      <c r="N419" s="131" t="s">
        <v>42</v>
      </c>
      <c r="P419" s="132">
        <f>O419*H419</f>
        <v>0</v>
      </c>
      <c r="Q419" s="132">
        <v>0</v>
      </c>
      <c r="R419" s="132">
        <f>Q419*H419</f>
        <v>0</v>
      </c>
      <c r="S419" s="132">
        <v>5.3999999999999999E-2</v>
      </c>
      <c r="T419" s="133">
        <f>S419*H419</f>
        <v>0.86399999999999999</v>
      </c>
      <c r="AR419" s="134" t="s">
        <v>155</v>
      </c>
      <c r="AT419" s="134" t="s">
        <v>150</v>
      </c>
      <c r="AU419" s="134" t="s">
        <v>148</v>
      </c>
      <c r="AY419" s="18" t="s">
        <v>147</v>
      </c>
      <c r="BE419" s="135">
        <f>IF(N419="základní",J419,0)</f>
        <v>0</v>
      </c>
      <c r="BF419" s="135">
        <f>IF(N419="snížená",J419,0)</f>
        <v>0</v>
      </c>
      <c r="BG419" s="135">
        <f>IF(N419="zákl. přenesená",J419,0)</f>
        <v>0</v>
      </c>
      <c r="BH419" s="135">
        <f>IF(N419="sníž. přenesená",J419,0)</f>
        <v>0</v>
      </c>
      <c r="BI419" s="135">
        <f>IF(N419="nulová",J419,0)</f>
        <v>0</v>
      </c>
      <c r="BJ419" s="18" t="s">
        <v>76</v>
      </c>
      <c r="BK419" s="135">
        <f>ROUND(I419*H419,2)</f>
        <v>0</v>
      </c>
      <c r="BL419" s="18" t="s">
        <v>155</v>
      </c>
      <c r="BM419" s="134" t="s">
        <v>586</v>
      </c>
    </row>
    <row r="420" spans="2:65" s="1" customFormat="1">
      <c r="B420" s="33"/>
      <c r="D420" s="136" t="s">
        <v>157</v>
      </c>
      <c r="F420" s="137" t="s">
        <v>587</v>
      </c>
      <c r="I420" s="138"/>
      <c r="L420" s="33"/>
      <c r="M420" s="139"/>
      <c r="T420" s="54"/>
      <c r="AT420" s="18" t="s">
        <v>157</v>
      </c>
      <c r="AU420" s="18" t="s">
        <v>148</v>
      </c>
    </row>
    <row r="421" spans="2:65" s="12" customFormat="1">
      <c r="B421" s="140"/>
      <c r="D421" s="141" t="s">
        <v>159</v>
      </c>
      <c r="E421" s="142" t="s">
        <v>19</v>
      </c>
      <c r="F421" s="143" t="s">
        <v>588</v>
      </c>
      <c r="H421" s="142" t="s">
        <v>19</v>
      </c>
      <c r="I421" s="144"/>
      <c r="L421" s="140"/>
      <c r="M421" s="145"/>
      <c r="T421" s="146"/>
      <c r="AT421" s="142" t="s">
        <v>159</v>
      </c>
      <c r="AU421" s="142" t="s">
        <v>148</v>
      </c>
      <c r="AV421" s="12" t="s">
        <v>76</v>
      </c>
      <c r="AW421" s="12" t="s">
        <v>32</v>
      </c>
      <c r="AX421" s="12" t="s">
        <v>71</v>
      </c>
      <c r="AY421" s="142" t="s">
        <v>147</v>
      </c>
    </row>
    <row r="422" spans="2:65" s="13" customFormat="1">
      <c r="B422" s="147"/>
      <c r="D422" s="141" t="s">
        <v>159</v>
      </c>
      <c r="E422" s="148" t="s">
        <v>19</v>
      </c>
      <c r="F422" s="149" t="s">
        <v>589</v>
      </c>
      <c r="H422" s="150">
        <v>5.35</v>
      </c>
      <c r="I422" s="151"/>
      <c r="L422" s="147"/>
      <c r="M422" s="152"/>
      <c r="T422" s="153"/>
      <c r="AT422" s="148" t="s">
        <v>159</v>
      </c>
      <c r="AU422" s="148" t="s">
        <v>148</v>
      </c>
      <c r="AV422" s="13" t="s">
        <v>78</v>
      </c>
      <c r="AW422" s="13" t="s">
        <v>32</v>
      </c>
      <c r="AX422" s="13" t="s">
        <v>71</v>
      </c>
      <c r="AY422" s="148" t="s">
        <v>147</v>
      </c>
    </row>
    <row r="423" spans="2:65" s="13" customFormat="1">
      <c r="B423" s="147"/>
      <c r="D423" s="141" t="s">
        <v>159</v>
      </c>
      <c r="E423" s="148" t="s">
        <v>19</v>
      </c>
      <c r="F423" s="149" t="s">
        <v>590</v>
      </c>
      <c r="H423" s="150">
        <v>10.65</v>
      </c>
      <c r="I423" s="151"/>
      <c r="L423" s="147"/>
      <c r="M423" s="152"/>
      <c r="T423" s="153"/>
      <c r="AT423" s="148" t="s">
        <v>159</v>
      </c>
      <c r="AU423" s="148" t="s">
        <v>148</v>
      </c>
      <c r="AV423" s="13" t="s">
        <v>78</v>
      </c>
      <c r="AW423" s="13" t="s">
        <v>32</v>
      </c>
      <c r="AX423" s="13" t="s">
        <v>71</v>
      </c>
      <c r="AY423" s="148" t="s">
        <v>147</v>
      </c>
    </row>
    <row r="424" spans="2:65" s="14" customFormat="1">
      <c r="B424" s="154"/>
      <c r="D424" s="141" t="s">
        <v>159</v>
      </c>
      <c r="E424" s="155" t="s">
        <v>19</v>
      </c>
      <c r="F424" s="156" t="s">
        <v>163</v>
      </c>
      <c r="H424" s="157">
        <v>16</v>
      </c>
      <c r="I424" s="158"/>
      <c r="L424" s="154"/>
      <c r="M424" s="159"/>
      <c r="T424" s="160"/>
      <c r="AT424" s="155" t="s">
        <v>159</v>
      </c>
      <c r="AU424" s="155" t="s">
        <v>148</v>
      </c>
      <c r="AV424" s="14" t="s">
        <v>155</v>
      </c>
      <c r="AW424" s="14" t="s">
        <v>32</v>
      </c>
      <c r="AX424" s="14" t="s">
        <v>76</v>
      </c>
      <c r="AY424" s="155" t="s">
        <v>147</v>
      </c>
    </row>
    <row r="425" spans="2:65" s="1" customFormat="1" ht="37.9" customHeight="1">
      <c r="B425" s="33"/>
      <c r="C425" s="123" t="s">
        <v>224</v>
      </c>
      <c r="D425" s="123" t="s">
        <v>150</v>
      </c>
      <c r="E425" s="124" t="s">
        <v>591</v>
      </c>
      <c r="F425" s="125" t="s">
        <v>592</v>
      </c>
      <c r="G425" s="126" t="s">
        <v>317</v>
      </c>
      <c r="H425" s="127">
        <v>3</v>
      </c>
      <c r="I425" s="128"/>
      <c r="J425" s="129">
        <f>ROUND(I425*H425,2)</f>
        <v>0</v>
      </c>
      <c r="K425" s="125" t="s">
        <v>154</v>
      </c>
      <c r="L425" s="33"/>
      <c r="M425" s="130" t="s">
        <v>19</v>
      </c>
      <c r="N425" s="131" t="s">
        <v>42</v>
      </c>
      <c r="P425" s="132">
        <f>O425*H425</f>
        <v>0</v>
      </c>
      <c r="Q425" s="132">
        <v>0</v>
      </c>
      <c r="R425" s="132">
        <f>Q425*H425</f>
        <v>0</v>
      </c>
      <c r="S425" s="132">
        <v>3.3000000000000002E-2</v>
      </c>
      <c r="T425" s="133">
        <f>S425*H425</f>
        <v>9.9000000000000005E-2</v>
      </c>
      <c r="AR425" s="134" t="s">
        <v>155</v>
      </c>
      <c r="AT425" s="134" t="s">
        <v>150</v>
      </c>
      <c r="AU425" s="134" t="s">
        <v>148</v>
      </c>
      <c r="AY425" s="18" t="s">
        <v>147</v>
      </c>
      <c r="BE425" s="135">
        <f>IF(N425="základní",J425,0)</f>
        <v>0</v>
      </c>
      <c r="BF425" s="135">
        <f>IF(N425="snížená",J425,0)</f>
        <v>0</v>
      </c>
      <c r="BG425" s="135">
        <f>IF(N425="zákl. přenesená",J425,0)</f>
        <v>0</v>
      </c>
      <c r="BH425" s="135">
        <f>IF(N425="sníž. přenesená",J425,0)</f>
        <v>0</v>
      </c>
      <c r="BI425" s="135">
        <f>IF(N425="nulová",J425,0)</f>
        <v>0</v>
      </c>
      <c r="BJ425" s="18" t="s">
        <v>76</v>
      </c>
      <c r="BK425" s="135">
        <f>ROUND(I425*H425,2)</f>
        <v>0</v>
      </c>
      <c r="BL425" s="18" t="s">
        <v>155</v>
      </c>
      <c r="BM425" s="134" t="s">
        <v>593</v>
      </c>
    </row>
    <row r="426" spans="2:65" s="1" customFormat="1">
      <c r="B426" s="33"/>
      <c r="D426" s="136" t="s">
        <v>157</v>
      </c>
      <c r="F426" s="137" t="s">
        <v>594</v>
      </c>
      <c r="I426" s="138"/>
      <c r="L426" s="33"/>
      <c r="M426" s="139"/>
      <c r="T426" s="54"/>
      <c r="AT426" s="18" t="s">
        <v>157</v>
      </c>
      <c r="AU426" s="18" t="s">
        <v>148</v>
      </c>
    </row>
    <row r="427" spans="2:65" s="12" customFormat="1" ht="22.5">
      <c r="B427" s="140"/>
      <c r="D427" s="141" t="s">
        <v>159</v>
      </c>
      <c r="E427" s="142" t="s">
        <v>19</v>
      </c>
      <c r="F427" s="143" t="s">
        <v>595</v>
      </c>
      <c r="H427" s="142" t="s">
        <v>19</v>
      </c>
      <c r="I427" s="144"/>
      <c r="L427" s="140"/>
      <c r="M427" s="145"/>
      <c r="T427" s="146"/>
      <c r="AT427" s="142" t="s">
        <v>159</v>
      </c>
      <c r="AU427" s="142" t="s">
        <v>148</v>
      </c>
      <c r="AV427" s="12" t="s">
        <v>76</v>
      </c>
      <c r="AW427" s="12" t="s">
        <v>32</v>
      </c>
      <c r="AX427" s="12" t="s">
        <v>71</v>
      </c>
      <c r="AY427" s="142" t="s">
        <v>147</v>
      </c>
    </row>
    <row r="428" spans="2:65" s="13" customFormat="1">
      <c r="B428" s="147"/>
      <c r="D428" s="141" t="s">
        <v>159</v>
      </c>
      <c r="E428" s="148" t="s">
        <v>19</v>
      </c>
      <c r="F428" s="149" t="s">
        <v>148</v>
      </c>
      <c r="H428" s="150">
        <v>3</v>
      </c>
      <c r="I428" s="151"/>
      <c r="L428" s="147"/>
      <c r="M428" s="152"/>
      <c r="T428" s="153"/>
      <c r="AT428" s="148" t="s">
        <v>159</v>
      </c>
      <c r="AU428" s="148" t="s">
        <v>148</v>
      </c>
      <c r="AV428" s="13" t="s">
        <v>78</v>
      </c>
      <c r="AW428" s="13" t="s">
        <v>32</v>
      </c>
      <c r="AX428" s="13" t="s">
        <v>76</v>
      </c>
      <c r="AY428" s="148" t="s">
        <v>147</v>
      </c>
    </row>
    <row r="429" spans="2:65" s="1" customFormat="1" ht="44.25" customHeight="1">
      <c r="B429" s="33"/>
      <c r="C429" s="123" t="s">
        <v>261</v>
      </c>
      <c r="D429" s="123" t="s">
        <v>150</v>
      </c>
      <c r="E429" s="124" t="s">
        <v>596</v>
      </c>
      <c r="F429" s="125" t="s">
        <v>597</v>
      </c>
      <c r="G429" s="126" t="s">
        <v>317</v>
      </c>
      <c r="H429" s="127">
        <v>0.79500000000000004</v>
      </c>
      <c r="I429" s="128"/>
      <c r="J429" s="129">
        <f>ROUND(I429*H429,2)</f>
        <v>0</v>
      </c>
      <c r="K429" s="125" t="s">
        <v>154</v>
      </c>
      <c r="L429" s="33"/>
      <c r="M429" s="130" t="s">
        <v>19</v>
      </c>
      <c r="N429" s="131" t="s">
        <v>42</v>
      </c>
      <c r="P429" s="132">
        <f>O429*H429</f>
        <v>0</v>
      </c>
      <c r="Q429" s="132">
        <v>1.47E-3</v>
      </c>
      <c r="R429" s="132">
        <f>Q429*H429</f>
        <v>1.16865E-3</v>
      </c>
      <c r="S429" s="132">
        <v>3.9E-2</v>
      </c>
      <c r="T429" s="133">
        <f>S429*H429</f>
        <v>3.1005000000000001E-2</v>
      </c>
      <c r="AR429" s="134" t="s">
        <v>155</v>
      </c>
      <c r="AT429" s="134" t="s">
        <v>150</v>
      </c>
      <c r="AU429" s="134" t="s">
        <v>148</v>
      </c>
      <c r="AY429" s="18" t="s">
        <v>147</v>
      </c>
      <c r="BE429" s="135">
        <f>IF(N429="základní",J429,0)</f>
        <v>0</v>
      </c>
      <c r="BF429" s="135">
        <f>IF(N429="snížená",J429,0)</f>
        <v>0</v>
      </c>
      <c r="BG429" s="135">
        <f>IF(N429="zákl. přenesená",J429,0)</f>
        <v>0</v>
      </c>
      <c r="BH429" s="135">
        <f>IF(N429="sníž. přenesená",J429,0)</f>
        <v>0</v>
      </c>
      <c r="BI429" s="135">
        <f>IF(N429="nulová",J429,0)</f>
        <v>0</v>
      </c>
      <c r="BJ429" s="18" t="s">
        <v>76</v>
      </c>
      <c r="BK429" s="135">
        <f>ROUND(I429*H429,2)</f>
        <v>0</v>
      </c>
      <c r="BL429" s="18" t="s">
        <v>155</v>
      </c>
      <c r="BM429" s="134" t="s">
        <v>598</v>
      </c>
    </row>
    <row r="430" spans="2:65" s="1" customFormat="1">
      <c r="B430" s="33"/>
      <c r="D430" s="136" t="s">
        <v>157</v>
      </c>
      <c r="F430" s="137" t="s">
        <v>599</v>
      </c>
      <c r="I430" s="138"/>
      <c r="L430" s="33"/>
      <c r="M430" s="139"/>
      <c r="T430" s="54"/>
      <c r="AT430" s="18" t="s">
        <v>157</v>
      </c>
      <c r="AU430" s="18" t="s">
        <v>148</v>
      </c>
    </row>
    <row r="431" spans="2:65" s="12" customFormat="1">
      <c r="B431" s="140"/>
      <c r="D431" s="141" t="s">
        <v>159</v>
      </c>
      <c r="E431" s="142" t="s">
        <v>19</v>
      </c>
      <c r="F431" s="143" t="s">
        <v>429</v>
      </c>
      <c r="H431" s="142" t="s">
        <v>19</v>
      </c>
      <c r="I431" s="144"/>
      <c r="L431" s="140"/>
      <c r="M431" s="145"/>
      <c r="T431" s="146"/>
      <c r="AT431" s="142" t="s">
        <v>159</v>
      </c>
      <c r="AU431" s="142" t="s">
        <v>148</v>
      </c>
      <c r="AV431" s="12" t="s">
        <v>76</v>
      </c>
      <c r="AW431" s="12" t="s">
        <v>32</v>
      </c>
      <c r="AX431" s="12" t="s">
        <v>71</v>
      </c>
      <c r="AY431" s="142" t="s">
        <v>147</v>
      </c>
    </row>
    <row r="432" spans="2:65" s="13" customFormat="1" ht="22.5">
      <c r="B432" s="147"/>
      <c r="D432" s="141" t="s">
        <v>159</v>
      </c>
      <c r="E432" s="148" t="s">
        <v>19</v>
      </c>
      <c r="F432" s="149" t="s">
        <v>600</v>
      </c>
      <c r="H432" s="150">
        <v>0.55000000000000004</v>
      </c>
      <c r="I432" s="151"/>
      <c r="L432" s="147"/>
      <c r="M432" s="152"/>
      <c r="T432" s="153"/>
      <c r="AT432" s="148" t="s">
        <v>159</v>
      </c>
      <c r="AU432" s="148" t="s">
        <v>148</v>
      </c>
      <c r="AV432" s="13" t="s">
        <v>78</v>
      </c>
      <c r="AW432" s="13" t="s">
        <v>32</v>
      </c>
      <c r="AX432" s="13" t="s">
        <v>71</v>
      </c>
      <c r="AY432" s="148" t="s">
        <v>147</v>
      </c>
    </row>
    <row r="433" spans="2:65" s="13" customFormat="1">
      <c r="B433" s="147"/>
      <c r="D433" s="141" t="s">
        <v>159</v>
      </c>
      <c r="E433" s="148" t="s">
        <v>19</v>
      </c>
      <c r="F433" s="149" t="s">
        <v>601</v>
      </c>
      <c r="H433" s="150">
        <v>0.245</v>
      </c>
      <c r="I433" s="151"/>
      <c r="L433" s="147"/>
      <c r="M433" s="152"/>
      <c r="T433" s="153"/>
      <c r="AT433" s="148" t="s">
        <v>159</v>
      </c>
      <c r="AU433" s="148" t="s">
        <v>148</v>
      </c>
      <c r="AV433" s="13" t="s">
        <v>78</v>
      </c>
      <c r="AW433" s="13" t="s">
        <v>32</v>
      </c>
      <c r="AX433" s="13" t="s">
        <v>71</v>
      </c>
      <c r="AY433" s="148" t="s">
        <v>147</v>
      </c>
    </row>
    <row r="434" spans="2:65" s="14" customFormat="1">
      <c r="B434" s="154"/>
      <c r="D434" s="141" t="s">
        <v>159</v>
      </c>
      <c r="E434" s="155" t="s">
        <v>19</v>
      </c>
      <c r="F434" s="156" t="s">
        <v>163</v>
      </c>
      <c r="H434" s="157">
        <v>0.79500000000000004</v>
      </c>
      <c r="I434" s="158"/>
      <c r="L434" s="154"/>
      <c r="M434" s="159"/>
      <c r="T434" s="160"/>
      <c r="AT434" s="155" t="s">
        <v>159</v>
      </c>
      <c r="AU434" s="155" t="s">
        <v>148</v>
      </c>
      <c r="AV434" s="14" t="s">
        <v>155</v>
      </c>
      <c r="AW434" s="14" t="s">
        <v>32</v>
      </c>
      <c r="AX434" s="14" t="s">
        <v>76</v>
      </c>
      <c r="AY434" s="155" t="s">
        <v>147</v>
      </c>
    </row>
    <row r="435" spans="2:65" s="1" customFormat="1" ht="44.25" customHeight="1">
      <c r="B435" s="33"/>
      <c r="C435" s="123" t="s">
        <v>274</v>
      </c>
      <c r="D435" s="123" t="s">
        <v>150</v>
      </c>
      <c r="E435" s="124" t="s">
        <v>602</v>
      </c>
      <c r="F435" s="125" t="s">
        <v>603</v>
      </c>
      <c r="G435" s="126" t="s">
        <v>317</v>
      </c>
      <c r="H435" s="127">
        <v>0.49</v>
      </c>
      <c r="I435" s="128"/>
      <c r="J435" s="129">
        <f>ROUND(I435*H435,2)</f>
        <v>0</v>
      </c>
      <c r="K435" s="125" t="s">
        <v>154</v>
      </c>
      <c r="L435" s="33"/>
      <c r="M435" s="130" t="s">
        <v>19</v>
      </c>
      <c r="N435" s="131" t="s">
        <v>42</v>
      </c>
      <c r="P435" s="132">
        <f>O435*H435</f>
        <v>0</v>
      </c>
      <c r="Q435" s="132">
        <v>6.6E-3</v>
      </c>
      <c r="R435" s="132">
        <f>Q435*H435</f>
        <v>3.2339999999999999E-3</v>
      </c>
      <c r="S435" s="132">
        <v>0.52</v>
      </c>
      <c r="T435" s="133">
        <f>S435*H435</f>
        <v>0.25480000000000003</v>
      </c>
      <c r="AR435" s="134" t="s">
        <v>155</v>
      </c>
      <c r="AT435" s="134" t="s">
        <v>150</v>
      </c>
      <c r="AU435" s="134" t="s">
        <v>148</v>
      </c>
      <c r="AY435" s="18" t="s">
        <v>147</v>
      </c>
      <c r="BE435" s="135">
        <f>IF(N435="základní",J435,0)</f>
        <v>0</v>
      </c>
      <c r="BF435" s="135">
        <f>IF(N435="snížená",J435,0)</f>
        <v>0</v>
      </c>
      <c r="BG435" s="135">
        <f>IF(N435="zákl. přenesená",J435,0)</f>
        <v>0</v>
      </c>
      <c r="BH435" s="135">
        <f>IF(N435="sníž. přenesená",J435,0)</f>
        <v>0</v>
      </c>
      <c r="BI435" s="135">
        <f>IF(N435="nulová",J435,0)</f>
        <v>0</v>
      </c>
      <c r="BJ435" s="18" t="s">
        <v>76</v>
      </c>
      <c r="BK435" s="135">
        <f>ROUND(I435*H435,2)</f>
        <v>0</v>
      </c>
      <c r="BL435" s="18" t="s">
        <v>155</v>
      </c>
      <c r="BM435" s="134" t="s">
        <v>604</v>
      </c>
    </row>
    <row r="436" spans="2:65" s="1" customFormat="1">
      <c r="B436" s="33"/>
      <c r="D436" s="136" t="s">
        <v>157</v>
      </c>
      <c r="F436" s="137" t="s">
        <v>605</v>
      </c>
      <c r="I436" s="138"/>
      <c r="L436" s="33"/>
      <c r="M436" s="139"/>
      <c r="T436" s="54"/>
      <c r="AT436" s="18" t="s">
        <v>157</v>
      </c>
      <c r="AU436" s="18" t="s">
        <v>148</v>
      </c>
    </row>
    <row r="437" spans="2:65" s="12" customFormat="1">
      <c r="B437" s="140"/>
      <c r="D437" s="141" t="s">
        <v>159</v>
      </c>
      <c r="E437" s="142" t="s">
        <v>19</v>
      </c>
      <c r="F437" s="143" t="s">
        <v>175</v>
      </c>
      <c r="H437" s="142" t="s">
        <v>19</v>
      </c>
      <c r="I437" s="144"/>
      <c r="L437" s="140"/>
      <c r="M437" s="145"/>
      <c r="T437" s="146"/>
      <c r="AT437" s="142" t="s">
        <v>159</v>
      </c>
      <c r="AU437" s="142" t="s">
        <v>148</v>
      </c>
      <c r="AV437" s="12" t="s">
        <v>76</v>
      </c>
      <c r="AW437" s="12" t="s">
        <v>32</v>
      </c>
      <c r="AX437" s="12" t="s">
        <v>71</v>
      </c>
      <c r="AY437" s="142" t="s">
        <v>147</v>
      </c>
    </row>
    <row r="438" spans="2:65" s="12" customFormat="1" ht="22.5">
      <c r="B438" s="140"/>
      <c r="D438" s="141" t="s">
        <v>159</v>
      </c>
      <c r="E438" s="142" t="s">
        <v>19</v>
      </c>
      <c r="F438" s="143" t="s">
        <v>606</v>
      </c>
      <c r="H438" s="142" t="s">
        <v>19</v>
      </c>
      <c r="I438" s="144"/>
      <c r="L438" s="140"/>
      <c r="M438" s="145"/>
      <c r="T438" s="146"/>
      <c r="AT438" s="142" t="s">
        <v>159</v>
      </c>
      <c r="AU438" s="142" t="s">
        <v>148</v>
      </c>
      <c r="AV438" s="12" t="s">
        <v>76</v>
      </c>
      <c r="AW438" s="12" t="s">
        <v>32</v>
      </c>
      <c r="AX438" s="12" t="s">
        <v>71</v>
      </c>
      <c r="AY438" s="142" t="s">
        <v>147</v>
      </c>
    </row>
    <row r="439" spans="2:65" s="13" customFormat="1">
      <c r="B439" s="147"/>
      <c r="D439" s="141" t="s">
        <v>159</v>
      </c>
      <c r="E439" s="148" t="s">
        <v>19</v>
      </c>
      <c r="F439" s="149" t="s">
        <v>607</v>
      </c>
      <c r="H439" s="150">
        <v>0.49</v>
      </c>
      <c r="I439" s="151"/>
      <c r="L439" s="147"/>
      <c r="M439" s="152"/>
      <c r="T439" s="153"/>
      <c r="AT439" s="148" t="s">
        <v>159</v>
      </c>
      <c r="AU439" s="148" t="s">
        <v>148</v>
      </c>
      <c r="AV439" s="13" t="s">
        <v>78</v>
      </c>
      <c r="AW439" s="13" t="s">
        <v>32</v>
      </c>
      <c r="AX439" s="13" t="s">
        <v>76</v>
      </c>
      <c r="AY439" s="148" t="s">
        <v>147</v>
      </c>
    </row>
    <row r="440" spans="2:65" s="1" customFormat="1" ht="24.2" customHeight="1">
      <c r="B440" s="33"/>
      <c r="C440" s="123" t="s">
        <v>327</v>
      </c>
      <c r="D440" s="123" t="s">
        <v>150</v>
      </c>
      <c r="E440" s="124" t="s">
        <v>608</v>
      </c>
      <c r="F440" s="125" t="s">
        <v>609</v>
      </c>
      <c r="G440" s="126" t="s">
        <v>153</v>
      </c>
      <c r="H440" s="127">
        <v>1.415</v>
      </c>
      <c r="I440" s="128"/>
      <c r="J440" s="129">
        <f>ROUND(I440*H440,2)</f>
        <v>0</v>
      </c>
      <c r="K440" s="125" t="s">
        <v>154</v>
      </c>
      <c r="L440" s="33"/>
      <c r="M440" s="130" t="s">
        <v>19</v>
      </c>
      <c r="N440" s="131" t="s">
        <v>42</v>
      </c>
      <c r="P440" s="132">
        <f>O440*H440</f>
        <v>0</v>
      </c>
      <c r="Q440" s="132">
        <v>3.5E-4</v>
      </c>
      <c r="R440" s="132">
        <f>Q440*H440</f>
        <v>4.9525000000000003E-4</v>
      </c>
      <c r="S440" s="132">
        <v>0</v>
      </c>
      <c r="T440" s="133">
        <f>S440*H440</f>
        <v>0</v>
      </c>
      <c r="AR440" s="134" t="s">
        <v>155</v>
      </c>
      <c r="AT440" s="134" t="s">
        <v>150</v>
      </c>
      <c r="AU440" s="134" t="s">
        <v>148</v>
      </c>
      <c r="AY440" s="18" t="s">
        <v>147</v>
      </c>
      <c r="BE440" s="135">
        <f>IF(N440="základní",J440,0)</f>
        <v>0</v>
      </c>
      <c r="BF440" s="135">
        <f>IF(N440="snížená",J440,0)</f>
        <v>0</v>
      </c>
      <c r="BG440" s="135">
        <f>IF(N440="zákl. přenesená",J440,0)</f>
        <v>0</v>
      </c>
      <c r="BH440" s="135">
        <f>IF(N440="sníž. přenesená",J440,0)</f>
        <v>0</v>
      </c>
      <c r="BI440" s="135">
        <f>IF(N440="nulová",J440,0)</f>
        <v>0</v>
      </c>
      <c r="BJ440" s="18" t="s">
        <v>76</v>
      </c>
      <c r="BK440" s="135">
        <f>ROUND(I440*H440,2)</f>
        <v>0</v>
      </c>
      <c r="BL440" s="18" t="s">
        <v>155</v>
      </c>
      <c r="BM440" s="134" t="s">
        <v>610</v>
      </c>
    </row>
    <row r="441" spans="2:65" s="1" customFormat="1">
      <c r="B441" s="33"/>
      <c r="D441" s="136" t="s">
        <v>157</v>
      </c>
      <c r="F441" s="137" t="s">
        <v>611</v>
      </c>
      <c r="I441" s="138"/>
      <c r="L441" s="33"/>
      <c r="M441" s="139"/>
      <c r="T441" s="54"/>
      <c r="AT441" s="18" t="s">
        <v>157</v>
      </c>
      <c r="AU441" s="18" t="s">
        <v>148</v>
      </c>
    </row>
    <row r="442" spans="2:65" s="12" customFormat="1">
      <c r="B442" s="140"/>
      <c r="D442" s="141" t="s">
        <v>159</v>
      </c>
      <c r="E442" s="142" t="s">
        <v>19</v>
      </c>
      <c r="F442" s="143" t="s">
        <v>538</v>
      </c>
      <c r="H442" s="142" t="s">
        <v>19</v>
      </c>
      <c r="I442" s="144"/>
      <c r="L442" s="140"/>
      <c r="M442" s="145"/>
      <c r="T442" s="146"/>
      <c r="AT442" s="142" t="s">
        <v>159</v>
      </c>
      <c r="AU442" s="142" t="s">
        <v>148</v>
      </c>
      <c r="AV442" s="12" t="s">
        <v>76</v>
      </c>
      <c r="AW442" s="12" t="s">
        <v>32</v>
      </c>
      <c r="AX442" s="12" t="s">
        <v>71</v>
      </c>
      <c r="AY442" s="142" t="s">
        <v>147</v>
      </c>
    </row>
    <row r="443" spans="2:65" s="12" customFormat="1" ht="22.5">
      <c r="B443" s="140"/>
      <c r="D443" s="141" t="s">
        <v>159</v>
      </c>
      <c r="E443" s="142" t="s">
        <v>19</v>
      </c>
      <c r="F443" s="143" t="s">
        <v>539</v>
      </c>
      <c r="H443" s="142" t="s">
        <v>19</v>
      </c>
      <c r="I443" s="144"/>
      <c r="L443" s="140"/>
      <c r="M443" s="145"/>
      <c r="T443" s="146"/>
      <c r="AT443" s="142" t="s">
        <v>159</v>
      </c>
      <c r="AU443" s="142" t="s">
        <v>148</v>
      </c>
      <c r="AV443" s="12" t="s">
        <v>76</v>
      </c>
      <c r="AW443" s="12" t="s">
        <v>32</v>
      </c>
      <c r="AX443" s="12" t="s">
        <v>71</v>
      </c>
      <c r="AY443" s="142" t="s">
        <v>147</v>
      </c>
    </row>
    <row r="444" spans="2:65" s="13" customFormat="1">
      <c r="B444" s="147"/>
      <c r="D444" s="141" t="s">
        <v>159</v>
      </c>
      <c r="E444" s="148" t="s">
        <v>19</v>
      </c>
      <c r="F444" s="149" t="s">
        <v>612</v>
      </c>
      <c r="H444" s="150">
        <v>1.415</v>
      </c>
      <c r="I444" s="151"/>
      <c r="L444" s="147"/>
      <c r="M444" s="152"/>
      <c r="T444" s="153"/>
      <c r="AT444" s="148" t="s">
        <v>159</v>
      </c>
      <c r="AU444" s="148" t="s">
        <v>148</v>
      </c>
      <c r="AV444" s="13" t="s">
        <v>78</v>
      </c>
      <c r="AW444" s="13" t="s">
        <v>32</v>
      </c>
      <c r="AX444" s="13" t="s">
        <v>76</v>
      </c>
      <c r="AY444" s="148" t="s">
        <v>147</v>
      </c>
    </row>
    <row r="445" spans="2:65" s="11" customFormat="1" ht="20.85" customHeight="1">
      <c r="B445" s="111"/>
      <c r="D445" s="112" t="s">
        <v>70</v>
      </c>
      <c r="E445" s="121" t="s">
        <v>613</v>
      </c>
      <c r="F445" s="121" t="s">
        <v>614</v>
      </c>
      <c r="I445" s="114"/>
      <c r="J445" s="122">
        <f>BK445</f>
        <v>0</v>
      </c>
      <c r="L445" s="111"/>
      <c r="M445" s="116"/>
      <c r="P445" s="117">
        <f>SUM(P446:P461)</f>
        <v>0</v>
      </c>
      <c r="R445" s="117">
        <f>SUM(R446:R461)</f>
        <v>1.2102081</v>
      </c>
      <c r="T445" s="118">
        <f>SUM(T446:T461)</f>
        <v>1.1385620000000001</v>
      </c>
      <c r="AR445" s="112" t="s">
        <v>76</v>
      </c>
      <c r="AT445" s="119" t="s">
        <v>70</v>
      </c>
      <c r="AU445" s="119" t="s">
        <v>78</v>
      </c>
      <c r="AY445" s="112" t="s">
        <v>147</v>
      </c>
      <c r="BK445" s="120">
        <f>SUM(BK446:BK461)</f>
        <v>0</v>
      </c>
    </row>
    <row r="446" spans="2:65" s="1" customFormat="1" ht="24.2" customHeight="1">
      <c r="B446" s="33"/>
      <c r="C446" s="123" t="s">
        <v>615</v>
      </c>
      <c r="D446" s="123" t="s">
        <v>150</v>
      </c>
      <c r="E446" s="124" t="s">
        <v>616</v>
      </c>
      <c r="F446" s="125" t="s">
        <v>617</v>
      </c>
      <c r="G446" s="126" t="s">
        <v>153</v>
      </c>
      <c r="H446" s="127">
        <v>22.745000000000001</v>
      </c>
      <c r="I446" s="128"/>
      <c r="J446" s="129">
        <f>ROUND(I446*H446,2)</f>
        <v>0</v>
      </c>
      <c r="K446" s="125" t="s">
        <v>154</v>
      </c>
      <c r="L446" s="33"/>
      <c r="M446" s="130" t="s">
        <v>19</v>
      </c>
      <c r="N446" s="131" t="s">
        <v>42</v>
      </c>
      <c r="P446" s="132">
        <f>O446*H446</f>
        <v>0</v>
      </c>
      <c r="Q446" s="132">
        <v>4.8000000000000001E-2</v>
      </c>
      <c r="R446" s="132">
        <f>Q446*H446</f>
        <v>1.0917600000000001</v>
      </c>
      <c r="S446" s="132">
        <v>4.8000000000000001E-2</v>
      </c>
      <c r="T446" s="133">
        <f>S446*H446</f>
        <v>1.0917600000000001</v>
      </c>
      <c r="AR446" s="134" t="s">
        <v>155</v>
      </c>
      <c r="AT446" s="134" t="s">
        <v>150</v>
      </c>
      <c r="AU446" s="134" t="s">
        <v>148</v>
      </c>
      <c r="AY446" s="18" t="s">
        <v>147</v>
      </c>
      <c r="BE446" s="135">
        <f>IF(N446="základní",J446,0)</f>
        <v>0</v>
      </c>
      <c r="BF446" s="135">
        <f>IF(N446="snížená",J446,0)</f>
        <v>0</v>
      </c>
      <c r="BG446" s="135">
        <f>IF(N446="zákl. přenesená",J446,0)</f>
        <v>0</v>
      </c>
      <c r="BH446" s="135">
        <f>IF(N446="sníž. přenesená",J446,0)</f>
        <v>0</v>
      </c>
      <c r="BI446" s="135">
        <f>IF(N446="nulová",J446,0)</f>
        <v>0</v>
      </c>
      <c r="BJ446" s="18" t="s">
        <v>76</v>
      </c>
      <c r="BK446" s="135">
        <f>ROUND(I446*H446,2)</f>
        <v>0</v>
      </c>
      <c r="BL446" s="18" t="s">
        <v>155</v>
      </c>
      <c r="BM446" s="134" t="s">
        <v>618</v>
      </c>
    </row>
    <row r="447" spans="2:65" s="1" customFormat="1">
      <c r="B447" s="33"/>
      <c r="D447" s="136" t="s">
        <v>157</v>
      </c>
      <c r="F447" s="137" t="s">
        <v>619</v>
      </c>
      <c r="I447" s="138"/>
      <c r="L447" s="33"/>
      <c r="M447" s="139"/>
      <c r="T447" s="54"/>
      <c r="AT447" s="18" t="s">
        <v>157</v>
      </c>
      <c r="AU447" s="18" t="s">
        <v>148</v>
      </c>
    </row>
    <row r="448" spans="2:65" s="12" customFormat="1">
      <c r="B448" s="140"/>
      <c r="D448" s="141" t="s">
        <v>159</v>
      </c>
      <c r="E448" s="142" t="s">
        <v>19</v>
      </c>
      <c r="F448" s="143" t="s">
        <v>620</v>
      </c>
      <c r="H448" s="142" t="s">
        <v>19</v>
      </c>
      <c r="I448" s="144"/>
      <c r="L448" s="140"/>
      <c r="M448" s="145"/>
      <c r="T448" s="146"/>
      <c r="AT448" s="142" t="s">
        <v>159</v>
      </c>
      <c r="AU448" s="142" t="s">
        <v>148</v>
      </c>
      <c r="AV448" s="12" t="s">
        <v>76</v>
      </c>
      <c r="AW448" s="12" t="s">
        <v>32</v>
      </c>
      <c r="AX448" s="12" t="s">
        <v>71</v>
      </c>
      <c r="AY448" s="142" t="s">
        <v>147</v>
      </c>
    </row>
    <row r="449" spans="2:65" s="13" customFormat="1">
      <c r="B449" s="147"/>
      <c r="D449" s="141" t="s">
        <v>159</v>
      </c>
      <c r="E449" s="148" t="s">
        <v>19</v>
      </c>
      <c r="F449" s="149" t="s">
        <v>621</v>
      </c>
      <c r="H449" s="150">
        <v>22.745000000000001</v>
      </c>
      <c r="I449" s="151"/>
      <c r="L449" s="147"/>
      <c r="M449" s="152"/>
      <c r="T449" s="153"/>
      <c r="AT449" s="148" t="s">
        <v>159</v>
      </c>
      <c r="AU449" s="148" t="s">
        <v>148</v>
      </c>
      <c r="AV449" s="13" t="s">
        <v>78</v>
      </c>
      <c r="AW449" s="13" t="s">
        <v>32</v>
      </c>
      <c r="AX449" s="13" t="s">
        <v>76</v>
      </c>
      <c r="AY449" s="148" t="s">
        <v>147</v>
      </c>
    </row>
    <row r="450" spans="2:65" s="1" customFormat="1" ht="33" customHeight="1">
      <c r="B450" s="33"/>
      <c r="C450" s="123" t="s">
        <v>622</v>
      </c>
      <c r="D450" s="123" t="s">
        <v>150</v>
      </c>
      <c r="E450" s="124" t="s">
        <v>623</v>
      </c>
      <c r="F450" s="125" t="s">
        <v>624</v>
      </c>
      <c r="G450" s="126" t="s">
        <v>153</v>
      </c>
      <c r="H450" s="127">
        <v>6.6859999999999999</v>
      </c>
      <c r="I450" s="128"/>
      <c r="J450" s="129">
        <f>ROUND(I450*H450,2)</f>
        <v>0</v>
      </c>
      <c r="K450" s="125" t="s">
        <v>154</v>
      </c>
      <c r="L450" s="33"/>
      <c r="M450" s="130" t="s">
        <v>19</v>
      </c>
      <c r="N450" s="131" t="s">
        <v>42</v>
      </c>
      <c r="P450" s="132">
        <f>O450*H450</f>
        <v>0</v>
      </c>
      <c r="Q450" s="132">
        <v>0</v>
      </c>
      <c r="R450" s="132">
        <f>Q450*H450</f>
        <v>0</v>
      </c>
      <c r="S450" s="132">
        <v>7.0000000000000001E-3</v>
      </c>
      <c r="T450" s="133">
        <f>S450*H450</f>
        <v>4.6802000000000003E-2</v>
      </c>
      <c r="AR450" s="134" t="s">
        <v>155</v>
      </c>
      <c r="AT450" s="134" t="s">
        <v>150</v>
      </c>
      <c r="AU450" s="134" t="s">
        <v>148</v>
      </c>
      <c r="AY450" s="18" t="s">
        <v>147</v>
      </c>
      <c r="BE450" s="135">
        <f>IF(N450="základní",J450,0)</f>
        <v>0</v>
      </c>
      <c r="BF450" s="135">
        <f>IF(N450="snížená",J450,0)</f>
        <v>0</v>
      </c>
      <c r="BG450" s="135">
        <f>IF(N450="zákl. přenesená",J450,0)</f>
        <v>0</v>
      </c>
      <c r="BH450" s="135">
        <f>IF(N450="sníž. přenesená",J450,0)</f>
        <v>0</v>
      </c>
      <c r="BI450" s="135">
        <f>IF(N450="nulová",J450,0)</f>
        <v>0</v>
      </c>
      <c r="BJ450" s="18" t="s">
        <v>76</v>
      </c>
      <c r="BK450" s="135">
        <f>ROUND(I450*H450,2)</f>
        <v>0</v>
      </c>
      <c r="BL450" s="18" t="s">
        <v>155</v>
      </c>
      <c r="BM450" s="134" t="s">
        <v>625</v>
      </c>
    </row>
    <row r="451" spans="2:65" s="1" customFormat="1">
      <c r="B451" s="33"/>
      <c r="D451" s="136" t="s">
        <v>157</v>
      </c>
      <c r="F451" s="137" t="s">
        <v>626</v>
      </c>
      <c r="I451" s="138"/>
      <c r="L451" s="33"/>
      <c r="M451" s="139"/>
      <c r="T451" s="54"/>
      <c r="AT451" s="18" t="s">
        <v>157</v>
      </c>
      <c r="AU451" s="18" t="s">
        <v>148</v>
      </c>
    </row>
    <row r="452" spans="2:65" s="12" customFormat="1">
      <c r="B452" s="140"/>
      <c r="D452" s="141" t="s">
        <v>159</v>
      </c>
      <c r="E452" s="142" t="s">
        <v>19</v>
      </c>
      <c r="F452" s="143" t="s">
        <v>175</v>
      </c>
      <c r="H452" s="142" t="s">
        <v>19</v>
      </c>
      <c r="I452" s="144"/>
      <c r="L452" s="140"/>
      <c r="M452" s="145"/>
      <c r="T452" s="146"/>
      <c r="AT452" s="142" t="s">
        <v>159</v>
      </c>
      <c r="AU452" s="142" t="s">
        <v>148</v>
      </c>
      <c r="AV452" s="12" t="s">
        <v>76</v>
      </c>
      <c r="AW452" s="12" t="s">
        <v>32</v>
      </c>
      <c r="AX452" s="12" t="s">
        <v>71</v>
      </c>
      <c r="AY452" s="142" t="s">
        <v>147</v>
      </c>
    </row>
    <row r="453" spans="2:65" s="12" customFormat="1" ht="22.5">
      <c r="B453" s="140"/>
      <c r="D453" s="141" t="s">
        <v>159</v>
      </c>
      <c r="E453" s="142" t="s">
        <v>19</v>
      </c>
      <c r="F453" s="143" t="s">
        <v>627</v>
      </c>
      <c r="H453" s="142" t="s">
        <v>19</v>
      </c>
      <c r="I453" s="144"/>
      <c r="L453" s="140"/>
      <c r="M453" s="145"/>
      <c r="T453" s="146"/>
      <c r="AT453" s="142" t="s">
        <v>159</v>
      </c>
      <c r="AU453" s="142" t="s">
        <v>148</v>
      </c>
      <c r="AV453" s="12" t="s">
        <v>76</v>
      </c>
      <c r="AW453" s="12" t="s">
        <v>32</v>
      </c>
      <c r="AX453" s="12" t="s">
        <v>71</v>
      </c>
      <c r="AY453" s="142" t="s">
        <v>147</v>
      </c>
    </row>
    <row r="454" spans="2:65" s="13" customFormat="1">
      <c r="B454" s="147"/>
      <c r="D454" s="141" t="s">
        <v>159</v>
      </c>
      <c r="E454" s="148" t="s">
        <v>19</v>
      </c>
      <c r="F454" s="149" t="s">
        <v>628</v>
      </c>
      <c r="H454" s="150">
        <v>6.6859999999999999</v>
      </c>
      <c r="I454" s="151"/>
      <c r="L454" s="147"/>
      <c r="M454" s="152"/>
      <c r="T454" s="153"/>
      <c r="AT454" s="148" t="s">
        <v>159</v>
      </c>
      <c r="AU454" s="148" t="s">
        <v>148</v>
      </c>
      <c r="AV454" s="13" t="s">
        <v>78</v>
      </c>
      <c r="AW454" s="13" t="s">
        <v>32</v>
      </c>
      <c r="AX454" s="13" t="s">
        <v>76</v>
      </c>
      <c r="AY454" s="148" t="s">
        <v>147</v>
      </c>
    </row>
    <row r="455" spans="2:65" s="1" customFormat="1" ht="24.2" customHeight="1">
      <c r="B455" s="33"/>
      <c r="C455" s="123" t="s">
        <v>629</v>
      </c>
      <c r="D455" s="123" t="s">
        <v>150</v>
      </c>
      <c r="E455" s="124" t="s">
        <v>630</v>
      </c>
      <c r="F455" s="125" t="s">
        <v>631</v>
      </c>
      <c r="G455" s="126" t="s">
        <v>172</v>
      </c>
      <c r="H455" s="127">
        <v>0.111</v>
      </c>
      <c r="I455" s="128"/>
      <c r="J455" s="129">
        <f>ROUND(I455*H455,2)</f>
        <v>0</v>
      </c>
      <c r="K455" s="125" t="s">
        <v>154</v>
      </c>
      <c r="L455" s="33"/>
      <c r="M455" s="130" t="s">
        <v>19</v>
      </c>
      <c r="N455" s="131" t="s">
        <v>42</v>
      </c>
      <c r="P455" s="132">
        <f>O455*H455</f>
        <v>0</v>
      </c>
      <c r="Q455" s="132">
        <v>1.0670999999999999</v>
      </c>
      <c r="R455" s="132">
        <f>Q455*H455</f>
        <v>0.1184481</v>
      </c>
      <c r="S455" s="132">
        <v>0</v>
      </c>
      <c r="T455" s="133">
        <f>S455*H455</f>
        <v>0</v>
      </c>
      <c r="AR455" s="134" t="s">
        <v>155</v>
      </c>
      <c r="AT455" s="134" t="s">
        <v>150</v>
      </c>
      <c r="AU455" s="134" t="s">
        <v>148</v>
      </c>
      <c r="AY455" s="18" t="s">
        <v>147</v>
      </c>
      <c r="BE455" s="135">
        <f>IF(N455="základní",J455,0)</f>
        <v>0</v>
      </c>
      <c r="BF455" s="135">
        <f>IF(N455="snížená",J455,0)</f>
        <v>0</v>
      </c>
      <c r="BG455" s="135">
        <f>IF(N455="zákl. přenesená",J455,0)</f>
        <v>0</v>
      </c>
      <c r="BH455" s="135">
        <f>IF(N455="sníž. přenesená",J455,0)</f>
        <v>0</v>
      </c>
      <c r="BI455" s="135">
        <f>IF(N455="nulová",J455,0)</f>
        <v>0</v>
      </c>
      <c r="BJ455" s="18" t="s">
        <v>76</v>
      </c>
      <c r="BK455" s="135">
        <f>ROUND(I455*H455,2)</f>
        <v>0</v>
      </c>
      <c r="BL455" s="18" t="s">
        <v>155</v>
      </c>
      <c r="BM455" s="134" t="s">
        <v>632</v>
      </c>
    </row>
    <row r="456" spans="2:65" s="1" customFormat="1">
      <c r="B456" s="33"/>
      <c r="D456" s="136" t="s">
        <v>157</v>
      </c>
      <c r="F456" s="137" t="s">
        <v>633</v>
      </c>
      <c r="I456" s="138"/>
      <c r="L456" s="33"/>
      <c r="M456" s="139"/>
      <c r="T456" s="54"/>
      <c r="AT456" s="18" t="s">
        <v>157</v>
      </c>
      <c r="AU456" s="18" t="s">
        <v>148</v>
      </c>
    </row>
    <row r="457" spans="2:65" s="12" customFormat="1" ht="22.5">
      <c r="B457" s="140"/>
      <c r="D457" s="141" t="s">
        <v>159</v>
      </c>
      <c r="E457" s="142" t="s">
        <v>19</v>
      </c>
      <c r="F457" s="143" t="s">
        <v>634</v>
      </c>
      <c r="H457" s="142" t="s">
        <v>19</v>
      </c>
      <c r="I457" s="144"/>
      <c r="L457" s="140"/>
      <c r="M457" s="145"/>
      <c r="T457" s="146"/>
      <c r="AT457" s="142" t="s">
        <v>159</v>
      </c>
      <c r="AU457" s="142" t="s">
        <v>148</v>
      </c>
      <c r="AV457" s="12" t="s">
        <v>76</v>
      </c>
      <c r="AW457" s="12" t="s">
        <v>32</v>
      </c>
      <c r="AX457" s="12" t="s">
        <v>71</v>
      </c>
      <c r="AY457" s="142" t="s">
        <v>147</v>
      </c>
    </row>
    <row r="458" spans="2:65" s="13" customFormat="1">
      <c r="B458" s="147"/>
      <c r="D458" s="141" t="s">
        <v>159</v>
      </c>
      <c r="E458" s="148" t="s">
        <v>19</v>
      </c>
      <c r="F458" s="149" t="s">
        <v>635</v>
      </c>
      <c r="H458" s="150">
        <v>6.5000000000000002E-2</v>
      </c>
      <c r="I458" s="151"/>
      <c r="L458" s="147"/>
      <c r="M458" s="152"/>
      <c r="T458" s="153"/>
      <c r="AT458" s="148" t="s">
        <v>159</v>
      </c>
      <c r="AU458" s="148" t="s">
        <v>148</v>
      </c>
      <c r="AV458" s="13" t="s">
        <v>78</v>
      </c>
      <c r="AW458" s="13" t="s">
        <v>32</v>
      </c>
      <c r="AX458" s="13" t="s">
        <v>71</v>
      </c>
      <c r="AY458" s="148" t="s">
        <v>147</v>
      </c>
    </row>
    <row r="459" spans="2:65" s="13" customFormat="1">
      <c r="B459" s="147"/>
      <c r="D459" s="141" t="s">
        <v>159</v>
      </c>
      <c r="E459" s="148" t="s">
        <v>19</v>
      </c>
      <c r="F459" s="149" t="s">
        <v>636</v>
      </c>
      <c r="H459" s="150">
        <v>3.5999999999999997E-2</v>
      </c>
      <c r="I459" s="151"/>
      <c r="L459" s="147"/>
      <c r="M459" s="152"/>
      <c r="T459" s="153"/>
      <c r="AT459" s="148" t="s">
        <v>159</v>
      </c>
      <c r="AU459" s="148" t="s">
        <v>148</v>
      </c>
      <c r="AV459" s="13" t="s">
        <v>78</v>
      </c>
      <c r="AW459" s="13" t="s">
        <v>32</v>
      </c>
      <c r="AX459" s="13" t="s">
        <v>71</v>
      </c>
      <c r="AY459" s="148" t="s">
        <v>147</v>
      </c>
    </row>
    <row r="460" spans="2:65" s="13" customFormat="1">
      <c r="B460" s="147"/>
      <c r="D460" s="141" t="s">
        <v>159</v>
      </c>
      <c r="E460" s="148" t="s">
        <v>19</v>
      </c>
      <c r="F460" s="149" t="s">
        <v>637</v>
      </c>
      <c r="H460" s="150">
        <v>0.01</v>
      </c>
      <c r="I460" s="151"/>
      <c r="L460" s="147"/>
      <c r="M460" s="152"/>
      <c r="T460" s="153"/>
      <c r="AT460" s="148" t="s">
        <v>159</v>
      </c>
      <c r="AU460" s="148" t="s">
        <v>148</v>
      </c>
      <c r="AV460" s="13" t="s">
        <v>78</v>
      </c>
      <c r="AW460" s="13" t="s">
        <v>32</v>
      </c>
      <c r="AX460" s="13" t="s">
        <v>71</v>
      </c>
      <c r="AY460" s="148" t="s">
        <v>147</v>
      </c>
    </row>
    <row r="461" spans="2:65" s="14" customFormat="1">
      <c r="B461" s="154"/>
      <c r="D461" s="141" t="s">
        <v>159</v>
      </c>
      <c r="E461" s="155" t="s">
        <v>19</v>
      </c>
      <c r="F461" s="156" t="s">
        <v>163</v>
      </c>
      <c r="H461" s="157">
        <v>0.111</v>
      </c>
      <c r="I461" s="158"/>
      <c r="L461" s="154"/>
      <c r="M461" s="159"/>
      <c r="T461" s="160"/>
      <c r="AT461" s="155" t="s">
        <v>159</v>
      </c>
      <c r="AU461" s="155" t="s">
        <v>148</v>
      </c>
      <c r="AV461" s="14" t="s">
        <v>155</v>
      </c>
      <c r="AW461" s="14" t="s">
        <v>32</v>
      </c>
      <c r="AX461" s="14" t="s">
        <v>76</v>
      </c>
      <c r="AY461" s="155" t="s">
        <v>147</v>
      </c>
    </row>
    <row r="462" spans="2:65" s="11" customFormat="1" ht="22.9" customHeight="1">
      <c r="B462" s="111"/>
      <c r="D462" s="112" t="s">
        <v>70</v>
      </c>
      <c r="E462" s="121" t="s">
        <v>638</v>
      </c>
      <c r="F462" s="121" t="s">
        <v>639</v>
      </c>
      <c r="I462" s="114"/>
      <c r="J462" s="122">
        <f>BK462</f>
        <v>0</v>
      </c>
      <c r="L462" s="111"/>
      <c r="M462" s="116"/>
      <c r="P462" s="117">
        <f>SUM(P463:P472)</f>
        <v>0</v>
      </c>
      <c r="R462" s="117">
        <f>SUM(R463:R472)</f>
        <v>0</v>
      </c>
      <c r="T462" s="118">
        <f>SUM(T463:T472)</f>
        <v>0</v>
      </c>
      <c r="AR462" s="112" t="s">
        <v>76</v>
      </c>
      <c r="AT462" s="119" t="s">
        <v>70</v>
      </c>
      <c r="AU462" s="119" t="s">
        <v>76</v>
      </c>
      <c r="AY462" s="112" t="s">
        <v>147</v>
      </c>
      <c r="BK462" s="120">
        <f>SUM(BK463:BK472)</f>
        <v>0</v>
      </c>
    </row>
    <row r="463" spans="2:65" s="1" customFormat="1" ht="44.25" customHeight="1">
      <c r="B463" s="33"/>
      <c r="C463" s="123" t="s">
        <v>640</v>
      </c>
      <c r="D463" s="123" t="s">
        <v>150</v>
      </c>
      <c r="E463" s="124" t="s">
        <v>641</v>
      </c>
      <c r="F463" s="125" t="s">
        <v>642</v>
      </c>
      <c r="G463" s="126" t="s">
        <v>172</v>
      </c>
      <c r="H463" s="127">
        <v>68.444000000000003</v>
      </c>
      <c r="I463" s="128"/>
      <c r="J463" s="129">
        <f>ROUND(I463*H463,2)</f>
        <v>0</v>
      </c>
      <c r="K463" s="125" t="s">
        <v>154</v>
      </c>
      <c r="L463" s="33"/>
      <c r="M463" s="130" t="s">
        <v>19</v>
      </c>
      <c r="N463" s="131" t="s">
        <v>42</v>
      </c>
      <c r="P463" s="132">
        <f>O463*H463</f>
        <v>0</v>
      </c>
      <c r="Q463" s="132">
        <v>0</v>
      </c>
      <c r="R463" s="132">
        <f>Q463*H463</f>
        <v>0</v>
      </c>
      <c r="S463" s="132">
        <v>0</v>
      </c>
      <c r="T463" s="133">
        <f>S463*H463</f>
        <v>0</v>
      </c>
      <c r="AR463" s="134" t="s">
        <v>155</v>
      </c>
      <c r="AT463" s="134" t="s">
        <v>150</v>
      </c>
      <c r="AU463" s="134" t="s">
        <v>78</v>
      </c>
      <c r="AY463" s="18" t="s">
        <v>147</v>
      </c>
      <c r="BE463" s="135">
        <f>IF(N463="základní",J463,0)</f>
        <v>0</v>
      </c>
      <c r="BF463" s="135">
        <f>IF(N463="snížená",J463,0)</f>
        <v>0</v>
      </c>
      <c r="BG463" s="135">
        <f>IF(N463="zákl. přenesená",J463,0)</f>
        <v>0</v>
      </c>
      <c r="BH463" s="135">
        <f>IF(N463="sníž. přenesená",J463,0)</f>
        <v>0</v>
      </c>
      <c r="BI463" s="135">
        <f>IF(N463="nulová",J463,0)</f>
        <v>0</v>
      </c>
      <c r="BJ463" s="18" t="s">
        <v>76</v>
      </c>
      <c r="BK463" s="135">
        <f>ROUND(I463*H463,2)</f>
        <v>0</v>
      </c>
      <c r="BL463" s="18" t="s">
        <v>155</v>
      </c>
      <c r="BM463" s="134" t="s">
        <v>643</v>
      </c>
    </row>
    <row r="464" spans="2:65" s="1" customFormat="1">
      <c r="B464" s="33"/>
      <c r="D464" s="136" t="s">
        <v>157</v>
      </c>
      <c r="F464" s="137" t="s">
        <v>644</v>
      </c>
      <c r="I464" s="138"/>
      <c r="L464" s="33"/>
      <c r="M464" s="139"/>
      <c r="T464" s="54"/>
      <c r="AT464" s="18" t="s">
        <v>157</v>
      </c>
      <c r="AU464" s="18" t="s">
        <v>78</v>
      </c>
    </row>
    <row r="465" spans="2:65" s="1" customFormat="1" ht="33" customHeight="1">
      <c r="B465" s="33"/>
      <c r="C465" s="123" t="s">
        <v>645</v>
      </c>
      <c r="D465" s="123" t="s">
        <v>150</v>
      </c>
      <c r="E465" s="124" t="s">
        <v>646</v>
      </c>
      <c r="F465" s="125" t="s">
        <v>647</v>
      </c>
      <c r="G465" s="126" t="s">
        <v>172</v>
      </c>
      <c r="H465" s="127">
        <v>68.444000000000003</v>
      </c>
      <c r="I465" s="128"/>
      <c r="J465" s="129">
        <f>ROUND(I465*H465,2)</f>
        <v>0</v>
      </c>
      <c r="K465" s="125" t="s">
        <v>154</v>
      </c>
      <c r="L465" s="33"/>
      <c r="M465" s="130" t="s">
        <v>19</v>
      </c>
      <c r="N465" s="131" t="s">
        <v>42</v>
      </c>
      <c r="P465" s="132">
        <f>O465*H465</f>
        <v>0</v>
      </c>
      <c r="Q465" s="132">
        <v>0</v>
      </c>
      <c r="R465" s="132">
        <f>Q465*H465</f>
        <v>0</v>
      </c>
      <c r="S465" s="132">
        <v>0</v>
      </c>
      <c r="T465" s="133">
        <f>S465*H465</f>
        <v>0</v>
      </c>
      <c r="AR465" s="134" t="s">
        <v>155</v>
      </c>
      <c r="AT465" s="134" t="s">
        <v>150</v>
      </c>
      <c r="AU465" s="134" t="s">
        <v>78</v>
      </c>
      <c r="AY465" s="18" t="s">
        <v>147</v>
      </c>
      <c r="BE465" s="135">
        <f>IF(N465="základní",J465,0)</f>
        <v>0</v>
      </c>
      <c r="BF465" s="135">
        <f>IF(N465="snížená",J465,0)</f>
        <v>0</v>
      </c>
      <c r="BG465" s="135">
        <f>IF(N465="zákl. přenesená",J465,0)</f>
        <v>0</v>
      </c>
      <c r="BH465" s="135">
        <f>IF(N465="sníž. přenesená",J465,0)</f>
        <v>0</v>
      </c>
      <c r="BI465" s="135">
        <f>IF(N465="nulová",J465,0)</f>
        <v>0</v>
      </c>
      <c r="BJ465" s="18" t="s">
        <v>76</v>
      </c>
      <c r="BK465" s="135">
        <f>ROUND(I465*H465,2)</f>
        <v>0</v>
      </c>
      <c r="BL465" s="18" t="s">
        <v>155</v>
      </c>
      <c r="BM465" s="134" t="s">
        <v>648</v>
      </c>
    </row>
    <row r="466" spans="2:65" s="1" customFormat="1">
      <c r="B466" s="33"/>
      <c r="D466" s="136" t="s">
        <v>157</v>
      </c>
      <c r="F466" s="137" t="s">
        <v>649</v>
      </c>
      <c r="I466" s="138"/>
      <c r="L466" s="33"/>
      <c r="M466" s="139"/>
      <c r="T466" s="54"/>
      <c r="AT466" s="18" t="s">
        <v>157</v>
      </c>
      <c r="AU466" s="18" t="s">
        <v>78</v>
      </c>
    </row>
    <row r="467" spans="2:65" s="1" customFormat="1" ht="44.25" customHeight="1">
      <c r="B467" s="33"/>
      <c r="C467" s="123" t="s">
        <v>650</v>
      </c>
      <c r="D467" s="123" t="s">
        <v>150</v>
      </c>
      <c r="E467" s="124" t="s">
        <v>651</v>
      </c>
      <c r="F467" s="125" t="s">
        <v>652</v>
      </c>
      <c r="G467" s="126" t="s">
        <v>172</v>
      </c>
      <c r="H467" s="127">
        <v>1300.4359999999999</v>
      </c>
      <c r="I467" s="128"/>
      <c r="J467" s="129">
        <f>ROUND(I467*H467,2)</f>
        <v>0</v>
      </c>
      <c r="K467" s="125" t="s">
        <v>154</v>
      </c>
      <c r="L467" s="33"/>
      <c r="M467" s="130" t="s">
        <v>19</v>
      </c>
      <c r="N467" s="131" t="s">
        <v>42</v>
      </c>
      <c r="P467" s="132">
        <f>O467*H467</f>
        <v>0</v>
      </c>
      <c r="Q467" s="132">
        <v>0</v>
      </c>
      <c r="R467" s="132">
        <f>Q467*H467</f>
        <v>0</v>
      </c>
      <c r="S467" s="132">
        <v>0</v>
      </c>
      <c r="T467" s="133">
        <f>S467*H467</f>
        <v>0</v>
      </c>
      <c r="AR467" s="134" t="s">
        <v>155</v>
      </c>
      <c r="AT467" s="134" t="s">
        <v>150</v>
      </c>
      <c r="AU467" s="134" t="s">
        <v>78</v>
      </c>
      <c r="AY467" s="18" t="s">
        <v>147</v>
      </c>
      <c r="BE467" s="135">
        <f>IF(N467="základní",J467,0)</f>
        <v>0</v>
      </c>
      <c r="BF467" s="135">
        <f>IF(N467="snížená",J467,0)</f>
        <v>0</v>
      </c>
      <c r="BG467" s="135">
        <f>IF(N467="zákl. přenesená",J467,0)</f>
        <v>0</v>
      </c>
      <c r="BH467" s="135">
        <f>IF(N467="sníž. přenesená",J467,0)</f>
        <v>0</v>
      </c>
      <c r="BI467" s="135">
        <f>IF(N467="nulová",J467,0)</f>
        <v>0</v>
      </c>
      <c r="BJ467" s="18" t="s">
        <v>76</v>
      </c>
      <c r="BK467" s="135">
        <f>ROUND(I467*H467,2)</f>
        <v>0</v>
      </c>
      <c r="BL467" s="18" t="s">
        <v>155</v>
      </c>
      <c r="BM467" s="134" t="s">
        <v>653</v>
      </c>
    </row>
    <row r="468" spans="2:65" s="1" customFormat="1">
      <c r="B468" s="33"/>
      <c r="D468" s="136" t="s">
        <v>157</v>
      </c>
      <c r="F468" s="137" t="s">
        <v>654</v>
      </c>
      <c r="I468" s="138"/>
      <c r="L468" s="33"/>
      <c r="M468" s="139"/>
      <c r="T468" s="54"/>
      <c r="AT468" s="18" t="s">
        <v>157</v>
      </c>
      <c r="AU468" s="18" t="s">
        <v>78</v>
      </c>
    </row>
    <row r="469" spans="2:65" s="12" customFormat="1">
      <c r="B469" s="140"/>
      <c r="D469" s="141" t="s">
        <v>159</v>
      </c>
      <c r="E469" s="142" t="s">
        <v>19</v>
      </c>
      <c r="F469" s="143" t="s">
        <v>655</v>
      </c>
      <c r="H469" s="142" t="s">
        <v>19</v>
      </c>
      <c r="I469" s="144"/>
      <c r="L469" s="140"/>
      <c r="M469" s="145"/>
      <c r="T469" s="146"/>
      <c r="AT469" s="142" t="s">
        <v>159</v>
      </c>
      <c r="AU469" s="142" t="s">
        <v>78</v>
      </c>
      <c r="AV469" s="12" t="s">
        <v>76</v>
      </c>
      <c r="AW469" s="12" t="s">
        <v>32</v>
      </c>
      <c r="AX469" s="12" t="s">
        <v>71</v>
      </c>
      <c r="AY469" s="142" t="s">
        <v>147</v>
      </c>
    </row>
    <row r="470" spans="2:65" s="13" customFormat="1">
      <c r="B470" s="147"/>
      <c r="D470" s="141" t="s">
        <v>159</v>
      </c>
      <c r="E470" s="148" t="s">
        <v>19</v>
      </c>
      <c r="F470" s="149" t="s">
        <v>656</v>
      </c>
      <c r="H470" s="150">
        <v>1300.4359999999999</v>
      </c>
      <c r="I470" s="151"/>
      <c r="L470" s="147"/>
      <c r="M470" s="152"/>
      <c r="T470" s="153"/>
      <c r="AT470" s="148" t="s">
        <v>159</v>
      </c>
      <c r="AU470" s="148" t="s">
        <v>78</v>
      </c>
      <c r="AV470" s="13" t="s">
        <v>78</v>
      </c>
      <c r="AW470" s="13" t="s">
        <v>32</v>
      </c>
      <c r="AX470" s="13" t="s">
        <v>76</v>
      </c>
      <c r="AY470" s="148" t="s">
        <v>147</v>
      </c>
    </row>
    <row r="471" spans="2:65" s="1" customFormat="1" ht="49.15" customHeight="1">
      <c r="B471" s="33"/>
      <c r="C471" s="123" t="s">
        <v>657</v>
      </c>
      <c r="D471" s="123" t="s">
        <v>150</v>
      </c>
      <c r="E471" s="124" t="s">
        <v>658</v>
      </c>
      <c r="F471" s="125" t="s">
        <v>659</v>
      </c>
      <c r="G471" s="126" t="s">
        <v>172</v>
      </c>
      <c r="H471" s="127">
        <v>68.444000000000003</v>
      </c>
      <c r="I471" s="128"/>
      <c r="J471" s="129">
        <f>ROUND(I471*H471,2)</f>
        <v>0</v>
      </c>
      <c r="K471" s="125" t="s">
        <v>154</v>
      </c>
      <c r="L471" s="33"/>
      <c r="M471" s="130" t="s">
        <v>19</v>
      </c>
      <c r="N471" s="131" t="s">
        <v>42</v>
      </c>
      <c r="P471" s="132">
        <f>O471*H471</f>
        <v>0</v>
      </c>
      <c r="Q471" s="132">
        <v>0</v>
      </c>
      <c r="R471" s="132">
        <f>Q471*H471</f>
        <v>0</v>
      </c>
      <c r="S471" s="132">
        <v>0</v>
      </c>
      <c r="T471" s="133">
        <f>S471*H471</f>
        <v>0</v>
      </c>
      <c r="AR471" s="134" t="s">
        <v>155</v>
      </c>
      <c r="AT471" s="134" t="s">
        <v>150</v>
      </c>
      <c r="AU471" s="134" t="s">
        <v>78</v>
      </c>
      <c r="AY471" s="18" t="s">
        <v>147</v>
      </c>
      <c r="BE471" s="135">
        <f>IF(N471="základní",J471,0)</f>
        <v>0</v>
      </c>
      <c r="BF471" s="135">
        <f>IF(N471="snížená",J471,0)</f>
        <v>0</v>
      </c>
      <c r="BG471" s="135">
        <f>IF(N471="zákl. přenesená",J471,0)</f>
        <v>0</v>
      </c>
      <c r="BH471" s="135">
        <f>IF(N471="sníž. přenesená",J471,0)</f>
        <v>0</v>
      </c>
      <c r="BI471" s="135">
        <f>IF(N471="nulová",J471,0)</f>
        <v>0</v>
      </c>
      <c r="BJ471" s="18" t="s">
        <v>76</v>
      </c>
      <c r="BK471" s="135">
        <f>ROUND(I471*H471,2)</f>
        <v>0</v>
      </c>
      <c r="BL471" s="18" t="s">
        <v>155</v>
      </c>
      <c r="BM471" s="134" t="s">
        <v>660</v>
      </c>
    </row>
    <row r="472" spans="2:65" s="1" customFormat="1">
      <c r="B472" s="33"/>
      <c r="D472" s="136" t="s">
        <v>157</v>
      </c>
      <c r="F472" s="137" t="s">
        <v>661</v>
      </c>
      <c r="I472" s="138"/>
      <c r="L472" s="33"/>
      <c r="M472" s="139"/>
      <c r="T472" s="54"/>
      <c r="AT472" s="18" t="s">
        <v>157</v>
      </c>
      <c r="AU472" s="18" t="s">
        <v>78</v>
      </c>
    </row>
    <row r="473" spans="2:65" s="11" customFormat="1" ht="22.9" customHeight="1">
      <c r="B473" s="111"/>
      <c r="D473" s="112" t="s">
        <v>70</v>
      </c>
      <c r="E473" s="121" t="s">
        <v>662</v>
      </c>
      <c r="F473" s="121" t="s">
        <v>663</v>
      </c>
      <c r="I473" s="114"/>
      <c r="J473" s="122">
        <f>BK473</f>
        <v>0</v>
      </c>
      <c r="L473" s="111"/>
      <c r="M473" s="116"/>
      <c r="P473" s="117">
        <f>SUM(P474:P475)</f>
        <v>0</v>
      </c>
      <c r="R473" s="117">
        <f>SUM(R474:R475)</f>
        <v>0</v>
      </c>
      <c r="T473" s="118">
        <f>SUM(T474:T475)</f>
        <v>0</v>
      </c>
      <c r="AR473" s="112" t="s">
        <v>76</v>
      </c>
      <c r="AT473" s="119" t="s">
        <v>70</v>
      </c>
      <c r="AU473" s="119" t="s">
        <v>76</v>
      </c>
      <c r="AY473" s="112" t="s">
        <v>147</v>
      </c>
      <c r="BK473" s="120">
        <f>SUM(BK474:BK475)</f>
        <v>0</v>
      </c>
    </row>
    <row r="474" spans="2:65" s="1" customFormat="1" ht="66.75" customHeight="1">
      <c r="B474" s="33"/>
      <c r="C474" s="123" t="s">
        <v>664</v>
      </c>
      <c r="D474" s="123" t="s">
        <v>150</v>
      </c>
      <c r="E474" s="124" t="s">
        <v>665</v>
      </c>
      <c r="F474" s="125" t="s">
        <v>666</v>
      </c>
      <c r="G474" s="126" t="s">
        <v>172</v>
      </c>
      <c r="H474" s="127">
        <v>21.286000000000001</v>
      </c>
      <c r="I474" s="128"/>
      <c r="J474" s="129">
        <f>ROUND(I474*H474,2)</f>
        <v>0</v>
      </c>
      <c r="K474" s="125" t="s">
        <v>154</v>
      </c>
      <c r="L474" s="33"/>
      <c r="M474" s="130" t="s">
        <v>19</v>
      </c>
      <c r="N474" s="131" t="s">
        <v>42</v>
      </c>
      <c r="P474" s="132">
        <f>O474*H474</f>
        <v>0</v>
      </c>
      <c r="Q474" s="132">
        <v>0</v>
      </c>
      <c r="R474" s="132">
        <f>Q474*H474</f>
        <v>0</v>
      </c>
      <c r="S474" s="132">
        <v>0</v>
      </c>
      <c r="T474" s="133">
        <f>S474*H474</f>
        <v>0</v>
      </c>
      <c r="AR474" s="134" t="s">
        <v>155</v>
      </c>
      <c r="AT474" s="134" t="s">
        <v>150</v>
      </c>
      <c r="AU474" s="134" t="s">
        <v>78</v>
      </c>
      <c r="AY474" s="18" t="s">
        <v>147</v>
      </c>
      <c r="BE474" s="135">
        <f>IF(N474="základní",J474,0)</f>
        <v>0</v>
      </c>
      <c r="BF474" s="135">
        <f>IF(N474="snížená",J474,0)</f>
        <v>0</v>
      </c>
      <c r="BG474" s="135">
        <f>IF(N474="zákl. přenesená",J474,0)</f>
        <v>0</v>
      </c>
      <c r="BH474" s="135">
        <f>IF(N474="sníž. přenesená",J474,0)</f>
        <v>0</v>
      </c>
      <c r="BI474" s="135">
        <f>IF(N474="nulová",J474,0)</f>
        <v>0</v>
      </c>
      <c r="BJ474" s="18" t="s">
        <v>76</v>
      </c>
      <c r="BK474" s="135">
        <f>ROUND(I474*H474,2)</f>
        <v>0</v>
      </c>
      <c r="BL474" s="18" t="s">
        <v>155</v>
      </c>
      <c r="BM474" s="134" t="s">
        <v>667</v>
      </c>
    </row>
    <row r="475" spans="2:65" s="1" customFormat="1">
      <c r="B475" s="33"/>
      <c r="D475" s="136" t="s">
        <v>157</v>
      </c>
      <c r="F475" s="137" t="s">
        <v>668</v>
      </c>
      <c r="I475" s="138"/>
      <c r="L475" s="33"/>
      <c r="M475" s="139"/>
      <c r="T475" s="54"/>
      <c r="AT475" s="18" t="s">
        <v>157</v>
      </c>
      <c r="AU475" s="18" t="s">
        <v>78</v>
      </c>
    </row>
    <row r="476" spans="2:65" s="11" customFormat="1" ht="25.9" customHeight="1">
      <c r="B476" s="111"/>
      <c r="D476" s="112" t="s">
        <v>70</v>
      </c>
      <c r="E476" s="113" t="s">
        <v>669</v>
      </c>
      <c r="F476" s="113" t="s">
        <v>670</v>
      </c>
      <c r="I476" s="114"/>
      <c r="J476" s="115">
        <f>BK476</f>
        <v>0</v>
      </c>
      <c r="L476" s="111"/>
      <c r="M476" s="116"/>
      <c r="P476" s="117">
        <f>P477+P496+P505+P543+P579+P635+P650+P672+P900+P902+P951+P982+P1004+P1210+P1232+P1458+P1608+P1674+P1794+P1851+P1934+P2029+P2055</f>
        <v>0</v>
      </c>
      <c r="R476" s="117">
        <f>R477+R496+R505+R543+R579+R635+R650+R672+R900+R902+R951+R982+R1004+R1210+R1232+R1458+R1608+R1674+R1794+R1851+R1934+R2029+R2055</f>
        <v>24.091766769999996</v>
      </c>
      <c r="T476" s="118">
        <f>T477+T496+T505+T543+T579+T635+T650+T672+T900+T902+T951+T982+T1004+T1210+T1232+T1458+T1608+T1674+T1794+T1851+T1934+T2029+T2055</f>
        <v>16.720181400000001</v>
      </c>
      <c r="AR476" s="112" t="s">
        <v>78</v>
      </c>
      <c r="AT476" s="119" t="s">
        <v>70</v>
      </c>
      <c r="AU476" s="119" t="s">
        <v>71</v>
      </c>
      <c r="AY476" s="112" t="s">
        <v>147</v>
      </c>
      <c r="BK476" s="120">
        <f>BK477+BK496+BK505+BK543+BK579+BK635+BK650+BK672+BK900+BK902+BK951+BK982+BK1004+BK1210+BK1232+BK1458+BK1608+BK1674+BK1794+BK1851+BK1934+BK2029+BK2055</f>
        <v>0</v>
      </c>
    </row>
    <row r="477" spans="2:65" s="11" customFormat="1" ht="22.9" customHeight="1">
      <c r="B477" s="111"/>
      <c r="D477" s="112" t="s">
        <v>70</v>
      </c>
      <c r="E477" s="121" t="s">
        <v>671</v>
      </c>
      <c r="F477" s="121" t="s">
        <v>672</v>
      </c>
      <c r="I477" s="114"/>
      <c r="J477" s="122">
        <f>BK477</f>
        <v>0</v>
      </c>
      <c r="L477" s="111"/>
      <c r="M477" s="116"/>
      <c r="P477" s="117">
        <f>SUM(P478:P495)</f>
        <v>0</v>
      </c>
      <c r="R477" s="117">
        <f>SUM(R478:R495)</f>
        <v>0.1758208</v>
      </c>
      <c r="T477" s="118">
        <f>SUM(T478:T495)</f>
        <v>0</v>
      </c>
      <c r="AR477" s="112" t="s">
        <v>78</v>
      </c>
      <c r="AT477" s="119" t="s">
        <v>70</v>
      </c>
      <c r="AU477" s="119" t="s">
        <v>76</v>
      </c>
      <c r="AY477" s="112" t="s">
        <v>147</v>
      </c>
      <c r="BK477" s="120">
        <f>SUM(BK478:BK495)</f>
        <v>0</v>
      </c>
    </row>
    <row r="478" spans="2:65" s="1" customFormat="1" ht="37.9" customHeight="1">
      <c r="B478" s="33"/>
      <c r="C478" s="123" t="s">
        <v>673</v>
      </c>
      <c r="D478" s="123" t="s">
        <v>150</v>
      </c>
      <c r="E478" s="124" t="s">
        <v>674</v>
      </c>
      <c r="F478" s="125" t="s">
        <v>675</v>
      </c>
      <c r="G478" s="126" t="s">
        <v>153</v>
      </c>
      <c r="H478" s="127">
        <v>22.78</v>
      </c>
      <c r="I478" s="128"/>
      <c r="J478" s="129">
        <f>ROUND(I478*H478,2)</f>
        <v>0</v>
      </c>
      <c r="K478" s="125" t="s">
        <v>154</v>
      </c>
      <c r="L478" s="33"/>
      <c r="M478" s="130" t="s">
        <v>19</v>
      </c>
      <c r="N478" s="131" t="s">
        <v>42</v>
      </c>
      <c r="P478" s="132">
        <f>O478*H478</f>
        <v>0</v>
      </c>
      <c r="Q478" s="132">
        <v>0</v>
      </c>
      <c r="R478" s="132">
        <f>Q478*H478</f>
        <v>0</v>
      </c>
      <c r="S478" s="132">
        <v>0</v>
      </c>
      <c r="T478" s="133">
        <f>S478*H478</f>
        <v>0</v>
      </c>
      <c r="AR478" s="134" t="s">
        <v>276</v>
      </c>
      <c r="AT478" s="134" t="s">
        <v>150</v>
      </c>
      <c r="AU478" s="134" t="s">
        <v>78</v>
      </c>
      <c r="AY478" s="18" t="s">
        <v>147</v>
      </c>
      <c r="BE478" s="135">
        <f>IF(N478="základní",J478,0)</f>
        <v>0</v>
      </c>
      <c r="BF478" s="135">
        <f>IF(N478="snížená",J478,0)</f>
        <v>0</v>
      </c>
      <c r="BG478" s="135">
        <f>IF(N478="zákl. přenesená",J478,0)</f>
        <v>0</v>
      </c>
      <c r="BH478" s="135">
        <f>IF(N478="sníž. přenesená",J478,0)</f>
        <v>0</v>
      </c>
      <c r="BI478" s="135">
        <f>IF(N478="nulová",J478,0)</f>
        <v>0</v>
      </c>
      <c r="BJ478" s="18" t="s">
        <v>76</v>
      </c>
      <c r="BK478" s="135">
        <f>ROUND(I478*H478,2)</f>
        <v>0</v>
      </c>
      <c r="BL478" s="18" t="s">
        <v>276</v>
      </c>
      <c r="BM478" s="134" t="s">
        <v>676</v>
      </c>
    </row>
    <row r="479" spans="2:65" s="1" customFormat="1">
      <c r="B479" s="33"/>
      <c r="D479" s="136" t="s">
        <v>157</v>
      </c>
      <c r="F479" s="137" t="s">
        <v>677</v>
      </c>
      <c r="I479" s="138"/>
      <c r="L479" s="33"/>
      <c r="M479" s="139"/>
      <c r="T479" s="54"/>
      <c r="AT479" s="18" t="s">
        <v>157</v>
      </c>
      <c r="AU479" s="18" t="s">
        <v>78</v>
      </c>
    </row>
    <row r="480" spans="2:65" s="12" customFormat="1">
      <c r="B480" s="140"/>
      <c r="D480" s="141" t="s">
        <v>159</v>
      </c>
      <c r="E480" s="142" t="s">
        <v>19</v>
      </c>
      <c r="F480" s="143" t="s">
        <v>282</v>
      </c>
      <c r="H480" s="142" t="s">
        <v>19</v>
      </c>
      <c r="I480" s="144"/>
      <c r="L480" s="140"/>
      <c r="M480" s="145"/>
      <c r="T480" s="146"/>
      <c r="AT480" s="142" t="s">
        <v>159</v>
      </c>
      <c r="AU480" s="142" t="s">
        <v>78</v>
      </c>
      <c r="AV480" s="12" t="s">
        <v>76</v>
      </c>
      <c r="AW480" s="12" t="s">
        <v>32</v>
      </c>
      <c r="AX480" s="12" t="s">
        <v>71</v>
      </c>
      <c r="AY480" s="142" t="s">
        <v>147</v>
      </c>
    </row>
    <row r="481" spans="2:65" s="13" customFormat="1">
      <c r="B481" s="147"/>
      <c r="D481" s="141" t="s">
        <v>159</v>
      </c>
      <c r="E481" s="148" t="s">
        <v>19</v>
      </c>
      <c r="F481" s="149" t="s">
        <v>308</v>
      </c>
      <c r="H481" s="150">
        <v>22.78</v>
      </c>
      <c r="I481" s="151"/>
      <c r="L481" s="147"/>
      <c r="M481" s="152"/>
      <c r="T481" s="153"/>
      <c r="AT481" s="148" t="s">
        <v>159</v>
      </c>
      <c r="AU481" s="148" t="s">
        <v>78</v>
      </c>
      <c r="AV481" s="13" t="s">
        <v>78</v>
      </c>
      <c r="AW481" s="13" t="s">
        <v>32</v>
      </c>
      <c r="AX481" s="13" t="s">
        <v>76</v>
      </c>
      <c r="AY481" s="148" t="s">
        <v>147</v>
      </c>
    </row>
    <row r="482" spans="2:65" s="1" customFormat="1" ht="24.2" customHeight="1">
      <c r="B482" s="33"/>
      <c r="C482" s="161" t="s">
        <v>678</v>
      </c>
      <c r="D482" s="161" t="s">
        <v>338</v>
      </c>
      <c r="E482" s="162" t="s">
        <v>679</v>
      </c>
      <c r="F482" s="163" t="s">
        <v>680</v>
      </c>
      <c r="G482" s="164" t="s">
        <v>153</v>
      </c>
      <c r="H482" s="165">
        <v>68.051000000000002</v>
      </c>
      <c r="I482" s="166"/>
      <c r="J482" s="167">
        <f>ROUND(I482*H482,2)</f>
        <v>0</v>
      </c>
      <c r="K482" s="163" t="s">
        <v>154</v>
      </c>
      <c r="L482" s="168"/>
      <c r="M482" s="169" t="s">
        <v>19</v>
      </c>
      <c r="N482" s="170" t="s">
        <v>42</v>
      </c>
      <c r="P482" s="132">
        <f>O482*H482</f>
        <v>0</v>
      </c>
      <c r="Q482" s="132">
        <v>2E-3</v>
      </c>
      <c r="R482" s="132">
        <f>Q482*H482</f>
        <v>0.136102</v>
      </c>
      <c r="S482" s="132">
        <v>0</v>
      </c>
      <c r="T482" s="133">
        <f>S482*H482</f>
        <v>0</v>
      </c>
      <c r="AR482" s="134" t="s">
        <v>381</v>
      </c>
      <c r="AT482" s="134" t="s">
        <v>338</v>
      </c>
      <c r="AU482" s="134" t="s">
        <v>78</v>
      </c>
      <c r="AY482" s="18" t="s">
        <v>147</v>
      </c>
      <c r="BE482" s="135">
        <f>IF(N482="základní",J482,0)</f>
        <v>0</v>
      </c>
      <c r="BF482" s="135">
        <f>IF(N482="snížená",J482,0)</f>
        <v>0</v>
      </c>
      <c r="BG482" s="135">
        <f>IF(N482="zákl. přenesená",J482,0)</f>
        <v>0</v>
      </c>
      <c r="BH482" s="135">
        <f>IF(N482="sníž. přenesená",J482,0)</f>
        <v>0</v>
      </c>
      <c r="BI482" s="135">
        <f>IF(N482="nulová",J482,0)</f>
        <v>0</v>
      </c>
      <c r="BJ482" s="18" t="s">
        <v>76</v>
      </c>
      <c r="BK482" s="135">
        <f>ROUND(I482*H482,2)</f>
        <v>0</v>
      </c>
      <c r="BL482" s="18" t="s">
        <v>276</v>
      </c>
      <c r="BM482" s="134" t="s">
        <v>681</v>
      </c>
    </row>
    <row r="483" spans="2:65" s="12" customFormat="1">
      <c r="B483" s="140"/>
      <c r="D483" s="141" t="s">
        <v>159</v>
      </c>
      <c r="E483" s="142" t="s">
        <v>19</v>
      </c>
      <c r="F483" s="143" t="s">
        <v>682</v>
      </c>
      <c r="H483" s="142" t="s">
        <v>19</v>
      </c>
      <c r="I483" s="144"/>
      <c r="L483" s="140"/>
      <c r="M483" s="145"/>
      <c r="T483" s="146"/>
      <c r="AT483" s="142" t="s">
        <v>159</v>
      </c>
      <c r="AU483" s="142" t="s">
        <v>78</v>
      </c>
      <c r="AV483" s="12" t="s">
        <v>76</v>
      </c>
      <c r="AW483" s="12" t="s">
        <v>32</v>
      </c>
      <c r="AX483" s="12" t="s">
        <v>71</v>
      </c>
      <c r="AY483" s="142" t="s">
        <v>147</v>
      </c>
    </row>
    <row r="484" spans="2:65" s="13" customFormat="1">
      <c r="B484" s="147"/>
      <c r="D484" s="141" t="s">
        <v>159</v>
      </c>
      <c r="E484" s="148" t="s">
        <v>19</v>
      </c>
      <c r="F484" s="149" t="s">
        <v>308</v>
      </c>
      <c r="H484" s="150">
        <v>22.78</v>
      </c>
      <c r="I484" s="151"/>
      <c r="L484" s="147"/>
      <c r="M484" s="152"/>
      <c r="T484" s="153"/>
      <c r="AT484" s="148" t="s">
        <v>159</v>
      </c>
      <c r="AU484" s="148" t="s">
        <v>78</v>
      </c>
      <c r="AV484" s="13" t="s">
        <v>78</v>
      </c>
      <c r="AW484" s="13" t="s">
        <v>32</v>
      </c>
      <c r="AX484" s="13" t="s">
        <v>71</v>
      </c>
      <c r="AY484" s="148" t="s">
        <v>147</v>
      </c>
    </row>
    <row r="485" spans="2:65" s="13" customFormat="1">
      <c r="B485" s="147"/>
      <c r="D485" s="141" t="s">
        <v>159</v>
      </c>
      <c r="E485" s="148" t="s">
        <v>19</v>
      </c>
      <c r="F485" s="149" t="s">
        <v>309</v>
      </c>
      <c r="H485" s="150">
        <v>42.03</v>
      </c>
      <c r="I485" s="151"/>
      <c r="L485" s="147"/>
      <c r="M485" s="152"/>
      <c r="T485" s="153"/>
      <c r="AT485" s="148" t="s">
        <v>159</v>
      </c>
      <c r="AU485" s="148" t="s">
        <v>78</v>
      </c>
      <c r="AV485" s="13" t="s">
        <v>78</v>
      </c>
      <c r="AW485" s="13" t="s">
        <v>32</v>
      </c>
      <c r="AX485" s="13" t="s">
        <v>71</v>
      </c>
      <c r="AY485" s="148" t="s">
        <v>147</v>
      </c>
    </row>
    <row r="486" spans="2:65" s="14" customFormat="1">
      <c r="B486" s="154"/>
      <c r="D486" s="141" t="s">
        <v>159</v>
      </c>
      <c r="E486" s="155" t="s">
        <v>19</v>
      </c>
      <c r="F486" s="156" t="s">
        <v>163</v>
      </c>
      <c r="H486" s="157">
        <v>64.81</v>
      </c>
      <c r="I486" s="158"/>
      <c r="L486" s="154"/>
      <c r="M486" s="159"/>
      <c r="T486" s="160"/>
      <c r="AT486" s="155" t="s">
        <v>159</v>
      </c>
      <c r="AU486" s="155" t="s">
        <v>78</v>
      </c>
      <c r="AV486" s="14" t="s">
        <v>155</v>
      </c>
      <c r="AW486" s="14" t="s">
        <v>32</v>
      </c>
      <c r="AX486" s="14" t="s">
        <v>76</v>
      </c>
      <c r="AY486" s="155" t="s">
        <v>147</v>
      </c>
    </row>
    <row r="487" spans="2:65" s="13" customFormat="1">
      <c r="B487" s="147"/>
      <c r="D487" s="141" t="s">
        <v>159</v>
      </c>
      <c r="F487" s="149" t="s">
        <v>683</v>
      </c>
      <c r="H487" s="150">
        <v>68.051000000000002</v>
      </c>
      <c r="I487" s="151"/>
      <c r="L487" s="147"/>
      <c r="M487" s="152"/>
      <c r="T487" s="153"/>
      <c r="AT487" s="148" t="s">
        <v>159</v>
      </c>
      <c r="AU487" s="148" t="s">
        <v>78</v>
      </c>
      <c r="AV487" s="13" t="s">
        <v>78</v>
      </c>
      <c r="AW487" s="13" t="s">
        <v>4</v>
      </c>
      <c r="AX487" s="13" t="s">
        <v>76</v>
      </c>
      <c r="AY487" s="148" t="s">
        <v>147</v>
      </c>
    </row>
    <row r="488" spans="2:65" s="1" customFormat="1" ht="37.9" customHeight="1">
      <c r="B488" s="33"/>
      <c r="C488" s="123" t="s">
        <v>684</v>
      </c>
      <c r="D488" s="123" t="s">
        <v>150</v>
      </c>
      <c r="E488" s="124" t="s">
        <v>685</v>
      </c>
      <c r="F488" s="125" t="s">
        <v>686</v>
      </c>
      <c r="G488" s="126" t="s">
        <v>153</v>
      </c>
      <c r="H488" s="127">
        <v>42.03</v>
      </c>
      <c r="I488" s="128"/>
      <c r="J488" s="129">
        <f>ROUND(I488*H488,2)</f>
        <v>0</v>
      </c>
      <c r="K488" s="125" t="s">
        <v>154</v>
      </c>
      <c r="L488" s="33"/>
      <c r="M488" s="130" t="s">
        <v>19</v>
      </c>
      <c r="N488" s="131" t="s">
        <v>42</v>
      </c>
      <c r="P488" s="132">
        <f>O488*H488</f>
        <v>0</v>
      </c>
      <c r="Q488" s="132">
        <v>0</v>
      </c>
      <c r="R488" s="132">
        <f>Q488*H488</f>
        <v>0</v>
      </c>
      <c r="S488" s="132">
        <v>0</v>
      </c>
      <c r="T488" s="133">
        <f>S488*H488</f>
        <v>0</v>
      </c>
      <c r="AR488" s="134" t="s">
        <v>276</v>
      </c>
      <c r="AT488" s="134" t="s">
        <v>150</v>
      </c>
      <c r="AU488" s="134" t="s">
        <v>78</v>
      </c>
      <c r="AY488" s="18" t="s">
        <v>147</v>
      </c>
      <c r="BE488" s="135">
        <f>IF(N488="základní",J488,0)</f>
        <v>0</v>
      </c>
      <c r="BF488" s="135">
        <f>IF(N488="snížená",J488,0)</f>
        <v>0</v>
      </c>
      <c r="BG488" s="135">
        <f>IF(N488="zákl. přenesená",J488,0)</f>
        <v>0</v>
      </c>
      <c r="BH488" s="135">
        <f>IF(N488="sníž. přenesená",J488,0)</f>
        <v>0</v>
      </c>
      <c r="BI488" s="135">
        <f>IF(N488="nulová",J488,0)</f>
        <v>0</v>
      </c>
      <c r="BJ488" s="18" t="s">
        <v>76</v>
      </c>
      <c r="BK488" s="135">
        <f>ROUND(I488*H488,2)</f>
        <v>0</v>
      </c>
      <c r="BL488" s="18" t="s">
        <v>276</v>
      </c>
      <c r="BM488" s="134" t="s">
        <v>687</v>
      </c>
    </row>
    <row r="489" spans="2:65" s="1" customFormat="1">
      <c r="B489" s="33"/>
      <c r="D489" s="136" t="s">
        <v>157</v>
      </c>
      <c r="F489" s="137" t="s">
        <v>688</v>
      </c>
      <c r="I489" s="138"/>
      <c r="L489" s="33"/>
      <c r="M489" s="139"/>
      <c r="T489" s="54"/>
      <c r="AT489" s="18" t="s">
        <v>157</v>
      </c>
      <c r="AU489" s="18" t="s">
        <v>78</v>
      </c>
    </row>
    <row r="490" spans="2:65" s="12" customFormat="1">
      <c r="B490" s="140"/>
      <c r="D490" s="141" t="s">
        <v>159</v>
      </c>
      <c r="E490" s="142" t="s">
        <v>19</v>
      </c>
      <c r="F490" s="143" t="s">
        <v>282</v>
      </c>
      <c r="H490" s="142" t="s">
        <v>19</v>
      </c>
      <c r="I490" s="144"/>
      <c r="L490" s="140"/>
      <c r="M490" s="145"/>
      <c r="T490" s="146"/>
      <c r="AT490" s="142" t="s">
        <v>159</v>
      </c>
      <c r="AU490" s="142" t="s">
        <v>78</v>
      </c>
      <c r="AV490" s="12" t="s">
        <v>76</v>
      </c>
      <c r="AW490" s="12" t="s">
        <v>32</v>
      </c>
      <c r="AX490" s="12" t="s">
        <v>71</v>
      </c>
      <c r="AY490" s="142" t="s">
        <v>147</v>
      </c>
    </row>
    <row r="491" spans="2:65" s="13" customFormat="1">
      <c r="B491" s="147"/>
      <c r="D491" s="141" t="s">
        <v>159</v>
      </c>
      <c r="E491" s="148" t="s">
        <v>19</v>
      </c>
      <c r="F491" s="149" t="s">
        <v>309</v>
      </c>
      <c r="H491" s="150">
        <v>42.03</v>
      </c>
      <c r="I491" s="151"/>
      <c r="L491" s="147"/>
      <c r="M491" s="152"/>
      <c r="T491" s="153"/>
      <c r="AT491" s="148" t="s">
        <v>159</v>
      </c>
      <c r="AU491" s="148" t="s">
        <v>78</v>
      </c>
      <c r="AV491" s="13" t="s">
        <v>78</v>
      </c>
      <c r="AW491" s="13" t="s">
        <v>32</v>
      </c>
      <c r="AX491" s="13" t="s">
        <v>76</v>
      </c>
      <c r="AY491" s="148" t="s">
        <v>147</v>
      </c>
    </row>
    <row r="492" spans="2:65" s="1" customFormat="1" ht="24.2" customHeight="1">
      <c r="B492" s="33"/>
      <c r="C492" s="161" t="s">
        <v>689</v>
      </c>
      <c r="D492" s="161" t="s">
        <v>338</v>
      </c>
      <c r="E492" s="162" t="s">
        <v>690</v>
      </c>
      <c r="F492" s="163" t="s">
        <v>691</v>
      </c>
      <c r="G492" s="164" t="s">
        <v>153</v>
      </c>
      <c r="H492" s="165">
        <v>44.131999999999998</v>
      </c>
      <c r="I492" s="166"/>
      <c r="J492" s="167">
        <f>ROUND(I492*H492,2)</f>
        <v>0</v>
      </c>
      <c r="K492" s="163" t="s">
        <v>154</v>
      </c>
      <c r="L492" s="168"/>
      <c r="M492" s="169" t="s">
        <v>19</v>
      </c>
      <c r="N492" s="170" t="s">
        <v>42</v>
      </c>
      <c r="P492" s="132">
        <f>O492*H492</f>
        <v>0</v>
      </c>
      <c r="Q492" s="132">
        <v>8.9999999999999998E-4</v>
      </c>
      <c r="R492" s="132">
        <f>Q492*H492</f>
        <v>3.9718799999999999E-2</v>
      </c>
      <c r="S492" s="132">
        <v>0</v>
      </c>
      <c r="T492" s="133">
        <f>S492*H492</f>
        <v>0</v>
      </c>
      <c r="AR492" s="134" t="s">
        <v>381</v>
      </c>
      <c r="AT492" s="134" t="s">
        <v>338</v>
      </c>
      <c r="AU492" s="134" t="s">
        <v>78</v>
      </c>
      <c r="AY492" s="18" t="s">
        <v>147</v>
      </c>
      <c r="BE492" s="135">
        <f>IF(N492="základní",J492,0)</f>
        <v>0</v>
      </c>
      <c r="BF492" s="135">
        <f>IF(N492="snížená",J492,0)</f>
        <v>0</v>
      </c>
      <c r="BG492" s="135">
        <f>IF(N492="zákl. přenesená",J492,0)</f>
        <v>0</v>
      </c>
      <c r="BH492" s="135">
        <f>IF(N492="sníž. přenesená",J492,0)</f>
        <v>0</v>
      </c>
      <c r="BI492" s="135">
        <f>IF(N492="nulová",J492,0)</f>
        <v>0</v>
      </c>
      <c r="BJ492" s="18" t="s">
        <v>76</v>
      </c>
      <c r="BK492" s="135">
        <f>ROUND(I492*H492,2)</f>
        <v>0</v>
      </c>
      <c r="BL492" s="18" t="s">
        <v>276</v>
      </c>
      <c r="BM492" s="134" t="s">
        <v>692</v>
      </c>
    </row>
    <row r="493" spans="2:65" s="12" customFormat="1">
      <c r="B493" s="140"/>
      <c r="D493" s="141" t="s">
        <v>159</v>
      </c>
      <c r="E493" s="142" t="s">
        <v>19</v>
      </c>
      <c r="F493" s="143" t="s">
        <v>282</v>
      </c>
      <c r="H493" s="142" t="s">
        <v>19</v>
      </c>
      <c r="I493" s="144"/>
      <c r="L493" s="140"/>
      <c r="M493" s="145"/>
      <c r="T493" s="146"/>
      <c r="AT493" s="142" t="s">
        <v>159</v>
      </c>
      <c r="AU493" s="142" t="s">
        <v>78</v>
      </c>
      <c r="AV493" s="12" t="s">
        <v>76</v>
      </c>
      <c r="AW493" s="12" t="s">
        <v>32</v>
      </c>
      <c r="AX493" s="12" t="s">
        <v>71</v>
      </c>
      <c r="AY493" s="142" t="s">
        <v>147</v>
      </c>
    </row>
    <row r="494" spans="2:65" s="13" customFormat="1">
      <c r="B494" s="147"/>
      <c r="D494" s="141" t="s">
        <v>159</v>
      </c>
      <c r="E494" s="148" t="s">
        <v>19</v>
      </c>
      <c r="F494" s="149" t="s">
        <v>309</v>
      </c>
      <c r="H494" s="150">
        <v>42.03</v>
      </c>
      <c r="I494" s="151"/>
      <c r="L494" s="147"/>
      <c r="M494" s="152"/>
      <c r="T494" s="153"/>
      <c r="AT494" s="148" t="s">
        <v>159</v>
      </c>
      <c r="AU494" s="148" t="s">
        <v>78</v>
      </c>
      <c r="AV494" s="13" t="s">
        <v>78</v>
      </c>
      <c r="AW494" s="13" t="s">
        <v>32</v>
      </c>
      <c r="AX494" s="13" t="s">
        <v>76</v>
      </c>
      <c r="AY494" s="148" t="s">
        <v>147</v>
      </c>
    </row>
    <row r="495" spans="2:65" s="13" customFormat="1">
      <c r="B495" s="147"/>
      <c r="D495" s="141" t="s">
        <v>159</v>
      </c>
      <c r="F495" s="149" t="s">
        <v>693</v>
      </c>
      <c r="H495" s="150">
        <v>44.131999999999998</v>
      </c>
      <c r="I495" s="151"/>
      <c r="L495" s="147"/>
      <c r="M495" s="152"/>
      <c r="T495" s="153"/>
      <c r="AT495" s="148" t="s">
        <v>159</v>
      </c>
      <c r="AU495" s="148" t="s">
        <v>78</v>
      </c>
      <c r="AV495" s="13" t="s">
        <v>78</v>
      </c>
      <c r="AW495" s="13" t="s">
        <v>4</v>
      </c>
      <c r="AX495" s="13" t="s">
        <v>76</v>
      </c>
      <c r="AY495" s="148" t="s">
        <v>147</v>
      </c>
    </row>
    <row r="496" spans="2:65" s="11" customFormat="1" ht="22.9" customHeight="1">
      <c r="B496" s="111"/>
      <c r="D496" s="112" t="s">
        <v>70</v>
      </c>
      <c r="E496" s="121" t="s">
        <v>694</v>
      </c>
      <c r="F496" s="121" t="s">
        <v>695</v>
      </c>
      <c r="I496" s="114"/>
      <c r="J496" s="122">
        <f>BK496</f>
        <v>0</v>
      </c>
      <c r="L496" s="111"/>
      <c r="M496" s="116"/>
      <c r="P496" s="117">
        <f>SUM(P497:P504)</f>
        <v>0</v>
      </c>
      <c r="R496" s="117">
        <f>SUM(R497:R504)</f>
        <v>0.81424439999999998</v>
      </c>
      <c r="T496" s="118">
        <f>SUM(T497:T504)</f>
        <v>0</v>
      </c>
      <c r="AR496" s="112" t="s">
        <v>78</v>
      </c>
      <c r="AT496" s="119" t="s">
        <v>70</v>
      </c>
      <c r="AU496" s="119" t="s">
        <v>76</v>
      </c>
      <c r="AY496" s="112" t="s">
        <v>147</v>
      </c>
      <c r="BK496" s="120">
        <f>SUM(BK497:BK504)</f>
        <v>0</v>
      </c>
    </row>
    <row r="497" spans="2:65" s="1" customFormat="1" ht="33" customHeight="1">
      <c r="B497" s="33"/>
      <c r="C497" s="123" t="s">
        <v>696</v>
      </c>
      <c r="D497" s="123" t="s">
        <v>150</v>
      </c>
      <c r="E497" s="124" t="s">
        <v>697</v>
      </c>
      <c r="F497" s="125" t="s">
        <v>698</v>
      </c>
      <c r="G497" s="126" t="s">
        <v>153</v>
      </c>
      <c r="H497" s="127">
        <v>81</v>
      </c>
      <c r="I497" s="128"/>
      <c r="J497" s="129">
        <f>ROUND(I497*H497,2)</f>
        <v>0</v>
      </c>
      <c r="K497" s="125" t="s">
        <v>154</v>
      </c>
      <c r="L497" s="33"/>
      <c r="M497" s="130" t="s">
        <v>19</v>
      </c>
      <c r="N497" s="131" t="s">
        <v>42</v>
      </c>
      <c r="P497" s="132">
        <f>O497*H497</f>
        <v>0</v>
      </c>
      <c r="Q497" s="132">
        <v>2.9999999999999997E-4</v>
      </c>
      <c r="R497" s="132">
        <f>Q497*H497</f>
        <v>2.4299999999999999E-2</v>
      </c>
      <c r="S497" s="132">
        <v>0</v>
      </c>
      <c r="T497" s="133">
        <f>S497*H497</f>
        <v>0</v>
      </c>
      <c r="AR497" s="134" t="s">
        <v>276</v>
      </c>
      <c r="AT497" s="134" t="s">
        <v>150</v>
      </c>
      <c r="AU497" s="134" t="s">
        <v>78</v>
      </c>
      <c r="AY497" s="18" t="s">
        <v>147</v>
      </c>
      <c r="BE497" s="135">
        <f>IF(N497="základní",J497,0)</f>
        <v>0</v>
      </c>
      <c r="BF497" s="135">
        <f>IF(N497="snížená",J497,0)</f>
        <v>0</v>
      </c>
      <c r="BG497" s="135">
        <f>IF(N497="zákl. přenesená",J497,0)</f>
        <v>0</v>
      </c>
      <c r="BH497" s="135">
        <f>IF(N497="sníž. přenesená",J497,0)</f>
        <v>0</v>
      </c>
      <c r="BI497" s="135">
        <f>IF(N497="nulová",J497,0)</f>
        <v>0</v>
      </c>
      <c r="BJ497" s="18" t="s">
        <v>76</v>
      </c>
      <c r="BK497" s="135">
        <f>ROUND(I497*H497,2)</f>
        <v>0</v>
      </c>
      <c r="BL497" s="18" t="s">
        <v>276</v>
      </c>
      <c r="BM497" s="134" t="s">
        <v>699</v>
      </c>
    </row>
    <row r="498" spans="2:65" s="1" customFormat="1">
      <c r="B498" s="33"/>
      <c r="D498" s="136" t="s">
        <v>157</v>
      </c>
      <c r="F498" s="137" t="s">
        <v>700</v>
      </c>
      <c r="I498" s="138"/>
      <c r="L498" s="33"/>
      <c r="M498" s="139"/>
      <c r="T498" s="54"/>
      <c r="AT498" s="18" t="s">
        <v>157</v>
      </c>
      <c r="AU498" s="18" t="s">
        <v>78</v>
      </c>
    </row>
    <row r="499" spans="2:65" s="12" customFormat="1">
      <c r="B499" s="140"/>
      <c r="D499" s="141" t="s">
        <v>159</v>
      </c>
      <c r="E499" s="142" t="s">
        <v>19</v>
      </c>
      <c r="F499" s="143" t="s">
        <v>701</v>
      </c>
      <c r="H499" s="142" t="s">
        <v>19</v>
      </c>
      <c r="I499" s="144"/>
      <c r="L499" s="140"/>
      <c r="M499" s="145"/>
      <c r="T499" s="146"/>
      <c r="AT499" s="142" t="s">
        <v>159</v>
      </c>
      <c r="AU499" s="142" t="s">
        <v>78</v>
      </c>
      <c r="AV499" s="12" t="s">
        <v>76</v>
      </c>
      <c r="AW499" s="12" t="s">
        <v>32</v>
      </c>
      <c r="AX499" s="12" t="s">
        <v>71</v>
      </c>
      <c r="AY499" s="142" t="s">
        <v>147</v>
      </c>
    </row>
    <row r="500" spans="2:65" s="13" customFormat="1">
      <c r="B500" s="147"/>
      <c r="D500" s="141" t="s">
        <v>159</v>
      </c>
      <c r="E500" s="148" t="s">
        <v>19</v>
      </c>
      <c r="F500" s="149" t="s">
        <v>702</v>
      </c>
      <c r="H500" s="150">
        <v>81</v>
      </c>
      <c r="I500" s="151"/>
      <c r="L500" s="147"/>
      <c r="M500" s="152"/>
      <c r="T500" s="153"/>
      <c r="AT500" s="148" t="s">
        <v>159</v>
      </c>
      <c r="AU500" s="148" t="s">
        <v>78</v>
      </c>
      <c r="AV500" s="13" t="s">
        <v>78</v>
      </c>
      <c r="AW500" s="13" t="s">
        <v>32</v>
      </c>
      <c r="AX500" s="13" t="s">
        <v>76</v>
      </c>
      <c r="AY500" s="148" t="s">
        <v>147</v>
      </c>
    </row>
    <row r="501" spans="2:65" s="1" customFormat="1" ht="33" customHeight="1">
      <c r="B501" s="33"/>
      <c r="C501" s="161" t="s">
        <v>703</v>
      </c>
      <c r="D501" s="161" t="s">
        <v>338</v>
      </c>
      <c r="E501" s="162" t="s">
        <v>704</v>
      </c>
      <c r="F501" s="163" t="s">
        <v>705</v>
      </c>
      <c r="G501" s="164" t="s">
        <v>153</v>
      </c>
      <c r="H501" s="165">
        <v>87.48</v>
      </c>
      <c r="I501" s="166"/>
      <c r="J501" s="167">
        <f>ROUND(I501*H501,2)</f>
        <v>0</v>
      </c>
      <c r="K501" s="163" t="s">
        <v>19</v>
      </c>
      <c r="L501" s="168"/>
      <c r="M501" s="169" t="s">
        <v>19</v>
      </c>
      <c r="N501" s="170" t="s">
        <v>42</v>
      </c>
      <c r="P501" s="132">
        <f>O501*H501</f>
        <v>0</v>
      </c>
      <c r="Q501" s="132">
        <v>9.0299999999999998E-3</v>
      </c>
      <c r="R501" s="132">
        <f>Q501*H501</f>
        <v>0.78994439999999999</v>
      </c>
      <c r="S501" s="132">
        <v>0</v>
      </c>
      <c r="T501" s="133">
        <f>S501*H501</f>
        <v>0</v>
      </c>
      <c r="AR501" s="134" t="s">
        <v>381</v>
      </c>
      <c r="AT501" s="134" t="s">
        <v>338</v>
      </c>
      <c r="AU501" s="134" t="s">
        <v>78</v>
      </c>
      <c r="AY501" s="18" t="s">
        <v>147</v>
      </c>
      <c r="BE501" s="135">
        <f>IF(N501="základní",J501,0)</f>
        <v>0</v>
      </c>
      <c r="BF501" s="135">
        <f>IF(N501="snížená",J501,0)</f>
        <v>0</v>
      </c>
      <c r="BG501" s="135">
        <f>IF(N501="zákl. přenesená",J501,0)</f>
        <v>0</v>
      </c>
      <c r="BH501" s="135">
        <f>IF(N501="sníž. přenesená",J501,0)</f>
        <v>0</v>
      </c>
      <c r="BI501" s="135">
        <f>IF(N501="nulová",J501,0)</f>
        <v>0</v>
      </c>
      <c r="BJ501" s="18" t="s">
        <v>76</v>
      </c>
      <c r="BK501" s="135">
        <f>ROUND(I501*H501,2)</f>
        <v>0</v>
      </c>
      <c r="BL501" s="18" t="s">
        <v>276</v>
      </c>
      <c r="BM501" s="134" t="s">
        <v>706</v>
      </c>
    </row>
    <row r="502" spans="2:65" s="13" customFormat="1">
      <c r="B502" s="147"/>
      <c r="D502" s="141" t="s">
        <v>159</v>
      </c>
      <c r="F502" s="149" t="s">
        <v>707</v>
      </c>
      <c r="H502" s="150">
        <v>87.48</v>
      </c>
      <c r="I502" s="151"/>
      <c r="L502" s="147"/>
      <c r="M502" s="152"/>
      <c r="T502" s="153"/>
      <c r="AT502" s="148" t="s">
        <v>159</v>
      </c>
      <c r="AU502" s="148" t="s">
        <v>78</v>
      </c>
      <c r="AV502" s="13" t="s">
        <v>78</v>
      </c>
      <c r="AW502" s="13" t="s">
        <v>4</v>
      </c>
      <c r="AX502" s="13" t="s">
        <v>76</v>
      </c>
      <c r="AY502" s="148" t="s">
        <v>147</v>
      </c>
    </row>
    <row r="503" spans="2:65" s="1" customFormat="1" ht="55.5" customHeight="1">
      <c r="B503" s="33"/>
      <c r="C503" s="123" t="s">
        <v>708</v>
      </c>
      <c r="D503" s="123" t="s">
        <v>150</v>
      </c>
      <c r="E503" s="124" t="s">
        <v>709</v>
      </c>
      <c r="F503" s="125" t="s">
        <v>710</v>
      </c>
      <c r="G503" s="126" t="s">
        <v>711</v>
      </c>
      <c r="H503" s="178"/>
      <c r="I503" s="128"/>
      <c r="J503" s="129">
        <f>ROUND(I503*H503,2)</f>
        <v>0</v>
      </c>
      <c r="K503" s="125" t="s">
        <v>154</v>
      </c>
      <c r="L503" s="33"/>
      <c r="M503" s="130" t="s">
        <v>19</v>
      </c>
      <c r="N503" s="131" t="s">
        <v>42</v>
      </c>
      <c r="P503" s="132">
        <f>O503*H503</f>
        <v>0</v>
      </c>
      <c r="Q503" s="132">
        <v>0</v>
      </c>
      <c r="R503" s="132">
        <f>Q503*H503</f>
        <v>0</v>
      </c>
      <c r="S503" s="132">
        <v>0</v>
      </c>
      <c r="T503" s="133">
        <f>S503*H503</f>
        <v>0</v>
      </c>
      <c r="AR503" s="134" t="s">
        <v>276</v>
      </c>
      <c r="AT503" s="134" t="s">
        <v>150</v>
      </c>
      <c r="AU503" s="134" t="s">
        <v>78</v>
      </c>
      <c r="AY503" s="18" t="s">
        <v>147</v>
      </c>
      <c r="BE503" s="135">
        <f>IF(N503="základní",J503,0)</f>
        <v>0</v>
      </c>
      <c r="BF503" s="135">
        <f>IF(N503="snížená",J503,0)</f>
        <v>0</v>
      </c>
      <c r="BG503" s="135">
        <f>IF(N503="zákl. přenesená",J503,0)</f>
        <v>0</v>
      </c>
      <c r="BH503" s="135">
        <f>IF(N503="sníž. přenesená",J503,0)</f>
        <v>0</v>
      </c>
      <c r="BI503" s="135">
        <f>IF(N503="nulová",J503,0)</f>
        <v>0</v>
      </c>
      <c r="BJ503" s="18" t="s">
        <v>76</v>
      </c>
      <c r="BK503" s="135">
        <f>ROUND(I503*H503,2)</f>
        <v>0</v>
      </c>
      <c r="BL503" s="18" t="s">
        <v>276</v>
      </c>
      <c r="BM503" s="134" t="s">
        <v>712</v>
      </c>
    </row>
    <row r="504" spans="2:65" s="1" customFormat="1">
      <c r="B504" s="33"/>
      <c r="D504" s="136" t="s">
        <v>157</v>
      </c>
      <c r="F504" s="137" t="s">
        <v>713</v>
      </c>
      <c r="I504" s="138"/>
      <c r="L504" s="33"/>
      <c r="M504" s="139"/>
      <c r="T504" s="54"/>
      <c r="AT504" s="18" t="s">
        <v>157</v>
      </c>
      <c r="AU504" s="18" t="s">
        <v>78</v>
      </c>
    </row>
    <row r="505" spans="2:65" s="11" customFormat="1" ht="22.9" customHeight="1">
      <c r="B505" s="111"/>
      <c r="D505" s="112" t="s">
        <v>70</v>
      </c>
      <c r="E505" s="121" t="s">
        <v>714</v>
      </c>
      <c r="F505" s="121" t="s">
        <v>715</v>
      </c>
      <c r="I505" s="114"/>
      <c r="J505" s="122">
        <f>BK505</f>
        <v>0</v>
      </c>
      <c r="L505" s="111"/>
      <c r="M505" s="116"/>
      <c r="P505" s="117">
        <f>SUM(P506:P542)</f>
        <v>0</v>
      </c>
      <c r="R505" s="117">
        <f>SUM(R506:R542)</f>
        <v>7.7049999999999993E-2</v>
      </c>
      <c r="T505" s="118">
        <f>SUM(T506:T542)</f>
        <v>1.4919999999999999E-2</v>
      </c>
      <c r="AR505" s="112" t="s">
        <v>78</v>
      </c>
      <c r="AT505" s="119" t="s">
        <v>70</v>
      </c>
      <c r="AU505" s="119" t="s">
        <v>76</v>
      </c>
      <c r="AY505" s="112" t="s">
        <v>147</v>
      </c>
      <c r="BK505" s="120">
        <f>SUM(BK506:BK542)</f>
        <v>0</v>
      </c>
    </row>
    <row r="506" spans="2:65" s="1" customFormat="1" ht="16.5" customHeight="1">
      <c r="B506" s="33"/>
      <c r="C506" s="123" t="s">
        <v>716</v>
      </c>
      <c r="D506" s="123" t="s">
        <v>150</v>
      </c>
      <c r="E506" s="124" t="s">
        <v>717</v>
      </c>
      <c r="F506" s="125" t="s">
        <v>718</v>
      </c>
      <c r="G506" s="126" t="s">
        <v>719</v>
      </c>
      <c r="H506" s="127">
        <v>1</v>
      </c>
      <c r="I506" s="128"/>
      <c r="J506" s="129">
        <f>ROUND(I506*H506,2)</f>
        <v>0</v>
      </c>
      <c r="K506" s="125" t="s">
        <v>154</v>
      </c>
      <c r="L506" s="33"/>
      <c r="M506" s="130" t="s">
        <v>19</v>
      </c>
      <c r="N506" s="131" t="s">
        <v>42</v>
      </c>
      <c r="P506" s="132">
        <f>O506*H506</f>
        <v>0</v>
      </c>
      <c r="Q506" s="132">
        <v>0</v>
      </c>
      <c r="R506" s="132">
        <f>Q506*H506</f>
        <v>0</v>
      </c>
      <c r="S506" s="132">
        <v>1.4919999999999999E-2</v>
      </c>
      <c r="T506" s="133">
        <f>S506*H506</f>
        <v>1.4919999999999999E-2</v>
      </c>
      <c r="AR506" s="134" t="s">
        <v>276</v>
      </c>
      <c r="AT506" s="134" t="s">
        <v>150</v>
      </c>
      <c r="AU506" s="134" t="s">
        <v>78</v>
      </c>
      <c r="AY506" s="18" t="s">
        <v>147</v>
      </c>
      <c r="BE506" s="135">
        <f>IF(N506="základní",J506,0)</f>
        <v>0</v>
      </c>
      <c r="BF506" s="135">
        <f>IF(N506="snížená",J506,0)</f>
        <v>0</v>
      </c>
      <c r="BG506" s="135">
        <f>IF(N506="zákl. přenesená",J506,0)</f>
        <v>0</v>
      </c>
      <c r="BH506" s="135">
        <f>IF(N506="sníž. přenesená",J506,0)</f>
        <v>0</v>
      </c>
      <c r="BI506" s="135">
        <f>IF(N506="nulová",J506,0)</f>
        <v>0</v>
      </c>
      <c r="BJ506" s="18" t="s">
        <v>76</v>
      </c>
      <c r="BK506" s="135">
        <f>ROUND(I506*H506,2)</f>
        <v>0</v>
      </c>
      <c r="BL506" s="18" t="s">
        <v>276</v>
      </c>
      <c r="BM506" s="134" t="s">
        <v>720</v>
      </c>
    </row>
    <row r="507" spans="2:65" s="1" customFormat="1">
      <c r="B507" s="33"/>
      <c r="D507" s="136" t="s">
        <v>157</v>
      </c>
      <c r="F507" s="137" t="s">
        <v>721</v>
      </c>
      <c r="I507" s="138"/>
      <c r="L507" s="33"/>
      <c r="M507" s="139"/>
      <c r="T507" s="54"/>
      <c r="AT507" s="18" t="s">
        <v>157</v>
      </c>
      <c r="AU507" s="18" t="s">
        <v>78</v>
      </c>
    </row>
    <row r="508" spans="2:65" s="1" customFormat="1" ht="24.2" customHeight="1">
      <c r="B508" s="33"/>
      <c r="C508" s="123" t="s">
        <v>722</v>
      </c>
      <c r="D508" s="123" t="s">
        <v>150</v>
      </c>
      <c r="E508" s="124" t="s">
        <v>723</v>
      </c>
      <c r="F508" s="125" t="s">
        <v>724</v>
      </c>
      <c r="G508" s="126" t="s">
        <v>166</v>
      </c>
      <c r="H508" s="127">
        <v>2</v>
      </c>
      <c r="I508" s="128"/>
      <c r="J508" s="129">
        <f>ROUND(I508*H508,2)</f>
        <v>0</v>
      </c>
      <c r="K508" s="125" t="s">
        <v>154</v>
      </c>
      <c r="L508" s="33"/>
      <c r="M508" s="130" t="s">
        <v>19</v>
      </c>
      <c r="N508" s="131" t="s">
        <v>42</v>
      </c>
      <c r="P508" s="132">
        <f>O508*H508</f>
        <v>0</v>
      </c>
      <c r="Q508" s="132">
        <v>5.0000000000000001E-4</v>
      </c>
      <c r="R508" s="132">
        <f>Q508*H508</f>
        <v>1E-3</v>
      </c>
      <c r="S508" s="132">
        <v>0</v>
      </c>
      <c r="T508" s="133">
        <f>S508*H508</f>
        <v>0</v>
      </c>
      <c r="AR508" s="134" t="s">
        <v>276</v>
      </c>
      <c r="AT508" s="134" t="s">
        <v>150</v>
      </c>
      <c r="AU508" s="134" t="s">
        <v>78</v>
      </c>
      <c r="AY508" s="18" t="s">
        <v>147</v>
      </c>
      <c r="BE508" s="135">
        <f>IF(N508="základní",J508,0)</f>
        <v>0</v>
      </c>
      <c r="BF508" s="135">
        <f>IF(N508="snížená",J508,0)</f>
        <v>0</v>
      </c>
      <c r="BG508" s="135">
        <f>IF(N508="zákl. přenesená",J508,0)</f>
        <v>0</v>
      </c>
      <c r="BH508" s="135">
        <f>IF(N508="sníž. přenesená",J508,0)</f>
        <v>0</v>
      </c>
      <c r="BI508" s="135">
        <f>IF(N508="nulová",J508,0)</f>
        <v>0</v>
      </c>
      <c r="BJ508" s="18" t="s">
        <v>76</v>
      </c>
      <c r="BK508" s="135">
        <f>ROUND(I508*H508,2)</f>
        <v>0</v>
      </c>
      <c r="BL508" s="18" t="s">
        <v>276</v>
      </c>
      <c r="BM508" s="134" t="s">
        <v>725</v>
      </c>
    </row>
    <row r="509" spans="2:65" s="1" customFormat="1">
      <c r="B509" s="33"/>
      <c r="D509" s="136" t="s">
        <v>157</v>
      </c>
      <c r="F509" s="137" t="s">
        <v>726</v>
      </c>
      <c r="I509" s="138"/>
      <c r="L509" s="33"/>
      <c r="M509" s="139"/>
      <c r="T509" s="54"/>
      <c r="AT509" s="18" t="s">
        <v>157</v>
      </c>
      <c r="AU509" s="18" t="s">
        <v>78</v>
      </c>
    </row>
    <row r="510" spans="2:65" s="12" customFormat="1">
      <c r="B510" s="140"/>
      <c r="D510" s="141" t="s">
        <v>159</v>
      </c>
      <c r="E510" s="142" t="s">
        <v>19</v>
      </c>
      <c r="F510" s="143" t="s">
        <v>727</v>
      </c>
      <c r="H510" s="142" t="s">
        <v>19</v>
      </c>
      <c r="I510" s="144"/>
      <c r="L510" s="140"/>
      <c r="M510" s="145"/>
      <c r="T510" s="146"/>
      <c r="AT510" s="142" t="s">
        <v>159</v>
      </c>
      <c r="AU510" s="142" t="s">
        <v>78</v>
      </c>
      <c r="AV510" s="12" t="s">
        <v>76</v>
      </c>
      <c r="AW510" s="12" t="s">
        <v>32</v>
      </c>
      <c r="AX510" s="12" t="s">
        <v>71</v>
      </c>
      <c r="AY510" s="142" t="s">
        <v>147</v>
      </c>
    </row>
    <row r="511" spans="2:65" s="13" customFormat="1">
      <c r="B511" s="147"/>
      <c r="D511" s="141" t="s">
        <v>159</v>
      </c>
      <c r="E511" s="148" t="s">
        <v>19</v>
      </c>
      <c r="F511" s="149" t="s">
        <v>78</v>
      </c>
      <c r="H511" s="150">
        <v>2</v>
      </c>
      <c r="I511" s="151"/>
      <c r="L511" s="147"/>
      <c r="M511" s="152"/>
      <c r="T511" s="153"/>
      <c r="AT511" s="148" t="s">
        <v>159</v>
      </c>
      <c r="AU511" s="148" t="s">
        <v>78</v>
      </c>
      <c r="AV511" s="13" t="s">
        <v>78</v>
      </c>
      <c r="AW511" s="13" t="s">
        <v>32</v>
      </c>
      <c r="AX511" s="13" t="s">
        <v>76</v>
      </c>
      <c r="AY511" s="148" t="s">
        <v>147</v>
      </c>
    </row>
    <row r="512" spans="2:65" s="1" customFormat="1" ht="24.2" customHeight="1">
      <c r="B512" s="33"/>
      <c r="C512" s="161" t="s">
        <v>728</v>
      </c>
      <c r="D512" s="161" t="s">
        <v>338</v>
      </c>
      <c r="E512" s="162" t="s">
        <v>729</v>
      </c>
      <c r="F512" s="163" t="s">
        <v>730</v>
      </c>
      <c r="G512" s="164" t="s">
        <v>166</v>
      </c>
      <c r="H512" s="165">
        <v>2</v>
      </c>
      <c r="I512" s="166"/>
      <c r="J512" s="167">
        <f>ROUND(I512*H512,2)</f>
        <v>0</v>
      </c>
      <c r="K512" s="163" t="s">
        <v>19</v>
      </c>
      <c r="L512" s="168"/>
      <c r="M512" s="169" t="s">
        <v>19</v>
      </c>
      <c r="N512" s="170" t="s">
        <v>42</v>
      </c>
      <c r="P512" s="132">
        <f>O512*H512</f>
        <v>0</v>
      </c>
      <c r="Q512" s="132">
        <v>2.3000000000000001E-4</v>
      </c>
      <c r="R512" s="132">
        <f>Q512*H512</f>
        <v>4.6000000000000001E-4</v>
      </c>
      <c r="S512" s="132">
        <v>0</v>
      </c>
      <c r="T512" s="133">
        <f>S512*H512</f>
        <v>0</v>
      </c>
      <c r="AR512" s="134" t="s">
        <v>381</v>
      </c>
      <c r="AT512" s="134" t="s">
        <v>338</v>
      </c>
      <c r="AU512" s="134" t="s">
        <v>78</v>
      </c>
      <c r="AY512" s="18" t="s">
        <v>147</v>
      </c>
      <c r="BE512" s="135">
        <f>IF(N512="základní",J512,0)</f>
        <v>0</v>
      </c>
      <c r="BF512" s="135">
        <f>IF(N512="snížená",J512,0)</f>
        <v>0</v>
      </c>
      <c r="BG512" s="135">
        <f>IF(N512="zákl. přenesená",J512,0)</f>
        <v>0</v>
      </c>
      <c r="BH512" s="135">
        <f>IF(N512="sníž. přenesená",J512,0)</f>
        <v>0</v>
      </c>
      <c r="BI512" s="135">
        <f>IF(N512="nulová",J512,0)</f>
        <v>0</v>
      </c>
      <c r="BJ512" s="18" t="s">
        <v>76</v>
      </c>
      <c r="BK512" s="135">
        <f>ROUND(I512*H512,2)</f>
        <v>0</v>
      </c>
      <c r="BL512" s="18" t="s">
        <v>276</v>
      </c>
      <c r="BM512" s="134" t="s">
        <v>731</v>
      </c>
    </row>
    <row r="513" spans="2:65" s="1" customFormat="1" ht="37.9" customHeight="1">
      <c r="B513" s="33"/>
      <c r="C513" s="123" t="s">
        <v>732</v>
      </c>
      <c r="D513" s="123" t="s">
        <v>150</v>
      </c>
      <c r="E513" s="124" t="s">
        <v>733</v>
      </c>
      <c r="F513" s="125" t="s">
        <v>734</v>
      </c>
      <c r="G513" s="126" t="s">
        <v>317</v>
      </c>
      <c r="H513" s="127">
        <v>4</v>
      </c>
      <c r="I513" s="128"/>
      <c r="J513" s="129">
        <f>ROUND(I513*H513,2)</f>
        <v>0</v>
      </c>
      <c r="K513" s="125" t="s">
        <v>19</v>
      </c>
      <c r="L513" s="33"/>
      <c r="M513" s="130" t="s">
        <v>19</v>
      </c>
      <c r="N513" s="131" t="s">
        <v>42</v>
      </c>
      <c r="P513" s="132">
        <f>O513*H513</f>
        <v>0</v>
      </c>
      <c r="Q513" s="132">
        <v>6.3000000000000003E-4</v>
      </c>
      <c r="R513" s="132">
        <f>Q513*H513</f>
        <v>2.5200000000000001E-3</v>
      </c>
      <c r="S513" s="132">
        <v>0</v>
      </c>
      <c r="T513" s="133">
        <f>S513*H513</f>
        <v>0</v>
      </c>
      <c r="AR513" s="134" t="s">
        <v>276</v>
      </c>
      <c r="AT513" s="134" t="s">
        <v>150</v>
      </c>
      <c r="AU513" s="134" t="s">
        <v>78</v>
      </c>
      <c r="AY513" s="18" t="s">
        <v>147</v>
      </c>
      <c r="BE513" s="135">
        <f>IF(N513="základní",J513,0)</f>
        <v>0</v>
      </c>
      <c r="BF513" s="135">
        <f>IF(N513="snížená",J513,0)</f>
        <v>0</v>
      </c>
      <c r="BG513" s="135">
        <f>IF(N513="zákl. přenesená",J513,0)</f>
        <v>0</v>
      </c>
      <c r="BH513" s="135">
        <f>IF(N513="sníž. přenesená",J513,0)</f>
        <v>0</v>
      </c>
      <c r="BI513" s="135">
        <f>IF(N513="nulová",J513,0)</f>
        <v>0</v>
      </c>
      <c r="BJ513" s="18" t="s">
        <v>76</v>
      </c>
      <c r="BK513" s="135">
        <f>ROUND(I513*H513,2)</f>
        <v>0</v>
      </c>
      <c r="BL513" s="18" t="s">
        <v>276</v>
      </c>
      <c r="BM513" s="134" t="s">
        <v>735</v>
      </c>
    </row>
    <row r="514" spans="2:65" s="13" customFormat="1">
      <c r="B514" s="147"/>
      <c r="D514" s="141" t="s">
        <v>159</v>
      </c>
      <c r="E514" s="148" t="s">
        <v>19</v>
      </c>
      <c r="F514" s="149" t="s">
        <v>736</v>
      </c>
      <c r="H514" s="150">
        <v>4</v>
      </c>
      <c r="I514" s="151"/>
      <c r="L514" s="147"/>
      <c r="M514" s="152"/>
      <c r="T514" s="153"/>
      <c r="AT514" s="148" t="s">
        <v>159</v>
      </c>
      <c r="AU514" s="148" t="s">
        <v>78</v>
      </c>
      <c r="AV514" s="13" t="s">
        <v>78</v>
      </c>
      <c r="AW514" s="13" t="s">
        <v>32</v>
      </c>
      <c r="AX514" s="13" t="s">
        <v>76</v>
      </c>
      <c r="AY514" s="148" t="s">
        <v>147</v>
      </c>
    </row>
    <row r="515" spans="2:65" s="1" customFormat="1" ht="21.75" customHeight="1">
      <c r="B515" s="33"/>
      <c r="C515" s="123" t="s">
        <v>737</v>
      </c>
      <c r="D515" s="123" t="s">
        <v>150</v>
      </c>
      <c r="E515" s="124" t="s">
        <v>738</v>
      </c>
      <c r="F515" s="125" t="s">
        <v>739</v>
      </c>
      <c r="G515" s="126" t="s">
        <v>317</v>
      </c>
      <c r="H515" s="127">
        <v>1</v>
      </c>
      <c r="I515" s="128"/>
      <c r="J515" s="129">
        <f>ROUND(I515*H515,2)</f>
        <v>0</v>
      </c>
      <c r="K515" s="125" t="s">
        <v>154</v>
      </c>
      <c r="L515" s="33"/>
      <c r="M515" s="130" t="s">
        <v>19</v>
      </c>
      <c r="N515" s="131" t="s">
        <v>42</v>
      </c>
      <c r="P515" s="132">
        <f>O515*H515</f>
        <v>0</v>
      </c>
      <c r="Q515" s="132">
        <v>4.0000000000000002E-4</v>
      </c>
      <c r="R515" s="132">
        <f>Q515*H515</f>
        <v>4.0000000000000002E-4</v>
      </c>
      <c r="S515" s="132">
        <v>0</v>
      </c>
      <c r="T515" s="133">
        <f>S515*H515</f>
        <v>0</v>
      </c>
      <c r="AR515" s="134" t="s">
        <v>276</v>
      </c>
      <c r="AT515" s="134" t="s">
        <v>150</v>
      </c>
      <c r="AU515" s="134" t="s">
        <v>78</v>
      </c>
      <c r="AY515" s="18" t="s">
        <v>147</v>
      </c>
      <c r="BE515" s="135">
        <f>IF(N515="základní",J515,0)</f>
        <v>0</v>
      </c>
      <c r="BF515" s="135">
        <f>IF(N515="snížená",J515,0)</f>
        <v>0</v>
      </c>
      <c r="BG515" s="135">
        <f>IF(N515="zákl. přenesená",J515,0)</f>
        <v>0</v>
      </c>
      <c r="BH515" s="135">
        <f>IF(N515="sníž. přenesená",J515,0)</f>
        <v>0</v>
      </c>
      <c r="BI515" s="135">
        <f>IF(N515="nulová",J515,0)</f>
        <v>0</v>
      </c>
      <c r="BJ515" s="18" t="s">
        <v>76</v>
      </c>
      <c r="BK515" s="135">
        <f>ROUND(I515*H515,2)</f>
        <v>0</v>
      </c>
      <c r="BL515" s="18" t="s">
        <v>276</v>
      </c>
      <c r="BM515" s="134" t="s">
        <v>740</v>
      </c>
    </row>
    <row r="516" spans="2:65" s="1" customFormat="1">
      <c r="B516" s="33"/>
      <c r="D516" s="136" t="s">
        <v>157</v>
      </c>
      <c r="F516" s="137" t="s">
        <v>741</v>
      </c>
      <c r="I516" s="138"/>
      <c r="L516" s="33"/>
      <c r="M516" s="139"/>
      <c r="T516" s="54"/>
      <c r="AT516" s="18" t="s">
        <v>157</v>
      </c>
      <c r="AU516" s="18" t="s">
        <v>78</v>
      </c>
    </row>
    <row r="517" spans="2:65" s="12" customFormat="1">
      <c r="B517" s="140"/>
      <c r="D517" s="141" t="s">
        <v>159</v>
      </c>
      <c r="E517" s="142" t="s">
        <v>19</v>
      </c>
      <c r="F517" s="143" t="s">
        <v>742</v>
      </c>
      <c r="H517" s="142" t="s">
        <v>19</v>
      </c>
      <c r="I517" s="144"/>
      <c r="L517" s="140"/>
      <c r="M517" s="145"/>
      <c r="T517" s="146"/>
      <c r="AT517" s="142" t="s">
        <v>159</v>
      </c>
      <c r="AU517" s="142" t="s">
        <v>78</v>
      </c>
      <c r="AV517" s="12" t="s">
        <v>76</v>
      </c>
      <c r="AW517" s="12" t="s">
        <v>32</v>
      </c>
      <c r="AX517" s="12" t="s">
        <v>71</v>
      </c>
      <c r="AY517" s="142" t="s">
        <v>147</v>
      </c>
    </row>
    <row r="518" spans="2:65" s="13" customFormat="1">
      <c r="B518" s="147"/>
      <c r="D518" s="141" t="s">
        <v>159</v>
      </c>
      <c r="E518" s="148" t="s">
        <v>19</v>
      </c>
      <c r="F518" s="149" t="s">
        <v>743</v>
      </c>
      <c r="H518" s="150">
        <v>1</v>
      </c>
      <c r="I518" s="151"/>
      <c r="L518" s="147"/>
      <c r="M518" s="152"/>
      <c r="T518" s="153"/>
      <c r="AT518" s="148" t="s">
        <v>159</v>
      </c>
      <c r="AU518" s="148" t="s">
        <v>78</v>
      </c>
      <c r="AV518" s="13" t="s">
        <v>78</v>
      </c>
      <c r="AW518" s="13" t="s">
        <v>32</v>
      </c>
      <c r="AX518" s="13" t="s">
        <v>76</v>
      </c>
      <c r="AY518" s="148" t="s">
        <v>147</v>
      </c>
    </row>
    <row r="519" spans="2:65" s="1" customFormat="1" ht="21.75" customHeight="1">
      <c r="B519" s="33"/>
      <c r="C519" s="123" t="s">
        <v>744</v>
      </c>
      <c r="D519" s="123" t="s">
        <v>150</v>
      </c>
      <c r="E519" s="124" t="s">
        <v>745</v>
      </c>
      <c r="F519" s="125" t="s">
        <v>746</v>
      </c>
      <c r="G519" s="126" t="s">
        <v>317</v>
      </c>
      <c r="H519" s="127">
        <v>45</v>
      </c>
      <c r="I519" s="128"/>
      <c r="J519" s="129">
        <f>ROUND(I519*H519,2)</f>
        <v>0</v>
      </c>
      <c r="K519" s="125" t="s">
        <v>154</v>
      </c>
      <c r="L519" s="33"/>
      <c r="M519" s="130" t="s">
        <v>19</v>
      </c>
      <c r="N519" s="131" t="s">
        <v>42</v>
      </c>
      <c r="P519" s="132">
        <f>O519*H519</f>
        <v>0</v>
      </c>
      <c r="Q519" s="132">
        <v>5.0000000000000001E-4</v>
      </c>
      <c r="R519" s="132">
        <f>Q519*H519</f>
        <v>2.2499999999999999E-2</v>
      </c>
      <c r="S519" s="132">
        <v>0</v>
      </c>
      <c r="T519" s="133">
        <f>S519*H519</f>
        <v>0</v>
      </c>
      <c r="AR519" s="134" t="s">
        <v>276</v>
      </c>
      <c r="AT519" s="134" t="s">
        <v>150</v>
      </c>
      <c r="AU519" s="134" t="s">
        <v>78</v>
      </c>
      <c r="AY519" s="18" t="s">
        <v>147</v>
      </c>
      <c r="BE519" s="135">
        <f>IF(N519="základní",J519,0)</f>
        <v>0</v>
      </c>
      <c r="BF519" s="135">
        <f>IF(N519="snížená",J519,0)</f>
        <v>0</v>
      </c>
      <c r="BG519" s="135">
        <f>IF(N519="zákl. přenesená",J519,0)</f>
        <v>0</v>
      </c>
      <c r="BH519" s="135">
        <f>IF(N519="sníž. přenesená",J519,0)</f>
        <v>0</v>
      </c>
      <c r="BI519" s="135">
        <f>IF(N519="nulová",J519,0)</f>
        <v>0</v>
      </c>
      <c r="BJ519" s="18" t="s">
        <v>76</v>
      </c>
      <c r="BK519" s="135">
        <f>ROUND(I519*H519,2)</f>
        <v>0</v>
      </c>
      <c r="BL519" s="18" t="s">
        <v>276</v>
      </c>
      <c r="BM519" s="134" t="s">
        <v>747</v>
      </c>
    </row>
    <row r="520" spans="2:65" s="1" customFormat="1">
      <c r="B520" s="33"/>
      <c r="D520" s="136" t="s">
        <v>157</v>
      </c>
      <c r="F520" s="137" t="s">
        <v>748</v>
      </c>
      <c r="I520" s="138"/>
      <c r="L520" s="33"/>
      <c r="M520" s="139"/>
      <c r="T520" s="54"/>
      <c r="AT520" s="18" t="s">
        <v>157</v>
      </c>
      <c r="AU520" s="18" t="s">
        <v>78</v>
      </c>
    </row>
    <row r="521" spans="2:65" s="12" customFormat="1">
      <c r="B521" s="140"/>
      <c r="D521" s="141" t="s">
        <v>159</v>
      </c>
      <c r="E521" s="142" t="s">
        <v>19</v>
      </c>
      <c r="F521" s="143" t="s">
        <v>742</v>
      </c>
      <c r="H521" s="142" t="s">
        <v>19</v>
      </c>
      <c r="I521" s="144"/>
      <c r="L521" s="140"/>
      <c r="M521" s="145"/>
      <c r="T521" s="146"/>
      <c r="AT521" s="142" t="s">
        <v>159</v>
      </c>
      <c r="AU521" s="142" t="s">
        <v>78</v>
      </c>
      <c r="AV521" s="12" t="s">
        <v>76</v>
      </c>
      <c r="AW521" s="12" t="s">
        <v>32</v>
      </c>
      <c r="AX521" s="12" t="s">
        <v>71</v>
      </c>
      <c r="AY521" s="142" t="s">
        <v>147</v>
      </c>
    </row>
    <row r="522" spans="2:65" s="13" customFormat="1">
      <c r="B522" s="147"/>
      <c r="D522" s="141" t="s">
        <v>159</v>
      </c>
      <c r="E522" s="148" t="s">
        <v>19</v>
      </c>
      <c r="F522" s="149" t="s">
        <v>749</v>
      </c>
      <c r="H522" s="150">
        <v>45</v>
      </c>
      <c r="I522" s="151"/>
      <c r="L522" s="147"/>
      <c r="M522" s="152"/>
      <c r="T522" s="153"/>
      <c r="AT522" s="148" t="s">
        <v>159</v>
      </c>
      <c r="AU522" s="148" t="s">
        <v>78</v>
      </c>
      <c r="AV522" s="13" t="s">
        <v>78</v>
      </c>
      <c r="AW522" s="13" t="s">
        <v>32</v>
      </c>
      <c r="AX522" s="13" t="s">
        <v>76</v>
      </c>
      <c r="AY522" s="148" t="s">
        <v>147</v>
      </c>
    </row>
    <row r="523" spans="2:65" s="1" customFormat="1" ht="21.75" customHeight="1">
      <c r="B523" s="33"/>
      <c r="C523" s="123" t="s">
        <v>750</v>
      </c>
      <c r="D523" s="123" t="s">
        <v>150</v>
      </c>
      <c r="E523" s="124" t="s">
        <v>751</v>
      </c>
      <c r="F523" s="125" t="s">
        <v>752</v>
      </c>
      <c r="G523" s="126" t="s">
        <v>317</v>
      </c>
      <c r="H523" s="127">
        <v>15</v>
      </c>
      <c r="I523" s="128"/>
      <c r="J523" s="129">
        <f>ROUND(I523*H523,2)</f>
        <v>0</v>
      </c>
      <c r="K523" s="125" t="s">
        <v>154</v>
      </c>
      <c r="L523" s="33"/>
      <c r="M523" s="130" t="s">
        <v>19</v>
      </c>
      <c r="N523" s="131" t="s">
        <v>42</v>
      </c>
      <c r="P523" s="132">
        <f>O523*H523</f>
        <v>0</v>
      </c>
      <c r="Q523" s="132">
        <v>7.6000000000000004E-4</v>
      </c>
      <c r="R523" s="132">
        <f>Q523*H523</f>
        <v>1.14E-2</v>
      </c>
      <c r="S523" s="132">
        <v>0</v>
      </c>
      <c r="T523" s="133">
        <f>S523*H523</f>
        <v>0</v>
      </c>
      <c r="AR523" s="134" t="s">
        <v>276</v>
      </c>
      <c r="AT523" s="134" t="s">
        <v>150</v>
      </c>
      <c r="AU523" s="134" t="s">
        <v>78</v>
      </c>
      <c r="AY523" s="18" t="s">
        <v>147</v>
      </c>
      <c r="BE523" s="135">
        <f>IF(N523="základní",J523,0)</f>
        <v>0</v>
      </c>
      <c r="BF523" s="135">
        <f>IF(N523="snížená",J523,0)</f>
        <v>0</v>
      </c>
      <c r="BG523" s="135">
        <f>IF(N523="zákl. přenesená",J523,0)</f>
        <v>0</v>
      </c>
      <c r="BH523" s="135">
        <f>IF(N523="sníž. přenesená",J523,0)</f>
        <v>0</v>
      </c>
      <c r="BI523" s="135">
        <f>IF(N523="nulová",J523,0)</f>
        <v>0</v>
      </c>
      <c r="BJ523" s="18" t="s">
        <v>76</v>
      </c>
      <c r="BK523" s="135">
        <f>ROUND(I523*H523,2)</f>
        <v>0</v>
      </c>
      <c r="BL523" s="18" t="s">
        <v>276</v>
      </c>
      <c r="BM523" s="134" t="s">
        <v>753</v>
      </c>
    </row>
    <row r="524" spans="2:65" s="1" customFormat="1">
      <c r="B524" s="33"/>
      <c r="D524" s="136" t="s">
        <v>157</v>
      </c>
      <c r="F524" s="137" t="s">
        <v>754</v>
      </c>
      <c r="I524" s="138"/>
      <c r="L524" s="33"/>
      <c r="M524" s="139"/>
      <c r="T524" s="54"/>
      <c r="AT524" s="18" t="s">
        <v>157</v>
      </c>
      <c r="AU524" s="18" t="s">
        <v>78</v>
      </c>
    </row>
    <row r="525" spans="2:65" s="12" customFormat="1">
      <c r="B525" s="140"/>
      <c r="D525" s="141" t="s">
        <v>159</v>
      </c>
      <c r="E525" s="142" t="s">
        <v>19</v>
      </c>
      <c r="F525" s="143" t="s">
        <v>742</v>
      </c>
      <c r="H525" s="142" t="s">
        <v>19</v>
      </c>
      <c r="I525" s="144"/>
      <c r="L525" s="140"/>
      <c r="M525" s="145"/>
      <c r="T525" s="146"/>
      <c r="AT525" s="142" t="s">
        <v>159</v>
      </c>
      <c r="AU525" s="142" t="s">
        <v>78</v>
      </c>
      <c r="AV525" s="12" t="s">
        <v>76</v>
      </c>
      <c r="AW525" s="12" t="s">
        <v>32</v>
      </c>
      <c r="AX525" s="12" t="s">
        <v>71</v>
      </c>
      <c r="AY525" s="142" t="s">
        <v>147</v>
      </c>
    </row>
    <row r="526" spans="2:65" s="13" customFormat="1">
      <c r="B526" s="147"/>
      <c r="D526" s="141" t="s">
        <v>159</v>
      </c>
      <c r="E526" s="148" t="s">
        <v>19</v>
      </c>
      <c r="F526" s="149" t="s">
        <v>755</v>
      </c>
      <c r="H526" s="150">
        <v>15</v>
      </c>
      <c r="I526" s="151"/>
      <c r="L526" s="147"/>
      <c r="M526" s="152"/>
      <c r="T526" s="153"/>
      <c r="AT526" s="148" t="s">
        <v>159</v>
      </c>
      <c r="AU526" s="148" t="s">
        <v>78</v>
      </c>
      <c r="AV526" s="13" t="s">
        <v>78</v>
      </c>
      <c r="AW526" s="13" t="s">
        <v>32</v>
      </c>
      <c r="AX526" s="13" t="s">
        <v>76</v>
      </c>
      <c r="AY526" s="148" t="s">
        <v>147</v>
      </c>
    </row>
    <row r="527" spans="2:65" s="1" customFormat="1" ht="21.75" customHeight="1">
      <c r="B527" s="33"/>
      <c r="C527" s="123" t="s">
        <v>756</v>
      </c>
      <c r="D527" s="123" t="s">
        <v>150</v>
      </c>
      <c r="E527" s="124" t="s">
        <v>757</v>
      </c>
      <c r="F527" s="125" t="s">
        <v>758</v>
      </c>
      <c r="G527" s="126" t="s">
        <v>317</v>
      </c>
      <c r="H527" s="127">
        <v>5</v>
      </c>
      <c r="I527" s="128"/>
      <c r="J527" s="129">
        <f>ROUND(I527*H527,2)</f>
        <v>0</v>
      </c>
      <c r="K527" s="125" t="s">
        <v>154</v>
      </c>
      <c r="L527" s="33"/>
      <c r="M527" s="130" t="s">
        <v>19</v>
      </c>
      <c r="N527" s="131" t="s">
        <v>42</v>
      </c>
      <c r="P527" s="132">
        <f>O527*H527</f>
        <v>0</v>
      </c>
      <c r="Q527" s="132">
        <v>1.5299999999999999E-3</v>
      </c>
      <c r="R527" s="132">
        <f>Q527*H527</f>
        <v>7.6499999999999997E-3</v>
      </c>
      <c r="S527" s="132">
        <v>0</v>
      </c>
      <c r="T527" s="133">
        <f>S527*H527</f>
        <v>0</v>
      </c>
      <c r="AR527" s="134" t="s">
        <v>276</v>
      </c>
      <c r="AT527" s="134" t="s">
        <v>150</v>
      </c>
      <c r="AU527" s="134" t="s">
        <v>78</v>
      </c>
      <c r="AY527" s="18" t="s">
        <v>147</v>
      </c>
      <c r="BE527" s="135">
        <f>IF(N527="základní",J527,0)</f>
        <v>0</v>
      </c>
      <c r="BF527" s="135">
        <f>IF(N527="snížená",J527,0)</f>
        <v>0</v>
      </c>
      <c r="BG527" s="135">
        <f>IF(N527="zákl. přenesená",J527,0)</f>
        <v>0</v>
      </c>
      <c r="BH527" s="135">
        <f>IF(N527="sníž. přenesená",J527,0)</f>
        <v>0</v>
      </c>
      <c r="BI527" s="135">
        <f>IF(N527="nulová",J527,0)</f>
        <v>0</v>
      </c>
      <c r="BJ527" s="18" t="s">
        <v>76</v>
      </c>
      <c r="BK527" s="135">
        <f>ROUND(I527*H527,2)</f>
        <v>0</v>
      </c>
      <c r="BL527" s="18" t="s">
        <v>276</v>
      </c>
      <c r="BM527" s="134" t="s">
        <v>759</v>
      </c>
    </row>
    <row r="528" spans="2:65" s="1" customFormat="1">
      <c r="B528" s="33"/>
      <c r="D528" s="136" t="s">
        <v>157</v>
      </c>
      <c r="F528" s="137" t="s">
        <v>760</v>
      </c>
      <c r="I528" s="138"/>
      <c r="L528" s="33"/>
      <c r="M528" s="139"/>
      <c r="T528" s="54"/>
      <c r="AT528" s="18" t="s">
        <v>157</v>
      </c>
      <c r="AU528" s="18" t="s">
        <v>78</v>
      </c>
    </row>
    <row r="529" spans="2:65" s="12" customFormat="1">
      <c r="B529" s="140"/>
      <c r="D529" s="141" t="s">
        <v>159</v>
      </c>
      <c r="E529" s="142" t="s">
        <v>19</v>
      </c>
      <c r="F529" s="143" t="s">
        <v>742</v>
      </c>
      <c r="H529" s="142" t="s">
        <v>19</v>
      </c>
      <c r="I529" s="144"/>
      <c r="L529" s="140"/>
      <c r="M529" s="145"/>
      <c r="T529" s="146"/>
      <c r="AT529" s="142" t="s">
        <v>159</v>
      </c>
      <c r="AU529" s="142" t="s">
        <v>78</v>
      </c>
      <c r="AV529" s="12" t="s">
        <v>76</v>
      </c>
      <c r="AW529" s="12" t="s">
        <v>32</v>
      </c>
      <c r="AX529" s="12" t="s">
        <v>71</v>
      </c>
      <c r="AY529" s="142" t="s">
        <v>147</v>
      </c>
    </row>
    <row r="530" spans="2:65" s="13" customFormat="1">
      <c r="B530" s="147"/>
      <c r="D530" s="141" t="s">
        <v>159</v>
      </c>
      <c r="E530" s="148" t="s">
        <v>19</v>
      </c>
      <c r="F530" s="149" t="s">
        <v>761</v>
      </c>
      <c r="H530" s="150">
        <v>5</v>
      </c>
      <c r="I530" s="151"/>
      <c r="L530" s="147"/>
      <c r="M530" s="152"/>
      <c r="T530" s="153"/>
      <c r="AT530" s="148" t="s">
        <v>159</v>
      </c>
      <c r="AU530" s="148" t="s">
        <v>78</v>
      </c>
      <c r="AV530" s="13" t="s">
        <v>78</v>
      </c>
      <c r="AW530" s="13" t="s">
        <v>32</v>
      </c>
      <c r="AX530" s="13" t="s">
        <v>76</v>
      </c>
      <c r="AY530" s="148" t="s">
        <v>147</v>
      </c>
    </row>
    <row r="531" spans="2:65" s="1" customFormat="1" ht="24.2" customHeight="1">
      <c r="B531" s="33"/>
      <c r="C531" s="123" t="s">
        <v>762</v>
      </c>
      <c r="D531" s="123" t="s">
        <v>150</v>
      </c>
      <c r="E531" s="124" t="s">
        <v>763</v>
      </c>
      <c r="F531" s="125" t="s">
        <v>764</v>
      </c>
      <c r="G531" s="126" t="s">
        <v>317</v>
      </c>
      <c r="H531" s="127">
        <v>15</v>
      </c>
      <c r="I531" s="128"/>
      <c r="J531" s="129">
        <f>ROUND(I531*H531,2)</f>
        <v>0</v>
      </c>
      <c r="K531" s="125" t="s">
        <v>154</v>
      </c>
      <c r="L531" s="33"/>
      <c r="M531" s="130" t="s">
        <v>19</v>
      </c>
      <c r="N531" s="131" t="s">
        <v>42</v>
      </c>
      <c r="P531" s="132">
        <f>O531*H531</f>
        <v>0</v>
      </c>
      <c r="Q531" s="132">
        <v>1.9400000000000001E-3</v>
      </c>
      <c r="R531" s="132">
        <f>Q531*H531</f>
        <v>2.9100000000000001E-2</v>
      </c>
      <c r="S531" s="132">
        <v>0</v>
      </c>
      <c r="T531" s="133">
        <f>S531*H531</f>
        <v>0</v>
      </c>
      <c r="AR531" s="134" t="s">
        <v>276</v>
      </c>
      <c r="AT531" s="134" t="s">
        <v>150</v>
      </c>
      <c r="AU531" s="134" t="s">
        <v>78</v>
      </c>
      <c r="AY531" s="18" t="s">
        <v>147</v>
      </c>
      <c r="BE531" s="135">
        <f>IF(N531="základní",J531,0)</f>
        <v>0</v>
      </c>
      <c r="BF531" s="135">
        <f>IF(N531="snížená",J531,0)</f>
        <v>0</v>
      </c>
      <c r="BG531" s="135">
        <f>IF(N531="zákl. přenesená",J531,0)</f>
        <v>0</v>
      </c>
      <c r="BH531" s="135">
        <f>IF(N531="sníž. přenesená",J531,0)</f>
        <v>0</v>
      </c>
      <c r="BI531" s="135">
        <f>IF(N531="nulová",J531,0)</f>
        <v>0</v>
      </c>
      <c r="BJ531" s="18" t="s">
        <v>76</v>
      </c>
      <c r="BK531" s="135">
        <f>ROUND(I531*H531,2)</f>
        <v>0</v>
      </c>
      <c r="BL531" s="18" t="s">
        <v>276</v>
      </c>
      <c r="BM531" s="134" t="s">
        <v>765</v>
      </c>
    </row>
    <row r="532" spans="2:65" s="1" customFormat="1">
      <c r="B532" s="33"/>
      <c r="D532" s="136" t="s">
        <v>157</v>
      </c>
      <c r="F532" s="137" t="s">
        <v>766</v>
      </c>
      <c r="I532" s="138"/>
      <c r="L532" s="33"/>
      <c r="M532" s="139"/>
      <c r="T532" s="54"/>
      <c r="AT532" s="18" t="s">
        <v>157</v>
      </c>
      <c r="AU532" s="18" t="s">
        <v>78</v>
      </c>
    </row>
    <row r="533" spans="2:65" s="12" customFormat="1">
      <c r="B533" s="140"/>
      <c r="D533" s="141" t="s">
        <v>159</v>
      </c>
      <c r="E533" s="142" t="s">
        <v>19</v>
      </c>
      <c r="F533" s="143" t="s">
        <v>742</v>
      </c>
      <c r="H533" s="142" t="s">
        <v>19</v>
      </c>
      <c r="I533" s="144"/>
      <c r="L533" s="140"/>
      <c r="M533" s="145"/>
      <c r="T533" s="146"/>
      <c r="AT533" s="142" t="s">
        <v>159</v>
      </c>
      <c r="AU533" s="142" t="s">
        <v>78</v>
      </c>
      <c r="AV533" s="12" t="s">
        <v>76</v>
      </c>
      <c r="AW533" s="12" t="s">
        <v>32</v>
      </c>
      <c r="AX533" s="12" t="s">
        <v>71</v>
      </c>
      <c r="AY533" s="142" t="s">
        <v>147</v>
      </c>
    </row>
    <row r="534" spans="2:65" s="13" customFormat="1">
      <c r="B534" s="147"/>
      <c r="D534" s="141" t="s">
        <v>159</v>
      </c>
      <c r="E534" s="148" t="s">
        <v>19</v>
      </c>
      <c r="F534" s="149" t="s">
        <v>755</v>
      </c>
      <c r="H534" s="150">
        <v>15</v>
      </c>
      <c r="I534" s="151"/>
      <c r="L534" s="147"/>
      <c r="M534" s="152"/>
      <c r="T534" s="153"/>
      <c r="AT534" s="148" t="s">
        <v>159</v>
      </c>
      <c r="AU534" s="148" t="s">
        <v>78</v>
      </c>
      <c r="AV534" s="13" t="s">
        <v>78</v>
      </c>
      <c r="AW534" s="13" t="s">
        <v>32</v>
      </c>
      <c r="AX534" s="13" t="s">
        <v>76</v>
      </c>
      <c r="AY534" s="148" t="s">
        <v>147</v>
      </c>
    </row>
    <row r="535" spans="2:65" s="1" customFormat="1" ht="37.9" customHeight="1">
      <c r="B535" s="33"/>
      <c r="C535" s="123" t="s">
        <v>767</v>
      </c>
      <c r="D535" s="123" t="s">
        <v>150</v>
      </c>
      <c r="E535" s="124" t="s">
        <v>768</v>
      </c>
      <c r="F535" s="125" t="s">
        <v>769</v>
      </c>
      <c r="G535" s="126" t="s">
        <v>166</v>
      </c>
      <c r="H535" s="127">
        <v>1</v>
      </c>
      <c r="I535" s="128"/>
      <c r="J535" s="129">
        <f>ROUND(I535*H535,2)</f>
        <v>0</v>
      </c>
      <c r="K535" s="125" t="s">
        <v>154</v>
      </c>
      <c r="L535" s="33"/>
      <c r="M535" s="130" t="s">
        <v>19</v>
      </c>
      <c r="N535" s="131" t="s">
        <v>42</v>
      </c>
      <c r="P535" s="132">
        <f>O535*H535</f>
        <v>0</v>
      </c>
      <c r="Q535" s="132">
        <v>1.1199999999999999E-3</v>
      </c>
      <c r="R535" s="132">
        <f>Q535*H535</f>
        <v>1.1199999999999999E-3</v>
      </c>
      <c r="S535" s="132">
        <v>0</v>
      </c>
      <c r="T535" s="133">
        <f>S535*H535</f>
        <v>0</v>
      </c>
      <c r="AR535" s="134" t="s">
        <v>276</v>
      </c>
      <c r="AT535" s="134" t="s">
        <v>150</v>
      </c>
      <c r="AU535" s="134" t="s">
        <v>78</v>
      </c>
      <c r="AY535" s="18" t="s">
        <v>147</v>
      </c>
      <c r="BE535" s="135">
        <f>IF(N535="základní",J535,0)</f>
        <v>0</v>
      </c>
      <c r="BF535" s="135">
        <f>IF(N535="snížená",J535,0)</f>
        <v>0</v>
      </c>
      <c r="BG535" s="135">
        <f>IF(N535="zákl. přenesená",J535,0)</f>
        <v>0</v>
      </c>
      <c r="BH535" s="135">
        <f>IF(N535="sníž. přenesená",J535,0)</f>
        <v>0</v>
      </c>
      <c r="BI535" s="135">
        <f>IF(N535="nulová",J535,0)</f>
        <v>0</v>
      </c>
      <c r="BJ535" s="18" t="s">
        <v>76</v>
      </c>
      <c r="BK535" s="135">
        <f>ROUND(I535*H535,2)</f>
        <v>0</v>
      </c>
      <c r="BL535" s="18" t="s">
        <v>276</v>
      </c>
      <c r="BM535" s="134" t="s">
        <v>770</v>
      </c>
    </row>
    <row r="536" spans="2:65" s="1" customFormat="1">
      <c r="B536" s="33"/>
      <c r="D536" s="136" t="s">
        <v>157</v>
      </c>
      <c r="F536" s="137" t="s">
        <v>771</v>
      </c>
      <c r="I536" s="138"/>
      <c r="L536" s="33"/>
      <c r="M536" s="139"/>
      <c r="T536" s="54"/>
      <c r="AT536" s="18" t="s">
        <v>157</v>
      </c>
      <c r="AU536" s="18" t="s">
        <v>78</v>
      </c>
    </row>
    <row r="537" spans="2:65" s="12" customFormat="1" ht="22.5">
      <c r="B537" s="140"/>
      <c r="D537" s="141" t="s">
        <v>159</v>
      </c>
      <c r="E537" s="142" t="s">
        <v>19</v>
      </c>
      <c r="F537" s="143" t="s">
        <v>772</v>
      </c>
      <c r="H537" s="142" t="s">
        <v>19</v>
      </c>
      <c r="I537" s="144"/>
      <c r="L537" s="140"/>
      <c r="M537" s="145"/>
      <c r="T537" s="146"/>
      <c r="AT537" s="142" t="s">
        <v>159</v>
      </c>
      <c r="AU537" s="142" t="s">
        <v>78</v>
      </c>
      <c r="AV537" s="12" t="s">
        <v>76</v>
      </c>
      <c r="AW537" s="12" t="s">
        <v>32</v>
      </c>
      <c r="AX537" s="12" t="s">
        <v>71</v>
      </c>
      <c r="AY537" s="142" t="s">
        <v>147</v>
      </c>
    </row>
    <row r="538" spans="2:65" s="13" customFormat="1">
      <c r="B538" s="147"/>
      <c r="D538" s="141" t="s">
        <v>159</v>
      </c>
      <c r="E538" s="148" t="s">
        <v>19</v>
      </c>
      <c r="F538" s="149" t="s">
        <v>76</v>
      </c>
      <c r="H538" s="150">
        <v>1</v>
      </c>
      <c r="I538" s="151"/>
      <c r="L538" s="147"/>
      <c r="M538" s="152"/>
      <c r="T538" s="153"/>
      <c r="AT538" s="148" t="s">
        <v>159</v>
      </c>
      <c r="AU538" s="148" t="s">
        <v>78</v>
      </c>
      <c r="AV538" s="13" t="s">
        <v>78</v>
      </c>
      <c r="AW538" s="13" t="s">
        <v>32</v>
      </c>
      <c r="AX538" s="13" t="s">
        <v>76</v>
      </c>
      <c r="AY538" s="148" t="s">
        <v>147</v>
      </c>
    </row>
    <row r="539" spans="2:65" s="1" customFormat="1" ht="21.75" customHeight="1">
      <c r="B539" s="33"/>
      <c r="C539" s="123" t="s">
        <v>773</v>
      </c>
      <c r="D539" s="123" t="s">
        <v>150</v>
      </c>
      <c r="E539" s="124" t="s">
        <v>774</v>
      </c>
      <c r="F539" s="125" t="s">
        <v>775</v>
      </c>
      <c r="G539" s="126" t="s">
        <v>166</v>
      </c>
      <c r="H539" s="127">
        <v>5</v>
      </c>
      <c r="I539" s="128"/>
      <c r="J539" s="129">
        <f>ROUND(I539*H539,2)</f>
        <v>0</v>
      </c>
      <c r="K539" s="125" t="s">
        <v>154</v>
      </c>
      <c r="L539" s="33"/>
      <c r="M539" s="130" t="s">
        <v>19</v>
      </c>
      <c r="N539" s="131" t="s">
        <v>42</v>
      </c>
      <c r="P539" s="132">
        <f>O539*H539</f>
        <v>0</v>
      </c>
      <c r="Q539" s="132">
        <v>1.8000000000000001E-4</v>
      </c>
      <c r="R539" s="132">
        <f>Q539*H539</f>
        <v>9.0000000000000008E-4</v>
      </c>
      <c r="S539" s="132">
        <v>0</v>
      </c>
      <c r="T539" s="133">
        <f>S539*H539</f>
        <v>0</v>
      </c>
      <c r="AR539" s="134" t="s">
        <v>276</v>
      </c>
      <c r="AT539" s="134" t="s">
        <v>150</v>
      </c>
      <c r="AU539" s="134" t="s">
        <v>78</v>
      </c>
      <c r="AY539" s="18" t="s">
        <v>147</v>
      </c>
      <c r="BE539" s="135">
        <f>IF(N539="základní",J539,0)</f>
        <v>0</v>
      </c>
      <c r="BF539" s="135">
        <f>IF(N539="snížená",J539,0)</f>
        <v>0</v>
      </c>
      <c r="BG539" s="135">
        <f>IF(N539="zákl. přenesená",J539,0)</f>
        <v>0</v>
      </c>
      <c r="BH539" s="135">
        <f>IF(N539="sníž. přenesená",J539,0)</f>
        <v>0</v>
      </c>
      <c r="BI539" s="135">
        <f>IF(N539="nulová",J539,0)</f>
        <v>0</v>
      </c>
      <c r="BJ539" s="18" t="s">
        <v>76</v>
      </c>
      <c r="BK539" s="135">
        <f>ROUND(I539*H539,2)</f>
        <v>0</v>
      </c>
      <c r="BL539" s="18" t="s">
        <v>276</v>
      </c>
      <c r="BM539" s="134" t="s">
        <v>776</v>
      </c>
    </row>
    <row r="540" spans="2:65" s="1" customFormat="1">
      <c r="B540" s="33"/>
      <c r="D540" s="136" t="s">
        <v>157</v>
      </c>
      <c r="F540" s="137" t="s">
        <v>777</v>
      </c>
      <c r="I540" s="138"/>
      <c r="L540" s="33"/>
      <c r="M540" s="139"/>
      <c r="T540" s="54"/>
      <c r="AT540" s="18" t="s">
        <v>157</v>
      </c>
      <c r="AU540" s="18" t="s">
        <v>78</v>
      </c>
    </row>
    <row r="541" spans="2:65" s="12" customFormat="1">
      <c r="B541" s="140"/>
      <c r="D541" s="141" t="s">
        <v>159</v>
      </c>
      <c r="E541" s="142" t="s">
        <v>19</v>
      </c>
      <c r="F541" s="143" t="s">
        <v>778</v>
      </c>
      <c r="H541" s="142" t="s">
        <v>19</v>
      </c>
      <c r="I541" s="144"/>
      <c r="L541" s="140"/>
      <c r="M541" s="145"/>
      <c r="T541" s="146"/>
      <c r="AT541" s="142" t="s">
        <v>159</v>
      </c>
      <c r="AU541" s="142" t="s">
        <v>78</v>
      </c>
      <c r="AV541" s="12" t="s">
        <v>76</v>
      </c>
      <c r="AW541" s="12" t="s">
        <v>32</v>
      </c>
      <c r="AX541" s="12" t="s">
        <v>71</v>
      </c>
      <c r="AY541" s="142" t="s">
        <v>147</v>
      </c>
    </row>
    <row r="542" spans="2:65" s="13" customFormat="1">
      <c r="B542" s="147"/>
      <c r="D542" s="141" t="s">
        <v>159</v>
      </c>
      <c r="E542" s="148" t="s">
        <v>19</v>
      </c>
      <c r="F542" s="149" t="s">
        <v>186</v>
      </c>
      <c r="H542" s="150">
        <v>5</v>
      </c>
      <c r="I542" s="151"/>
      <c r="L542" s="147"/>
      <c r="M542" s="152"/>
      <c r="T542" s="153"/>
      <c r="AT542" s="148" t="s">
        <v>159</v>
      </c>
      <c r="AU542" s="148" t="s">
        <v>78</v>
      </c>
      <c r="AV542" s="13" t="s">
        <v>78</v>
      </c>
      <c r="AW542" s="13" t="s">
        <v>32</v>
      </c>
      <c r="AX542" s="13" t="s">
        <v>76</v>
      </c>
      <c r="AY542" s="148" t="s">
        <v>147</v>
      </c>
    </row>
    <row r="543" spans="2:65" s="11" customFormat="1" ht="22.9" customHeight="1">
      <c r="B543" s="111"/>
      <c r="D543" s="112" t="s">
        <v>70</v>
      </c>
      <c r="E543" s="121" t="s">
        <v>779</v>
      </c>
      <c r="F543" s="121" t="s">
        <v>780</v>
      </c>
      <c r="I543" s="114"/>
      <c r="J543" s="122">
        <f>BK543</f>
        <v>0</v>
      </c>
      <c r="L543" s="111"/>
      <c r="M543" s="116"/>
      <c r="P543" s="117">
        <f>SUM(P544:P578)</f>
        <v>0</v>
      </c>
      <c r="R543" s="117">
        <f>SUM(R544:R578)</f>
        <v>0.10630000000000001</v>
      </c>
      <c r="T543" s="118">
        <f>SUM(T544:T578)</f>
        <v>2.1299999999999999E-3</v>
      </c>
      <c r="AR543" s="112" t="s">
        <v>78</v>
      </c>
      <c r="AT543" s="119" t="s">
        <v>70</v>
      </c>
      <c r="AU543" s="119" t="s">
        <v>76</v>
      </c>
      <c r="AY543" s="112" t="s">
        <v>147</v>
      </c>
      <c r="BK543" s="120">
        <f>SUM(BK544:BK578)</f>
        <v>0</v>
      </c>
    </row>
    <row r="544" spans="2:65" s="1" customFormat="1" ht="16.5" customHeight="1">
      <c r="B544" s="33"/>
      <c r="C544" s="123" t="s">
        <v>781</v>
      </c>
      <c r="D544" s="123" t="s">
        <v>150</v>
      </c>
      <c r="E544" s="124" t="s">
        <v>782</v>
      </c>
      <c r="F544" s="125" t="s">
        <v>783</v>
      </c>
      <c r="G544" s="126" t="s">
        <v>784</v>
      </c>
      <c r="H544" s="127">
        <v>1</v>
      </c>
      <c r="I544" s="128"/>
      <c r="J544" s="129">
        <f>ROUND(I544*H544,2)</f>
        <v>0</v>
      </c>
      <c r="K544" s="125" t="s">
        <v>19</v>
      </c>
      <c r="L544" s="33"/>
      <c r="M544" s="130" t="s">
        <v>19</v>
      </c>
      <c r="N544" s="131" t="s">
        <v>42</v>
      </c>
      <c r="P544" s="132">
        <f>O544*H544</f>
        <v>0</v>
      </c>
      <c r="Q544" s="132">
        <v>0</v>
      </c>
      <c r="R544" s="132">
        <f>Q544*H544</f>
        <v>0</v>
      </c>
      <c r="S544" s="132">
        <v>2.1299999999999999E-3</v>
      </c>
      <c r="T544" s="133">
        <f>S544*H544</f>
        <v>2.1299999999999999E-3</v>
      </c>
      <c r="AR544" s="134" t="s">
        <v>276</v>
      </c>
      <c r="AT544" s="134" t="s">
        <v>150</v>
      </c>
      <c r="AU544" s="134" t="s">
        <v>78</v>
      </c>
      <c r="AY544" s="18" t="s">
        <v>147</v>
      </c>
      <c r="BE544" s="135">
        <f>IF(N544="základní",J544,0)</f>
        <v>0</v>
      </c>
      <c r="BF544" s="135">
        <f>IF(N544="snížená",J544,0)</f>
        <v>0</v>
      </c>
      <c r="BG544" s="135">
        <f>IF(N544="zákl. přenesená",J544,0)</f>
        <v>0</v>
      </c>
      <c r="BH544" s="135">
        <f>IF(N544="sníž. přenesená",J544,0)</f>
        <v>0</v>
      </c>
      <c r="BI544" s="135">
        <f>IF(N544="nulová",J544,0)</f>
        <v>0</v>
      </c>
      <c r="BJ544" s="18" t="s">
        <v>76</v>
      </c>
      <c r="BK544" s="135">
        <f>ROUND(I544*H544,2)</f>
        <v>0</v>
      </c>
      <c r="BL544" s="18" t="s">
        <v>276</v>
      </c>
      <c r="BM544" s="134" t="s">
        <v>785</v>
      </c>
    </row>
    <row r="545" spans="2:65" s="1" customFormat="1" ht="37.9" customHeight="1">
      <c r="B545" s="33"/>
      <c r="C545" s="123" t="s">
        <v>786</v>
      </c>
      <c r="D545" s="123" t="s">
        <v>150</v>
      </c>
      <c r="E545" s="124" t="s">
        <v>787</v>
      </c>
      <c r="F545" s="125" t="s">
        <v>788</v>
      </c>
      <c r="G545" s="126" t="s">
        <v>317</v>
      </c>
      <c r="H545" s="127">
        <v>110</v>
      </c>
      <c r="I545" s="128"/>
      <c r="J545" s="129">
        <f>ROUND(I545*H545,2)</f>
        <v>0</v>
      </c>
      <c r="K545" s="125" t="s">
        <v>154</v>
      </c>
      <c r="L545" s="33"/>
      <c r="M545" s="130" t="s">
        <v>19</v>
      </c>
      <c r="N545" s="131" t="s">
        <v>42</v>
      </c>
      <c r="P545" s="132">
        <f>O545*H545</f>
        <v>0</v>
      </c>
      <c r="Q545" s="132">
        <v>2.2000000000000001E-4</v>
      </c>
      <c r="R545" s="132">
        <f>Q545*H545</f>
        <v>2.4199999999999999E-2</v>
      </c>
      <c r="S545" s="132">
        <v>0</v>
      </c>
      <c r="T545" s="133">
        <f>S545*H545</f>
        <v>0</v>
      </c>
      <c r="AR545" s="134" t="s">
        <v>276</v>
      </c>
      <c r="AT545" s="134" t="s">
        <v>150</v>
      </c>
      <c r="AU545" s="134" t="s">
        <v>78</v>
      </c>
      <c r="AY545" s="18" t="s">
        <v>147</v>
      </c>
      <c r="BE545" s="135">
        <f>IF(N545="základní",J545,0)</f>
        <v>0</v>
      </c>
      <c r="BF545" s="135">
        <f>IF(N545="snížená",J545,0)</f>
        <v>0</v>
      </c>
      <c r="BG545" s="135">
        <f>IF(N545="zákl. přenesená",J545,0)</f>
        <v>0</v>
      </c>
      <c r="BH545" s="135">
        <f>IF(N545="sníž. přenesená",J545,0)</f>
        <v>0</v>
      </c>
      <c r="BI545" s="135">
        <f>IF(N545="nulová",J545,0)</f>
        <v>0</v>
      </c>
      <c r="BJ545" s="18" t="s">
        <v>76</v>
      </c>
      <c r="BK545" s="135">
        <f>ROUND(I545*H545,2)</f>
        <v>0</v>
      </c>
      <c r="BL545" s="18" t="s">
        <v>276</v>
      </c>
      <c r="BM545" s="134" t="s">
        <v>789</v>
      </c>
    </row>
    <row r="546" spans="2:65" s="1" customFormat="1">
      <c r="B546" s="33"/>
      <c r="D546" s="136" t="s">
        <v>157</v>
      </c>
      <c r="F546" s="137" t="s">
        <v>790</v>
      </c>
      <c r="I546" s="138"/>
      <c r="L546" s="33"/>
      <c r="M546" s="139"/>
      <c r="T546" s="54"/>
      <c r="AT546" s="18" t="s">
        <v>157</v>
      </c>
      <c r="AU546" s="18" t="s">
        <v>78</v>
      </c>
    </row>
    <row r="547" spans="2:65" s="12" customFormat="1" ht="33.75">
      <c r="B547" s="140"/>
      <c r="D547" s="141" t="s">
        <v>159</v>
      </c>
      <c r="E547" s="142" t="s">
        <v>19</v>
      </c>
      <c r="F547" s="143" t="s">
        <v>791</v>
      </c>
      <c r="H547" s="142" t="s">
        <v>19</v>
      </c>
      <c r="I547" s="144"/>
      <c r="L547" s="140"/>
      <c r="M547" s="145"/>
      <c r="T547" s="146"/>
      <c r="AT547" s="142" t="s">
        <v>159</v>
      </c>
      <c r="AU547" s="142" t="s">
        <v>78</v>
      </c>
      <c r="AV547" s="12" t="s">
        <v>76</v>
      </c>
      <c r="AW547" s="12" t="s">
        <v>32</v>
      </c>
      <c r="AX547" s="12" t="s">
        <v>71</v>
      </c>
      <c r="AY547" s="142" t="s">
        <v>147</v>
      </c>
    </row>
    <row r="548" spans="2:65" s="13" customFormat="1">
      <c r="B548" s="147"/>
      <c r="D548" s="141" t="s">
        <v>159</v>
      </c>
      <c r="E548" s="148" t="s">
        <v>19</v>
      </c>
      <c r="F548" s="149" t="s">
        <v>792</v>
      </c>
      <c r="H548" s="150">
        <v>110</v>
      </c>
      <c r="I548" s="151"/>
      <c r="L548" s="147"/>
      <c r="M548" s="152"/>
      <c r="T548" s="153"/>
      <c r="AT548" s="148" t="s">
        <v>159</v>
      </c>
      <c r="AU548" s="148" t="s">
        <v>78</v>
      </c>
      <c r="AV548" s="13" t="s">
        <v>78</v>
      </c>
      <c r="AW548" s="13" t="s">
        <v>32</v>
      </c>
      <c r="AX548" s="13" t="s">
        <v>76</v>
      </c>
      <c r="AY548" s="148" t="s">
        <v>147</v>
      </c>
    </row>
    <row r="549" spans="2:65" s="1" customFormat="1" ht="37.9" customHeight="1">
      <c r="B549" s="33"/>
      <c r="C549" s="123" t="s">
        <v>793</v>
      </c>
      <c r="D549" s="123" t="s">
        <v>150</v>
      </c>
      <c r="E549" s="124" t="s">
        <v>794</v>
      </c>
      <c r="F549" s="125" t="s">
        <v>795</v>
      </c>
      <c r="G549" s="126" t="s">
        <v>317</v>
      </c>
      <c r="H549" s="127">
        <v>85</v>
      </c>
      <c r="I549" s="128"/>
      <c r="J549" s="129">
        <f>ROUND(I549*H549,2)</f>
        <v>0</v>
      </c>
      <c r="K549" s="125" t="s">
        <v>154</v>
      </c>
      <c r="L549" s="33"/>
      <c r="M549" s="130" t="s">
        <v>19</v>
      </c>
      <c r="N549" s="131" t="s">
        <v>42</v>
      </c>
      <c r="P549" s="132">
        <f>O549*H549</f>
        <v>0</v>
      </c>
      <c r="Q549" s="132">
        <v>3.2000000000000003E-4</v>
      </c>
      <c r="R549" s="132">
        <f>Q549*H549</f>
        <v>2.7200000000000002E-2</v>
      </c>
      <c r="S549" s="132">
        <v>0</v>
      </c>
      <c r="T549" s="133">
        <f>S549*H549</f>
        <v>0</v>
      </c>
      <c r="AR549" s="134" t="s">
        <v>276</v>
      </c>
      <c r="AT549" s="134" t="s">
        <v>150</v>
      </c>
      <c r="AU549" s="134" t="s">
        <v>78</v>
      </c>
      <c r="AY549" s="18" t="s">
        <v>147</v>
      </c>
      <c r="BE549" s="135">
        <f>IF(N549="základní",J549,0)</f>
        <v>0</v>
      </c>
      <c r="BF549" s="135">
        <f>IF(N549="snížená",J549,0)</f>
        <v>0</v>
      </c>
      <c r="BG549" s="135">
        <f>IF(N549="zákl. přenesená",J549,0)</f>
        <v>0</v>
      </c>
      <c r="BH549" s="135">
        <f>IF(N549="sníž. přenesená",J549,0)</f>
        <v>0</v>
      </c>
      <c r="BI549" s="135">
        <f>IF(N549="nulová",J549,0)</f>
        <v>0</v>
      </c>
      <c r="BJ549" s="18" t="s">
        <v>76</v>
      </c>
      <c r="BK549" s="135">
        <f>ROUND(I549*H549,2)</f>
        <v>0</v>
      </c>
      <c r="BL549" s="18" t="s">
        <v>276</v>
      </c>
      <c r="BM549" s="134" t="s">
        <v>796</v>
      </c>
    </row>
    <row r="550" spans="2:65" s="1" customFormat="1">
      <c r="B550" s="33"/>
      <c r="D550" s="136" t="s">
        <v>157</v>
      </c>
      <c r="F550" s="137" t="s">
        <v>797</v>
      </c>
      <c r="I550" s="138"/>
      <c r="L550" s="33"/>
      <c r="M550" s="139"/>
      <c r="T550" s="54"/>
      <c r="AT550" s="18" t="s">
        <v>157</v>
      </c>
      <c r="AU550" s="18" t="s">
        <v>78</v>
      </c>
    </row>
    <row r="551" spans="2:65" s="12" customFormat="1" ht="33.75">
      <c r="B551" s="140"/>
      <c r="D551" s="141" t="s">
        <v>159</v>
      </c>
      <c r="E551" s="142" t="s">
        <v>19</v>
      </c>
      <c r="F551" s="143" t="s">
        <v>791</v>
      </c>
      <c r="H551" s="142" t="s">
        <v>19</v>
      </c>
      <c r="I551" s="144"/>
      <c r="L551" s="140"/>
      <c r="M551" s="145"/>
      <c r="T551" s="146"/>
      <c r="AT551" s="142" t="s">
        <v>159</v>
      </c>
      <c r="AU551" s="142" t="s">
        <v>78</v>
      </c>
      <c r="AV551" s="12" t="s">
        <v>76</v>
      </c>
      <c r="AW551" s="12" t="s">
        <v>32</v>
      </c>
      <c r="AX551" s="12" t="s">
        <v>71</v>
      </c>
      <c r="AY551" s="142" t="s">
        <v>147</v>
      </c>
    </row>
    <row r="552" spans="2:65" s="13" customFormat="1">
      <c r="B552" s="147"/>
      <c r="D552" s="141" t="s">
        <v>159</v>
      </c>
      <c r="E552" s="148" t="s">
        <v>19</v>
      </c>
      <c r="F552" s="149" t="s">
        <v>744</v>
      </c>
      <c r="H552" s="150">
        <v>85</v>
      </c>
      <c r="I552" s="151"/>
      <c r="L552" s="147"/>
      <c r="M552" s="152"/>
      <c r="T552" s="153"/>
      <c r="AT552" s="148" t="s">
        <v>159</v>
      </c>
      <c r="AU552" s="148" t="s">
        <v>78</v>
      </c>
      <c r="AV552" s="13" t="s">
        <v>78</v>
      </c>
      <c r="AW552" s="13" t="s">
        <v>32</v>
      </c>
      <c r="AX552" s="13" t="s">
        <v>76</v>
      </c>
      <c r="AY552" s="148" t="s">
        <v>147</v>
      </c>
    </row>
    <row r="553" spans="2:65" s="1" customFormat="1" ht="37.9" customHeight="1">
      <c r="B553" s="33"/>
      <c r="C553" s="123" t="s">
        <v>349</v>
      </c>
      <c r="D553" s="123" t="s">
        <v>150</v>
      </c>
      <c r="E553" s="124" t="s">
        <v>798</v>
      </c>
      <c r="F553" s="125" t="s">
        <v>799</v>
      </c>
      <c r="G553" s="126" t="s">
        <v>317</v>
      </c>
      <c r="H553" s="127">
        <v>50</v>
      </c>
      <c r="I553" s="128"/>
      <c r="J553" s="129">
        <f>ROUND(I553*H553,2)</f>
        <v>0</v>
      </c>
      <c r="K553" s="125" t="s">
        <v>154</v>
      </c>
      <c r="L553" s="33"/>
      <c r="M553" s="130" t="s">
        <v>19</v>
      </c>
      <c r="N553" s="131" t="s">
        <v>42</v>
      </c>
      <c r="P553" s="132">
        <f>O553*H553</f>
        <v>0</v>
      </c>
      <c r="Q553" s="132">
        <v>5.0000000000000001E-4</v>
      </c>
      <c r="R553" s="132">
        <f>Q553*H553</f>
        <v>2.5000000000000001E-2</v>
      </c>
      <c r="S553" s="132">
        <v>0</v>
      </c>
      <c r="T553" s="133">
        <f>S553*H553</f>
        <v>0</v>
      </c>
      <c r="AR553" s="134" t="s">
        <v>276</v>
      </c>
      <c r="AT553" s="134" t="s">
        <v>150</v>
      </c>
      <c r="AU553" s="134" t="s">
        <v>78</v>
      </c>
      <c r="AY553" s="18" t="s">
        <v>147</v>
      </c>
      <c r="BE553" s="135">
        <f>IF(N553="základní",J553,0)</f>
        <v>0</v>
      </c>
      <c r="BF553" s="135">
        <f>IF(N553="snížená",J553,0)</f>
        <v>0</v>
      </c>
      <c r="BG553" s="135">
        <f>IF(N553="zákl. přenesená",J553,0)</f>
        <v>0</v>
      </c>
      <c r="BH553" s="135">
        <f>IF(N553="sníž. přenesená",J553,0)</f>
        <v>0</v>
      </c>
      <c r="BI553" s="135">
        <f>IF(N553="nulová",J553,0)</f>
        <v>0</v>
      </c>
      <c r="BJ553" s="18" t="s">
        <v>76</v>
      </c>
      <c r="BK553" s="135">
        <f>ROUND(I553*H553,2)</f>
        <v>0</v>
      </c>
      <c r="BL553" s="18" t="s">
        <v>276</v>
      </c>
      <c r="BM553" s="134" t="s">
        <v>800</v>
      </c>
    </row>
    <row r="554" spans="2:65" s="1" customFormat="1">
      <c r="B554" s="33"/>
      <c r="D554" s="136" t="s">
        <v>157</v>
      </c>
      <c r="F554" s="137" t="s">
        <v>801</v>
      </c>
      <c r="I554" s="138"/>
      <c r="L554" s="33"/>
      <c r="M554" s="139"/>
      <c r="T554" s="54"/>
      <c r="AT554" s="18" t="s">
        <v>157</v>
      </c>
      <c r="AU554" s="18" t="s">
        <v>78</v>
      </c>
    </row>
    <row r="555" spans="2:65" s="12" customFormat="1" ht="33.75">
      <c r="B555" s="140"/>
      <c r="D555" s="141" t="s">
        <v>159</v>
      </c>
      <c r="E555" s="142" t="s">
        <v>19</v>
      </c>
      <c r="F555" s="143" t="s">
        <v>791</v>
      </c>
      <c r="H555" s="142" t="s">
        <v>19</v>
      </c>
      <c r="I555" s="144"/>
      <c r="L555" s="140"/>
      <c r="M555" s="145"/>
      <c r="T555" s="146"/>
      <c r="AT555" s="142" t="s">
        <v>159</v>
      </c>
      <c r="AU555" s="142" t="s">
        <v>78</v>
      </c>
      <c r="AV555" s="12" t="s">
        <v>76</v>
      </c>
      <c r="AW555" s="12" t="s">
        <v>32</v>
      </c>
      <c r="AX555" s="12" t="s">
        <v>71</v>
      </c>
      <c r="AY555" s="142" t="s">
        <v>147</v>
      </c>
    </row>
    <row r="556" spans="2:65" s="13" customFormat="1">
      <c r="B556" s="147"/>
      <c r="D556" s="141" t="s">
        <v>159</v>
      </c>
      <c r="E556" s="148" t="s">
        <v>19</v>
      </c>
      <c r="F556" s="149" t="s">
        <v>516</v>
      </c>
      <c r="H556" s="150">
        <v>50</v>
      </c>
      <c r="I556" s="151"/>
      <c r="L556" s="147"/>
      <c r="M556" s="152"/>
      <c r="T556" s="153"/>
      <c r="AT556" s="148" t="s">
        <v>159</v>
      </c>
      <c r="AU556" s="148" t="s">
        <v>78</v>
      </c>
      <c r="AV556" s="13" t="s">
        <v>78</v>
      </c>
      <c r="AW556" s="13" t="s">
        <v>32</v>
      </c>
      <c r="AX556" s="13" t="s">
        <v>76</v>
      </c>
      <c r="AY556" s="148" t="s">
        <v>147</v>
      </c>
    </row>
    <row r="557" spans="2:65" s="1" customFormat="1" ht="37.9" customHeight="1">
      <c r="B557" s="33"/>
      <c r="C557" s="123" t="s">
        <v>356</v>
      </c>
      <c r="D557" s="123" t="s">
        <v>150</v>
      </c>
      <c r="E557" s="124" t="s">
        <v>802</v>
      </c>
      <c r="F557" s="125" t="s">
        <v>803</v>
      </c>
      <c r="G557" s="126" t="s">
        <v>317</v>
      </c>
      <c r="H557" s="127">
        <v>3</v>
      </c>
      <c r="I557" s="128"/>
      <c r="J557" s="129">
        <f>ROUND(I557*H557,2)</f>
        <v>0</v>
      </c>
      <c r="K557" s="125" t="s">
        <v>154</v>
      </c>
      <c r="L557" s="33"/>
      <c r="M557" s="130" t="s">
        <v>19</v>
      </c>
      <c r="N557" s="131" t="s">
        <v>42</v>
      </c>
      <c r="P557" s="132">
        <f>O557*H557</f>
        <v>0</v>
      </c>
      <c r="Q557" s="132">
        <v>7.5000000000000002E-4</v>
      </c>
      <c r="R557" s="132">
        <f>Q557*H557</f>
        <v>2.2500000000000003E-3</v>
      </c>
      <c r="S557" s="132">
        <v>0</v>
      </c>
      <c r="T557" s="133">
        <f>S557*H557</f>
        <v>0</v>
      </c>
      <c r="AR557" s="134" t="s">
        <v>276</v>
      </c>
      <c r="AT557" s="134" t="s">
        <v>150</v>
      </c>
      <c r="AU557" s="134" t="s">
        <v>78</v>
      </c>
      <c r="AY557" s="18" t="s">
        <v>147</v>
      </c>
      <c r="BE557" s="135">
        <f>IF(N557="základní",J557,0)</f>
        <v>0</v>
      </c>
      <c r="BF557" s="135">
        <f>IF(N557="snížená",J557,0)</f>
        <v>0</v>
      </c>
      <c r="BG557" s="135">
        <f>IF(N557="zákl. přenesená",J557,0)</f>
        <v>0</v>
      </c>
      <c r="BH557" s="135">
        <f>IF(N557="sníž. přenesená",J557,0)</f>
        <v>0</v>
      </c>
      <c r="BI557" s="135">
        <f>IF(N557="nulová",J557,0)</f>
        <v>0</v>
      </c>
      <c r="BJ557" s="18" t="s">
        <v>76</v>
      </c>
      <c r="BK557" s="135">
        <f>ROUND(I557*H557,2)</f>
        <v>0</v>
      </c>
      <c r="BL557" s="18" t="s">
        <v>276</v>
      </c>
      <c r="BM557" s="134" t="s">
        <v>804</v>
      </c>
    </row>
    <row r="558" spans="2:65" s="1" customFormat="1">
      <c r="B558" s="33"/>
      <c r="D558" s="136" t="s">
        <v>157</v>
      </c>
      <c r="F558" s="137" t="s">
        <v>805</v>
      </c>
      <c r="I558" s="138"/>
      <c r="L558" s="33"/>
      <c r="M558" s="139"/>
      <c r="T558" s="54"/>
      <c r="AT558" s="18" t="s">
        <v>157</v>
      </c>
      <c r="AU558" s="18" t="s">
        <v>78</v>
      </c>
    </row>
    <row r="559" spans="2:65" s="12" customFormat="1" ht="33.75">
      <c r="B559" s="140"/>
      <c r="D559" s="141" t="s">
        <v>159</v>
      </c>
      <c r="E559" s="142" t="s">
        <v>19</v>
      </c>
      <c r="F559" s="143" t="s">
        <v>791</v>
      </c>
      <c r="H559" s="142" t="s">
        <v>19</v>
      </c>
      <c r="I559" s="144"/>
      <c r="L559" s="140"/>
      <c r="M559" s="145"/>
      <c r="T559" s="146"/>
      <c r="AT559" s="142" t="s">
        <v>159</v>
      </c>
      <c r="AU559" s="142" t="s">
        <v>78</v>
      </c>
      <c r="AV559" s="12" t="s">
        <v>76</v>
      </c>
      <c r="AW559" s="12" t="s">
        <v>32</v>
      </c>
      <c r="AX559" s="12" t="s">
        <v>71</v>
      </c>
      <c r="AY559" s="142" t="s">
        <v>147</v>
      </c>
    </row>
    <row r="560" spans="2:65" s="13" customFormat="1">
      <c r="B560" s="147"/>
      <c r="D560" s="141" t="s">
        <v>159</v>
      </c>
      <c r="E560" s="148" t="s">
        <v>19</v>
      </c>
      <c r="F560" s="149" t="s">
        <v>148</v>
      </c>
      <c r="H560" s="150">
        <v>3</v>
      </c>
      <c r="I560" s="151"/>
      <c r="L560" s="147"/>
      <c r="M560" s="152"/>
      <c r="T560" s="153"/>
      <c r="AT560" s="148" t="s">
        <v>159</v>
      </c>
      <c r="AU560" s="148" t="s">
        <v>78</v>
      </c>
      <c r="AV560" s="13" t="s">
        <v>78</v>
      </c>
      <c r="AW560" s="13" t="s">
        <v>32</v>
      </c>
      <c r="AX560" s="13" t="s">
        <v>76</v>
      </c>
      <c r="AY560" s="148" t="s">
        <v>147</v>
      </c>
    </row>
    <row r="561" spans="2:65" s="1" customFormat="1" ht="55.5" customHeight="1">
      <c r="B561" s="33"/>
      <c r="C561" s="123" t="s">
        <v>422</v>
      </c>
      <c r="D561" s="123" t="s">
        <v>150</v>
      </c>
      <c r="E561" s="124" t="s">
        <v>806</v>
      </c>
      <c r="F561" s="125" t="s">
        <v>807</v>
      </c>
      <c r="G561" s="126" t="s">
        <v>317</v>
      </c>
      <c r="H561" s="127">
        <v>195</v>
      </c>
      <c r="I561" s="128"/>
      <c r="J561" s="129">
        <f>ROUND(I561*H561,2)</f>
        <v>0</v>
      </c>
      <c r="K561" s="125" t="s">
        <v>154</v>
      </c>
      <c r="L561" s="33"/>
      <c r="M561" s="130" t="s">
        <v>19</v>
      </c>
      <c r="N561" s="131" t="s">
        <v>42</v>
      </c>
      <c r="P561" s="132">
        <f>O561*H561</f>
        <v>0</v>
      </c>
      <c r="Q561" s="132">
        <v>4.0000000000000003E-5</v>
      </c>
      <c r="R561" s="132">
        <f>Q561*H561</f>
        <v>7.8000000000000005E-3</v>
      </c>
      <c r="S561" s="132">
        <v>0</v>
      </c>
      <c r="T561" s="133">
        <f>S561*H561</f>
        <v>0</v>
      </c>
      <c r="AR561" s="134" t="s">
        <v>276</v>
      </c>
      <c r="AT561" s="134" t="s">
        <v>150</v>
      </c>
      <c r="AU561" s="134" t="s">
        <v>78</v>
      </c>
      <c r="AY561" s="18" t="s">
        <v>147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8" t="s">
        <v>76</v>
      </c>
      <c r="BK561" s="135">
        <f>ROUND(I561*H561,2)</f>
        <v>0</v>
      </c>
      <c r="BL561" s="18" t="s">
        <v>276</v>
      </c>
      <c r="BM561" s="134" t="s">
        <v>808</v>
      </c>
    </row>
    <row r="562" spans="2:65" s="1" customFormat="1">
      <c r="B562" s="33"/>
      <c r="D562" s="136" t="s">
        <v>157</v>
      </c>
      <c r="F562" s="137" t="s">
        <v>809</v>
      </c>
      <c r="I562" s="138"/>
      <c r="L562" s="33"/>
      <c r="M562" s="139"/>
      <c r="T562" s="54"/>
      <c r="AT562" s="18" t="s">
        <v>157</v>
      </c>
      <c r="AU562" s="18" t="s">
        <v>78</v>
      </c>
    </row>
    <row r="563" spans="2:65" s="12" customFormat="1">
      <c r="B563" s="140"/>
      <c r="D563" s="141" t="s">
        <v>159</v>
      </c>
      <c r="E563" s="142" t="s">
        <v>19</v>
      </c>
      <c r="F563" s="143" t="s">
        <v>810</v>
      </c>
      <c r="H563" s="142" t="s">
        <v>19</v>
      </c>
      <c r="I563" s="144"/>
      <c r="L563" s="140"/>
      <c r="M563" s="145"/>
      <c r="T563" s="146"/>
      <c r="AT563" s="142" t="s">
        <v>159</v>
      </c>
      <c r="AU563" s="142" t="s">
        <v>78</v>
      </c>
      <c r="AV563" s="12" t="s">
        <v>76</v>
      </c>
      <c r="AW563" s="12" t="s">
        <v>32</v>
      </c>
      <c r="AX563" s="12" t="s">
        <v>71</v>
      </c>
      <c r="AY563" s="142" t="s">
        <v>147</v>
      </c>
    </row>
    <row r="564" spans="2:65" s="13" customFormat="1">
      <c r="B564" s="147"/>
      <c r="D564" s="141" t="s">
        <v>159</v>
      </c>
      <c r="E564" s="148" t="s">
        <v>19</v>
      </c>
      <c r="F564" s="149" t="s">
        <v>811</v>
      </c>
      <c r="H564" s="150">
        <v>195</v>
      </c>
      <c r="I564" s="151"/>
      <c r="L564" s="147"/>
      <c r="M564" s="152"/>
      <c r="T564" s="153"/>
      <c r="AT564" s="148" t="s">
        <v>159</v>
      </c>
      <c r="AU564" s="148" t="s">
        <v>78</v>
      </c>
      <c r="AV564" s="13" t="s">
        <v>78</v>
      </c>
      <c r="AW564" s="13" t="s">
        <v>32</v>
      </c>
      <c r="AX564" s="13" t="s">
        <v>76</v>
      </c>
      <c r="AY564" s="148" t="s">
        <v>147</v>
      </c>
    </row>
    <row r="565" spans="2:65" s="1" customFormat="1" ht="55.5" customHeight="1">
      <c r="B565" s="33"/>
      <c r="C565" s="123" t="s">
        <v>812</v>
      </c>
      <c r="D565" s="123" t="s">
        <v>150</v>
      </c>
      <c r="E565" s="124" t="s">
        <v>813</v>
      </c>
      <c r="F565" s="125" t="s">
        <v>814</v>
      </c>
      <c r="G565" s="126" t="s">
        <v>317</v>
      </c>
      <c r="H565" s="127">
        <v>53</v>
      </c>
      <c r="I565" s="128"/>
      <c r="J565" s="129">
        <f>ROUND(I565*H565,2)</f>
        <v>0</v>
      </c>
      <c r="K565" s="125" t="s">
        <v>154</v>
      </c>
      <c r="L565" s="33"/>
      <c r="M565" s="130" t="s">
        <v>19</v>
      </c>
      <c r="N565" s="131" t="s">
        <v>42</v>
      </c>
      <c r="P565" s="132">
        <f>O565*H565</f>
        <v>0</v>
      </c>
      <c r="Q565" s="132">
        <v>8.0000000000000007E-5</v>
      </c>
      <c r="R565" s="132">
        <f>Q565*H565</f>
        <v>4.2400000000000007E-3</v>
      </c>
      <c r="S565" s="132">
        <v>0</v>
      </c>
      <c r="T565" s="133">
        <f>S565*H565</f>
        <v>0</v>
      </c>
      <c r="AR565" s="134" t="s">
        <v>276</v>
      </c>
      <c r="AT565" s="134" t="s">
        <v>150</v>
      </c>
      <c r="AU565" s="134" t="s">
        <v>78</v>
      </c>
      <c r="AY565" s="18" t="s">
        <v>147</v>
      </c>
      <c r="BE565" s="135">
        <f>IF(N565="základní",J565,0)</f>
        <v>0</v>
      </c>
      <c r="BF565" s="135">
        <f>IF(N565="snížená",J565,0)</f>
        <v>0</v>
      </c>
      <c r="BG565" s="135">
        <f>IF(N565="zákl. přenesená",J565,0)</f>
        <v>0</v>
      </c>
      <c r="BH565" s="135">
        <f>IF(N565="sníž. přenesená",J565,0)</f>
        <v>0</v>
      </c>
      <c r="BI565" s="135">
        <f>IF(N565="nulová",J565,0)</f>
        <v>0</v>
      </c>
      <c r="BJ565" s="18" t="s">
        <v>76</v>
      </c>
      <c r="BK565" s="135">
        <f>ROUND(I565*H565,2)</f>
        <v>0</v>
      </c>
      <c r="BL565" s="18" t="s">
        <v>276</v>
      </c>
      <c r="BM565" s="134" t="s">
        <v>815</v>
      </c>
    </row>
    <row r="566" spans="2:65" s="1" customFormat="1">
      <c r="B566" s="33"/>
      <c r="D566" s="136" t="s">
        <v>157</v>
      </c>
      <c r="F566" s="137" t="s">
        <v>816</v>
      </c>
      <c r="I566" s="138"/>
      <c r="L566" s="33"/>
      <c r="M566" s="139"/>
      <c r="T566" s="54"/>
      <c r="AT566" s="18" t="s">
        <v>157</v>
      </c>
      <c r="AU566" s="18" t="s">
        <v>78</v>
      </c>
    </row>
    <row r="567" spans="2:65" s="12" customFormat="1">
      <c r="B567" s="140"/>
      <c r="D567" s="141" t="s">
        <v>159</v>
      </c>
      <c r="E567" s="142" t="s">
        <v>19</v>
      </c>
      <c r="F567" s="143" t="s">
        <v>810</v>
      </c>
      <c r="H567" s="142" t="s">
        <v>19</v>
      </c>
      <c r="I567" s="144"/>
      <c r="L567" s="140"/>
      <c r="M567" s="145"/>
      <c r="T567" s="146"/>
      <c r="AT567" s="142" t="s">
        <v>159</v>
      </c>
      <c r="AU567" s="142" t="s">
        <v>78</v>
      </c>
      <c r="AV567" s="12" t="s">
        <v>76</v>
      </c>
      <c r="AW567" s="12" t="s">
        <v>32</v>
      </c>
      <c r="AX567" s="12" t="s">
        <v>71</v>
      </c>
      <c r="AY567" s="142" t="s">
        <v>147</v>
      </c>
    </row>
    <row r="568" spans="2:65" s="13" customFormat="1">
      <c r="B568" s="147"/>
      <c r="D568" s="141" t="s">
        <v>159</v>
      </c>
      <c r="E568" s="148" t="s">
        <v>19</v>
      </c>
      <c r="F568" s="149" t="s">
        <v>533</v>
      </c>
      <c r="H568" s="150">
        <v>53</v>
      </c>
      <c r="I568" s="151"/>
      <c r="L568" s="147"/>
      <c r="M568" s="152"/>
      <c r="T568" s="153"/>
      <c r="AT568" s="148" t="s">
        <v>159</v>
      </c>
      <c r="AU568" s="148" t="s">
        <v>78</v>
      </c>
      <c r="AV568" s="13" t="s">
        <v>78</v>
      </c>
      <c r="AW568" s="13" t="s">
        <v>32</v>
      </c>
      <c r="AX568" s="13" t="s">
        <v>76</v>
      </c>
      <c r="AY568" s="148" t="s">
        <v>147</v>
      </c>
    </row>
    <row r="569" spans="2:65" s="1" customFormat="1" ht="16.5" customHeight="1">
      <c r="B569" s="33"/>
      <c r="C569" s="123" t="s">
        <v>613</v>
      </c>
      <c r="D569" s="123" t="s">
        <v>150</v>
      </c>
      <c r="E569" s="124" t="s">
        <v>817</v>
      </c>
      <c r="F569" s="125" t="s">
        <v>818</v>
      </c>
      <c r="G569" s="126" t="s">
        <v>166</v>
      </c>
      <c r="H569" s="127">
        <v>6</v>
      </c>
      <c r="I569" s="128"/>
      <c r="J569" s="129">
        <f>ROUND(I569*H569,2)</f>
        <v>0</v>
      </c>
      <c r="K569" s="125" t="s">
        <v>154</v>
      </c>
      <c r="L569" s="33"/>
      <c r="M569" s="130" t="s">
        <v>19</v>
      </c>
      <c r="N569" s="131" t="s">
        <v>42</v>
      </c>
      <c r="P569" s="132">
        <f>O569*H569</f>
        <v>0</v>
      </c>
      <c r="Q569" s="132">
        <v>3.5E-4</v>
      </c>
      <c r="R569" s="132">
        <f>Q569*H569</f>
        <v>2.0999999999999999E-3</v>
      </c>
      <c r="S569" s="132">
        <v>0</v>
      </c>
      <c r="T569" s="133">
        <f>S569*H569</f>
        <v>0</v>
      </c>
      <c r="AR569" s="134" t="s">
        <v>276</v>
      </c>
      <c r="AT569" s="134" t="s">
        <v>150</v>
      </c>
      <c r="AU569" s="134" t="s">
        <v>78</v>
      </c>
      <c r="AY569" s="18" t="s">
        <v>147</v>
      </c>
      <c r="BE569" s="135">
        <f>IF(N569="základní",J569,0)</f>
        <v>0</v>
      </c>
      <c r="BF569" s="135">
        <f>IF(N569="snížená",J569,0)</f>
        <v>0</v>
      </c>
      <c r="BG569" s="135">
        <f>IF(N569="zákl. přenesená",J569,0)</f>
        <v>0</v>
      </c>
      <c r="BH569" s="135">
        <f>IF(N569="sníž. přenesená",J569,0)</f>
        <v>0</v>
      </c>
      <c r="BI569" s="135">
        <f>IF(N569="nulová",J569,0)</f>
        <v>0</v>
      </c>
      <c r="BJ569" s="18" t="s">
        <v>76</v>
      </c>
      <c r="BK569" s="135">
        <f>ROUND(I569*H569,2)</f>
        <v>0</v>
      </c>
      <c r="BL569" s="18" t="s">
        <v>276</v>
      </c>
      <c r="BM569" s="134" t="s">
        <v>819</v>
      </c>
    </row>
    <row r="570" spans="2:65" s="1" customFormat="1">
      <c r="B570" s="33"/>
      <c r="D570" s="136" t="s">
        <v>157</v>
      </c>
      <c r="F570" s="137" t="s">
        <v>820</v>
      </c>
      <c r="I570" s="138"/>
      <c r="L570" s="33"/>
      <c r="M570" s="139"/>
      <c r="T570" s="54"/>
      <c r="AT570" s="18" t="s">
        <v>157</v>
      </c>
      <c r="AU570" s="18" t="s">
        <v>78</v>
      </c>
    </row>
    <row r="571" spans="2:65" s="12" customFormat="1">
      <c r="B571" s="140"/>
      <c r="D571" s="141" t="s">
        <v>159</v>
      </c>
      <c r="E571" s="142" t="s">
        <v>19</v>
      </c>
      <c r="F571" s="143" t="s">
        <v>821</v>
      </c>
      <c r="H571" s="142" t="s">
        <v>19</v>
      </c>
      <c r="I571" s="144"/>
      <c r="L571" s="140"/>
      <c r="M571" s="145"/>
      <c r="T571" s="146"/>
      <c r="AT571" s="142" t="s">
        <v>159</v>
      </c>
      <c r="AU571" s="142" t="s">
        <v>78</v>
      </c>
      <c r="AV571" s="12" t="s">
        <v>76</v>
      </c>
      <c r="AW571" s="12" t="s">
        <v>32</v>
      </c>
      <c r="AX571" s="12" t="s">
        <v>71</v>
      </c>
      <c r="AY571" s="142" t="s">
        <v>147</v>
      </c>
    </row>
    <row r="572" spans="2:65" s="13" customFormat="1">
      <c r="B572" s="147"/>
      <c r="D572" s="141" t="s">
        <v>159</v>
      </c>
      <c r="E572" s="148" t="s">
        <v>19</v>
      </c>
      <c r="F572" s="149" t="s">
        <v>822</v>
      </c>
      <c r="H572" s="150">
        <v>6</v>
      </c>
      <c r="I572" s="151"/>
      <c r="L572" s="147"/>
      <c r="M572" s="152"/>
      <c r="T572" s="153"/>
      <c r="AT572" s="148" t="s">
        <v>159</v>
      </c>
      <c r="AU572" s="148" t="s">
        <v>78</v>
      </c>
      <c r="AV572" s="13" t="s">
        <v>78</v>
      </c>
      <c r="AW572" s="13" t="s">
        <v>32</v>
      </c>
      <c r="AX572" s="13" t="s">
        <v>76</v>
      </c>
      <c r="AY572" s="148" t="s">
        <v>147</v>
      </c>
    </row>
    <row r="573" spans="2:65" s="1" customFormat="1" ht="16.5" customHeight="1">
      <c r="B573" s="33"/>
      <c r="C573" s="123" t="s">
        <v>823</v>
      </c>
      <c r="D573" s="123" t="s">
        <v>150</v>
      </c>
      <c r="E573" s="124" t="s">
        <v>824</v>
      </c>
      <c r="F573" s="125" t="s">
        <v>825</v>
      </c>
      <c r="G573" s="126" t="s">
        <v>166</v>
      </c>
      <c r="H573" s="127">
        <v>15</v>
      </c>
      <c r="I573" s="128"/>
      <c r="J573" s="129">
        <f>ROUND(I573*H573,2)</f>
        <v>0</v>
      </c>
      <c r="K573" s="125" t="s">
        <v>154</v>
      </c>
      <c r="L573" s="33"/>
      <c r="M573" s="130" t="s">
        <v>19</v>
      </c>
      <c r="N573" s="131" t="s">
        <v>42</v>
      </c>
      <c r="P573" s="132">
        <f>O573*H573</f>
        <v>0</v>
      </c>
      <c r="Q573" s="132">
        <v>5.6999999999999998E-4</v>
      </c>
      <c r="R573" s="132">
        <f>Q573*H573</f>
        <v>8.5500000000000003E-3</v>
      </c>
      <c r="S573" s="132">
        <v>0</v>
      </c>
      <c r="T573" s="133">
        <f>S573*H573</f>
        <v>0</v>
      </c>
      <c r="AR573" s="134" t="s">
        <v>276</v>
      </c>
      <c r="AT573" s="134" t="s">
        <v>150</v>
      </c>
      <c r="AU573" s="134" t="s">
        <v>78</v>
      </c>
      <c r="AY573" s="18" t="s">
        <v>147</v>
      </c>
      <c r="BE573" s="135">
        <f>IF(N573="základní",J573,0)</f>
        <v>0</v>
      </c>
      <c r="BF573" s="135">
        <f>IF(N573="snížená",J573,0)</f>
        <v>0</v>
      </c>
      <c r="BG573" s="135">
        <f>IF(N573="zákl. přenesená",J573,0)</f>
        <v>0</v>
      </c>
      <c r="BH573" s="135">
        <f>IF(N573="sníž. přenesená",J573,0)</f>
        <v>0</v>
      </c>
      <c r="BI573" s="135">
        <f>IF(N573="nulová",J573,0)</f>
        <v>0</v>
      </c>
      <c r="BJ573" s="18" t="s">
        <v>76</v>
      </c>
      <c r="BK573" s="135">
        <f>ROUND(I573*H573,2)</f>
        <v>0</v>
      </c>
      <c r="BL573" s="18" t="s">
        <v>276</v>
      </c>
      <c r="BM573" s="134" t="s">
        <v>826</v>
      </c>
    </row>
    <row r="574" spans="2:65" s="1" customFormat="1">
      <c r="B574" s="33"/>
      <c r="D574" s="136" t="s">
        <v>157</v>
      </c>
      <c r="F574" s="137" t="s">
        <v>827</v>
      </c>
      <c r="I574" s="138"/>
      <c r="L574" s="33"/>
      <c r="M574" s="139"/>
      <c r="T574" s="54"/>
      <c r="AT574" s="18" t="s">
        <v>157</v>
      </c>
      <c r="AU574" s="18" t="s">
        <v>78</v>
      </c>
    </row>
    <row r="575" spans="2:65" s="12" customFormat="1">
      <c r="B575" s="140"/>
      <c r="D575" s="141" t="s">
        <v>159</v>
      </c>
      <c r="E575" s="142" t="s">
        <v>19</v>
      </c>
      <c r="F575" s="143" t="s">
        <v>821</v>
      </c>
      <c r="H575" s="142" t="s">
        <v>19</v>
      </c>
      <c r="I575" s="144"/>
      <c r="L575" s="140"/>
      <c r="M575" s="145"/>
      <c r="T575" s="146"/>
      <c r="AT575" s="142" t="s">
        <v>159</v>
      </c>
      <c r="AU575" s="142" t="s">
        <v>78</v>
      </c>
      <c r="AV575" s="12" t="s">
        <v>76</v>
      </c>
      <c r="AW575" s="12" t="s">
        <v>32</v>
      </c>
      <c r="AX575" s="12" t="s">
        <v>71</v>
      </c>
      <c r="AY575" s="142" t="s">
        <v>147</v>
      </c>
    </row>
    <row r="576" spans="2:65" s="13" customFormat="1">
      <c r="B576" s="147"/>
      <c r="D576" s="141" t="s">
        <v>159</v>
      </c>
      <c r="E576" s="148" t="s">
        <v>19</v>
      </c>
      <c r="F576" s="149" t="s">
        <v>828</v>
      </c>
      <c r="H576" s="150">
        <v>15</v>
      </c>
      <c r="I576" s="151"/>
      <c r="L576" s="147"/>
      <c r="M576" s="152"/>
      <c r="T576" s="153"/>
      <c r="AT576" s="148" t="s">
        <v>159</v>
      </c>
      <c r="AU576" s="148" t="s">
        <v>78</v>
      </c>
      <c r="AV576" s="13" t="s">
        <v>78</v>
      </c>
      <c r="AW576" s="13" t="s">
        <v>32</v>
      </c>
      <c r="AX576" s="13" t="s">
        <v>76</v>
      </c>
      <c r="AY576" s="148" t="s">
        <v>147</v>
      </c>
    </row>
    <row r="577" spans="2:65" s="1" customFormat="1" ht="37.9" customHeight="1">
      <c r="B577" s="33"/>
      <c r="C577" s="123" t="s">
        <v>829</v>
      </c>
      <c r="D577" s="123" t="s">
        <v>150</v>
      </c>
      <c r="E577" s="124" t="s">
        <v>830</v>
      </c>
      <c r="F577" s="125" t="s">
        <v>831</v>
      </c>
      <c r="G577" s="126" t="s">
        <v>317</v>
      </c>
      <c r="H577" s="127">
        <v>248</v>
      </c>
      <c r="I577" s="128"/>
      <c r="J577" s="129">
        <f>ROUND(I577*H577,2)</f>
        <v>0</v>
      </c>
      <c r="K577" s="125" t="s">
        <v>154</v>
      </c>
      <c r="L577" s="33"/>
      <c r="M577" s="130" t="s">
        <v>19</v>
      </c>
      <c r="N577" s="131" t="s">
        <v>42</v>
      </c>
      <c r="P577" s="132">
        <f>O577*H577</f>
        <v>0</v>
      </c>
      <c r="Q577" s="132">
        <v>2.0000000000000002E-5</v>
      </c>
      <c r="R577" s="132">
        <f>Q577*H577</f>
        <v>4.96E-3</v>
      </c>
      <c r="S577" s="132">
        <v>0</v>
      </c>
      <c r="T577" s="133">
        <f>S577*H577</f>
        <v>0</v>
      </c>
      <c r="AR577" s="134" t="s">
        <v>276</v>
      </c>
      <c r="AT577" s="134" t="s">
        <v>150</v>
      </c>
      <c r="AU577" s="134" t="s">
        <v>78</v>
      </c>
      <c r="AY577" s="18" t="s">
        <v>147</v>
      </c>
      <c r="BE577" s="135">
        <f>IF(N577="základní",J577,0)</f>
        <v>0</v>
      </c>
      <c r="BF577" s="135">
        <f>IF(N577="snížená",J577,0)</f>
        <v>0</v>
      </c>
      <c r="BG577" s="135">
        <f>IF(N577="zákl. přenesená",J577,0)</f>
        <v>0</v>
      </c>
      <c r="BH577" s="135">
        <f>IF(N577="sníž. přenesená",J577,0)</f>
        <v>0</v>
      </c>
      <c r="BI577" s="135">
        <f>IF(N577="nulová",J577,0)</f>
        <v>0</v>
      </c>
      <c r="BJ577" s="18" t="s">
        <v>76</v>
      </c>
      <c r="BK577" s="135">
        <f>ROUND(I577*H577,2)</f>
        <v>0</v>
      </c>
      <c r="BL577" s="18" t="s">
        <v>276</v>
      </c>
      <c r="BM577" s="134" t="s">
        <v>832</v>
      </c>
    </row>
    <row r="578" spans="2:65" s="1" customFormat="1">
      <c r="B578" s="33"/>
      <c r="D578" s="136" t="s">
        <v>157</v>
      </c>
      <c r="F578" s="137" t="s">
        <v>833</v>
      </c>
      <c r="I578" s="138"/>
      <c r="L578" s="33"/>
      <c r="M578" s="139"/>
      <c r="T578" s="54"/>
      <c r="AT578" s="18" t="s">
        <v>157</v>
      </c>
      <c r="AU578" s="18" t="s">
        <v>78</v>
      </c>
    </row>
    <row r="579" spans="2:65" s="11" customFormat="1" ht="22.9" customHeight="1">
      <c r="B579" s="111"/>
      <c r="D579" s="112" t="s">
        <v>70</v>
      </c>
      <c r="E579" s="121" t="s">
        <v>834</v>
      </c>
      <c r="F579" s="121" t="s">
        <v>835</v>
      </c>
      <c r="I579" s="114"/>
      <c r="J579" s="122">
        <f>BK579</f>
        <v>0</v>
      </c>
      <c r="L579" s="111"/>
      <c r="M579" s="116"/>
      <c r="P579" s="117">
        <f>SUM(P580:P634)</f>
        <v>0</v>
      </c>
      <c r="R579" s="117">
        <f>SUM(R580:R634)</f>
        <v>0.25711000000000001</v>
      </c>
      <c r="T579" s="118">
        <f>SUM(T580:T634)</f>
        <v>0.15751000000000001</v>
      </c>
      <c r="AR579" s="112" t="s">
        <v>78</v>
      </c>
      <c r="AT579" s="119" t="s">
        <v>70</v>
      </c>
      <c r="AU579" s="119" t="s">
        <v>76</v>
      </c>
      <c r="AY579" s="112" t="s">
        <v>147</v>
      </c>
      <c r="BK579" s="120">
        <f>SUM(BK580:BK634)</f>
        <v>0</v>
      </c>
    </row>
    <row r="580" spans="2:65" s="1" customFormat="1" ht="24.2" customHeight="1">
      <c r="B580" s="33"/>
      <c r="C580" s="123" t="s">
        <v>836</v>
      </c>
      <c r="D580" s="123" t="s">
        <v>150</v>
      </c>
      <c r="E580" s="124" t="s">
        <v>837</v>
      </c>
      <c r="F580" s="125" t="s">
        <v>838</v>
      </c>
      <c r="G580" s="126" t="s">
        <v>719</v>
      </c>
      <c r="H580" s="127">
        <v>1</v>
      </c>
      <c r="I580" s="128"/>
      <c r="J580" s="129">
        <f>ROUND(I580*H580,2)</f>
        <v>0</v>
      </c>
      <c r="K580" s="125" t="s">
        <v>154</v>
      </c>
      <c r="L580" s="33"/>
      <c r="M580" s="130" t="s">
        <v>19</v>
      </c>
      <c r="N580" s="131" t="s">
        <v>42</v>
      </c>
      <c r="P580" s="132">
        <f>O580*H580</f>
        <v>0</v>
      </c>
      <c r="Q580" s="132">
        <v>0</v>
      </c>
      <c r="R580" s="132">
        <f>Q580*H580</f>
        <v>0</v>
      </c>
      <c r="S580" s="132">
        <v>1.933E-2</v>
      </c>
      <c r="T580" s="133">
        <f>S580*H580</f>
        <v>1.933E-2</v>
      </c>
      <c r="AR580" s="134" t="s">
        <v>276</v>
      </c>
      <c r="AT580" s="134" t="s">
        <v>150</v>
      </c>
      <c r="AU580" s="134" t="s">
        <v>78</v>
      </c>
      <c r="AY580" s="18" t="s">
        <v>147</v>
      </c>
      <c r="BE580" s="135">
        <f>IF(N580="základní",J580,0)</f>
        <v>0</v>
      </c>
      <c r="BF580" s="135">
        <f>IF(N580="snížená",J580,0)</f>
        <v>0</v>
      </c>
      <c r="BG580" s="135">
        <f>IF(N580="zákl. přenesená",J580,0)</f>
        <v>0</v>
      </c>
      <c r="BH580" s="135">
        <f>IF(N580="sníž. přenesená",J580,0)</f>
        <v>0</v>
      </c>
      <c r="BI580" s="135">
        <f>IF(N580="nulová",J580,0)</f>
        <v>0</v>
      </c>
      <c r="BJ580" s="18" t="s">
        <v>76</v>
      </c>
      <c r="BK580" s="135">
        <f>ROUND(I580*H580,2)</f>
        <v>0</v>
      </c>
      <c r="BL580" s="18" t="s">
        <v>276</v>
      </c>
      <c r="BM580" s="134" t="s">
        <v>839</v>
      </c>
    </row>
    <row r="581" spans="2:65" s="1" customFormat="1">
      <c r="B581" s="33"/>
      <c r="D581" s="136" t="s">
        <v>157</v>
      </c>
      <c r="F581" s="137" t="s">
        <v>840</v>
      </c>
      <c r="I581" s="138"/>
      <c r="L581" s="33"/>
      <c r="M581" s="139"/>
      <c r="T581" s="54"/>
      <c r="AT581" s="18" t="s">
        <v>157</v>
      </c>
      <c r="AU581" s="18" t="s">
        <v>78</v>
      </c>
    </row>
    <row r="582" spans="2:65" s="1" customFormat="1" ht="33" customHeight="1">
      <c r="B582" s="33"/>
      <c r="C582" s="123" t="s">
        <v>841</v>
      </c>
      <c r="D582" s="123" t="s">
        <v>150</v>
      </c>
      <c r="E582" s="124" t="s">
        <v>842</v>
      </c>
      <c r="F582" s="125" t="s">
        <v>843</v>
      </c>
      <c r="G582" s="126" t="s">
        <v>719</v>
      </c>
      <c r="H582" s="127">
        <v>1</v>
      </c>
      <c r="I582" s="128"/>
      <c r="J582" s="129">
        <f>ROUND(I582*H582,2)</f>
        <v>0</v>
      </c>
      <c r="K582" s="125" t="s">
        <v>154</v>
      </c>
      <c r="L582" s="33"/>
      <c r="M582" s="130" t="s">
        <v>19</v>
      </c>
      <c r="N582" s="131" t="s">
        <v>42</v>
      </c>
      <c r="P582" s="132">
        <f>O582*H582</f>
        <v>0</v>
      </c>
      <c r="Q582" s="132">
        <v>1.7469999999999999E-2</v>
      </c>
      <c r="R582" s="132">
        <f>Q582*H582</f>
        <v>1.7469999999999999E-2</v>
      </c>
      <c r="S582" s="132">
        <v>0</v>
      </c>
      <c r="T582" s="133">
        <f>S582*H582</f>
        <v>0</v>
      </c>
      <c r="AR582" s="134" t="s">
        <v>276</v>
      </c>
      <c r="AT582" s="134" t="s">
        <v>150</v>
      </c>
      <c r="AU582" s="134" t="s">
        <v>78</v>
      </c>
      <c r="AY582" s="18" t="s">
        <v>147</v>
      </c>
      <c r="BE582" s="135">
        <f>IF(N582="základní",J582,0)</f>
        <v>0</v>
      </c>
      <c r="BF582" s="135">
        <f>IF(N582="snížená",J582,0)</f>
        <v>0</v>
      </c>
      <c r="BG582" s="135">
        <f>IF(N582="zákl. přenesená",J582,0)</f>
        <v>0</v>
      </c>
      <c r="BH582" s="135">
        <f>IF(N582="sníž. přenesená",J582,0)</f>
        <v>0</v>
      </c>
      <c r="BI582" s="135">
        <f>IF(N582="nulová",J582,0)</f>
        <v>0</v>
      </c>
      <c r="BJ582" s="18" t="s">
        <v>76</v>
      </c>
      <c r="BK582" s="135">
        <f>ROUND(I582*H582,2)</f>
        <v>0</v>
      </c>
      <c r="BL582" s="18" t="s">
        <v>276</v>
      </c>
      <c r="BM582" s="134" t="s">
        <v>844</v>
      </c>
    </row>
    <row r="583" spans="2:65" s="1" customFormat="1">
      <c r="B583" s="33"/>
      <c r="D583" s="136" t="s">
        <v>157</v>
      </c>
      <c r="F583" s="137" t="s">
        <v>845</v>
      </c>
      <c r="I583" s="138"/>
      <c r="L583" s="33"/>
      <c r="M583" s="139"/>
      <c r="T583" s="54"/>
      <c r="AT583" s="18" t="s">
        <v>157</v>
      </c>
      <c r="AU583" s="18" t="s">
        <v>78</v>
      </c>
    </row>
    <row r="584" spans="2:65" s="1" customFormat="1" ht="21.75" customHeight="1">
      <c r="B584" s="33"/>
      <c r="C584" s="123" t="s">
        <v>846</v>
      </c>
      <c r="D584" s="123" t="s">
        <v>150</v>
      </c>
      <c r="E584" s="124" t="s">
        <v>847</v>
      </c>
      <c r="F584" s="125" t="s">
        <v>848</v>
      </c>
      <c r="G584" s="126" t="s">
        <v>719</v>
      </c>
      <c r="H584" s="127">
        <v>2</v>
      </c>
      <c r="I584" s="128"/>
      <c r="J584" s="129">
        <f>ROUND(I584*H584,2)</f>
        <v>0</v>
      </c>
      <c r="K584" s="125" t="s">
        <v>154</v>
      </c>
      <c r="L584" s="33"/>
      <c r="M584" s="130" t="s">
        <v>19</v>
      </c>
      <c r="N584" s="131" t="s">
        <v>42</v>
      </c>
      <c r="P584" s="132">
        <f>O584*H584</f>
        <v>0</v>
      </c>
      <c r="Q584" s="132">
        <v>0</v>
      </c>
      <c r="R584" s="132">
        <f>Q584*H584</f>
        <v>0</v>
      </c>
      <c r="S584" s="132">
        <v>1.9460000000000002E-2</v>
      </c>
      <c r="T584" s="133">
        <f>S584*H584</f>
        <v>3.8920000000000003E-2</v>
      </c>
      <c r="AR584" s="134" t="s">
        <v>276</v>
      </c>
      <c r="AT584" s="134" t="s">
        <v>150</v>
      </c>
      <c r="AU584" s="134" t="s">
        <v>78</v>
      </c>
      <c r="AY584" s="18" t="s">
        <v>147</v>
      </c>
      <c r="BE584" s="135">
        <f>IF(N584="základní",J584,0)</f>
        <v>0</v>
      </c>
      <c r="BF584" s="135">
        <f>IF(N584="snížená",J584,0)</f>
        <v>0</v>
      </c>
      <c r="BG584" s="135">
        <f>IF(N584="zákl. přenesená",J584,0)</f>
        <v>0</v>
      </c>
      <c r="BH584" s="135">
        <f>IF(N584="sníž. přenesená",J584,0)</f>
        <v>0</v>
      </c>
      <c r="BI584" s="135">
        <f>IF(N584="nulová",J584,0)</f>
        <v>0</v>
      </c>
      <c r="BJ584" s="18" t="s">
        <v>76</v>
      </c>
      <c r="BK584" s="135">
        <f>ROUND(I584*H584,2)</f>
        <v>0</v>
      </c>
      <c r="BL584" s="18" t="s">
        <v>276</v>
      </c>
      <c r="BM584" s="134" t="s">
        <v>849</v>
      </c>
    </row>
    <row r="585" spans="2:65" s="1" customFormat="1">
      <c r="B585" s="33"/>
      <c r="D585" s="136" t="s">
        <v>157</v>
      </c>
      <c r="F585" s="137" t="s">
        <v>850</v>
      </c>
      <c r="I585" s="138"/>
      <c r="L585" s="33"/>
      <c r="M585" s="139"/>
      <c r="T585" s="54"/>
      <c r="AT585" s="18" t="s">
        <v>157</v>
      </c>
      <c r="AU585" s="18" t="s">
        <v>78</v>
      </c>
    </row>
    <row r="586" spans="2:65" s="1" customFormat="1" ht="37.9" customHeight="1">
      <c r="B586" s="33"/>
      <c r="C586" s="123" t="s">
        <v>851</v>
      </c>
      <c r="D586" s="123" t="s">
        <v>150</v>
      </c>
      <c r="E586" s="124" t="s">
        <v>852</v>
      </c>
      <c r="F586" s="125" t="s">
        <v>853</v>
      </c>
      <c r="G586" s="126" t="s">
        <v>719</v>
      </c>
      <c r="H586" s="127">
        <v>4</v>
      </c>
      <c r="I586" s="128"/>
      <c r="J586" s="129">
        <f>ROUND(I586*H586,2)</f>
        <v>0</v>
      </c>
      <c r="K586" s="125" t="s">
        <v>154</v>
      </c>
      <c r="L586" s="33"/>
      <c r="M586" s="130" t="s">
        <v>19</v>
      </c>
      <c r="N586" s="131" t="s">
        <v>42</v>
      </c>
      <c r="P586" s="132">
        <f>O586*H586</f>
        <v>0</v>
      </c>
      <c r="Q586" s="132">
        <v>2.273E-2</v>
      </c>
      <c r="R586" s="132">
        <f>Q586*H586</f>
        <v>9.0920000000000001E-2</v>
      </c>
      <c r="S586" s="132">
        <v>0</v>
      </c>
      <c r="T586" s="133">
        <f>S586*H586</f>
        <v>0</v>
      </c>
      <c r="AR586" s="134" t="s">
        <v>276</v>
      </c>
      <c r="AT586" s="134" t="s">
        <v>150</v>
      </c>
      <c r="AU586" s="134" t="s">
        <v>78</v>
      </c>
      <c r="AY586" s="18" t="s">
        <v>147</v>
      </c>
      <c r="BE586" s="135">
        <f>IF(N586="základní",J586,0)</f>
        <v>0</v>
      </c>
      <c r="BF586" s="135">
        <f>IF(N586="snížená",J586,0)</f>
        <v>0</v>
      </c>
      <c r="BG586" s="135">
        <f>IF(N586="zákl. přenesená",J586,0)</f>
        <v>0</v>
      </c>
      <c r="BH586" s="135">
        <f>IF(N586="sníž. přenesená",J586,0)</f>
        <v>0</v>
      </c>
      <c r="BI586" s="135">
        <f>IF(N586="nulová",J586,0)</f>
        <v>0</v>
      </c>
      <c r="BJ586" s="18" t="s">
        <v>76</v>
      </c>
      <c r="BK586" s="135">
        <f>ROUND(I586*H586,2)</f>
        <v>0</v>
      </c>
      <c r="BL586" s="18" t="s">
        <v>276</v>
      </c>
      <c r="BM586" s="134" t="s">
        <v>854</v>
      </c>
    </row>
    <row r="587" spans="2:65" s="1" customFormat="1">
      <c r="B587" s="33"/>
      <c r="D587" s="136" t="s">
        <v>157</v>
      </c>
      <c r="F587" s="137" t="s">
        <v>855</v>
      </c>
      <c r="I587" s="138"/>
      <c r="L587" s="33"/>
      <c r="M587" s="139"/>
      <c r="T587" s="54"/>
      <c r="AT587" s="18" t="s">
        <v>157</v>
      </c>
      <c r="AU587" s="18" t="s">
        <v>78</v>
      </c>
    </row>
    <row r="588" spans="2:65" s="12" customFormat="1">
      <c r="B588" s="140"/>
      <c r="D588" s="141" t="s">
        <v>159</v>
      </c>
      <c r="E588" s="142" t="s">
        <v>19</v>
      </c>
      <c r="F588" s="143" t="s">
        <v>856</v>
      </c>
      <c r="H588" s="142" t="s">
        <v>19</v>
      </c>
      <c r="I588" s="144"/>
      <c r="L588" s="140"/>
      <c r="M588" s="145"/>
      <c r="T588" s="146"/>
      <c r="AT588" s="142" t="s">
        <v>159</v>
      </c>
      <c r="AU588" s="142" t="s">
        <v>78</v>
      </c>
      <c r="AV588" s="12" t="s">
        <v>76</v>
      </c>
      <c r="AW588" s="12" t="s">
        <v>32</v>
      </c>
      <c r="AX588" s="12" t="s">
        <v>71</v>
      </c>
      <c r="AY588" s="142" t="s">
        <v>147</v>
      </c>
    </row>
    <row r="589" spans="2:65" s="13" customFormat="1">
      <c r="B589" s="147"/>
      <c r="D589" s="141" t="s">
        <v>159</v>
      </c>
      <c r="E589" s="148" t="s">
        <v>19</v>
      </c>
      <c r="F589" s="149" t="s">
        <v>155</v>
      </c>
      <c r="H589" s="150">
        <v>4</v>
      </c>
      <c r="I589" s="151"/>
      <c r="L589" s="147"/>
      <c r="M589" s="152"/>
      <c r="T589" s="153"/>
      <c r="AT589" s="148" t="s">
        <v>159</v>
      </c>
      <c r="AU589" s="148" t="s">
        <v>78</v>
      </c>
      <c r="AV589" s="13" t="s">
        <v>78</v>
      </c>
      <c r="AW589" s="13" t="s">
        <v>32</v>
      </c>
      <c r="AX589" s="13" t="s">
        <v>76</v>
      </c>
      <c r="AY589" s="148" t="s">
        <v>147</v>
      </c>
    </row>
    <row r="590" spans="2:65" s="1" customFormat="1" ht="37.9" customHeight="1">
      <c r="B590" s="33"/>
      <c r="C590" s="123" t="s">
        <v>857</v>
      </c>
      <c r="D590" s="123" t="s">
        <v>150</v>
      </c>
      <c r="E590" s="124" t="s">
        <v>858</v>
      </c>
      <c r="F590" s="125" t="s">
        <v>859</v>
      </c>
      <c r="G590" s="126" t="s">
        <v>719</v>
      </c>
      <c r="H590" s="127">
        <v>1</v>
      </c>
      <c r="I590" s="128"/>
      <c r="J590" s="129">
        <f>ROUND(I590*H590,2)</f>
        <v>0</v>
      </c>
      <c r="K590" s="125" t="s">
        <v>154</v>
      </c>
      <c r="L590" s="33"/>
      <c r="M590" s="130" t="s">
        <v>19</v>
      </c>
      <c r="N590" s="131" t="s">
        <v>42</v>
      </c>
      <c r="P590" s="132">
        <f>O590*H590</f>
        <v>0</v>
      </c>
      <c r="Q590" s="132">
        <v>4.0840000000000001E-2</v>
      </c>
      <c r="R590" s="132">
        <f>Q590*H590</f>
        <v>4.0840000000000001E-2</v>
      </c>
      <c r="S590" s="132">
        <v>0</v>
      </c>
      <c r="T590" s="133">
        <f>S590*H590</f>
        <v>0</v>
      </c>
      <c r="AR590" s="134" t="s">
        <v>276</v>
      </c>
      <c r="AT590" s="134" t="s">
        <v>150</v>
      </c>
      <c r="AU590" s="134" t="s">
        <v>78</v>
      </c>
      <c r="AY590" s="18" t="s">
        <v>147</v>
      </c>
      <c r="BE590" s="135">
        <f>IF(N590="základní",J590,0)</f>
        <v>0</v>
      </c>
      <c r="BF590" s="135">
        <f>IF(N590="snížená",J590,0)</f>
        <v>0</v>
      </c>
      <c r="BG590" s="135">
        <f>IF(N590="zákl. přenesená",J590,0)</f>
        <v>0</v>
      </c>
      <c r="BH590" s="135">
        <f>IF(N590="sníž. přenesená",J590,0)</f>
        <v>0</v>
      </c>
      <c r="BI590" s="135">
        <f>IF(N590="nulová",J590,0)</f>
        <v>0</v>
      </c>
      <c r="BJ590" s="18" t="s">
        <v>76</v>
      </c>
      <c r="BK590" s="135">
        <f>ROUND(I590*H590,2)</f>
        <v>0</v>
      </c>
      <c r="BL590" s="18" t="s">
        <v>276</v>
      </c>
      <c r="BM590" s="134" t="s">
        <v>860</v>
      </c>
    </row>
    <row r="591" spans="2:65" s="1" customFormat="1">
      <c r="B591" s="33"/>
      <c r="D591" s="136" t="s">
        <v>157</v>
      </c>
      <c r="F591" s="137" t="s">
        <v>861</v>
      </c>
      <c r="I591" s="138"/>
      <c r="L591" s="33"/>
      <c r="M591" s="139"/>
      <c r="T591" s="54"/>
      <c r="AT591" s="18" t="s">
        <v>157</v>
      </c>
      <c r="AU591" s="18" t="s">
        <v>78</v>
      </c>
    </row>
    <row r="592" spans="2:65" s="1" customFormat="1" ht="21.75" customHeight="1">
      <c r="B592" s="33"/>
      <c r="C592" s="123" t="s">
        <v>862</v>
      </c>
      <c r="D592" s="123" t="s">
        <v>150</v>
      </c>
      <c r="E592" s="124" t="s">
        <v>863</v>
      </c>
      <c r="F592" s="125" t="s">
        <v>864</v>
      </c>
      <c r="G592" s="126" t="s">
        <v>719</v>
      </c>
      <c r="H592" s="127">
        <v>1</v>
      </c>
      <c r="I592" s="128"/>
      <c r="J592" s="129">
        <f>ROUND(I592*H592,2)</f>
        <v>0</v>
      </c>
      <c r="K592" s="125" t="s">
        <v>154</v>
      </c>
      <c r="L592" s="33"/>
      <c r="M592" s="130" t="s">
        <v>19</v>
      </c>
      <c r="N592" s="131" t="s">
        <v>42</v>
      </c>
      <c r="P592" s="132">
        <f>O592*H592</f>
        <v>0</v>
      </c>
      <c r="Q592" s="132">
        <v>1.4970000000000001E-2</v>
      </c>
      <c r="R592" s="132">
        <f>Q592*H592</f>
        <v>1.4970000000000001E-2</v>
      </c>
      <c r="S592" s="132">
        <v>0</v>
      </c>
      <c r="T592" s="133">
        <f>S592*H592</f>
        <v>0</v>
      </c>
      <c r="AR592" s="134" t="s">
        <v>276</v>
      </c>
      <c r="AT592" s="134" t="s">
        <v>150</v>
      </c>
      <c r="AU592" s="134" t="s">
        <v>78</v>
      </c>
      <c r="AY592" s="18" t="s">
        <v>147</v>
      </c>
      <c r="BE592" s="135">
        <f>IF(N592="základní",J592,0)</f>
        <v>0</v>
      </c>
      <c r="BF592" s="135">
        <f>IF(N592="snížená",J592,0)</f>
        <v>0</v>
      </c>
      <c r="BG592" s="135">
        <f>IF(N592="zákl. přenesená",J592,0)</f>
        <v>0</v>
      </c>
      <c r="BH592" s="135">
        <f>IF(N592="sníž. přenesená",J592,0)</f>
        <v>0</v>
      </c>
      <c r="BI592" s="135">
        <f>IF(N592="nulová",J592,0)</f>
        <v>0</v>
      </c>
      <c r="BJ592" s="18" t="s">
        <v>76</v>
      </c>
      <c r="BK592" s="135">
        <f>ROUND(I592*H592,2)</f>
        <v>0</v>
      </c>
      <c r="BL592" s="18" t="s">
        <v>276</v>
      </c>
      <c r="BM592" s="134" t="s">
        <v>865</v>
      </c>
    </row>
    <row r="593" spans="2:65" s="1" customFormat="1">
      <c r="B593" s="33"/>
      <c r="D593" s="136" t="s">
        <v>157</v>
      </c>
      <c r="F593" s="137" t="s">
        <v>866</v>
      </c>
      <c r="I593" s="138"/>
      <c r="L593" s="33"/>
      <c r="M593" s="139"/>
      <c r="T593" s="54"/>
      <c r="AT593" s="18" t="s">
        <v>157</v>
      </c>
      <c r="AU593" s="18" t="s">
        <v>78</v>
      </c>
    </row>
    <row r="594" spans="2:65" s="1" customFormat="1" ht="37.9" customHeight="1">
      <c r="B594" s="33"/>
      <c r="C594" s="123" t="s">
        <v>867</v>
      </c>
      <c r="D594" s="123" t="s">
        <v>150</v>
      </c>
      <c r="E594" s="124" t="s">
        <v>868</v>
      </c>
      <c r="F594" s="125" t="s">
        <v>869</v>
      </c>
      <c r="G594" s="126" t="s">
        <v>719</v>
      </c>
      <c r="H594" s="127">
        <v>1</v>
      </c>
      <c r="I594" s="128"/>
      <c r="J594" s="129">
        <f>ROUND(I594*H594,2)</f>
        <v>0</v>
      </c>
      <c r="K594" s="125" t="s">
        <v>154</v>
      </c>
      <c r="L594" s="33"/>
      <c r="M594" s="130" t="s">
        <v>19</v>
      </c>
      <c r="N594" s="131" t="s">
        <v>42</v>
      </c>
      <c r="P594" s="132">
        <f>O594*H594</f>
        <v>0</v>
      </c>
      <c r="Q594" s="132">
        <v>3.3099999999999997E-2</v>
      </c>
      <c r="R594" s="132">
        <f>Q594*H594</f>
        <v>3.3099999999999997E-2</v>
      </c>
      <c r="S594" s="132">
        <v>0</v>
      </c>
      <c r="T594" s="133">
        <f>S594*H594</f>
        <v>0</v>
      </c>
      <c r="AR594" s="134" t="s">
        <v>276</v>
      </c>
      <c r="AT594" s="134" t="s">
        <v>150</v>
      </c>
      <c r="AU594" s="134" t="s">
        <v>78</v>
      </c>
      <c r="AY594" s="18" t="s">
        <v>147</v>
      </c>
      <c r="BE594" s="135">
        <f>IF(N594="základní",J594,0)</f>
        <v>0</v>
      </c>
      <c r="BF594" s="135">
        <f>IF(N594="snížená",J594,0)</f>
        <v>0</v>
      </c>
      <c r="BG594" s="135">
        <f>IF(N594="zákl. přenesená",J594,0)</f>
        <v>0</v>
      </c>
      <c r="BH594" s="135">
        <f>IF(N594="sníž. přenesená",J594,0)</f>
        <v>0</v>
      </c>
      <c r="BI594" s="135">
        <f>IF(N594="nulová",J594,0)</f>
        <v>0</v>
      </c>
      <c r="BJ594" s="18" t="s">
        <v>76</v>
      </c>
      <c r="BK594" s="135">
        <f>ROUND(I594*H594,2)</f>
        <v>0</v>
      </c>
      <c r="BL594" s="18" t="s">
        <v>276</v>
      </c>
      <c r="BM594" s="134" t="s">
        <v>870</v>
      </c>
    </row>
    <row r="595" spans="2:65" s="1" customFormat="1">
      <c r="B595" s="33"/>
      <c r="D595" s="136" t="s">
        <v>157</v>
      </c>
      <c r="F595" s="137" t="s">
        <v>871</v>
      </c>
      <c r="I595" s="138"/>
      <c r="L595" s="33"/>
      <c r="M595" s="139"/>
      <c r="T595" s="54"/>
      <c r="AT595" s="18" t="s">
        <v>157</v>
      </c>
      <c r="AU595" s="18" t="s">
        <v>78</v>
      </c>
    </row>
    <row r="596" spans="2:65" s="1" customFormat="1" ht="24.2" customHeight="1">
      <c r="B596" s="33"/>
      <c r="C596" s="123" t="s">
        <v>872</v>
      </c>
      <c r="D596" s="123" t="s">
        <v>150</v>
      </c>
      <c r="E596" s="124" t="s">
        <v>873</v>
      </c>
      <c r="F596" s="125" t="s">
        <v>874</v>
      </c>
      <c r="G596" s="126" t="s">
        <v>719</v>
      </c>
      <c r="H596" s="127">
        <v>2</v>
      </c>
      <c r="I596" s="128"/>
      <c r="J596" s="129">
        <f>ROUND(I596*H596,2)</f>
        <v>0</v>
      </c>
      <c r="K596" s="125" t="s">
        <v>154</v>
      </c>
      <c r="L596" s="33"/>
      <c r="M596" s="130" t="s">
        <v>19</v>
      </c>
      <c r="N596" s="131" t="s">
        <v>42</v>
      </c>
      <c r="P596" s="132">
        <f>O596*H596</f>
        <v>0</v>
      </c>
      <c r="Q596" s="132">
        <v>0</v>
      </c>
      <c r="R596" s="132">
        <f>Q596*H596</f>
        <v>0</v>
      </c>
      <c r="S596" s="132">
        <v>1.7069999999999998E-2</v>
      </c>
      <c r="T596" s="133">
        <f>S596*H596</f>
        <v>3.4139999999999997E-2</v>
      </c>
      <c r="AR596" s="134" t="s">
        <v>276</v>
      </c>
      <c r="AT596" s="134" t="s">
        <v>150</v>
      </c>
      <c r="AU596" s="134" t="s">
        <v>78</v>
      </c>
      <c r="AY596" s="18" t="s">
        <v>147</v>
      </c>
      <c r="BE596" s="135">
        <f>IF(N596="základní",J596,0)</f>
        <v>0</v>
      </c>
      <c r="BF596" s="135">
        <f>IF(N596="snížená",J596,0)</f>
        <v>0</v>
      </c>
      <c r="BG596" s="135">
        <f>IF(N596="zákl. přenesená",J596,0)</f>
        <v>0</v>
      </c>
      <c r="BH596" s="135">
        <f>IF(N596="sníž. přenesená",J596,0)</f>
        <v>0</v>
      </c>
      <c r="BI596" s="135">
        <f>IF(N596="nulová",J596,0)</f>
        <v>0</v>
      </c>
      <c r="BJ596" s="18" t="s">
        <v>76</v>
      </c>
      <c r="BK596" s="135">
        <f>ROUND(I596*H596,2)</f>
        <v>0</v>
      </c>
      <c r="BL596" s="18" t="s">
        <v>276</v>
      </c>
      <c r="BM596" s="134" t="s">
        <v>875</v>
      </c>
    </row>
    <row r="597" spans="2:65" s="1" customFormat="1">
      <c r="B597" s="33"/>
      <c r="D597" s="136" t="s">
        <v>157</v>
      </c>
      <c r="F597" s="137" t="s">
        <v>876</v>
      </c>
      <c r="I597" s="138"/>
      <c r="L597" s="33"/>
      <c r="M597" s="139"/>
      <c r="T597" s="54"/>
      <c r="AT597" s="18" t="s">
        <v>157</v>
      </c>
      <c r="AU597" s="18" t="s">
        <v>78</v>
      </c>
    </row>
    <row r="598" spans="2:65" s="1" customFormat="1" ht="24.2" customHeight="1">
      <c r="B598" s="33"/>
      <c r="C598" s="123" t="s">
        <v>877</v>
      </c>
      <c r="D598" s="123" t="s">
        <v>150</v>
      </c>
      <c r="E598" s="124" t="s">
        <v>878</v>
      </c>
      <c r="F598" s="125" t="s">
        <v>879</v>
      </c>
      <c r="G598" s="126" t="s">
        <v>719</v>
      </c>
      <c r="H598" s="127">
        <v>1</v>
      </c>
      <c r="I598" s="128"/>
      <c r="J598" s="129">
        <f>ROUND(I598*H598,2)</f>
        <v>0</v>
      </c>
      <c r="K598" s="125" t="s">
        <v>154</v>
      </c>
      <c r="L598" s="33"/>
      <c r="M598" s="130" t="s">
        <v>19</v>
      </c>
      <c r="N598" s="131" t="s">
        <v>42</v>
      </c>
      <c r="P598" s="132">
        <f>O598*H598</f>
        <v>0</v>
      </c>
      <c r="Q598" s="132">
        <v>0</v>
      </c>
      <c r="R598" s="132">
        <f>Q598*H598</f>
        <v>0</v>
      </c>
      <c r="S598" s="132">
        <v>2.7199999999999998E-2</v>
      </c>
      <c r="T598" s="133">
        <f>S598*H598</f>
        <v>2.7199999999999998E-2</v>
      </c>
      <c r="AR598" s="134" t="s">
        <v>276</v>
      </c>
      <c r="AT598" s="134" t="s">
        <v>150</v>
      </c>
      <c r="AU598" s="134" t="s">
        <v>78</v>
      </c>
      <c r="AY598" s="18" t="s">
        <v>147</v>
      </c>
      <c r="BE598" s="135">
        <f>IF(N598="základní",J598,0)</f>
        <v>0</v>
      </c>
      <c r="BF598" s="135">
        <f>IF(N598="snížená",J598,0)</f>
        <v>0</v>
      </c>
      <c r="BG598" s="135">
        <f>IF(N598="zákl. přenesená",J598,0)</f>
        <v>0</v>
      </c>
      <c r="BH598" s="135">
        <f>IF(N598="sníž. přenesená",J598,0)</f>
        <v>0</v>
      </c>
      <c r="BI598" s="135">
        <f>IF(N598="nulová",J598,0)</f>
        <v>0</v>
      </c>
      <c r="BJ598" s="18" t="s">
        <v>76</v>
      </c>
      <c r="BK598" s="135">
        <f>ROUND(I598*H598,2)</f>
        <v>0</v>
      </c>
      <c r="BL598" s="18" t="s">
        <v>276</v>
      </c>
      <c r="BM598" s="134" t="s">
        <v>880</v>
      </c>
    </row>
    <row r="599" spans="2:65" s="1" customFormat="1">
      <c r="B599" s="33"/>
      <c r="D599" s="136" t="s">
        <v>157</v>
      </c>
      <c r="F599" s="137" t="s">
        <v>881</v>
      </c>
      <c r="I599" s="138"/>
      <c r="L599" s="33"/>
      <c r="M599" s="139"/>
      <c r="T599" s="54"/>
      <c r="AT599" s="18" t="s">
        <v>157</v>
      </c>
      <c r="AU599" s="18" t="s">
        <v>78</v>
      </c>
    </row>
    <row r="600" spans="2:65" s="1" customFormat="1" ht="33" customHeight="1">
      <c r="B600" s="33"/>
      <c r="C600" s="123" t="s">
        <v>792</v>
      </c>
      <c r="D600" s="123" t="s">
        <v>150</v>
      </c>
      <c r="E600" s="124" t="s">
        <v>882</v>
      </c>
      <c r="F600" s="125" t="s">
        <v>883</v>
      </c>
      <c r="G600" s="126" t="s">
        <v>719</v>
      </c>
      <c r="H600" s="127">
        <v>1</v>
      </c>
      <c r="I600" s="128"/>
      <c r="J600" s="129">
        <f>ROUND(I600*H600,2)</f>
        <v>0</v>
      </c>
      <c r="K600" s="125" t="s">
        <v>154</v>
      </c>
      <c r="L600" s="33"/>
      <c r="M600" s="130" t="s">
        <v>19</v>
      </c>
      <c r="N600" s="131" t="s">
        <v>42</v>
      </c>
      <c r="P600" s="132">
        <f>O600*H600</f>
        <v>0</v>
      </c>
      <c r="Q600" s="132">
        <v>0</v>
      </c>
      <c r="R600" s="132">
        <f>Q600*H600</f>
        <v>0</v>
      </c>
      <c r="S600" s="132">
        <v>1.8800000000000001E-2</v>
      </c>
      <c r="T600" s="133">
        <f>S600*H600</f>
        <v>1.8800000000000001E-2</v>
      </c>
      <c r="AR600" s="134" t="s">
        <v>276</v>
      </c>
      <c r="AT600" s="134" t="s">
        <v>150</v>
      </c>
      <c r="AU600" s="134" t="s">
        <v>78</v>
      </c>
      <c r="AY600" s="18" t="s">
        <v>147</v>
      </c>
      <c r="BE600" s="135">
        <f>IF(N600="základní",J600,0)</f>
        <v>0</v>
      </c>
      <c r="BF600" s="135">
        <f>IF(N600="snížená",J600,0)</f>
        <v>0</v>
      </c>
      <c r="BG600" s="135">
        <f>IF(N600="zákl. přenesená",J600,0)</f>
        <v>0</v>
      </c>
      <c r="BH600" s="135">
        <f>IF(N600="sníž. přenesená",J600,0)</f>
        <v>0</v>
      </c>
      <c r="BI600" s="135">
        <f>IF(N600="nulová",J600,0)</f>
        <v>0</v>
      </c>
      <c r="BJ600" s="18" t="s">
        <v>76</v>
      </c>
      <c r="BK600" s="135">
        <f>ROUND(I600*H600,2)</f>
        <v>0</v>
      </c>
      <c r="BL600" s="18" t="s">
        <v>276</v>
      </c>
      <c r="BM600" s="134" t="s">
        <v>884</v>
      </c>
    </row>
    <row r="601" spans="2:65" s="1" customFormat="1">
      <c r="B601" s="33"/>
      <c r="D601" s="136" t="s">
        <v>157</v>
      </c>
      <c r="F601" s="137" t="s">
        <v>885</v>
      </c>
      <c r="I601" s="138"/>
      <c r="L601" s="33"/>
      <c r="M601" s="139"/>
      <c r="T601" s="54"/>
      <c r="AT601" s="18" t="s">
        <v>157</v>
      </c>
      <c r="AU601" s="18" t="s">
        <v>78</v>
      </c>
    </row>
    <row r="602" spans="2:65" s="1" customFormat="1" ht="37.9" customHeight="1">
      <c r="B602" s="33"/>
      <c r="C602" s="123" t="s">
        <v>886</v>
      </c>
      <c r="D602" s="123" t="s">
        <v>150</v>
      </c>
      <c r="E602" s="124" t="s">
        <v>887</v>
      </c>
      <c r="F602" s="125" t="s">
        <v>888</v>
      </c>
      <c r="G602" s="126" t="s">
        <v>719</v>
      </c>
      <c r="H602" s="127">
        <v>1</v>
      </c>
      <c r="I602" s="128"/>
      <c r="J602" s="129">
        <f>ROUND(I602*H602,2)</f>
        <v>0</v>
      </c>
      <c r="K602" s="125" t="s">
        <v>154</v>
      </c>
      <c r="L602" s="33"/>
      <c r="M602" s="130" t="s">
        <v>19</v>
      </c>
      <c r="N602" s="131" t="s">
        <v>42</v>
      </c>
      <c r="P602" s="132">
        <f>O602*H602</f>
        <v>0</v>
      </c>
      <c r="Q602" s="132">
        <v>1.745E-2</v>
      </c>
      <c r="R602" s="132">
        <f>Q602*H602</f>
        <v>1.745E-2</v>
      </c>
      <c r="S602" s="132">
        <v>0</v>
      </c>
      <c r="T602" s="133">
        <f>S602*H602</f>
        <v>0</v>
      </c>
      <c r="AR602" s="134" t="s">
        <v>276</v>
      </c>
      <c r="AT602" s="134" t="s">
        <v>150</v>
      </c>
      <c r="AU602" s="134" t="s">
        <v>78</v>
      </c>
      <c r="AY602" s="18" t="s">
        <v>147</v>
      </c>
      <c r="BE602" s="135">
        <f>IF(N602="základní",J602,0)</f>
        <v>0</v>
      </c>
      <c r="BF602" s="135">
        <f>IF(N602="snížená",J602,0)</f>
        <v>0</v>
      </c>
      <c r="BG602" s="135">
        <f>IF(N602="zákl. přenesená",J602,0)</f>
        <v>0</v>
      </c>
      <c r="BH602" s="135">
        <f>IF(N602="sníž. přenesená",J602,0)</f>
        <v>0</v>
      </c>
      <c r="BI602" s="135">
        <f>IF(N602="nulová",J602,0)</f>
        <v>0</v>
      </c>
      <c r="BJ602" s="18" t="s">
        <v>76</v>
      </c>
      <c r="BK602" s="135">
        <f>ROUND(I602*H602,2)</f>
        <v>0</v>
      </c>
      <c r="BL602" s="18" t="s">
        <v>276</v>
      </c>
      <c r="BM602" s="134" t="s">
        <v>889</v>
      </c>
    </row>
    <row r="603" spans="2:65" s="1" customFormat="1">
      <c r="B603" s="33"/>
      <c r="D603" s="136" t="s">
        <v>157</v>
      </c>
      <c r="F603" s="137" t="s">
        <v>890</v>
      </c>
      <c r="I603" s="138"/>
      <c r="L603" s="33"/>
      <c r="M603" s="139"/>
      <c r="T603" s="54"/>
      <c r="AT603" s="18" t="s">
        <v>157</v>
      </c>
      <c r="AU603" s="18" t="s">
        <v>78</v>
      </c>
    </row>
    <row r="604" spans="2:65" s="1" customFormat="1" ht="24.2" customHeight="1">
      <c r="B604" s="33"/>
      <c r="C604" s="123" t="s">
        <v>891</v>
      </c>
      <c r="D604" s="123" t="s">
        <v>150</v>
      </c>
      <c r="E604" s="124" t="s">
        <v>892</v>
      </c>
      <c r="F604" s="125" t="s">
        <v>893</v>
      </c>
      <c r="G604" s="126" t="s">
        <v>166</v>
      </c>
      <c r="H604" s="127">
        <v>8</v>
      </c>
      <c r="I604" s="128"/>
      <c r="J604" s="129">
        <f>ROUND(I604*H604,2)</f>
        <v>0</v>
      </c>
      <c r="K604" s="125" t="s">
        <v>154</v>
      </c>
      <c r="L604" s="33"/>
      <c r="M604" s="130" t="s">
        <v>19</v>
      </c>
      <c r="N604" s="131" t="s">
        <v>42</v>
      </c>
      <c r="P604" s="132">
        <f>O604*H604</f>
        <v>0</v>
      </c>
      <c r="Q604" s="132">
        <v>1.09E-3</v>
      </c>
      <c r="R604" s="132">
        <f>Q604*H604</f>
        <v>8.7200000000000003E-3</v>
      </c>
      <c r="S604" s="132">
        <v>0</v>
      </c>
      <c r="T604" s="133">
        <f>S604*H604</f>
        <v>0</v>
      </c>
      <c r="AR604" s="134" t="s">
        <v>276</v>
      </c>
      <c r="AT604" s="134" t="s">
        <v>150</v>
      </c>
      <c r="AU604" s="134" t="s">
        <v>78</v>
      </c>
      <c r="AY604" s="18" t="s">
        <v>147</v>
      </c>
      <c r="BE604" s="135">
        <f>IF(N604="základní",J604,0)</f>
        <v>0</v>
      </c>
      <c r="BF604" s="135">
        <f>IF(N604="snížená",J604,0)</f>
        <v>0</v>
      </c>
      <c r="BG604" s="135">
        <f>IF(N604="zákl. přenesená",J604,0)</f>
        <v>0</v>
      </c>
      <c r="BH604" s="135">
        <f>IF(N604="sníž. přenesená",J604,0)</f>
        <v>0</v>
      </c>
      <c r="BI604" s="135">
        <f>IF(N604="nulová",J604,0)</f>
        <v>0</v>
      </c>
      <c r="BJ604" s="18" t="s">
        <v>76</v>
      </c>
      <c r="BK604" s="135">
        <f>ROUND(I604*H604,2)</f>
        <v>0</v>
      </c>
      <c r="BL604" s="18" t="s">
        <v>276</v>
      </c>
      <c r="BM604" s="134" t="s">
        <v>894</v>
      </c>
    </row>
    <row r="605" spans="2:65" s="1" customFormat="1">
      <c r="B605" s="33"/>
      <c r="D605" s="136" t="s">
        <v>157</v>
      </c>
      <c r="F605" s="137" t="s">
        <v>895</v>
      </c>
      <c r="I605" s="138"/>
      <c r="L605" s="33"/>
      <c r="M605" s="139"/>
      <c r="T605" s="54"/>
      <c r="AT605" s="18" t="s">
        <v>157</v>
      </c>
      <c r="AU605" s="18" t="s">
        <v>78</v>
      </c>
    </row>
    <row r="606" spans="2:65" s="1" customFormat="1" ht="24.2" customHeight="1">
      <c r="B606" s="33"/>
      <c r="C606" s="123" t="s">
        <v>896</v>
      </c>
      <c r="D606" s="123" t="s">
        <v>150</v>
      </c>
      <c r="E606" s="124" t="s">
        <v>897</v>
      </c>
      <c r="F606" s="125" t="s">
        <v>898</v>
      </c>
      <c r="G606" s="126" t="s">
        <v>719</v>
      </c>
      <c r="H606" s="127">
        <v>18</v>
      </c>
      <c r="I606" s="128"/>
      <c r="J606" s="129">
        <f>ROUND(I606*H606,2)</f>
        <v>0</v>
      </c>
      <c r="K606" s="125" t="s">
        <v>154</v>
      </c>
      <c r="L606" s="33"/>
      <c r="M606" s="130" t="s">
        <v>19</v>
      </c>
      <c r="N606" s="131" t="s">
        <v>42</v>
      </c>
      <c r="P606" s="132">
        <f>O606*H606</f>
        <v>0</v>
      </c>
      <c r="Q606" s="132">
        <v>9.0000000000000006E-5</v>
      </c>
      <c r="R606" s="132">
        <f>Q606*H606</f>
        <v>1.6200000000000001E-3</v>
      </c>
      <c r="S606" s="132">
        <v>0</v>
      </c>
      <c r="T606" s="133">
        <f>S606*H606</f>
        <v>0</v>
      </c>
      <c r="AR606" s="134" t="s">
        <v>276</v>
      </c>
      <c r="AT606" s="134" t="s">
        <v>150</v>
      </c>
      <c r="AU606" s="134" t="s">
        <v>78</v>
      </c>
      <c r="AY606" s="18" t="s">
        <v>147</v>
      </c>
      <c r="BE606" s="135">
        <f>IF(N606="základní",J606,0)</f>
        <v>0</v>
      </c>
      <c r="BF606" s="135">
        <f>IF(N606="snížená",J606,0)</f>
        <v>0</v>
      </c>
      <c r="BG606" s="135">
        <f>IF(N606="zákl. přenesená",J606,0)</f>
        <v>0</v>
      </c>
      <c r="BH606" s="135">
        <f>IF(N606="sníž. přenesená",J606,0)</f>
        <v>0</v>
      </c>
      <c r="BI606" s="135">
        <f>IF(N606="nulová",J606,0)</f>
        <v>0</v>
      </c>
      <c r="BJ606" s="18" t="s">
        <v>76</v>
      </c>
      <c r="BK606" s="135">
        <f>ROUND(I606*H606,2)</f>
        <v>0</v>
      </c>
      <c r="BL606" s="18" t="s">
        <v>276</v>
      </c>
      <c r="BM606" s="134" t="s">
        <v>899</v>
      </c>
    </row>
    <row r="607" spans="2:65" s="1" customFormat="1">
      <c r="B607" s="33"/>
      <c r="D607" s="136" t="s">
        <v>157</v>
      </c>
      <c r="F607" s="137" t="s">
        <v>900</v>
      </c>
      <c r="I607" s="138"/>
      <c r="L607" s="33"/>
      <c r="M607" s="139"/>
      <c r="T607" s="54"/>
      <c r="AT607" s="18" t="s">
        <v>157</v>
      </c>
      <c r="AU607" s="18" t="s">
        <v>78</v>
      </c>
    </row>
    <row r="608" spans="2:65" s="13" customFormat="1">
      <c r="B608" s="147"/>
      <c r="D608" s="141" t="s">
        <v>159</v>
      </c>
      <c r="E608" s="148" t="s">
        <v>19</v>
      </c>
      <c r="F608" s="149" t="s">
        <v>901</v>
      </c>
      <c r="H608" s="150">
        <v>8</v>
      </c>
      <c r="I608" s="151"/>
      <c r="L608" s="147"/>
      <c r="M608" s="152"/>
      <c r="T608" s="153"/>
      <c r="AT608" s="148" t="s">
        <v>159</v>
      </c>
      <c r="AU608" s="148" t="s">
        <v>78</v>
      </c>
      <c r="AV608" s="13" t="s">
        <v>78</v>
      </c>
      <c r="AW608" s="13" t="s">
        <v>32</v>
      </c>
      <c r="AX608" s="13" t="s">
        <v>71</v>
      </c>
      <c r="AY608" s="148" t="s">
        <v>147</v>
      </c>
    </row>
    <row r="609" spans="2:65" s="13" customFormat="1">
      <c r="B609" s="147"/>
      <c r="D609" s="141" t="s">
        <v>159</v>
      </c>
      <c r="E609" s="148" t="s">
        <v>19</v>
      </c>
      <c r="F609" s="149" t="s">
        <v>902</v>
      </c>
      <c r="H609" s="150">
        <v>10</v>
      </c>
      <c r="I609" s="151"/>
      <c r="L609" s="147"/>
      <c r="M609" s="152"/>
      <c r="T609" s="153"/>
      <c r="AT609" s="148" t="s">
        <v>159</v>
      </c>
      <c r="AU609" s="148" t="s">
        <v>78</v>
      </c>
      <c r="AV609" s="13" t="s">
        <v>78</v>
      </c>
      <c r="AW609" s="13" t="s">
        <v>32</v>
      </c>
      <c r="AX609" s="13" t="s">
        <v>71</v>
      </c>
      <c r="AY609" s="148" t="s">
        <v>147</v>
      </c>
    </row>
    <row r="610" spans="2:65" s="14" customFormat="1">
      <c r="B610" s="154"/>
      <c r="D610" s="141" t="s">
        <v>159</v>
      </c>
      <c r="E610" s="155" t="s">
        <v>19</v>
      </c>
      <c r="F610" s="156" t="s">
        <v>163</v>
      </c>
      <c r="H610" s="157">
        <v>18</v>
      </c>
      <c r="I610" s="158"/>
      <c r="L610" s="154"/>
      <c r="M610" s="159"/>
      <c r="T610" s="160"/>
      <c r="AT610" s="155" t="s">
        <v>159</v>
      </c>
      <c r="AU610" s="155" t="s">
        <v>78</v>
      </c>
      <c r="AV610" s="14" t="s">
        <v>155</v>
      </c>
      <c r="AW610" s="14" t="s">
        <v>32</v>
      </c>
      <c r="AX610" s="14" t="s">
        <v>76</v>
      </c>
      <c r="AY610" s="155" t="s">
        <v>147</v>
      </c>
    </row>
    <row r="611" spans="2:65" s="1" customFormat="1" ht="16.5" customHeight="1">
      <c r="B611" s="33"/>
      <c r="C611" s="161" t="s">
        <v>903</v>
      </c>
      <c r="D611" s="161" t="s">
        <v>338</v>
      </c>
      <c r="E611" s="162" t="s">
        <v>904</v>
      </c>
      <c r="F611" s="163" t="s">
        <v>905</v>
      </c>
      <c r="G611" s="164" t="s">
        <v>166</v>
      </c>
      <c r="H611" s="165">
        <v>10</v>
      </c>
      <c r="I611" s="166"/>
      <c r="J611" s="167">
        <f>ROUND(I611*H611,2)</f>
        <v>0</v>
      </c>
      <c r="K611" s="163" t="s">
        <v>154</v>
      </c>
      <c r="L611" s="168"/>
      <c r="M611" s="169" t="s">
        <v>19</v>
      </c>
      <c r="N611" s="170" t="s">
        <v>42</v>
      </c>
      <c r="P611" s="132">
        <f>O611*H611</f>
        <v>0</v>
      </c>
      <c r="Q611" s="132">
        <v>1.4999999999999999E-4</v>
      </c>
      <c r="R611" s="132">
        <f>Q611*H611</f>
        <v>1.4999999999999998E-3</v>
      </c>
      <c r="S611" s="132">
        <v>0</v>
      </c>
      <c r="T611" s="133">
        <f>S611*H611</f>
        <v>0</v>
      </c>
      <c r="AR611" s="134" t="s">
        <v>381</v>
      </c>
      <c r="AT611" s="134" t="s">
        <v>338</v>
      </c>
      <c r="AU611" s="134" t="s">
        <v>78</v>
      </c>
      <c r="AY611" s="18" t="s">
        <v>147</v>
      </c>
      <c r="BE611" s="135">
        <f>IF(N611="základní",J611,0)</f>
        <v>0</v>
      </c>
      <c r="BF611" s="135">
        <f>IF(N611="snížená",J611,0)</f>
        <v>0</v>
      </c>
      <c r="BG611" s="135">
        <f>IF(N611="zákl. přenesená",J611,0)</f>
        <v>0</v>
      </c>
      <c r="BH611" s="135">
        <f>IF(N611="sníž. přenesená",J611,0)</f>
        <v>0</v>
      </c>
      <c r="BI611" s="135">
        <f>IF(N611="nulová",J611,0)</f>
        <v>0</v>
      </c>
      <c r="BJ611" s="18" t="s">
        <v>76</v>
      </c>
      <c r="BK611" s="135">
        <f>ROUND(I611*H611,2)</f>
        <v>0</v>
      </c>
      <c r="BL611" s="18" t="s">
        <v>276</v>
      </c>
      <c r="BM611" s="134" t="s">
        <v>906</v>
      </c>
    </row>
    <row r="612" spans="2:65" s="1" customFormat="1" ht="16.5" customHeight="1">
      <c r="B612" s="33"/>
      <c r="C612" s="161" t="s">
        <v>907</v>
      </c>
      <c r="D612" s="161" t="s">
        <v>338</v>
      </c>
      <c r="E612" s="162" t="s">
        <v>908</v>
      </c>
      <c r="F612" s="163" t="s">
        <v>909</v>
      </c>
      <c r="G612" s="164" t="s">
        <v>166</v>
      </c>
      <c r="H612" s="165">
        <v>8</v>
      </c>
      <c r="I612" s="166"/>
      <c r="J612" s="167">
        <f>ROUND(I612*H612,2)</f>
        <v>0</v>
      </c>
      <c r="K612" s="163" t="s">
        <v>154</v>
      </c>
      <c r="L612" s="168"/>
      <c r="M612" s="169" t="s">
        <v>19</v>
      </c>
      <c r="N612" s="170" t="s">
        <v>42</v>
      </c>
      <c r="P612" s="132">
        <f>O612*H612</f>
        <v>0</v>
      </c>
      <c r="Q612" s="132">
        <v>1E-3</v>
      </c>
      <c r="R612" s="132">
        <f>Q612*H612</f>
        <v>8.0000000000000002E-3</v>
      </c>
      <c r="S612" s="132">
        <v>0</v>
      </c>
      <c r="T612" s="133">
        <f>S612*H612</f>
        <v>0</v>
      </c>
      <c r="AR612" s="134" t="s">
        <v>381</v>
      </c>
      <c r="AT612" s="134" t="s">
        <v>338</v>
      </c>
      <c r="AU612" s="134" t="s">
        <v>78</v>
      </c>
      <c r="AY612" s="18" t="s">
        <v>147</v>
      </c>
      <c r="BE612" s="135">
        <f>IF(N612="základní",J612,0)</f>
        <v>0</v>
      </c>
      <c r="BF612" s="135">
        <f>IF(N612="snížená",J612,0)</f>
        <v>0</v>
      </c>
      <c r="BG612" s="135">
        <f>IF(N612="zákl. přenesená",J612,0)</f>
        <v>0</v>
      </c>
      <c r="BH612" s="135">
        <f>IF(N612="sníž. přenesená",J612,0)</f>
        <v>0</v>
      </c>
      <c r="BI612" s="135">
        <f>IF(N612="nulová",J612,0)</f>
        <v>0</v>
      </c>
      <c r="BJ612" s="18" t="s">
        <v>76</v>
      </c>
      <c r="BK612" s="135">
        <f>ROUND(I612*H612,2)</f>
        <v>0</v>
      </c>
      <c r="BL612" s="18" t="s">
        <v>276</v>
      </c>
      <c r="BM612" s="134" t="s">
        <v>910</v>
      </c>
    </row>
    <row r="613" spans="2:65" s="1" customFormat="1" ht="24.2" customHeight="1">
      <c r="B613" s="33"/>
      <c r="C613" s="161" t="s">
        <v>911</v>
      </c>
      <c r="D613" s="161" t="s">
        <v>338</v>
      </c>
      <c r="E613" s="162" t="s">
        <v>912</v>
      </c>
      <c r="F613" s="163" t="s">
        <v>913</v>
      </c>
      <c r="G613" s="164" t="s">
        <v>317</v>
      </c>
      <c r="H613" s="165">
        <v>9</v>
      </c>
      <c r="I613" s="166"/>
      <c r="J613" s="167">
        <f>ROUND(I613*H613,2)</f>
        <v>0</v>
      </c>
      <c r="K613" s="163" t="s">
        <v>154</v>
      </c>
      <c r="L613" s="168"/>
      <c r="M613" s="169" t="s">
        <v>19</v>
      </c>
      <c r="N613" s="170" t="s">
        <v>42</v>
      </c>
      <c r="P613" s="132">
        <f>O613*H613</f>
        <v>0</v>
      </c>
      <c r="Q613" s="132">
        <v>1.8000000000000001E-4</v>
      </c>
      <c r="R613" s="132">
        <f>Q613*H613</f>
        <v>1.6200000000000001E-3</v>
      </c>
      <c r="S613" s="132">
        <v>0</v>
      </c>
      <c r="T613" s="133">
        <f>S613*H613</f>
        <v>0</v>
      </c>
      <c r="AR613" s="134" t="s">
        <v>381</v>
      </c>
      <c r="AT613" s="134" t="s">
        <v>338</v>
      </c>
      <c r="AU613" s="134" t="s">
        <v>78</v>
      </c>
      <c r="AY613" s="18" t="s">
        <v>147</v>
      </c>
      <c r="BE613" s="135">
        <f>IF(N613="základní",J613,0)</f>
        <v>0</v>
      </c>
      <c r="BF613" s="135">
        <f>IF(N613="snížená",J613,0)</f>
        <v>0</v>
      </c>
      <c r="BG613" s="135">
        <f>IF(N613="zákl. přenesená",J613,0)</f>
        <v>0</v>
      </c>
      <c r="BH613" s="135">
        <f>IF(N613="sníž. přenesená",J613,0)</f>
        <v>0</v>
      </c>
      <c r="BI613" s="135">
        <f>IF(N613="nulová",J613,0)</f>
        <v>0</v>
      </c>
      <c r="BJ613" s="18" t="s">
        <v>76</v>
      </c>
      <c r="BK613" s="135">
        <f>ROUND(I613*H613,2)</f>
        <v>0</v>
      </c>
      <c r="BL613" s="18" t="s">
        <v>276</v>
      </c>
      <c r="BM613" s="134" t="s">
        <v>914</v>
      </c>
    </row>
    <row r="614" spans="2:65" s="13" customFormat="1">
      <c r="B614" s="147"/>
      <c r="D614" s="141" t="s">
        <v>159</v>
      </c>
      <c r="E614" s="148" t="s">
        <v>19</v>
      </c>
      <c r="F614" s="149" t="s">
        <v>915</v>
      </c>
      <c r="H614" s="150">
        <v>9</v>
      </c>
      <c r="I614" s="151"/>
      <c r="L614" s="147"/>
      <c r="M614" s="152"/>
      <c r="T614" s="153"/>
      <c r="AT614" s="148" t="s">
        <v>159</v>
      </c>
      <c r="AU614" s="148" t="s">
        <v>78</v>
      </c>
      <c r="AV614" s="13" t="s">
        <v>78</v>
      </c>
      <c r="AW614" s="13" t="s">
        <v>32</v>
      </c>
      <c r="AX614" s="13" t="s">
        <v>76</v>
      </c>
      <c r="AY614" s="148" t="s">
        <v>147</v>
      </c>
    </row>
    <row r="615" spans="2:65" s="1" customFormat="1" ht="16.5" customHeight="1">
      <c r="B615" s="33"/>
      <c r="C615" s="123" t="s">
        <v>916</v>
      </c>
      <c r="D615" s="123" t="s">
        <v>150</v>
      </c>
      <c r="E615" s="124" t="s">
        <v>917</v>
      </c>
      <c r="F615" s="125" t="s">
        <v>918</v>
      </c>
      <c r="G615" s="126" t="s">
        <v>719</v>
      </c>
      <c r="H615" s="127">
        <v>7</v>
      </c>
      <c r="I615" s="128"/>
      <c r="J615" s="129">
        <f>ROUND(I615*H615,2)</f>
        <v>0</v>
      </c>
      <c r="K615" s="125" t="s">
        <v>154</v>
      </c>
      <c r="L615" s="33"/>
      <c r="M615" s="130" t="s">
        <v>19</v>
      </c>
      <c r="N615" s="131" t="s">
        <v>42</v>
      </c>
      <c r="P615" s="132">
        <f>O615*H615</f>
        <v>0</v>
      </c>
      <c r="Q615" s="132">
        <v>0</v>
      </c>
      <c r="R615" s="132">
        <f>Q615*H615</f>
        <v>0</v>
      </c>
      <c r="S615" s="132">
        <v>1.56E-3</v>
      </c>
      <c r="T615" s="133">
        <f>S615*H615</f>
        <v>1.0919999999999999E-2</v>
      </c>
      <c r="AR615" s="134" t="s">
        <v>276</v>
      </c>
      <c r="AT615" s="134" t="s">
        <v>150</v>
      </c>
      <c r="AU615" s="134" t="s">
        <v>78</v>
      </c>
      <c r="AY615" s="18" t="s">
        <v>147</v>
      </c>
      <c r="BE615" s="135">
        <f>IF(N615="základní",J615,0)</f>
        <v>0</v>
      </c>
      <c r="BF615" s="135">
        <f>IF(N615="snížená",J615,0)</f>
        <v>0</v>
      </c>
      <c r="BG615" s="135">
        <f>IF(N615="zákl. přenesená",J615,0)</f>
        <v>0</v>
      </c>
      <c r="BH615" s="135">
        <f>IF(N615="sníž. přenesená",J615,0)</f>
        <v>0</v>
      </c>
      <c r="BI615" s="135">
        <f>IF(N615="nulová",J615,0)</f>
        <v>0</v>
      </c>
      <c r="BJ615" s="18" t="s">
        <v>76</v>
      </c>
      <c r="BK615" s="135">
        <f>ROUND(I615*H615,2)</f>
        <v>0</v>
      </c>
      <c r="BL615" s="18" t="s">
        <v>276</v>
      </c>
      <c r="BM615" s="134" t="s">
        <v>919</v>
      </c>
    </row>
    <row r="616" spans="2:65" s="1" customFormat="1">
      <c r="B616" s="33"/>
      <c r="D616" s="136" t="s">
        <v>157</v>
      </c>
      <c r="F616" s="137" t="s">
        <v>920</v>
      </c>
      <c r="I616" s="138"/>
      <c r="L616" s="33"/>
      <c r="M616" s="139"/>
      <c r="T616" s="54"/>
      <c r="AT616" s="18" t="s">
        <v>157</v>
      </c>
      <c r="AU616" s="18" t="s">
        <v>78</v>
      </c>
    </row>
    <row r="617" spans="2:65" s="1" customFormat="1" ht="24.2" customHeight="1">
      <c r="B617" s="33"/>
      <c r="C617" s="123" t="s">
        <v>921</v>
      </c>
      <c r="D617" s="123" t="s">
        <v>150</v>
      </c>
      <c r="E617" s="124" t="s">
        <v>922</v>
      </c>
      <c r="F617" s="125" t="s">
        <v>923</v>
      </c>
      <c r="G617" s="126" t="s">
        <v>719</v>
      </c>
      <c r="H617" s="127">
        <v>1</v>
      </c>
      <c r="I617" s="128"/>
      <c r="J617" s="129">
        <f>ROUND(I617*H617,2)</f>
        <v>0</v>
      </c>
      <c r="K617" s="125" t="s">
        <v>154</v>
      </c>
      <c r="L617" s="33"/>
      <c r="M617" s="130" t="s">
        <v>19</v>
      </c>
      <c r="N617" s="131" t="s">
        <v>42</v>
      </c>
      <c r="P617" s="132">
        <f>O617*H617</f>
        <v>0</v>
      </c>
      <c r="Q617" s="132">
        <v>1.72E-3</v>
      </c>
      <c r="R617" s="132">
        <f>Q617*H617</f>
        <v>1.72E-3</v>
      </c>
      <c r="S617" s="132">
        <v>0</v>
      </c>
      <c r="T617" s="133">
        <f>S617*H617</f>
        <v>0</v>
      </c>
      <c r="AR617" s="134" t="s">
        <v>276</v>
      </c>
      <c r="AT617" s="134" t="s">
        <v>150</v>
      </c>
      <c r="AU617" s="134" t="s">
        <v>78</v>
      </c>
      <c r="AY617" s="18" t="s">
        <v>147</v>
      </c>
      <c r="BE617" s="135">
        <f>IF(N617="základní",J617,0)</f>
        <v>0</v>
      </c>
      <c r="BF617" s="135">
        <f>IF(N617="snížená",J617,0)</f>
        <v>0</v>
      </c>
      <c r="BG617" s="135">
        <f>IF(N617="zákl. přenesená",J617,0)</f>
        <v>0</v>
      </c>
      <c r="BH617" s="135">
        <f>IF(N617="sníž. přenesená",J617,0)</f>
        <v>0</v>
      </c>
      <c r="BI617" s="135">
        <f>IF(N617="nulová",J617,0)</f>
        <v>0</v>
      </c>
      <c r="BJ617" s="18" t="s">
        <v>76</v>
      </c>
      <c r="BK617" s="135">
        <f>ROUND(I617*H617,2)</f>
        <v>0</v>
      </c>
      <c r="BL617" s="18" t="s">
        <v>276</v>
      </c>
      <c r="BM617" s="134" t="s">
        <v>924</v>
      </c>
    </row>
    <row r="618" spans="2:65" s="1" customFormat="1">
      <c r="B618" s="33"/>
      <c r="D618" s="136" t="s">
        <v>157</v>
      </c>
      <c r="F618" s="137" t="s">
        <v>925</v>
      </c>
      <c r="I618" s="138"/>
      <c r="L618" s="33"/>
      <c r="M618" s="139"/>
      <c r="T618" s="54"/>
      <c r="AT618" s="18" t="s">
        <v>157</v>
      </c>
      <c r="AU618" s="18" t="s">
        <v>78</v>
      </c>
    </row>
    <row r="619" spans="2:65" s="12" customFormat="1">
      <c r="B619" s="140"/>
      <c r="D619" s="141" t="s">
        <v>159</v>
      </c>
      <c r="E619" s="142" t="s">
        <v>19</v>
      </c>
      <c r="F619" s="143" t="s">
        <v>926</v>
      </c>
      <c r="H619" s="142" t="s">
        <v>19</v>
      </c>
      <c r="I619" s="144"/>
      <c r="L619" s="140"/>
      <c r="M619" s="145"/>
      <c r="T619" s="146"/>
      <c r="AT619" s="142" t="s">
        <v>159</v>
      </c>
      <c r="AU619" s="142" t="s">
        <v>78</v>
      </c>
      <c r="AV619" s="12" t="s">
        <v>76</v>
      </c>
      <c r="AW619" s="12" t="s">
        <v>32</v>
      </c>
      <c r="AX619" s="12" t="s">
        <v>71</v>
      </c>
      <c r="AY619" s="142" t="s">
        <v>147</v>
      </c>
    </row>
    <row r="620" spans="2:65" s="13" customFormat="1">
      <c r="B620" s="147"/>
      <c r="D620" s="141" t="s">
        <v>159</v>
      </c>
      <c r="E620" s="148" t="s">
        <v>19</v>
      </c>
      <c r="F620" s="149" t="s">
        <v>76</v>
      </c>
      <c r="H620" s="150">
        <v>1</v>
      </c>
      <c r="I620" s="151"/>
      <c r="L620" s="147"/>
      <c r="M620" s="152"/>
      <c r="T620" s="153"/>
      <c r="AT620" s="148" t="s">
        <v>159</v>
      </c>
      <c r="AU620" s="148" t="s">
        <v>78</v>
      </c>
      <c r="AV620" s="13" t="s">
        <v>78</v>
      </c>
      <c r="AW620" s="13" t="s">
        <v>32</v>
      </c>
      <c r="AX620" s="13" t="s">
        <v>76</v>
      </c>
      <c r="AY620" s="148" t="s">
        <v>147</v>
      </c>
    </row>
    <row r="621" spans="2:65" s="1" customFormat="1" ht="24.2" customHeight="1">
      <c r="B621" s="33"/>
      <c r="C621" s="123" t="s">
        <v>927</v>
      </c>
      <c r="D621" s="123" t="s">
        <v>150</v>
      </c>
      <c r="E621" s="124" t="s">
        <v>928</v>
      </c>
      <c r="F621" s="125" t="s">
        <v>929</v>
      </c>
      <c r="G621" s="126" t="s">
        <v>719</v>
      </c>
      <c r="H621" s="127">
        <v>4</v>
      </c>
      <c r="I621" s="128"/>
      <c r="J621" s="129">
        <f>ROUND(I621*H621,2)</f>
        <v>0</v>
      </c>
      <c r="K621" s="125" t="s">
        <v>154</v>
      </c>
      <c r="L621" s="33"/>
      <c r="M621" s="130" t="s">
        <v>19</v>
      </c>
      <c r="N621" s="131" t="s">
        <v>42</v>
      </c>
      <c r="P621" s="132">
        <f>O621*H621</f>
        <v>0</v>
      </c>
      <c r="Q621" s="132">
        <v>1.9599999999999999E-3</v>
      </c>
      <c r="R621" s="132">
        <f>Q621*H621</f>
        <v>7.8399999999999997E-3</v>
      </c>
      <c r="S621" s="132">
        <v>0</v>
      </c>
      <c r="T621" s="133">
        <f>S621*H621</f>
        <v>0</v>
      </c>
      <c r="AR621" s="134" t="s">
        <v>276</v>
      </c>
      <c r="AT621" s="134" t="s">
        <v>150</v>
      </c>
      <c r="AU621" s="134" t="s">
        <v>78</v>
      </c>
      <c r="AY621" s="18" t="s">
        <v>147</v>
      </c>
      <c r="BE621" s="135">
        <f>IF(N621="základní",J621,0)</f>
        <v>0</v>
      </c>
      <c r="BF621" s="135">
        <f>IF(N621="snížená",J621,0)</f>
        <v>0</v>
      </c>
      <c r="BG621" s="135">
        <f>IF(N621="zákl. přenesená",J621,0)</f>
        <v>0</v>
      </c>
      <c r="BH621" s="135">
        <f>IF(N621="sníž. přenesená",J621,0)</f>
        <v>0</v>
      </c>
      <c r="BI621" s="135">
        <f>IF(N621="nulová",J621,0)</f>
        <v>0</v>
      </c>
      <c r="BJ621" s="18" t="s">
        <v>76</v>
      </c>
      <c r="BK621" s="135">
        <f>ROUND(I621*H621,2)</f>
        <v>0</v>
      </c>
      <c r="BL621" s="18" t="s">
        <v>276</v>
      </c>
      <c r="BM621" s="134" t="s">
        <v>930</v>
      </c>
    </row>
    <row r="622" spans="2:65" s="1" customFormat="1">
      <c r="B622" s="33"/>
      <c r="D622" s="136" t="s">
        <v>157</v>
      </c>
      <c r="F622" s="137" t="s">
        <v>931</v>
      </c>
      <c r="I622" s="138"/>
      <c r="L622" s="33"/>
      <c r="M622" s="139"/>
      <c r="T622" s="54"/>
      <c r="AT622" s="18" t="s">
        <v>157</v>
      </c>
      <c r="AU622" s="18" t="s">
        <v>78</v>
      </c>
    </row>
    <row r="623" spans="2:65" s="12" customFormat="1">
      <c r="B623" s="140"/>
      <c r="D623" s="141" t="s">
        <v>159</v>
      </c>
      <c r="E623" s="142" t="s">
        <v>19</v>
      </c>
      <c r="F623" s="143" t="s">
        <v>932</v>
      </c>
      <c r="H623" s="142" t="s">
        <v>19</v>
      </c>
      <c r="I623" s="144"/>
      <c r="L623" s="140"/>
      <c r="M623" s="145"/>
      <c r="T623" s="146"/>
      <c r="AT623" s="142" t="s">
        <v>159</v>
      </c>
      <c r="AU623" s="142" t="s">
        <v>78</v>
      </c>
      <c r="AV623" s="12" t="s">
        <v>76</v>
      </c>
      <c r="AW623" s="12" t="s">
        <v>32</v>
      </c>
      <c r="AX623" s="12" t="s">
        <v>71</v>
      </c>
      <c r="AY623" s="142" t="s">
        <v>147</v>
      </c>
    </row>
    <row r="624" spans="2:65" s="13" customFormat="1">
      <c r="B624" s="147"/>
      <c r="D624" s="141" t="s">
        <v>159</v>
      </c>
      <c r="E624" s="148" t="s">
        <v>19</v>
      </c>
      <c r="F624" s="149" t="s">
        <v>155</v>
      </c>
      <c r="H624" s="150">
        <v>4</v>
      </c>
      <c r="I624" s="151"/>
      <c r="L624" s="147"/>
      <c r="M624" s="152"/>
      <c r="T624" s="153"/>
      <c r="AT624" s="148" t="s">
        <v>159</v>
      </c>
      <c r="AU624" s="148" t="s">
        <v>78</v>
      </c>
      <c r="AV624" s="13" t="s">
        <v>78</v>
      </c>
      <c r="AW624" s="13" t="s">
        <v>32</v>
      </c>
      <c r="AX624" s="13" t="s">
        <v>76</v>
      </c>
      <c r="AY624" s="148" t="s">
        <v>147</v>
      </c>
    </row>
    <row r="625" spans="2:65" s="1" customFormat="1" ht="16.5" customHeight="1">
      <c r="B625" s="33"/>
      <c r="C625" s="123" t="s">
        <v>933</v>
      </c>
      <c r="D625" s="123" t="s">
        <v>150</v>
      </c>
      <c r="E625" s="124" t="s">
        <v>934</v>
      </c>
      <c r="F625" s="125" t="s">
        <v>935</v>
      </c>
      <c r="G625" s="126" t="s">
        <v>719</v>
      </c>
      <c r="H625" s="127">
        <v>5</v>
      </c>
      <c r="I625" s="128"/>
      <c r="J625" s="129">
        <f>ROUND(I625*H625,2)</f>
        <v>0</v>
      </c>
      <c r="K625" s="125" t="s">
        <v>154</v>
      </c>
      <c r="L625" s="33"/>
      <c r="M625" s="130" t="s">
        <v>19</v>
      </c>
      <c r="N625" s="131" t="s">
        <v>42</v>
      </c>
      <c r="P625" s="132">
        <f>O625*H625</f>
        <v>0</v>
      </c>
      <c r="Q625" s="132">
        <v>1.8400000000000001E-3</v>
      </c>
      <c r="R625" s="132">
        <f>Q625*H625</f>
        <v>9.1999999999999998E-3</v>
      </c>
      <c r="S625" s="132">
        <v>0</v>
      </c>
      <c r="T625" s="133">
        <f>S625*H625</f>
        <v>0</v>
      </c>
      <c r="AR625" s="134" t="s">
        <v>276</v>
      </c>
      <c r="AT625" s="134" t="s">
        <v>150</v>
      </c>
      <c r="AU625" s="134" t="s">
        <v>78</v>
      </c>
      <c r="AY625" s="18" t="s">
        <v>147</v>
      </c>
      <c r="BE625" s="135">
        <f>IF(N625="základní",J625,0)</f>
        <v>0</v>
      </c>
      <c r="BF625" s="135">
        <f>IF(N625="snížená",J625,0)</f>
        <v>0</v>
      </c>
      <c r="BG625" s="135">
        <f>IF(N625="zákl. přenesená",J625,0)</f>
        <v>0</v>
      </c>
      <c r="BH625" s="135">
        <f>IF(N625="sníž. přenesená",J625,0)</f>
        <v>0</v>
      </c>
      <c r="BI625" s="135">
        <f>IF(N625="nulová",J625,0)</f>
        <v>0</v>
      </c>
      <c r="BJ625" s="18" t="s">
        <v>76</v>
      </c>
      <c r="BK625" s="135">
        <f>ROUND(I625*H625,2)</f>
        <v>0</v>
      </c>
      <c r="BL625" s="18" t="s">
        <v>276</v>
      </c>
      <c r="BM625" s="134" t="s">
        <v>936</v>
      </c>
    </row>
    <row r="626" spans="2:65" s="1" customFormat="1">
      <c r="B626" s="33"/>
      <c r="D626" s="136" t="s">
        <v>157</v>
      </c>
      <c r="F626" s="137" t="s">
        <v>937</v>
      </c>
      <c r="I626" s="138"/>
      <c r="L626" s="33"/>
      <c r="M626" s="139"/>
      <c r="T626" s="54"/>
      <c r="AT626" s="18" t="s">
        <v>157</v>
      </c>
      <c r="AU626" s="18" t="s">
        <v>78</v>
      </c>
    </row>
    <row r="627" spans="2:65" s="1" customFormat="1" ht="24.2" customHeight="1">
      <c r="B627" s="33"/>
      <c r="C627" s="123" t="s">
        <v>938</v>
      </c>
      <c r="D627" s="123" t="s">
        <v>150</v>
      </c>
      <c r="E627" s="124" t="s">
        <v>939</v>
      </c>
      <c r="F627" s="125" t="s">
        <v>940</v>
      </c>
      <c r="G627" s="126" t="s">
        <v>166</v>
      </c>
      <c r="H627" s="127">
        <v>1</v>
      </c>
      <c r="I627" s="128"/>
      <c r="J627" s="129">
        <f>ROUND(I627*H627,2)</f>
        <v>0</v>
      </c>
      <c r="K627" s="125" t="s">
        <v>154</v>
      </c>
      <c r="L627" s="33"/>
      <c r="M627" s="130" t="s">
        <v>19</v>
      </c>
      <c r="N627" s="131" t="s">
        <v>42</v>
      </c>
      <c r="P627" s="132">
        <f>O627*H627</f>
        <v>0</v>
      </c>
      <c r="Q627" s="132">
        <v>0</v>
      </c>
      <c r="R627" s="132">
        <f>Q627*H627</f>
        <v>0</v>
      </c>
      <c r="S627" s="132">
        <v>2.2499999999999998E-3</v>
      </c>
      <c r="T627" s="133">
        <f>S627*H627</f>
        <v>2.2499999999999998E-3</v>
      </c>
      <c r="AR627" s="134" t="s">
        <v>276</v>
      </c>
      <c r="AT627" s="134" t="s">
        <v>150</v>
      </c>
      <c r="AU627" s="134" t="s">
        <v>78</v>
      </c>
      <c r="AY627" s="18" t="s">
        <v>147</v>
      </c>
      <c r="BE627" s="135">
        <f>IF(N627="základní",J627,0)</f>
        <v>0</v>
      </c>
      <c r="BF627" s="135">
        <f>IF(N627="snížená",J627,0)</f>
        <v>0</v>
      </c>
      <c r="BG627" s="135">
        <f>IF(N627="zákl. přenesená",J627,0)</f>
        <v>0</v>
      </c>
      <c r="BH627" s="135">
        <f>IF(N627="sníž. přenesená",J627,0)</f>
        <v>0</v>
      </c>
      <c r="BI627" s="135">
        <f>IF(N627="nulová",J627,0)</f>
        <v>0</v>
      </c>
      <c r="BJ627" s="18" t="s">
        <v>76</v>
      </c>
      <c r="BK627" s="135">
        <f>ROUND(I627*H627,2)</f>
        <v>0</v>
      </c>
      <c r="BL627" s="18" t="s">
        <v>276</v>
      </c>
      <c r="BM627" s="134" t="s">
        <v>941</v>
      </c>
    </row>
    <row r="628" spans="2:65" s="1" customFormat="1">
      <c r="B628" s="33"/>
      <c r="D628" s="136" t="s">
        <v>157</v>
      </c>
      <c r="F628" s="137" t="s">
        <v>942</v>
      </c>
      <c r="I628" s="138"/>
      <c r="L628" s="33"/>
      <c r="M628" s="139"/>
      <c r="T628" s="54"/>
      <c r="AT628" s="18" t="s">
        <v>157</v>
      </c>
      <c r="AU628" s="18" t="s">
        <v>78</v>
      </c>
    </row>
    <row r="629" spans="2:65" s="1" customFormat="1" ht="16.5" customHeight="1">
      <c r="B629" s="33"/>
      <c r="C629" s="123" t="s">
        <v>943</v>
      </c>
      <c r="D629" s="123" t="s">
        <v>150</v>
      </c>
      <c r="E629" s="124" t="s">
        <v>944</v>
      </c>
      <c r="F629" s="125" t="s">
        <v>945</v>
      </c>
      <c r="G629" s="126" t="s">
        <v>719</v>
      </c>
      <c r="H629" s="127">
        <v>1</v>
      </c>
      <c r="I629" s="128"/>
      <c r="J629" s="129">
        <f>ROUND(I629*H629,2)</f>
        <v>0</v>
      </c>
      <c r="K629" s="125" t="s">
        <v>154</v>
      </c>
      <c r="L629" s="33"/>
      <c r="M629" s="130" t="s">
        <v>19</v>
      </c>
      <c r="N629" s="131" t="s">
        <v>42</v>
      </c>
      <c r="P629" s="132">
        <f>O629*H629</f>
        <v>0</v>
      </c>
      <c r="Q629" s="132">
        <v>2.14E-3</v>
      </c>
      <c r="R629" s="132">
        <f>Q629*H629</f>
        <v>2.14E-3</v>
      </c>
      <c r="S629" s="132">
        <v>0</v>
      </c>
      <c r="T629" s="133">
        <f>S629*H629</f>
        <v>0</v>
      </c>
      <c r="AR629" s="134" t="s">
        <v>276</v>
      </c>
      <c r="AT629" s="134" t="s">
        <v>150</v>
      </c>
      <c r="AU629" s="134" t="s">
        <v>78</v>
      </c>
      <c r="AY629" s="18" t="s">
        <v>147</v>
      </c>
      <c r="BE629" s="135">
        <f>IF(N629="základní",J629,0)</f>
        <v>0</v>
      </c>
      <c r="BF629" s="135">
        <f>IF(N629="snížená",J629,0)</f>
        <v>0</v>
      </c>
      <c r="BG629" s="135">
        <f>IF(N629="zákl. přenesená",J629,0)</f>
        <v>0</v>
      </c>
      <c r="BH629" s="135">
        <f>IF(N629="sníž. přenesená",J629,0)</f>
        <v>0</v>
      </c>
      <c r="BI629" s="135">
        <f>IF(N629="nulová",J629,0)</f>
        <v>0</v>
      </c>
      <c r="BJ629" s="18" t="s">
        <v>76</v>
      </c>
      <c r="BK629" s="135">
        <f>ROUND(I629*H629,2)</f>
        <v>0</v>
      </c>
      <c r="BL629" s="18" t="s">
        <v>276</v>
      </c>
      <c r="BM629" s="134" t="s">
        <v>946</v>
      </c>
    </row>
    <row r="630" spans="2:65" s="1" customFormat="1">
      <c r="B630" s="33"/>
      <c r="D630" s="136" t="s">
        <v>157</v>
      </c>
      <c r="F630" s="137" t="s">
        <v>947</v>
      </c>
      <c r="I630" s="138"/>
      <c r="L630" s="33"/>
      <c r="M630" s="139"/>
      <c r="T630" s="54"/>
      <c r="AT630" s="18" t="s">
        <v>157</v>
      </c>
      <c r="AU630" s="18" t="s">
        <v>78</v>
      </c>
    </row>
    <row r="631" spans="2:65" s="12" customFormat="1">
      <c r="B631" s="140"/>
      <c r="D631" s="141" t="s">
        <v>159</v>
      </c>
      <c r="E631" s="142" t="s">
        <v>19</v>
      </c>
      <c r="F631" s="143" t="s">
        <v>948</v>
      </c>
      <c r="H631" s="142" t="s">
        <v>19</v>
      </c>
      <c r="I631" s="144"/>
      <c r="L631" s="140"/>
      <c r="M631" s="145"/>
      <c r="T631" s="146"/>
      <c r="AT631" s="142" t="s">
        <v>159</v>
      </c>
      <c r="AU631" s="142" t="s">
        <v>78</v>
      </c>
      <c r="AV631" s="12" t="s">
        <v>76</v>
      </c>
      <c r="AW631" s="12" t="s">
        <v>32</v>
      </c>
      <c r="AX631" s="12" t="s">
        <v>71</v>
      </c>
      <c r="AY631" s="142" t="s">
        <v>147</v>
      </c>
    </row>
    <row r="632" spans="2:65" s="13" customFormat="1">
      <c r="B632" s="147"/>
      <c r="D632" s="141" t="s">
        <v>159</v>
      </c>
      <c r="E632" s="148" t="s">
        <v>19</v>
      </c>
      <c r="F632" s="149" t="s">
        <v>76</v>
      </c>
      <c r="H632" s="150">
        <v>1</v>
      </c>
      <c r="I632" s="151"/>
      <c r="L632" s="147"/>
      <c r="M632" s="152"/>
      <c r="T632" s="153"/>
      <c r="AT632" s="148" t="s">
        <v>159</v>
      </c>
      <c r="AU632" s="148" t="s">
        <v>78</v>
      </c>
      <c r="AV632" s="13" t="s">
        <v>78</v>
      </c>
      <c r="AW632" s="13" t="s">
        <v>32</v>
      </c>
      <c r="AX632" s="13" t="s">
        <v>76</v>
      </c>
      <c r="AY632" s="148" t="s">
        <v>147</v>
      </c>
    </row>
    <row r="633" spans="2:65" s="1" customFormat="1" ht="24.2" customHeight="1">
      <c r="B633" s="33"/>
      <c r="C633" s="123" t="s">
        <v>949</v>
      </c>
      <c r="D633" s="123" t="s">
        <v>150</v>
      </c>
      <c r="E633" s="124" t="s">
        <v>950</v>
      </c>
      <c r="F633" s="125" t="s">
        <v>951</v>
      </c>
      <c r="G633" s="126" t="s">
        <v>166</v>
      </c>
      <c r="H633" s="127">
        <v>7</v>
      </c>
      <c r="I633" s="128"/>
      <c r="J633" s="129">
        <f>ROUND(I633*H633,2)</f>
        <v>0</v>
      </c>
      <c r="K633" s="125" t="s">
        <v>154</v>
      </c>
      <c r="L633" s="33"/>
      <c r="M633" s="130" t="s">
        <v>19</v>
      </c>
      <c r="N633" s="131" t="s">
        <v>42</v>
      </c>
      <c r="P633" s="132">
        <f>O633*H633</f>
        <v>0</v>
      </c>
      <c r="Q633" s="132">
        <v>0</v>
      </c>
      <c r="R633" s="132">
        <f>Q633*H633</f>
        <v>0</v>
      </c>
      <c r="S633" s="132">
        <v>8.4999999999999995E-4</v>
      </c>
      <c r="T633" s="133">
        <f>S633*H633</f>
        <v>5.9499999999999996E-3</v>
      </c>
      <c r="AR633" s="134" t="s">
        <v>276</v>
      </c>
      <c r="AT633" s="134" t="s">
        <v>150</v>
      </c>
      <c r="AU633" s="134" t="s">
        <v>78</v>
      </c>
      <c r="AY633" s="18" t="s">
        <v>147</v>
      </c>
      <c r="BE633" s="135">
        <f>IF(N633="základní",J633,0)</f>
        <v>0</v>
      </c>
      <c r="BF633" s="135">
        <f>IF(N633="snížená",J633,0)</f>
        <v>0</v>
      </c>
      <c r="BG633" s="135">
        <f>IF(N633="zákl. přenesená",J633,0)</f>
        <v>0</v>
      </c>
      <c r="BH633" s="135">
        <f>IF(N633="sníž. přenesená",J633,0)</f>
        <v>0</v>
      </c>
      <c r="BI633" s="135">
        <f>IF(N633="nulová",J633,0)</f>
        <v>0</v>
      </c>
      <c r="BJ633" s="18" t="s">
        <v>76</v>
      </c>
      <c r="BK633" s="135">
        <f>ROUND(I633*H633,2)</f>
        <v>0</v>
      </c>
      <c r="BL633" s="18" t="s">
        <v>276</v>
      </c>
      <c r="BM633" s="134" t="s">
        <v>952</v>
      </c>
    </row>
    <row r="634" spans="2:65" s="1" customFormat="1">
      <c r="B634" s="33"/>
      <c r="D634" s="136" t="s">
        <v>157</v>
      </c>
      <c r="F634" s="137" t="s">
        <v>953</v>
      </c>
      <c r="I634" s="138"/>
      <c r="L634" s="33"/>
      <c r="M634" s="139"/>
      <c r="T634" s="54"/>
      <c r="AT634" s="18" t="s">
        <v>157</v>
      </c>
      <c r="AU634" s="18" t="s">
        <v>78</v>
      </c>
    </row>
    <row r="635" spans="2:65" s="11" customFormat="1" ht="22.9" customHeight="1">
      <c r="B635" s="111"/>
      <c r="D635" s="112" t="s">
        <v>70</v>
      </c>
      <c r="E635" s="121" t="s">
        <v>954</v>
      </c>
      <c r="F635" s="121" t="s">
        <v>955</v>
      </c>
      <c r="I635" s="114"/>
      <c r="J635" s="122">
        <f>BK635</f>
        <v>0</v>
      </c>
      <c r="L635" s="111"/>
      <c r="M635" s="116"/>
      <c r="P635" s="117">
        <f>SUM(P636:P649)</f>
        <v>0</v>
      </c>
      <c r="R635" s="117">
        <f>SUM(R636:R649)</f>
        <v>2.9500000000000002E-2</v>
      </c>
      <c r="T635" s="118">
        <f>SUM(T636:T649)</f>
        <v>0</v>
      </c>
      <c r="AR635" s="112" t="s">
        <v>78</v>
      </c>
      <c r="AT635" s="119" t="s">
        <v>70</v>
      </c>
      <c r="AU635" s="119" t="s">
        <v>76</v>
      </c>
      <c r="AY635" s="112" t="s">
        <v>147</v>
      </c>
      <c r="BK635" s="120">
        <f>SUM(BK636:BK649)</f>
        <v>0</v>
      </c>
    </row>
    <row r="636" spans="2:65" s="1" customFormat="1" ht="37.9" customHeight="1">
      <c r="B636" s="33"/>
      <c r="C636" s="123" t="s">
        <v>956</v>
      </c>
      <c r="D636" s="123" t="s">
        <v>150</v>
      </c>
      <c r="E636" s="124" t="s">
        <v>957</v>
      </c>
      <c r="F636" s="125" t="s">
        <v>958</v>
      </c>
      <c r="G636" s="126" t="s">
        <v>719</v>
      </c>
      <c r="H636" s="127">
        <v>1</v>
      </c>
      <c r="I636" s="128"/>
      <c r="J636" s="129">
        <f>ROUND(I636*H636,2)</f>
        <v>0</v>
      </c>
      <c r="K636" s="125" t="s">
        <v>154</v>
      </c>
      <c r="L636" s="33"/>
      <c r="M636" s="130" t="s">
        <v>19</v>
      </c>
      <c r="N636" s="131" t="s">
        <v>42</v>
      </c>
      <c r="P636" s="132">
        <f>O636*H636</f>
        <v>0</v>
      </c>
      <c r="Q636" s="132">
        <v>1.17E-2</v>
      </c>
      <c r="R636" s="132">
        <f>Q636*H636</f>
        <v>1.17E-2</v>
      </c>
      <c r="S636" s="132">
        <v>0</v>
      </c>
      <c r="T636" s="133">
        <f>S636*H636</f>
        <v>0</v>
      </c>
      <c r="AR636" s="134" t="s">
        <v>276</v>
      </c>
      <c r="AT636" s="134" t="s">
        <v>150</v>
      </c>
      <c r="AU636" s="134" t="s">
        <v>78</v>
      </c>
      <c r="AY636" s="18" t="s">
        <v>147</v>
      </c>
      <c r="BE636" s="135">
        <f>IF(N636="základní",J636,0)</f>
        <v>0</v>
      </c>
      <c r="BF636" s="135">
        <f>IF(N636="snížená",J636,0)</f>
        <v>0</v>
      </c>
      <c r="BG636" s="135">
        <f>IF(N636="zákl. přenesená",J636,0)</f>
        <v>0</v>
      </c>
      <c r="BH636" s="135">
        <f>IF(N636="sníž. přenesená",J636,0)</f>
        <v>0</v>
      </c>
      <c r="BI636" s="135">
        <f>IF(N636="nulová",J636,0)</f>
        <v>0</v>
      </c>
      <c r="BJ636" s="18" t="s">
        <v>76</v>
      </c>
      <c r="BK636" s="135">
        <f>ROUND(I636*H636,2)</f>
        <v>0</v>
      </c>
      <c r="BL636" s="18" t="s">
        <v>276</v>
      </c>
      <c r="BM636" s="134" t="s">
        <v>959</v>
      </c>
    </row>
    <row r="637" spans="2:65" s="1" customFormat="1">
      <c r="B637" s="33"/>
      <c r="D637" s="136" t="s">
        <v>157</v>
      </c>
      <c r="F637" s="137" t="s">
        <v>960</v>
      </c>
      <c r="I637" s="138"/>
      <c r="L637" s="33"/>
      <c r="M637" s="139"/>
      <c r="T637" s="54"/>
      <c r="AT637" s="18" t="s">
        <v>157</v>
      </c>
      <c r="AU637" s="18" t="s">
        <v>78</v>
      </c>
    </row>
    <row r="638" spans="2:65" s="12" customFormat="1">
      <c r="B638" s="140"/>
      <c r="D638" s="141" t="s">
        <v>159</v>
      </c>
      <c r="E638" s="142" t="s">
        <v>19</v>
      </c>
      <c r="F638" s="143" t="s">
        <v>926</v>
      </c>
      <c r="H638" s="142" t="s">
        <v>19</v>
      </c>
      <c r="I638" s="144"/>
      <c r="L638" s="140"/>
      <c r="M638" s="145"/>
      <c r="T638" s="146"/>
      <c r="AT638" s="142" t="s">
        <v>159</v>
      </c>
      <c r="AU638" s="142" t="s">
        <v>78</v>
      </c>
      <c r="AV638" s="12" t="s">
        <v>76</v>
      </c>
      <c r="AW638" s="12" t="s">
        <v>32</v>
      </c>
      <c r="AX638" s="12" t="s">
        <v>71</v>
      </c>
      <c r="AY638" s="142" t="s">
        <v>147</v>
      </c>
    </row>
    <row r="639" spans="2:65" s="13" customFormat="1">
      <c r="B639" s="147"/>
      <c r="D639" s="141" t="s">
        <v>159</v>
      </c>
      <c r="E639" s="148" t="s">
        <v>19</v>
      </c>
      <c r="F639" s="149" t="s">
        <v>76</v>
      </c>
      <c r="H639" s="150">
        <v>1</v>
      </c>
      <c r="I639" s="151"/>
      <c r="L639" s="147"/>
      <c r="M639" s="152"/>
      <c r="T639" s="153"/>
      <c r="AT639" s="148" t="s">
        <v>159</v>
      </c>
      <c r="AU639" s="148" t="s">
        <v>78</v>
      </c>
      <c r="AV639" s="13" t="s">
        <v>78</v>
      </c>
      <c r="AW639" s="13" t="s">
        <v>32</v>
      </c>
      <c r="AX639" s="13" t="s">
        <v>76</v>
      </c>
      <c r="AY639" s="148" t="s">
        <v>147</v>
      </c>
    </row>
    <row r="640" spans="2:65" s="1" customFormat="1" ht="37.9" customHeight="1">
      <c r="B640" s="33"/>
      <c r="C640" s="123" t="s">
        <v>961</v>
      </c>
      <c r="D640" s="123" t="s">
        <v>150</v>
      </c>
      <c r="E640" s="124" t="s">
        <v>962</v>
      </c>
      <c r="F640" s="125" t="s">
        <v>963</v>
      </c>
      <c r="G640" s="126" t="s">
        <v>719</v>
      </c>
      <c r="H640" s="127">
        <v>1</v>
      </c>
      <c r="I640" s="128"/>
      <c r="J640" s="129">
        <f>ROUND(I640*H640,2)</f>
        <v>0</v>
      </c>
      <c r="K640" s="125" t="s">
        <v>154</v>
      </c>
      <c r="L640" s="33"/>
      <c r="M640" s="130" t="s">
        <v>19</v>
      </c>
      <c r="N640" s="131" t="s">
        <v>42</v>
      </c>
      <c r="P640" s="132">
        <f>O640*H640</f>
        <v>0</v>
      </c>
      <c r="Q640" s="132">
        <v>1.6650000000000002E-2</v>
      </c>
      <c r="R640" s="132">
        <f>Q640*H640</f>
        <v>1.6650000000000002E-2</v>
      </c>
      <c r="S640" s="132">
        <v>0</v>
      </c>
      <c r="T640" s="133">
        <f>S640*H640</f>
        <v>0</v>
      </c>
      <c r="AR640" s="134" t="s">
        <v>276</v>
      </c>
      <c r="AT640" s="134" t="s">
        <v>150</v>
      </c>
      <c r="AU640" s="134" t="s">
        <v>78</v>
      </c>
      <c r="AY640" s="18" t="s">
        <v>147</v>
      </c>
      <c r="BE640" s="135">
        <f>IF(N640="základní",J640,0)</f>
        <v>0</v>
      </c>
      <c r="BF640" s="135">
        <f>IF(N640="snížená",J640,0)</f>
        <v>0</v>
      </c>
      <c r="BG640" s="135">
        <f>IF(N640="zákl. přenesená",J640,0)</f>
        <v>0</v>
      </c>
      <c r="BH640" s="135">
        <f>IF(N640="sníž. přenesená",J640,0)</f>
        <v>0</v>
      </c>
      <c r="BI640" s="135">
        <f>IF(N640="nulová",J640,0)</f>
        <v>0</v>
      </c>
      <c r="BJ640" s="18" t="s">
        <v>76</v>
      </c>
      <c r="BK640" s="135">
        <f>ROUND(I640*H640,2)</f>
        <v>0</v>
      </c>
      <c r="BL640" s="18" t="s">
        <v>276</v>
      </c>
      <c r="BM640" s="134" t="s">
        <v>964</v>
      </c>
    </row>
    <row r="641" spans="2:65" s="1" customFormat="1">
      <c r="B641" s="33"/>
      <c r="D641" s="136" t="s">
        <v>157</v>
      </c>
      <c r="F641" s="137" t="s">
        <v>965</v>
      </c>
      <c r="I641" s="138"/>
      <c r="L641" s="33"/>
      <c r="M641" s="139"/>
      <c r="T641" s="54"/>
      <c r="AT641" s="18" t="s">
        <v>157</v>
      </c>
      <c r="AU641" s="18" t="s">
        <v>78</v>
      </c>
    </row>
    <row r="642" spans="2:65" s="12" customFormat="1">
      <c r="B642" s="140"/>
      <c r="D642" s="141" t="s">
        <v>159</v>
      </c>
      <c r="E642" s="142" t="s">
        <v>19</v>
      </c>
      <c r="F642" s="143" t="s">
        <v>966</v>
      </c>
      <c r="H642" s="142" t="s">
        <v>19</v>
      </c>
      <c r="I642" s="144"/>
      <c r="L642" s="140"/>
      <c r="M642" s="145"/>
      <c r="T642" s="146"/>
      <c r="AT642" s="142" t="s">
        <v>159</v>
      </c>
      <c r="AU642" s="142" t="s">
        <v>78</v>
      </c>
      <c r="AV642" s="12" t="s">
        <v>76</v>
      </c>
      <c r="AW642" s="12" t="s">
        <v>32</v>
      </c>
      <c r="AX642" s="12" t="s">
        <v>71</v>
      </c>
      <c r="AY642" s="142" t="s">
        <v>147</v>
      </c>
    </row>
    <row r="643" spans="2:65" s="13" customFormat="1">
      <c r="B643" s="147"/>
      <c r="D643" s="141" t="s">
        <v>159</v>
      </c>
      <c r="E643" s="148" t="s">
        <v>19</v>
      </c>
      <c r="F643" s="149" t="s">
        <v>76</v>
      </c>
      <c r="H643" s="150">
        <v>1</v>
      </c>
      <c r="I643" s="151"/>
      <c r="L643" s="147"/>
      <c r="M643" s="152"/>
      <c r="T643" s="153"/>
      <c r="AT643" s="148" t="s">
        <v>159</v>
      </c>
      <c r="AU643" s="148" t="s">
        <v>78</v>
      </c>
      <c r="AV643" s="13" t="s">
        <v>78</v>
      </c>
      <c r="AW643" s="13" t="s">
        <v>32</v>
      </c>
      <c r="AX643" s="13" t="s">
        <v>76</v>
      </c>
      <c r="AY643" s="148" t="s">
        <v>147</v>
      </c>
    </row>
    <row r="644" spans="2:65" s="1" customFormat="1" ht="24.2" customHeight="1">
      <c r="B644" s="33"/>
      <c r="C644" s="123" t="s">
        <v>967</v>
      </c>
      <c r="D644" s="123" t="s">
        <v>150</v>
      </c>
      <c r="E644" s="124" t="s">
        <v>968</v>
      </c>
      <c r="F644" s="125" t="s">
        <v>969</v>
      </c>
      <c r="G644" s="126" t="s">
        <v>719</v>
      </c>
      <c r="H644" s="127">
        <v>1</v>
      </c>
      <c r="I644" s="128"/>
      <c r="J644" s="129">
        <f>ROUND(I644*H644,2)</f>
        <v>0</v>
      </c>
      <c r="K644" s="125" t="s">
        <v>154</v>
      </c>
      <c r="L644" s="33"/>
      <c r="M644" s="130" t="s">
        <v>19</v>
      </c>
      <c r="N644" s="131" t="s">
        <v>42</v>
      </c>
      <c r="P644" s="132">
        <f>O644*H644</f>
        <v>0</v>
      </c>
      <c r="Q644" s="132">
        <v>1.4999999999999999E-4</v>
      </c>
      <c r="R644" s="132">
        <f>Q644*H644</f>
        <v>1.4999999999999999E-4</v>
      </c>
      <c r="S644" s="132">
        <v>0</v>
      </c>
      <c r="T644" s="133">
        <f>S644*H644</f>
        <v>0</v>
      </c>
      <c r="AR644" s="134" t="s">
        <v>276</v>
      </c>
      <c r="AT644" s="134" t="s">
        <v>150</v>
      </c>
      <c r="AU644" s="134" t="s">
        <v>78</v>
      </c>
      <c r="AY644" s="18" t="s">
        <v>147</v>
      </c>
      <c r="BE644" s="135">
        <f>IF(N644="základní",J644,0)</f>
        <v>0</v>
      </c>
      <c r="BF644" s="135">
        <f>IF(N644="snížená",J644,0)</f>
        <v>0</v>
      </c>
      <c r="BG644" s="135">
        <f>IF(N644="zákl. přenesená",J644,0)</f>
        <v>0</v>
      </c>
      <c r="BH644" s="135">
        <f>IF(N644="sníž. přenesená",J644,0)</f>
        <v>0</v>
      </c>
      <c r="BI644" s="135">
        <f>IF(N644="nulová",J644,0)</f>
        <v>0</v>
      </c>
      <c r="BJ644" s="18" t="s">
        <v>76</v>
      </c>
      <c r="BK644" s="135">
        <f>ROUND(I644*H644,2)</f>
        <v>0</v>
      </c>
      <c r="BL644" s="18" t="s">
        <v>276</v>
      </c>
      <c r="BM644" s="134" t="s">
        <v>970</v>
      </c>
    </row>
    <row r="645" spans="2:65" s="1" customFormat="1">
      <c r="B645" s="33"/>
      <c r="D645" s="136" t="s">
        <v>157</v>
      </c>
      <c r="F645" s="137" t="s">
        <v>971</v>
      </c>
      <c r="I645" s="138"/>
      <c r="L645" s="33"/>
      <c r="M645" s="139"/>
      <c r="T645" s="54"/>
      <c r="AT645" s="18" t="s">
        <v>157</v>
      </c>
      <c r="AU645" s="18" t="s">
        <v>78</v>
      </c>
    </row>
    <row r="646" spans="2:65" s="1" customFormat="1" ht="24.2" customHeight="1">
      <c r="B646" s="33"/>
      <c r="C646" s="123" t="s">
        <v>972</v>
      </c>
      <c r="D646" s="123" t="s">
        <v>150</v>
      </c>
      <c r="E646" s="124" t="s">
        <v>973</v>
      </c>
      <c r="F646" s="125" t="s">
        <v>974</v>
      </c>
      <c r="G646" s="126" t="s">
        <v>719</v>
      </c>
      <c r="H646" s="127">
        <v>1</v>
      </c>
      <c r="I646" s="128"/>
      <c r="J646" s="129">
        <f>ROUND(I646*H646,2)</f>
        <v>0</v>
      </c>
      <c r="K646" s="125" t="s">
        <v>154</v>
      </c>
      <c r="L646" s="33"/>
      <c r="M646" s="130" t="s">
        <v>19</v>
      </c>
      <c r="N646" s="131" t="s">
        <v>42</v>
      </c>
      <c r="P646" s="132">
        <f>O646*H646</f>
        <v>0</v>
      </c>
      <c r="Q646" s="132">
        <v>0</v>
      </c>
      <c r="R646" s="132">
        <f>Q646*H646</f>
        <v>0</v>
      </c>
      <c r="S646" s="132">
        <v>0</v>
      </c>
      <c r="T646" s="133">
        <f>S646*H646</f>
        <v>0</v>
      </c>
      <c r="AR646" s="134" t="s">
        <v>276</v>
      </c>
      <c r="AT646" s="134" t="s">
        <v>150</v>
      </c>
      <c r="AU646" s="134" t="s">
        <v>78</v>
      </c>
      <c r="AY646" s="18" t="s">
        <v>147</v>
      </c>
      <c r="BE646" s="135">
        <f>IF(N646="základní",J646,0)</f>
        <v>0</v>
      </c>
      <c r="BF646" s="135">
        <f>IF(N646="snížená",J646,0)</f>
        <v>0</v>
      </c>
      <c r="BG646" s="135">
        <f>IF(N646="zákl. přenesená",J646,0)</f>
        <v>0</v>
      </c>
      <c r="BH646" s="135">
        <f>IF(N646="sníž. přenesená",J646,0)</f>
        <v>0</v>
      </c>
      <c r="BI646" s="135">
        <f>IF(N646="nulová",J646,0)</f>
        <v>0</v>
      </c>
      <c r="BJ646" s="18" t="s">
        <v>76</v>
      </c>
      <c r="BK646" s="135">
        <f>ROUND(I646*H646,2)</f>
        <v>0</v>
      </c>
      <c r="BL646" s="18" t="s">
        <v>276</v>
      </c>
      <c r="BM646" s="134" t="s">
        <v>975</v>
      </c>
    </row>
    <row r="647" spans="2:65" s="1" customFormat="1">
      <c r="B647" s="33"/>
      <c r="D647" s="136" t="s">
        <v>157</v>
      </c>
      <c r="F647" s="137" t="s">
        <v>976</v>
      </c>
      <c r="I647" s="138"/>
      <c r="L647" s="33"/>
      <c r="M647" s="139"/>
      <c r="T647" s="54"/>
      <c r="AT647" s="18" t="s">
        <v>157</v>
      </c>
      <c r="AU647" s="18" t="s">
        <v>78</v>
      </c>
    </row>
    <row r="648" spans="2:65" s="13" customFormat="1">
      <c r="B648" s="147"/>
      <c r="D648" s="141" t="s">
        <v>159</v>
      </c>
      <c r="E648" s="148" t="s">
        <v>19</v>
      </c>
      <c r="F648" s="149" t="s">
        <v>977</v>
      </c>
      <c r="H648" s="150">
        <v>1</v>
      </c>
      <c r="I648" s="151"/>
      <c r="L648" s="147"/>
      <c r="M648" s="152"/>
      <c r="T648" s="153"/>
      <c r="AT648" s="148" t="s">
        <v>159</v>
      </c>
      <c r="AU648" s="148" t="s">
        <v>78</v>
      </c>
      <c r="AV648" s="13" t="s">
        <v>78</v>
      </c>
      <c r="AW648" s="13" t="s">
        <v>32</v>
      </c>
      <c r="AX648" s="13" t="s">
        <v>76</v>
      </c>
      <c r="AY648" s="148" t="s">
        <v>147</v>
      </c>
    </row>
    <row r="649" spans="2:65" s="1" customFormat="1" ht="24.2" customHeight="1">
      <c r="B649" s="33"/>
      <c r="C649" s="161" t="s">
        <v>978</v>
      </c>
      <c r="D649" s="161" t="s">
        <v>338</v>
      </c>
      <c r="E649" s="162" t="s">
        <v>979</v>
      </c>
      <c r="F649" s="163" t="s">
        <v>980</v>
      </c>
      <c r="G649" s="164" t="s">
        <v>166</v>
      </c>
      <c r="H649" s="165">
        <v>1</v>
      </c>
      <c r="I649" s="166"/>
      <c r="J649" s="167">
        <f>ROUND(I649*H649,2)</f>
        <v>0</v>
      </c>
      <c r="K649" s="163" t="s">
        <v>154</v>
      </c>
      <c r="L649" s="168"/>
      <c r="M649" s="169" t="s">
        <v>19</v>
      </c>
      <c r="N649" s="170" t="s">
        <v>42</v>
      </c>
      <c r="P649" s="132">
        <f>O649*H649</f>
        <v>0</v>
      </c>
      <c r="Q649" s="132">
        <v>1E-3</v>
      </c>
      <c r="R649" s="132">
        <f>Q649*H649</f>
        <v>1E-3</v>
      </c>
      <c r="S649" s="132">
        <v>0</v>
      </c>
      <c r="T649" s="133">
        <f>S649*H649</f>
        <v>0</v>
      </c>
      <c r="AR649" s="134" t="s">
        <v>381</v>
      </c>
      <c r="AT649" s="134" t="s">
        <v>338</v>
      </c>
      <c r="AU649" s="134" t="s">
        <v>78</v>
      </c>
      <c r="AY649" s="18" t="s">
        <v>147</v>
      </c>
      <c r="BE649" s="135">
        <f>IF(N649="základní",J649,0)</f>
        <v>0</v>
      </c>
      <c r="BF649" s="135">
        <f>IF(N649="snížená",J649,0)</f>
        <v>0</v>
      </c>
      <c r="BG649" s="135">
        <f>IF(N649="zákl. přenesená",J649,0)</f>
        <v>0</v>
      </c>
      <c r="BH649" s="135">
        <f>IF(N649="sníž. přenesená",J649,0)</f>
        <v>0</v>
      </c>
      <c r="BI649" s="135">
        <f>IF(N649="nulová",J649,0)</f>
        <v>0</v>
      </c>
      <c r="BJ649" s="18" t="s">
        <v>76</v>
      </c>
      <c r="BK649" s="135">
        <f>ROUND(I649*H649,2)</f>
        <v>0</v>
      </c>
      <c r="BL649" s="18" t="s">
        <v>276</v>
      </c>
      <c r="BM649" s="134" t="s">
        <v>981</v>
      </c>
    </row>
    <row r="650" spans="2:65" s="11" customFormat="1" ht="22.9" customHeight="1">
      <c r="B650" s="111"/>
      <c r="D650" s="112" t="s">
        <v>70</v>
      </c>
      <c r="E650" s="121" t="s">
        <v>982</v>
      </c>
      <c r="F650" s="121" t="s">
        <v>983</v>
      </c>
      <c r="I650" s="114"/>
      <c r="J650" s="122">
        <f>BK650</f>
        <v>0</v>
      </c>
      <c r="L650" s="111"/>
      <c r="M650" s="116"/>
      <c r="P650" s="117">
        <f>P651+P652</f>
        <v>0</v>
      </c>
      <c r="R650" s="117">
        <f>R651+R652</f>
        <v>1.0100000000000003E-3</v>
      </c>
      <c r="T650" s="118">
        <f>T651+T652</f>
        <v>0.29915999999999998</v>
      </c>
      <c r="AR650" s="112" t="s">
        <v>78</v>
      </c>
      <c r="AT650" s="119" t="s">
        <v>70</v>
      </c>
      <c r="AU650" s="119" t="s">
        <v>76</v>
      </c>
      <c r="AY650" s="112" t="s">
        <v>147</v>
      </c>
      <c r="BK650" s="120">
        <f>BK651+BK652</f>
        <v>0</v>
      </c>
    </row>
    <row r="651" spans="2:65" s="1" customFormat="1" ht="16.5" customHeight="1">
      <c r="B651" s="33"/>
      <c r="C651" s="123" t="s">
        <v>984</v>
      </c>
      <c r="D651" s="123" t="s">
        <v>150</v>
      </c>
      <c r="E651" s="124" t="s">
        <v>985</v>
      </c>
      <c r="F651" s="125" t="s">
        <v>986</v>
      </c>
      <c r="G651" s="126" t="s">
        <v>719</v>
      </c>
      <c r="H651" s="127">
        <v>1</v>
      </c>
      <c r="I651" s="128"/>
      <c r="J651" s="129">
        <f>ROUND(I651*H651,2)</f>
        <v>0</v>
      </c>
      <c r="K651" s="125" t="s">
        <v>19</v>
      </c>
      <c r="L651" s="33"/>
      <c r="M651" s="130" t="s">
        <v>19</v>
      </c>
      <c r="N651" s="131" t="s">
        <v>42</v>
      </c>
      <c r="P651" s="132">
        <f>O651*H651</f>
        <v>0</v>
      </c>
      <c r="Q651" s="132">
        <v>3.0000000000000001E-5</v>
      </c>
      <c r="R651" s="132">
        <f>Q651*H651</f>
        <v>3.0000000000000001E-5</v>
      </c>
      <c r="S651" s="132">
        <v>0</v>
      </c>
      <c r="T651" s="133">
        <f>S651*H651</f>
        <v>0</v>
      </c>
      <c r="AR651" s="134" t="s">
        <v>276</v>
      </c>
      <c r="AT651" s="134" t="s">
        <v>150</v>
      </c>
      <c r="AU651" s="134" t="s">
        <v>78</v>
      </c>
      <c r="AY651" s="18" t="s">
        <v>147</v>
      </c>
      <c r="BE651" s="135">
        <f>IF(N651="základní",J651,0)</f>
        <v>0</v>
      </c>
      <c r="BF651" s="135">
        <f>IF(N651="snížená",J651,0)</f>
        <v>0</v>
      </c>
      <c r="BG651" s="135">
        <f>IF(N651="zákl. přenesená",J651,0)</f>
        <v>0</v>
      </c>
      <c r="BH651" s="135">
        <f>IF(N651="sníž. přenesená",J651,0)</f>
        <v>0</v>
      </c>
      <c r="BI651" s="135">
        <f>IF(N651="nulová",J651,0)</f>
        <v>0</v>
      </c>
      <c r="BJ651" s="18" t="s">
        <v>76</v>
      </c>
      <c r="BK651" s="135">
        <f>ROUND(I651*H651,2)</f>
        <v>0</v>
      </c>
      <c r="BL651" s="18" t="s">
        <v>276</v>
      </c>
      <c r="BM651" s="134" t="s">
        <v>987</v>
      </c>
    </row>
    <row r="652" spans="2:65" s="11" customFormat="1" ht="20.85" customHeight="1">
      <c r="B652" s="111"/>
      <c r="D652" s="112" t="s">
        <v>70</v>
      </c>
      <c r="E652" s="121" t="s">
        <v>988</v>
      </c>
      <c r="F652" s="121" t="s">
        <v>989</v>
      </c>
      <c r="I652" s="114"/>
      <c r="J652" s="122">
        <f>BK652</f>
        <v>0</v>
      </c>
      <c r="L652" s="111"/>
      <c r="M652" s="116"/>
      <c r="P652" s="117">
        <f>SUM(P653:P671)</f>
        <v>0</v>
      </c>
      <c r="R652" s="117">
        <f>SUM(R653:R671)</f>
        <v>9.8000000000000019E-4</v>
      </c>
      <c r="T652" s="118">
        <f>SUM(T653:T671)</f>
        <v>0.29915999999999998</v>
      </c>
      <c r="AR652" s="112" t="s">
        <v>78</v>
      </c>
      <c r="AT652" s="119" t="s">
        <v>70</v>
      </c>
      <c r="AU652" s="119" t="s">
        <v>78</v>
      </c>
      <c r="AY652" s="112" t="s">
        <v>147</v>
      </c>
      <c r="BK652" s="120">
        <f>SUM(BK653:BK671)</f>
        <v>0</v>
      </c>
    </row>
    <row r="653" spans="2:65" s="1" customFormat="1" ht="24.2" customHeight="1">
      <c r="B653" s="33"/>
      <c r="C653" s="123" t="s">
        <v>990</v>
      </c>
      <c r="D653" s="123" t="s">
        <v>150</v>
      </c>
      <c r="E653" s="124" t="s">
        <v>991</v>
      </c>
      <c r="F653" s="125" t="s">
        <v>992</v>
      </c>
      <c r="G653" s="126" t="s">
        <v>394</v>
      </c>
      <c r="H653" s="127">
        <v>1</v>
      </c>
      <c r="I653" s="128"/>
      <c r="J653" s="129">
        <f>ROUND(I653*H653,2)</f>
        <v>0</v>
      </c>
      <c r="K653" s="125" t="s">
        <v>19</v>
      </c>
      <c r="L653" s="33"/>
      <c r="M653" s="130" t="s">
        <v>19</v>
      </c>
      <c r="N653" s="131" t="s">
        <v>42</v>
      </c>
      <c r="P653" s="132">
        <f>O653*H653</f>
        <v>0</v>
      </c>
      <c r="Q653" s="132">
        <v>2.0000000000000002E-5</v>
      </c>
      <c r="R653" s="132">
        <f>Q653*H653</f>
        <v>2.0000000000000002E-5</v>
      </c>
      <c r="S653" s="132">
        <v>0</v>
      </c>
      <c r="T653" s="133">
        <f>S653*H653</f>
        <v>0</v>
      </c>
      <c r="AR653" s="134" t="s">
        <v>276</v>
      </c>
      <c r="AT653" s="134" t="s">
        <v>150</v>
      </c>
      <c r="AU653" s="134" t="s">
        <v>148</v>
      </c>
      <c r="AY653" s="18" t="s">
        <v>147</v>
      </c>
      <c r="BE653" s="135">
        <f>IF(N653="základní",J653,0)</f>
        <v>0</v>
      </c>
      <c r="BF653" s="135">
        <f>IF(N653="snížená",J653,0)</f>
        <v>0</v>
      </c>
      <c r="BG653" s="135">
        <f>IF(N653="zákl. přenesená",J653,0)</f>
        <v>0</v>
      </c>
      <c r="BH653" s="135">
        <f>IF(N653="sníž. přenesená",J653,0)</f>
        <v>0</v>
      </c>
      <c r="BI653" s="135">
        <f>IF(N653="nulová",J653,0)</f>
        <v>0</v>
      </c>
      <c r="BJ653" s="18" t="s">
        <v>76</v>
      </c>
      <c r="BK653" s="135">
        <f>ROUND(I653*H653,2)</f>
        <v>0</v>
      </c>
      <c r="BL653" s="18" t="s">
        <v>276</v>
      </c>
      <c r="BM653" s="134" t="s">
        <v>993</v>
      </c>
    </row>
    <row r="654" spans="2:65" s="12" customFormat="1">
      <c r="B654" s="140"/>
      <c r="D654" s="141" t="s">
        <v>159</v>
      </c>
      <c r="E654" s="142" t="s">
        <v>19</v>
      </c>
      <c r="F654" s="143" t="s">
        <v>994</v>
      </c>
      <c r="H654" s="142" t="s">
        <v>19</v>
      </c>
      <c r="I654" s="144"/>
      <c r="L654" s="140"/>
      <c r="M654" s="145"/>
      <c r="T654" s="146"/>
      <c r="AT654" s="142" t="s">
        <v>159</v>
      </c>
      <c r="AU654" s="142" t="s">
        <v>148</v>
      </c>
      <c r="AV654" s="12" t="s">
        <v>76</v>
      </c>
      <c r="AW654" s="12" t="s">
        <v>32</v>
      </c>
      <c r="AX654" s="12" t="s">
        <v>71</v>
      </c>
      <c r="AY654" s="142" t="s">
        <v>147</v>
      </c>
    </row>
    <row r="655" spans="2:65" s="13" customFormat="1">
      <c r="B655" s="147"/>
      <c r="D655" s="141" t="s">
        <v>159</v>
      </c>
      <c r="E655" s="148" t="s">
        <v>19</v>
      </c>
      <c r="F655" s="149" t="s">
        <v>76</v>
      </c>
      <c r="H655" s="150">
        <v>1</v>
      </c>
      <c r="I655" s="151"/>
      <c r="L655" s="147"/>
      <c r="M655" s="152"/>
      <c r="T655" s="153"/>
      <c r="AT655" s="148" t="s">
        <v>159</v>
      </c>
      <c r="AU655" s="148" t="s">
        <v>148</v>
      </c>
      <c r="AV655" s="13" t="s">
        <v>78</v>
      </c>
      <c r="AW655" s="13" t="s">
        <v>32</v>
      </c>
      <c r="AX655" s="13" t="s">
        <v>76</v>
      </c>
      <c r="AY655" s="148" t="s">
        <v>147</v>
      </c>
    </row>
    <row r="656" spans="2:65" s="1" customFormat="1" ht="24.2" customHeight="1">
      <c r="B656" s="33"/>
      <c r="C656" s="123" t="s">
        <v>995</v>
      </c>
      <c r="D656" s="123" t="s">
        <v>150</v>
      </c>
      <c r="E656" s="124" t="s">
        <v>996</v>
      </c>
      <c r="F656" s="125" t="s">
        <v>997</v>
      </c>
      <c r="G656" s="126" t="s">
        <v>166</v>
      </c>
      <c r="H656" s="127">
        <v>12</v>
      </c>
      <c r="I656" s="128"/>
      <c r="J656" s="129">
        <f>ROUND(I656*H656,2)</f>
        <v>0</v>
      </c>
      <c r="K656" s="125" t="s">
        <v>154</v>
      </c>
      <c r="L656" s="33"/>
      <c r="M656" s="130" t="s">
        <v>19</v>
      </c>
      <c r="N656" s="131" t="s">
        <v>42</v>
      </c>
      <c r="P656" s="132">
        <f>O656*H656</f>
        <v>0</v>
      </c>
      <c r="Q656" s="132">
        <v>8.0000000000000007E-5</v>
      </c>
      <c r="R656" s="132">
        <f>Q656*H656</f>
        <v>9.6000000000000013E-4</v>
      </c>
      <c r="S656" s="132">
        <v>2.4930000000000001E-2</v>
      </c>
      <c r="T656" s="133">
        <f>S656*H656</f>
        <v>0.29915999999999998</v>
      </c>
      <c r="AR656" s="134" t="s">
        <v>276</v>
      </c>
      <c r="AT656" s="134" t="s">
        <v>150</v>
      </c>
      <c r="AU656" s="134" t="s">
        <v>148</v>
      </c>
      <c r="AY656" s="18" t="s">
        <v>147</v>
      </c>
      <c r="BE656" s="135">
        <f>IF(N656="základní",J656,0)</f>
        <v>0</v>
      </c>
      <c r="BF656" s="135">
        <f>IF(N656="snížená",J656,0)</f>
        <v>0</v>
      </c>
      <c r="BG656" s="135">
        <f>IF(N656="zákl. přenesená",J656,0)</f>
        <v>0</v>
      </c>
      <c r="BH656" s="135">
        <f>IF(N656="sníž. přenesená",J656,0)</f>
        <v>0</v>
      </c>
      <c r="BI656" s="135">
        <f>IF(N656="nulová",J656,0)</f>
        <v>0</v>
      </c>
      <c r="BJ656" s="18" t="s">
        <v>76</v>
      </c>
      <c r="BK656" s="135">
        <f>ROUND(I656*H656,2)</f>
        <v>0</v>
      </c>
      <c r="BL656" s="18" t="s">
        <v>276</v>
      </c>
      <c r="BM656" s="134" t="s">
        <v>998</v>
      </c>
    </row>
    <row r="657" spans="2:65" s="1" customFormat="1">
      <c r="B657" s="33"/>
      <c r="D657" s="136" t="s">
        <v>157</v>
      </c>
      <c r="F657" s="137" t="s">
        <v>999</v>
      </c>
      <c r="I657" s="138"/>
      <c r="L657" s="33"/>
      <c r="M657" s="139"/>
      <c r="T657" s="54"/>
      <c r="AT657" s="18" t="s">
        <v>157</v>
      </c>
      <c r="AU657" s="18" t="s">
        <v>148</v>
      </c>
    </row>
    <row r="658" spans="2:65" s="13" customFormat="1">
      <c r="B658" s="147"/>
      <c r="D658" s="141" t="s">
        <v>159</v>
      </c>
      <c r="E658" s="148" t="s">
        <v>19</v>
      </c>
      <c r="F658" s="149" t="s">
        <v>8</v>
      </c>
      <c r="H658" s="150">
        <v>12</v>
      </c>
      <c r="I658" s="151"/>
      <c r="L658" s="147"/>
      <c r="M658" s="152"/>
      <c r="T658" s="153"/>
      <c r="AT658" s="148" t="s">
        <v>159</v>
      </c>
      <c r="AU658" s="148" t="s">
        <v>148</v>
      </c>
      <c r="AV658" s="13" t="s">
        <v>78</v>
      </c>
      <c r="AW658" s="13" t="s">
        <v>32</v>
      </c>
      <c r="AX658" s="13" t="s">
        <v>76</v>
      </c>
      <c r="AY658" s="148" t="s">
        <v>147</v>
      </c>
    </row>
    <row r="659" spans="2:65" s="1" customFormat="1" ht="24.2" customHeight="1">
      <c r="B659" s="33"/>
      <c r="C659" s="123" t="s">
        <v>1000</v>
      </c>
      <c r="D659" s="123" t="s">
        <v>150</v>
      </c>
      <c r="E659" s="124" t="s">
        <v>1001</v>
      </c>
      <c r="F659" s="125" t="s">
        <v>1002</v>
      </c>
      <c r="G659" s="126" t="s">
        <v>166</v>
      </c>
      <c r="H659" s="127">
        <v>12</v>
      </c>
      <c r="I659" s="128"/>
      <c r="J659" s="129">
        <f>ROUND(I659*H659,2)</f>
        <v>0</v>
      </c>
      <c r="K659" s="125" t="s">
        <v>154</v>
      </c>
      <c r="L659" s="33"/>
      <c r="M659" s="130" t="s">
        <v>19</v>
      </c>
      <c r="N659" s="131" t="s">
        <v>42</v>
      </c>
      <c r="P659" s="132">
        <f>O659*H659</f>
        <v>0</v>
      </c>
      <c r="Q659" s="132">
        <v>0</v>
      </c>
      <c r="R659" s="132">
        <f>Q659*H659</f>
        <v>0</v>
      </c>
      <c r="S659" s="132">
        <v>0</v>
      </c>
      <c r="T659" s="133">
        <f>S659*H659</f>
        <v>0</v>
      </c>
      <c r="AR659" s="134" t="s">
        <v>276</v>
      </c>
      <c r="AT659" s="134" t="s">
        <v>150</v>
      </c>
      <c r="AU659" s="134" t="s">
        <v>148</v>
      </c>
      <c r="AY659" s="18" t="s">
        <v>147</v>
      </c>
      <c r="BE659" s="135">
        <f>IF(N659="základní",J659,0)</f>
        <v>0</v>
      </c>
      <c r="BF659" s="135">
        <f>IF(N659="snížená",J659,0)</f>
        <v>0</v>
      </c>
      <c r="BG659" s="135">
        <f>IF(N659="zákl. přenesená",J659,0)</f>
        <v>0</v>
      </c>
      <c r="BH659" s="135">
        <f>IF(N659="sníž. přenesená",J659,0)</f>
        <v>0</v>
      </c>
      <c r="BI659" s="135">
        <f>IF(N659="nulová",J659,0)</f>
        <v>0</v>
      </c>
      <c r="BJ659" s="18" t="s">
        <v>76</v>
      </c>
      <c r="BK659" s="135">
        <f>ROUND(I659*H659,2)</f>
        <v>0</v>
      </c>
      <c r="BL659" s="18" t="s">
        <v>276</v>
      </c>
      <c r="BM659" s="134" t="s">
        <v>1003</v>
      </c>
    </row>
    <row r="660" spans="2:65" s="1" customFormat="1">
      <c r="B660" s="33"/>
      <c r="D660" s="136" t="s">
        <v>157</v>
      </c>
      <c r="F660" s="137" t="s">
        <v>1004</v>
      </c>
      <c r="I660" s="138"/>
      <c r="L660" s="33"/>
      <c r="M660" s="139"/>
      <c r="T660" s="54"/>
      <c r="AT660" s="18" t="s">
        <v>157</v>
      </c>
      <c r="AU660" s="18" t="s">
        <v>148</v>
      </c>
    </row>
    <row r="661" spans="2:65" s="12" customFormat="1" ht="22.5">
      <c r="B661" s="140"/>
      <c r="D661" s="141" t="s">
        <v>159</v>
      </c>
      <c r="E661" s="142" t="s">
        <v>19</v>
      </c>
      <c r="F661" s="143" t="s">
        <v>1005</v>
      </c>
      <c r="H661" s="142" t="s">
        <v>19</v>
      </c>
      <c r="I661" s="144"/>
      <c r="L661" s="140"/>
      <c r="M661" s="145"/>
      <c r="T661" s="146"/>
      <c r="AT661" s="142" t="s">
        <v>159</v>
      </c>
      <c r="AU661" s="142" t="s">
        <v>148</v>
      </c>
      <c r="AV661" s="12" t="s">
        <v>76</v>
      </c>
      <c r="AW661" s="12" t="s">
        <v>32</v>
      </c>
      <c r="AX661" s="12" t="s">
        <v>71</v>
      </c>
      <c r="AY661" s="142" t="s">
        <v>147</v>
      </c>
    </row>
    <row r="662" spans="2:65" s="13" customFormat="1">
      <c r="B662" s="147"/>
      <c r="D662" s="141" t="s">
        <v>159</v>
      </c>
      <c r="E662" s="148" t="s">
        <v>19</v>
      </c>
      <c r="F662" s="149" t="s">
        <v>8</v>
      </c>
      <c r="H662" s="150">
        <v>12</v>
      </c>
      <c r="I662" s="151"/>
      <c r="L662" s="147"/>
      <c r="M662" s="152"/>
      <c r="T662" s="153"/>
      <c r="AT662" s="148" t="s">
        <v>159</v>
      </c>
      <c r="AU662" s="148" t="s">
        <v>148</v>
      </c>
      <c r="AV662" s="13" t="s">
        <v>78</v>
      </c>
      <c r="AW662" s="13" t="s">
        <v>32</v>
      </c>
      <c r="AX662" s="13" t="s">
        <v>76</v>
      </c>
      <c r="AY662" s="148" t="s">
        <v>147</v>
      </c>
    </row>
    <row r="663" spans="2:65" s="1" customFormat="1" ht="33" customHeight="1">
      <c r="B663" s="33"/>
      <c r="C663" s="123" t="s">
        <v>1006</v>
      </c>
      <c r="D663" s="123" t="s">
        <v>150</v>
      </c>
      <c r="E663" s="124" t="s">
        <v>1007</v>
      </c>
      <c r="F663" s="125" t="s">
        <v>1008</v>
      </c>
      <c r="G663" s="126" t="s">
        <v>153</v>
      </c>
      <c r="H663" s="127">
        <v>11.52</v>
      </c>
      <c r="I663" s="128"/>
      <c r="J663" s="129">
        <f>ROUND(I663*H663,2)</f>
        <v>0</v>
      </c>
      <c r="K663" s="125" t="s">
        <v>154</v>
      </c>
      <c r="L663" s="33"/>
      <c r="M663" s="130" t="s">
        <v>19</v>
      </c>
      <c r="N663" s="131" t="s">
        <v>42</v>
      </c>
      <c r="P663" s="132">
        <f>O663*H663</f>
        <v>0</v>
      </c>
      <c r="Q663" s="132">
        <v>0</v>
      </c>
      <c r="R663" s="132">
        <f>Q663*H663</f>
        <v>0</v>
      </c>
      <c r="S663" s="132">
        <v>0</v>
      </c>
      <c r="T663" s="133">
        <f>S663*H663</f>
        <v>0</v>
      </c>
      <c r="AR663" s="134" t="s">
        <v>276</v>
      </c>
      <c r="AT663" s="134" t="s">
        <v>150</v>
      </c>
      <c r="AU663" s="134" t="s">
        <v>148</v>
      </c>
      <c r="AY663" s="18" t="s">
        <v>147</v>
      </c>
      <c r="BE663" s="135">
        <f>IF(N663="základní",J663,0)</f>
        <v>0</v>
      </c>
      <c r="BF663" s="135">
        <f>IF(N663="snížená",J663,0)</f>
        <v>0</v>
      </c>
      <c r="BG663" s="135">
        <f>IF(N663="zákl. přenesená",J663,0)</f>
        <v>0</v>
      </c>
      <c r="BH663" s="135">
        <f>IF(N663="sníž. přenesená",J663,0)</f>
        <v>0</v>
      </c>
      <c r="BI663" s="135">
        <f>IF(N663="nulová",J663,0)</f>
        <v>0</v>
      </c>
      <c r="BJ663" s="18" t="s">
        <v>76</v>
      </c>
      <c r="BK663" s="135">
        <f>ROUND(I663*H663,2)</f>
        <v>0</v>
      </c>
      <c r="BL663" s="18" t="s">
        <v>276</v>
      </c>
      <c r="BM663" s="134" t="s">
        <v>1009</v>
      </c>
    </row>
    <row r="664" spans="2:65" s="1" customFormat="1">
      <c r="B664" s="33"/>
      <c r="D664" s="136" t="s">
        <v>157</v>
      </c>
      <c r="F664" s="137" t="s">
        <v>1010</v>
      </c>
      <c r="I664" s="138"/>
      <c r="L664" s="33"/>
      <c r="M664" s="139"/>
      <c r="T664" s="54"/>
      <c r="AT664" s="18" t="s">
        <v>157</v>
      </c>
      <c r="AU664" s="18" t="s">
        <v>148</v>
      </c>
    </row>
    <row r="665" spans="2:65" s="12" customFormat="1">
      <c r="B665" s="140"/>
      <c r="D665" s="141" t="s">
        <v>159</v>
      </c>
      <c r="E665" s="142" t="s">
        <v>19</v>
      </c>
      <c r="F665" s="143" t="s">
        <v>1011</v>
      </c>
      <c r="H665" s="142" t="s">
        <v>19</v>
      </c>
      <c r="I665" s="144"/>
      <c r="L665" s="140"/>
      <c r="M665" s="145"/>
      <c r="T665" s="146"/>
      <c r="AT665" s="142" t="s">
        <v>159</v>
      </c>
      <c r="AU665" s="142" t="s">
        <v>148</v>
      </c>
      <c r="AV665" s="12" t="s">
        <v>76</v>
      </c>
      <c r="AW665" s="12" t="s">
        <v>32</v>
      </c>
      <c r="AX665" s="12" t="s">
        <v>71</v>
      </c>
      <c r="AY665" s="142" t="s">
        <v>147</v>
      </c>
    </row>
    <row r="666" spans="2:65" s="13" customFormat="1">
      <c r="B666" s="147"/>
      <c r="D666" s="141" t="s">
        <v>159</v>
      </c>
      <c r="E666" s="148" t="s">
        <v>19</v>
      </c>
      <c r="F666" s="149" t="s">
        <v>1012</v>
      </c>
      <c r="H666" s="150">
        <v>11.52</v>
      </c>
      <c r="I666" s="151"/>
      <c r="L666" s="147"/>
      <c r="M666" s="152"/>
      <c r="T666" s="153"/>
      <c r="AT666" s="148" t="s">
        <v>159</v>
      </c>
      <c r="AU666" s="148" t="s">
        <v>148</v>
      </c>
      <c r="AV666" s="13" t="s">
        <v>78</v>
      </c>
      <c r="AW666" s="13" t="s">
        <v>32</v>
      </c>
      <c r="AX666" s="13" t="s">
        <v>76</v>
      </c>
      <c r="AY666" s="148" t="s">
        <v>147</v>
      </c>
    </row>
    <row r="667" spans="2:65" s="1" customFormat="1" ht="24.2" customHeight="1">
      <c r="B667" s="33"/>
      <c r="C667" s="123" t="s">
        <v>1013</v>
      </c>
      <c r="D667" s="123" t="s">
        <v>150</v>
      </c>
      <c r="E667" s="124" t="s">
        <v>1014</v>
      </c>
      <c r="F667" s="125" t="s">
        <v>1015</v>
      </c>
      <c r="G667" s="126" t="s">
        <v>153</v>
      </c>
      <c r="H667" s="127">
        <v>11.52</v>
      </c>
      <c r="I667" s="128"/>
      <c r="J667" s="129">
        <f>ROUND(I667*H667,2)</f>
        <v>0</v>
      </c>
      <c r="K667" s="125" t="s">
        <v>154</v>
      </c>
      <c r="L667" s="33"/>
      <c r="M667" s="130" t="s">
        <v>19</v>
      </c>
      <c r="N667" s="131" t="s">
        <v>42</v>
      </c>
      <c r="P667" s="132">
        <f>O667*H667</f>
        <v>0</v>
      </c>
      <c r="Q667" s="132">
        <v>0</v>
      </c>
      <c r="R667" s="132">
        <f>Q667*H667</f>
        <v>0</v>
      </c>
      <c r="S667" s="132">
        <v>0</v>
      </c>
      <c r="T667" s="133">
        <f>S667*H667</f>
        <v>0</v>
      </c>
      <c r="AR667" s="134" t="s">
        <v>276</v>
      </c>
      <c r="AT667" s="134" t="s">
        <v>150</v>
      </c>
      <c r="AU667" s="134" t="s">
        <v>148</v>
      </c>
      <c r="AY667" s="18" t="s">
        <v>147</v>
      </c>
      <c r="BE667" s="135">
        <f>IF(N667="základní",J667,0)</f>
        <v>0</v>
      </c>
      <c r="BF667" s="135">
        <f>IF(N667="snížená",J667,0)</f>
        <v>0</v>
      </c>
      <c r="BG667" s="135">
        <f>IF(N667="zákl. přenesená",J667,0)</f>
        <v>0</v>
      </c>
      <c r="BH667" s="135">
        <f>IF(N667="sníž. přenesená",J667,0)</f>
        <v>0</v>
      </c>
      <c r="BI667" s="135">
        <f>IF(N667="nulová",J667,0)</f>
        <v>0</v>
      </c>
      <c r="BJ667" s="18" t="s">
        <v>76</v>
      </c>
      <c r="BK667" s="135">
        <f>ROUND(I667*H667,2)</f>
        <v>0</v>
      </c>
      <c r="BL667" s="18" t="s">
        <v>276</v>
      </c>
      <c r="BM667" s="134" t="s">
        <v>1016</v>
      </c>
    </row>
    <row r="668" spans="2:65" s="1" customFormat="1">
      <c r="B668" s="33"/>
      <c r="D668" s="136" t="s">
        <v>157</v>
      </c>
      <c r="F668" s="137" t="s">
        <v>1017</v>
      </c>
      <c r="I668" s="138"/>
      <c r="L668" s="33"/>
      <c r="M668" s="139"/>
      <c r="T668" s="54"/>
      <c r="AT668" s="18" t="s">
        <v>157</v>
      </c>
      <c r="AU668" s="18" t="s">
        <v>148</v>
      </c>
    </row>
    <row r="669" spans="2:65" s="12" customFormat="1">
      <c r="B669" s="140"/>
      <c r="D669" s="141" t="s">
        <v>159</v>
      </c>
      <c r="E669" s="142" t="s">
        <v>19</v>
      </c>
      <c r="F669" s="143" t="s">
        <v>1018</v>
      </c>
      <c r="H669" s="142" t="s">
        <v>19</v>
      </c>
      <c r="I669" s="144"/>
      <c r="L669" s="140"/>
      <c r="M669" s="145"/>
      <c r="T669" s="146"/>
      <c r="AT669" s="142" t="s">
        <v>159</v>
      </c>
      <c r="AU669" s="142" t="s">
        <v>148</v>
      </c>
      <c r="AV669" s="12" t="s">
        <v>76</v>
      </c>
      <c r="AW669" s="12" t="s">
        <v>32</v>
      </c>
      <c r="AX669" s="12" t="s">
        <v>71</v>
      </c>
      <c r="AY669" s="142" t="s">
        <v>147</v>
      </c>
    </row>
    <row r="670" spans="2:65" s="13" customFormat="1">
      <c r="B670" s="147"/>
      <c r="D670" s="141" t="s">
        <v>159</v>
      </c>
      <c r="E670" s="148" t="s">
        <v>19</v>
      </c>
      <c r="F670" s="149" t="s">
        <v>1012</v>
      </c>
      <c r="H670" s="150">
        <v>11.52</v>
      </c>
      <c r="I670" s="151"/>
      <c r="L670" s="147"/>
      <c r="M670" s="152"/>
      <c r="T670" s="153"/>
      <c r="AT670" s="148" t="s">
        <v>159</v>
      </c>
      <c r="AU670" s="148" t="s">
        <v>148</v>
      </c>
      <c r="AV670" s="13" t="s">
        <v>78</v>
      </c>
      <c r="AW670" s="13" t="s">
        <v>32</v>
      </c>
      <c r="AX670" s="13" t="s">
        <v>76</v>
      </c>
      <c r="AY670" s="148" t="s">
        <v>147</v>
      </c>
    </row>
    <row r="671" spans="2:65" s="1" customFormat="1" ht="24.2" customHeight="1">
      <c r="B671" s="33"/>
      <c r="C671" s="123" t="s">
        <v>1019</v>
      </c>
      <c r="D671" s="123" t="s">
        <v>150</v>
      </c>
      <c r="E671" s="124" t="s">
        <v>1020</v>
      </c>
      <c r="F671" s="125" t="s">
        <v>1021</v>
      </c>
      <c r="G671" s="126" t="s">
        <v>394</v>
      </c>
      <c r="H671" s="127">
        <v>1</v>
      </c>
      <c r="I671" s="128"/>
      <c r="J671" s="129">
        <f>ROUND(I671*H671,2)</f>
        <v>0</v>
      </c>
      <c r="K671" s="125" t="s">
        <v>19</v>
      </c>
      <c r="L671" s="33"/>
      <c r="M671" s="130" t="s">
        <v>19</v>
      </c>
      <c r="N671" s="131" t="s">
        <v>42</v>
      </c>
      <c r="P671" s="132">
        <f>O671*H671</f>
        <v>0</v>
      </c>
      <c r="Q671" s="132">
        <v>0</v>
      </c>
      <c r="R671" s="132">
        <f>Q671*H671</f>
        <v>0</v>
      </c>
      <c r="S671" s="132">
        <v>0</v>
      </c>
      <c r="T671" s="133">
        <f>S671*H671</f>
        <v>0</v>
      </c>
      <c r="AR671" s="134" t="s">
        <v>276</v>
      </c>
      <c r="AT671" s="134" t="s">
        <v>150</v>
      </c>
      <c r="AU671" s="134" t="s">
        <v>148</v>
      </c>
      <c r="AY671" s="18" t="s">
        <v>147</v>
      </c>
      <c r="BE671" s="135">
        <f>IF(N671="základní",J671,0)</f>
        <v>0</v>
      </c>
      <c r="BF671" s="135">
        <f>IF(N671="snížená",J671,0)</f>
        <v>0</v>
      </c>
      <c r="BG671" s="135">
        <f>IF(N671="zákl. přenesená",J671,0)</f>
        <v>0</v>
      </c>
      <c r="BH671" s="135">
        <f>IF(N671="sníž. přenesená",J671,0)</f>
        <v>0</v>
      </c>
      <c r="BI671" s="135">
        <f>IF(N671="nulová",J671,0)</f>
        <v>0</v>
      </c>
      <c r="BJ671" s="18" t="s">
        <v>76</v>
      </c>
      <c r="BK671" s="135">
        <f>ROUND(I671*H671,2)</f>
        <v>0</v>
      </c>
      <c r="BL671" s="18" t="s">
        <v>276</v>
      </c>
      <c r="BM671" s="134" t="s">
        <v>1022</v>
      </c>
    </row>
    <row r="672" spans="2:65" s="11" customFormat="1" ht="22.9" customHeight="1">
      <c r="B672" s="111"/>
      <c r="D672" s="112" t="s">
        <v>70</v>
      </c>
      <c r="E672" s="121" t="s">
        <v>1023</v>
      </c>
      <c r="F672" s="121" t="s">
        <v>1024</v>
      </c>
      <c r="I672" s="114"/>
      <c r="J672" s="122">
        <f>BK672</f>
        <v>0</v>
      </c>
      <c r="L672" s="111"/>
      <c r="M672" s="116"/>
      <c r="P672" s="117">
        <f>SUM(P673:P899)</f>
        <v>0</v>
      </c>
      <c r="R672" s="117">
        <f>SUM(R673:R899)</f>
        <v>2.0618449999999995</v>
      </c>
      <c r="T672" s="118">
        <f>SUM(T673:T899)</f>
        <v>0</v>
      </c>
      <c r="AR672" s="112" t="s">
        <v>78</v>
      </c>
      <c r="AT672" s="119" t="s">
        <v>70</v>
      </c>
      <c r="AU672" s="119" t="s">
        <v>76</v>
      </c>
      <c r="AY672" s="112" t="s">
        <v>147</v>
      </c>
      <c r="BK672" s="120">
        <f>SUM(BK673:BK899)</f>
        <v>0</v>
      </c>
    </row>
    <row r="673" spans="2:65" s="1" customFormat="1" ht="44.25" customHeight="1">
      <c r="B673" s="33"/>
      <c r="C673" s="123" t="s">
        <v>1025</v>
      </c>
      <c r="D673" s="123" t="s">
        <v>150</v>
      </c>
      <c r="E673" s="124" t="s">
        <v>1026</v>
      </c>
      <c r="F673" s="125" t="s">
        <v>1027</v>
      </c>
      <c r="G673" s="126" t="s">
        <v>317</v>
      </c>
      <c r="H673" s="127">
        <v>25</v>
      </c>
      <c r="I673" s="128"/>
      <c r="J673" s="129">
        <f>ROUND(I673*H673,2)</f>
        <v>0</v>
      </c>
      <c r="K673" s="125" t="s">
        <v>154</v>
      </c>
      <c r="L673" s="33"/>
      <c r="M673" s="130" t="s">
        <v>19</v>
      </c>
      <c r="N673" s="131" t="s">
        <v>42</v>
      </c>
      <c r="P673" s="132">
        <f>O673*H673</f>
        <v>0</v>
      </c>
      <c r="Q673" s="132">
        <v>0</v>
      </c>
      <c r="R673" s="132">
        <f>Q673*H673</f>
        <v>0</v>
      </c>
      <c r="S673" s="132">
        <v>0</v>
      </c>
      <c r="T673" s="133">
        <f>S673*H673</f>
        <v>0</v>
      </c>
      <c r="AR673" s="134" t="s">
        <v>276</v>
      </c>
      <c r="AT673" s="134" t="s">
        <v>150</v>
      </c>
      <c r="AU673" s="134" t="s">
        <v>78</v>
      </c>
      <c r="AY673" s="18" t="s">
        <v>147</v>
      </c>
      <c r="BE673" s="135">
        <f>IF(N673="základní",J673,0)</f>
        <v>0</v>
      </c>
      <c r="BF673" s="135">
        <f>IF(N673="snížená",J673,0)</f>
        <v>0</v>
      </c>
      <c r="BG673" s="135">
        <f>IF(N673="zákl. přenesená",J673,0)</f>
        <v>0</v>
      </c>
      <c r="BH673" s="135">
        <f>IF(N673="sníž. přenesená",J673,0)</f>
        <v>0</v>
      </c>
      <c r="BI673" s="135">
        <f>IF(N673="nulová",J673,0)</f>
        <v>0</v>
      </c>
      <c r="BJ673" s="18" t="s">
        <v>76</v>
      </c>
      <c r="BK673" s="135">
        <f>ROUND(I673*H673,2)</f>
        <v>0</v>
      </c>
      <c r="BL673" s="18" t="s">
        <v>276</v>
      </c>
      <c r="BM673" s="134" t="s">
        <v>1028</v>
      </c>
    </row>
    <row r="674" spans="2:65" s="1" customFormat="1">
      <c r="B674" s="33"/>
      <c r="D674" s="136" t="s">
        <v>157</v>
      </c>
      <c r="F674" s="137" t="s">
        <v>1029</v>
      </c>
      <c r="I674" s="138"/>
      <c r="L674" s="33"/>
      <c r="M674" s="139"/>
      <c r="T674" s="54"/>
      <c r="AT674" s="18" t="s">
        <v>157</v>
      </c>
      <c r="AU674" s="18" t="s">
        <v>78</v>
      </c>
    </row>
    <row r="675" spans="2:65" s="1" customFormat="1" ht="21.75" customHeight="1">
      <c r="B675" s="33"/>
      <c r="C675" s="161" t="s">
        <v>1030</v>
      </c>
      <c r="D675" s="161" t="s">
        <v>338</v>
      </c>
      <c r="E675" s="162" t="s">
        <v>1031</v>
      </c>
      <c r="F675" s="163" t="s">
        <v>1032</v>
      </c>
      <c r="G675" s="164" t="s">
        <v>317</v>
      </c>
      <c r="H675" s="165">
        <v>26.25</v>
      </c>
      <c r="I675" s="166"/>
      <c r="J675" s="167">
        <f>ROUND(I675*H675,2)</f>
        <v>0</v>
      </c>
      <c r="K675" s="163" t="s">
        <v>154</v>
      </c>
      <c r="L675" s="168"/>
      <c r="M675" s="169" t="s">
        <v>19</v>
      </c>
      <c r="N675" s="170" t="s">
        <v>42</v>
      </c>
      <c r="P675" s="132">
        <f>O675*H675</f>
        <v>0</v>
      </c>
      <c r="Q675" s="132">
        <v>1E-4</v>
      </c>
      <c r="R675" s="132">
        <f>Q675*H675</f>
        <v>2.6250000000000002E-3</v>
      </c>
      <c r="S675" s="132">
        <v>0</v>
      </c>
      <c r="T675" s="133">
        <f>S675*H675</f>
        <v>0</v>
      </c>
      <c r="AR675" s="134" t="s">
        <v>381</v>
      </c>
      <c r="AT675" s="134" t="s">
        <v>338</v>
      </c>
      <c r="AU675" s="134" t="s">
        <v>78</v>
      </c>
      <c r="AY675" s="18" t="s">
        <v>147</v>
      </c>
      <c r="BE675" s="135">
        <f>IF(N675="základní",J675,0)</f>
        <v>0</v>
      </c>
      <c r="BF675" s="135">
        <f>IF(N675="snížená",J675,0)</f>
        <v>0</v>
      </c>
      <c r="BG675" s="135">
        <f>IF(N675="zákl. přenesená",J675,0)</f>
        <v>0</v>
      </c>
      <c r="BH675" s="135">
        <f>IF(N675="sníž. přenesená",J675,0)</f>
        <v>0</v>
      </c>
      <c r="BI675" s="135">
        <f>IF(N675="nulová",J675,0)</f>
        <v>0</v>
      </c>
      <c r="BJ675" s="18" t="s">
        <v>76</v>
      </c>
      <c r="BK675" s="135">
        <f>ROUND(I675*H675,2)</f>
        <v>0</v>
      </c>
      <c r="BL675" s="18" t="s">
        <v>276</v>
      </c>
      <c r="BM675" s="134" t="s">
        <v>1033</v>
      </c>
    </row>
    <row r="676" spans="2:65" s="13" customFormat="1">
      <c r="B676" s="147"/>
      <c r="D676" s="141" t="s">
        <v>159</v>
      </c>
      <c r="F676" s="149" t="s">
        <v>1034</v>
      </c>
      <c r="H676" s="150">
        <v>26.25</v>
      </c>
      <c r="I676" s="151"/>
      <c r="L676" s="147"/>
      <c r="M676" s="152"/>
      <c r="T676" s="153"/>
      <c r="AT676" s="148" t="s">
        <v>159</v>
      </c>
      <c r="AU676" s="148" t="s">
        <v>78</v>
      </c>
      <c r="AV676" s="13" t="s">
        <v>78</v>
      </c>
      <c r="AW676" s="13" t="s">
        <v>4</v>
      </c>
      <c r="AX676" s="13" t="s">
        <v>76</v>
      </c>
      <c r="AY676" s="148" t="s">
        <v>147</v>
      </c>
    </row>
    <row r="677" spans="2:65" s="1" customFormat="1" ht="62.65" customHeight="1">
      <c r="B677" s="33"/>
      <c r="C677" s="123" t="s">
        <v>1035</v>
      </c>
      <c r="D677" s="123" t="s">
        <v>150</v>
      </c>
      <c r="E677" s="124" t="s">
        <v>1036</v>
      </c>
      <c r="F677" s="125" t="s">
        <v>1037</v>
      </c>
      <c r="G677" s="126" t="s">
        <v>166</v>
      </c>
      <c r="H677" s="127">
        <v>115</v>
      </c>
      <c r="I677" s="128"/>
      <c r="J677" s="129">
        <f>ROUND(I677*H677,2)</f>
        <v>0</v>
      </c>
      <c r="K677" s="125" t="s">
        <v>154</v>
      </c>
      <c r="L677" s="33"/>
      <c r="M677" s="130" t="s">
        <v>19</v>
      </c>
      <c r="N677" s="131" t="s">
        <v>42</v>
      </c>
      <c r="P677" s="132">
        <f>O677*H677</f>
        <v>0</v>
      </c>
      <c r="Q677" s="132">
        <v>0</v>
      </c>
      <c r="R677" s="132">
        <f>Q677*H677</f>
        <v>0</v>
      </c>
      <c r="S677" s="132">
        <v>0</v>
      </c>
      <c r="T677" s="133">
        <f>S677*H677</f>
        <v>0</v>
      </c>
      <c r="AR677" s="134" t="s">
        <v>276</v>
      </c>
      <c r="AT677" s="134" t="s">
        <v>150</v>
      </c>
      <c r="AU677" s="134" t="s">
        <v>78</v>
      </c>
      <c r="AY677" s="18" t="s">
        <v>147</v>
      </c>
      <c r="BE677" s="135">
        <f>IF(N677="základní",J677,0)</f>
        <v>0</v>
      </c>
      <c r="BF677" s="135">
        <f>IF(N677="snížená",J677,0)</f>
        <v>0</v>
      </c>
      <c r="BG677" s="135">
        <f>IF(N677="zákl. přenesená",J677,0)</f>
        <v>0</v>
      </c>
      <c r="BH677" s="135">
        <f>IF(N677="sníž. přenesená",J677,0)</f>
        <v>0</v>
      </c>
      <c r="BI677" s="135">
        <f>IF(N677="nulová",J677,0)</f>
        <v>0</v>
      </c>
      <c r="BJ677" s="18" t="s">
        <v>76</v>
      </c>
      <c r="BK677" s="135">
        <f>ROUND(I677*H677,2)</f>
        <v>0</v>
      </c>
      <c r="BL677" s="18" t="s">
        <v>276</v>
      </c>
      <c r="BM677" s="134" t="s">
        <v>1038</v>
      </c>
    </row>
    <row r="678" spans="2:65" s="1" customFormat="1">
      <c r="B678" s="33"/>
      <c r="D678" s="136" t="s">
        <v>157</v>
      </c>
      <c r="F678" s="137" t="s">
        <v>1039</v>
      </c>
      <c r="I678" s="138"/>
      <c r="L678" s="33"/>
      <c r="M678" s="139"/>
      <c r="T678" s="54"/>
      <c r="AT678" s="18" t="s">
        <v>157</v>
      </c>
      <c r="AU678" s="18" t="s">
        <v>78</v>
      </c>
    </row>
    <row r="679" spans="2:65" s="13" customFormat="1">
      <c r="B679" s="147"/>
      <c r="D679" s="141" t="s">
        <v>159</v>
      </c>
      <c r="E679" s="148" t="s">
        <v>19</v>
      </c>
      <c r="F679" s="149" t="s">
        <v>907</v>
      </c>
      <c r="H679" s="150">
        <v>115</v>
      </c>
      <c r="I679" s="151"/>
      <c r="L679" s="147"/>
      <c r="M679" s="152"/>
      <c r="T679" s="153"/>
      <c r="AT679" s="148" t="s">
        <v>159</v>
      </c>
      <c r="AU679" s="148" t="s">
        <v>78</v>
      </c>
      <c r="AV679" s="13" t="s">
        <v>78</v>
      </c>
      <c r="AW679" s="13" t="s">
        <v>32</v>
      </c>
      <c r="AX679" s="13" t="s">
        <v>76</v>
      </c>
      <c r="AY679" s="148" t="s">
        <v>147</v>
      </c>
    </row>
    <row r="680" spans="2:65" s="1" customFormat="1" ht="24.2" customHeight="1">
      <c r="B680" s="33"/>
      <c r="C680" s="161" t="s">
        <v>1040</v>
      </c>
      <c r="D680" s="161" t="s">
        <v>338</v>
      </c>
      <c r="E680" s="162" t="s">
        <v>1041</v>
      </c>
      <c r="F680" s="163" t="s">
        <v>1042</v>
      </c>
      <c r="G680" s="164" t="s">
        <v>166</v>
      </c>
      <c r="H680" s="165">
        <v>115</v>
      </c>
      <c r="I680" s="166"/>
      <c r="J680" s="167">
        <f>ROUND(I680*H680,2)</f>
        <v>0</v>
      </c>
      <c r="K680" s="163" t="s">
        <v>154</v>
      </c>
      <c r="L680" s="168"/>
      <c r="M680" s="169" t="s">
        <v>19</v>
      </c>
      <c r="N680" s="170" t="s">
        <v>42</v>
      </c>
      <c r="P680" s="132">
        <f>O680*H680</f>
        <v>0</v>
      </c>
      <c r="Q680" s="132">
        <v>1.4999999999999999E-4</v>
      </c>
      <c r="R680" s="132">
        <f>Q680*H680</f>
        <v>1.7249999999999998E-2</v>
      </c>
      <c r="S680" s="132">
        <v>0</v>
      </c>
      <c r="T680" s="133">
        <f>S680*H680</f>
        <v>0</v>
      </c>
      <c r="AR680" s="134" t="s">
        <v>381</v>
      </c>
      <c r="AT680" s="134" t="s">
        <v>338</v>
      </c>
      <c r="AU680" s="134" t="s">
        <v>78</v>
      </c>
      <c r="AY680" s="18" t="s">
        <v>147</v>
      </c>
      <c r="BE680" s="135">
        <f>IF(N680="základní",J680,0)</f>
        <v>0</v>
      </c>
      <c r="BF680" s="135">
        <f>IF(N680="snížená",J680,0)</f>
        <v>0</v>
      </c>
      <c r="BG680" s="135">
        <f>IF(N680="zákl. přenesená",J680,0)</f>
        <v>0</v>
      </c>
      <c r="BH680" s="135">
        <f>IF(N680="sníž. přenesená",J680,0)</f>
        <v>0</v>
      </c>
      <c r="BI680" s="135">
        <f>IF(N680="nulová",J680,0)</f>
        <v>0</v>
      </c>
      <c r="BJ680" s="18" t="s">
        <v>76</v>
      </c>
      <c r="BK680" s="135">
        <f>ROUND(I680*H680,2)</f>
        <v>0</v>
      </c>
      <c r="BL680" s="18" t="s">
        <v>276</v>
      </c>
      <c r="BM680" s="134" t="s">
        <v>1043</v>
      </c>
    </row>
    <row r="681" spans="2:65" s="1" customFormat="1" ht="37.9" customHeight="1">
      <c r="B681" s="33"/>
      <c r="C681" s="123" t="s">
        <v>1044</v>
      </c>
      <c r="D681" s="123" t="s">
        <v>150</v>
      </c>
      <c r="E681" s="124" t="s">
        <v>1045</v>
      </c>
      <c r="F681" s="125" t="s">
        <v>1046</v>
      </c>
      <c r="G681" s="126" t="s">
        <v>317</v>
      </c>
      <c r="H681" s="127">
        <v>370</v>
      </c>
      <c r="I681" s="128"/>
      <c r="J681" s="129">
        <f>ROUND(I681*H681,2)</f>
        <v>0</v>
      </c>
      <c r="K681" s="125" t="s">
        <v>154</v>
      </c>
      <c r="L681" s="33"/>
      <c r="M681" s="130" t="s">
        <v>19</v>
      </c>
      <c r="N681" s="131" t="s">
        <v>42</v>
      </c>
      <c r="P681" s="132">
        <f>O681*H681</f>
        <v>0</v>
      </c>
      <c r="Q681" s="132">
        <v>0</v>
      </c>
      <c r="R681" s="132">
        <f>Q681*H681</f>
        <v>0</v>
      </c>
      <c r="S681" s="132">
        <v>0</v>
      </c>
      <c r="T681" s="133">
        <f>S681*H681</f>
        <v>0</v>
      </c>
      <c r="AR681" s="134" t="s">
        <v>276</v>
      </c>
      <c r="AT681" s="134" t="s">
        <v>150</v>
      </c>
      <c r="AU681" s="134" t="s">
        <v>78</v>
      </c>
      <c r="AY681" s="18" t="s">
        <v>147</v>
      </c>
      <c r="BE681" s="135">
        <f>IF(N681="základní",J681,0)</f>
        <v>0</v>
      </c>
      <c r="BF681" s="135">
        <f>IF(N681="snížená",J681,0)</f>
        <v>0</v>
      </c>
      <c r="BG681" s="135">
        <f>IF(N681="zákl. přenesená",J681,0)</f>
        <v>0</v>
      </c>
      <c r="BH681" s="135">
        <f>IF(N681="sníž. přenesená",J681,0)</f>
        <v>0</v>
      </c>
      <c r="BI681" s="135">
        <f>IF(N681="nulová",J681,0)</f>
        <v>0</v>
      </c>
      <c r="BJ681" s="18" t="s">
        <v>76</v>
      </c>
      <c r="BK681" s="135">
        <f>ROUND(I681*H681,2)</f>
        <v>0</v>
      </c>
      <c r="BL681" s="18" t="s">
        <v>276</v>
      </c>
      <c r="BM681" s="134" t="s">
        <v>1047</v>
      </c>
    </row>
    <row r="682" spans="2:65" s="1" customFormat="1">
      <c r="B682" s="33"/>
      <c r="D682" s="136" t="s">
        <v>157</v>
      </c>
      <c r="F682" s="137" t="s">
        <v>1048</v>
      </c>
      <c r="I682" s="138"/>
      <c r="L682" s="33"/>
      <c r="M682" s="139"/>
      <c r="T682" s="54"/>
      <c r="AT682" s="18" t="s">
        <v>157</v>
      </c>
      <c r="AU682" s="18" t="s">
        <v>78</v>
      </c>
    </row>
    <row r="683" spans="2:65" s="13" customFormat="1">
      <c r="B683" s="147"/>
      <c r="D683" s="141" t="s">
        <v>159</v>
      </c>
      <c r="E683" s="148" t="s">
        <v>19</v>
      </c>
      <c r="F683" s="149" t="s">
        <v>1049</v>
      </c>
      <c r="H683" s="150">
        <v>70</v>
      </c>
      <c r="I683" s="151"/>
      <c r="L683" s="147"/>
      <c r="M683" s="152"/>
      <c r="T683" s="153"/>
      <c r="AT683" s="148" t="s">
        <v>159</v>
      </c>
      <c r="AU683" s="148" t="s">
        <v>78</v>
      </c>
      <c r="AV683" s="13" t="s">
        <v>78</v>
      </c>
      <c r="AW683" s="13" t="s">
        <v>32</v>
      </c>
      <c r="AX683" s="13" t="s">
        <v>71</v>
      </c>
      <c r="AY683" s="148" t="s">
        <v>147</v>
      </c>
    </row>
    <row r="684" spans="2:65" s="13" customFormat="1">
      <c r="B684" s="147"/>
      <c r="D684" s="141" t="s">
        <v>159</v>
      </c>
      <c r="E684" s="148" t="s">
        <v>19</v>
      </c>
      <c r="F684" s="149" t="s">
        <v>1050</v>
      </c>
      <c r="H684" s="150">
        <v>300</v>
      </c>
      <c r="I684" s="151"/>
      <c r="L684" s="147"/>
      <c r="M684" s="152"/>
      <c r="T684" s="153"/>
      <c r="AT684" s="148" t="s">
        <v>159</v>
      </c>
      <c r="AU684" s="148" t="s">
        <v>78</v>
      </c>
      <c r="AV684" s="13" t="s">
        <v>78</v>
      </c>
      <c r="AW684" s="13" t="s">
        <v>32</v>
      </c>
      <c r="AX684" s="13" t="s">
        <v>71</v>
      </c>
      <c r="AY684" s="148" t="s">
        <v>147</v>
      </c>
    </row>
    <row r="685" spans="2:65" s="14" customFormat="1">
      <c r="B685" s="154"/>
      <c r="D685" s="141" t="s">
        <v>159</v>
      </c>
      <c r="E685" s="155" t="s">
        <v>19</v>
      </c>
      <c r="F685" s="156" t="s">
        <v>163</v>
      </c>
      <c r="H685" s="157">
        <v>370</v>
      </c>
      <c r="I685" s="158"/>
      <c r="L685" s="154"/>
      <c r="M685" s="159"/>
      <c r="T685" s="160"/>
      <c r="AT685" s="155" t="s">
        <v>159</v>
      </c>
      <c r="AU685" s="155" t="s">
        <v>78</v>
      </c>
      <c r="AV685" s="14" t="s">
        <v>155</v>
      </c>
      <c r="AW685" s="14" t="s">
        <v>32</v>
      </c>
      <c r="AX685" s="14" t="s">
        <v>76</v>
      </c>
      <c r="AY685" s="155" t="s">
        <v>147</v>
      </c>
    </row>
    <row r="686" spans="2:65" s="1" customFormat="1" ht="24.2" customHeight="1">
      <c r="B686" s="33"/>
      <c r="C686" s="161" t="s">
        <v>1051</v>
      </c>
      <c r="D686" s="161" t="s">
        <v>338</v>
      </c>
      <c r="E686" s="162" t="s">
        <v>1052</v>
      </c>
      <c r="F686" s="163" t="s">
        <v>1053</v>
      </c>
      <c r="G686" s="164" t="s">
        <v>317</v>
      </c>
      <c r="H686" s="165">
        <v>70</v>
      </c>
      <c r="I686" s="166"/>
      <c r="J686" s="167">
        <f>ROUND(I686*H686,2)</f>
        <v>0</v>
      </c>
      <c r="K686" s="163" t="s">
        <v>154</v>
      </c>
      <c r="L686" s="168"/>
      <c r="M686" s="169" t="s">
        <v>19</v>
      </c>
      <c r="N686" s="170" t="s">
        <v>42</v>
      </c>
      <c r="P686" s="132">
        <f>O686*H686</f>
        <v>0</v>
      </c>
      <c r="Q686" s="132">
        <v>5.0000000000000002E-5</v>
      </c>
      <c r="R686" s="132">
        <f>Q686*H686</f>
        <v>3.5000000000000001E-3</v>
      </c>
      <c r="S686" s="132">
        <v>0</v>
      </c>
      <c r="T686" s="133">
        <f>S686*H686</f>
        <v>0</v>
      </c>
      <c r="AR686" s="134" t="s">
        <v>381</v>
      </c>
      <c r="AT686" s="134" t="s">
        <v>338</v>
      </c>
      <c r="AU686" s="134" t="s">
        <v>78</v>
      </c>
      <c r="AY686" s="18" t="s">
        <v>147</v>
      </c>
      <c r="BE686" s="135">
        <f>IF(N686="základní",J686,0)</f>
        <v>0</v>
      </c>
      <c r="BF686" s="135">
        <f>IF(N686="snížená",J686,0)</f>
        <v>0</v>
      </c>
      <c r="BG686" s="135">
        <f>IF(N686="zákl. přenesená",J686,0)</f>
        <v>0</v>
      </c>
      <c r="BH686" s="135">
        <f>IF(N686="sníž. přenesená",J686,0)</f>
        <v>0</v>
      </c>
      <c r="BI686" s="135">
        <f>IF(N686="nulová",J686,0)</f>
        <v>0</v>
      </c>
      <c r="BJ686" s="18" t="s">
        <v>76</v>
      </c>
      <c r="BK686" s="135">
        <f>ROUND(I686*H686,2)</f>
        <v>0</v>
      </c>
      <c r="BL686" s="18" t="s">
        <v>276</v>
      </c>
      <c r="BM686" s="134" t="s">
        <v>1054</v>
      </c>
    </row>
    <row r="687" spans="2:65" s="13" customFormat="1">
      <c r="B687" s="147"/>
      <c r="D687" s="141" t="s">
        <v>159</v>
      </c>
      <c r="E687" s="148" t="s">
        <v>19</v>
      </c>
      <c r="F687" s="149" t="s">
        <v>1049</v>
      </c>
      <c r="H687" s="150">
        <v>70</v>
      </c>
      <c r="I687" s="151"/>
      <c r="L687" s="147"/>
      <c r="M687" s="152"/>
      <c r="T687" s="153"/>
      <c r="AT687" s="148" t="s">
        <v>159</v>
      </c>
      <c r="AU687" s="148" t="s">
        <v>78</v>
      </c>
      <c r="AV687" s="13" t="s">
        <v>78</v>
      </c>
      <c r="AW687" s="13" t="s">
        <v>32</v>
      </c>
      <c r="AX687" s="13" t="s">
        <v>76</v>
      </c>
      <c r="AY687" s="148" t="s">
        <v>147</v>
      </c>
    </row>
    <row r="688" spans="2:65" s="1" customFormat="1" ht="24.2" customHeight="1">
      <c r="B688" s="33"/>
      <c r="C688" s="161" t="s">
        <v>1055</v>
      </c>
      <c r="D688" s="161" t="s">
        <v>338</v>
      </c>
      <c r="E688" s="162" t="s">
        <v>1056</v>
      </c>
      <c r="F688" s="163" t="s">
        <v>1057</v>
      </c>
      <c r="G688" s="164" t="s">
        <v>317</v>
      </c>
      <c r="H688" s="165">
        <v>300</v>
      </c>
      <c r="I688" s="166"/>
      <c r="J688" s="167">
        <f>ROUND(I688*H688,2)</f>
        <v>0</v>
      </c>
      <c r="K688" s="163" t="s">
        <v>154</v>
      </c>
      <c r="L688" s="168"/>
      <c r="M688" s="169" t="s">
        <v>19</v>
      </c>
      <c r="N688" s="170" t="s">
        <v>42</v>
      </c>
      <c r="P688" s="132">
        <f>O688*H688</f>
        <v>0</v>
      </c>
      <c r="Q688" s="132">
        <v>6.9999999999999994E-5</v>
      </c>
      <c r="R688" s="132">
        <f>Q688*H688</f>
        <v>2.0999999999999998E-2</v>
      </c>
      <c r="S688" s="132">
        <v>0</v>
      </c>
      <c r="T688" s="133">
        <f>S688*H688</f>
        <v>0</v>
      </c>
      <c r="AR688" s="134" t="s">
        <v>381</v>
      </c>
      <c r="AT688" s="134" t="s">
        <v>338</v>
      </c>
      <c r="AU688" s="134" t="s">
        <v>78</v>
      </c>
      <c r="AY688" s="18" t="s">
        <v>147</v>
      </c>
      <c r="BE688" s="135">
        <f>IF(N688="základní",J688,0)</f>
        <v>0</v>
      </c>
      <c r="BF688" s="135">
        <f>IF(N688="snížená",J688,0)</f>
        <v>0</v>
      </c>
      <c r="BG688" s="135">
        <f>IF(N688="zákl. přenesená",J688,0)</f>
        <v>0</v>
      </c>
      <c r="BH688" s="135">
        <f>IF(N688="sníž. přenesená",J688,0)</f>
        <v>0</v>
      </c>
      <c r="BI688" s="135">
        <f>IF(N688="nulová",J688,0)</f>
        <v>0</v>
      </c>
      <c r="BJ688" s="18" t="s">
        <v>76</v>
      </c>
      <c r="BK688" s="135">
        <f>ROUND(I688*H688,2)</f>
        <v>0</v>
      </c>
      <c r="BL688" s="18" t="s">
        <v>276</v>
      </c>
      <c r="BM688" s="134" t="s">
        <v>1058</v>
      </c>
    </row>
    <row r="689" spans="2:65" s="13" customFormat="1">
      <c r="B689" s="147"/>
      <c r="D689" s="141" t="s">
        <v>159</v>
      </c>
      <c r="E689" s="148" t="s">
        <v>19</v>
      </c>
      <c r="F689" s="149" t="s">
        <v>1050</v>
      </c>
      <c r="H689" s="150">
        <v>300</v>
      </c>
      <c r="I689" s="151"/>
      <c r="L689" s="147"/>
      <c r="M689" s="152"/>
      <c r="T689" s="153"/>
      <c r="AT689" s="148" t="s">
        <v>159</v>
      </c>
      <c r="AU689" s="148" t="s">
        <v>78</v>
      </c>
      <c r="AV689" s="13" t="s">
        <v>78</v>
      </c>
      <c r="AW689" s="13" t="s">
        <v>32</v>
      </c>
      <c r="AX689" s="13" t="s">
        <v>76</v>
      </c>
      <c r="AY689" s="148" t="s">
        <v>147</v>
      </c>
    </row>
    <row r="690" spans="2:65" s="1" customFormat="1" ht="37.9" customHeight="1">
      <c r="B690" s="33"/>
      <c r="C690" s="123" t="s">
        <v>1059</v>
      </c>
      <c r="D690" s="123" t="s">
        <v>150</v>
      </c>
      <c r="E690" s="124" t="s">
        <v>1060</v>
      </c>
      <c r="F690" s="125" t="s">
        <v>1061</v>
      </c>
      <c r="G690" s="126" t="s">
        <v>317</v>
      </c>
      <c r="H690" s="127">
        <v>30</v>
      </c>
      <c r="I690" s="128"/>
      <c r="J690" s="129">
        <f>ROUND(I690*H690,2)</f>
        <v>0</v>
      </c>
      <c r="K690" s="125" t="s">
        <v>154</v>
      </c>
      <c r="L690" s="33"/>
      <c r="M690" s="130" t="s">
        <v>19</v>
      </c>
      <c r="N690" s="131" t="s">
        <v>42</v>
      </c>
      <c r="P690" s="132">
        <f>O690*H690</f>
        <v>0</v>
      </c>
      <c r="Q690" s="132">
        <v>0</v>
      </c>
      <c r="R690" s="132">
        <f>Q690*H690</f>
        <v>0</v>
      </c>
      <c r="S690" s="132">
        <v>0</v>
      </c>
      <c r="T690" s="133">
        <f>S690*H690</f>
        <v>0</v>
      </c>
      <c r="AR690" s="134" t="s">
        <v>276</v>
      </c>
      <c r="AT690" s="134" t="s">
        <v>150</v>
      </c>
      <c r="AU690" s="134" t="s">
        <v>78</v>
      </c>
      <c r="AY690" s="18" t="s">
        <v>147</v>
      </c>
      <c r="BE690" s="135">
        <f>IF(N690="základní",J690,0)</f>
        <v>0</v>
      </c>
      <c r="BF690" s="135">
        <f>IF(N690="snížená",J690,0)</f>
        <v>0</v>
      </c>
      <c r="BG690" s="135">
        <f>IF(N690="zákl. přenesená",J690,0)</f>
        <v>0</v>
      </c>
      <c r="BH690" s="135">
        <f>IF(N690="sníž. přenesená",J690,0)</f>
        <v>0</v>
      </c>
      <c r="BI690" s="135">
        <f>IF(N690="nulová",J690,0)</f>
        <v>0</v>
      </c>
      <c r="BJ690" s="18" t="s">
        <v>76</v>
      </c>
      <c r="BK690" s="135">
        <f>ROUND(I690*H690,2)</f>
        <v>0</v>
      </c>
      <c r="BL690" s="18" t="s">
        <v>276</v>
      </c>
      <c r="BM690" s="134" t="s">
        <v>1062</v>
      </c>
    </row>
    <row r="691" spans="2:65" s="1" customFormat="1">
      <c r="B691" s="33"/>
      <c r="D691" s="136" t="s">
        <v>157</v>
      </c>
      <c r="F691" s="137" t="s">
        <v>1063</v>
      </c>
      <c r="I691" s="138"/>
      <c r="L691" s="33"/>
      <c r="M691" s="139"/>
      <c r="T691" s="54"/>
      <c r="AT691" s="18" t="s">
        <v>157</v>
      </c>
      <c r="AU691" s="18" t="s">
        <v>78</v>
      </c>
    </row>
    <row r="692" spans="2:65" s="13" customFormat="1">
      <c r="B692" s="147"/>
      <c r="D692" s="141" t="s">
        <v>159</v>
      </c>
      <c r="E692" s="148" t="s">
        <v>19</v>
      </c>
      <c r="F692" s="149" t="s">
        <v>1064</v>
      </c>
      <c r="H692" s="150">
        <v>30</v>
      </c>
      <c r="I692" s="151"/>
      <c r="L692" s="147"/>
      <c r="M692" s="152"/>
      <c r="T692" s="153"/>
      <c r="AT692" s="148" t="s">
        <v>159</v>
      </c>
      <c r="AU692" s="148" t="s">
        <v>78</v>
      </c>
      <c r="AV692" s="13" t="s">
        <v>78</v>
      </c>
      <c r="AW692" s="13" t="s">
        <v>32</v>
      </c>
      <c r="AX692" s="13" t="s">
        <v>76</v>
      </c>
      <c r="AY692" s="148" t="s">
        <v>147</v>
      </c>
    </row>
    <row r="693" spans="2:65" s="1" customFormat="1" ht="24.2" customHeight="1">
      <c r="B693" s="33"/>
      <c r="C693" s="161" t="s">
        <v>1065</v>
      </c>
      <c r="D693" s="161" t="s">
        <v>338</v>
      </c>
      <c r="E693" s="162" t="s">
        <v>1066</v>
      </c>
      <c r="F693" s="163" t="s">
        <v>1067</v>
      </c>
      <c r="G693" s="164" t="s">
        <v>317</v>
      </c>
      <c r="H693" s="165">
        <v>30</v>
      </c>
      <c r="I693" s="166"/>
      <c r="J693" s="167">
        <f>ROUND(I693*H693,2)</f>
        <v>0</v>
      </c>
      <c r="K693" s="163" t="s">
        <v>154</v>
      </c>
      <c r="L693" s="168"/>
      <c r="M693" s="169" t="s">
        <v>19</v>
      </c>
      <c r="N693" s="170" t="s">
        <v>42</v>
      </c>
      <c r="P693" s="132">
        <f>O693*H693</f>
        <v>0</v>
      </c>
      <c r="Q693" s="132">
        <v>2.5000000000000001E-4</v>
      </c>
      <c r="R693" s="132">
        <f>Q693*H693</f>
        <v>7.4999999999999997E-3</v>
      </c>
      <c r="S693" s="132">
        <v>0</v>
      </c>
      <c r="T693" s="133">
        <f>S693*H693</f>
        <v>0</v>
      </c>
      <c r="AR693" s="134" t="s">
        <v>381</v>
      </c>
      <c r="AT693" s="134" t="s">
        <v>338</v>
      </c>
      <c r="AU693" s="134" t="s">
        <v>78</v>
      </c>
      <c r="AY693" s="18" t="s">
        <v>147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8" t="s">
        <v>76</v>
      </c>
      <c r="BK693" s="135">
        <f>ROUND(I693*H693,2)</f>
        <v>0</v>
      </c>
      <c r="BL693" s="18" t="s">
        <v>276</v>
      </c>
      <c r="BM693" s="134" t="s">
        <v>1068</v>
      </c>
    </row>
    <row r="694" spans="2:65" s="1" customFormat="1" ht="37.9" customHeight="1">
      <c r="B694" s="33"/>
      <c r="C694" s="123" t="s">
        <v>1069</v>
      </c>
      <c r="D694" s="123" t="s">
        <v>150</v>
      </c>
      <c r="E694" s="124" t="s">
        <v>1070</v>
      </c>
      <c r="F694" s="125" t="s">
        <v>1071</v>
      </c>
      <c r="G694" s="126" t="s">
        <v>317</v>
      </c>
      <c r="H694" s="127">
        <v>65</v>
      </c>
      <c r="I694" s="128"/>
      <c r="J694" s="129">
        <f>ROUND(I694*H694,2)</f>
        <v>0</v>
      </c>
      <c r="K694" s="125" t="s">
        <v>154</v>
      </c>
      <c r="L694" s="33"/>
      <c r="M694" s="130" t="s">
        <v>19</v>
      </c>
      <c r="N694" s="131" t="s">
        <v>42</v>
      </c>
      <c r="P694" s="132">
        <f>O694*H694</f>
        <v>0</v>
      </c>
      <c r="Q694" s="132">
        <v>0</v>
      </c>
      <c r="R694" s="132">
        <f>Q694*H694</f>
        <v>0</v>
      </c>
      <c r="S694" s="132">
        <v>0</v>
      </c>
      <c r="T694" s="133">
        <f>S694*H694</f>
        <v>0</v>
      </c>
      <c r="AR694" s="134" t="s">
        <v>276</v>
      </c>
      <c r="AT694" s="134" t="s">
        <v>150</v>
      </c>
      <c r="AU694" s="134" t="s">
        <v>78</v>
      </c>
      <c r="AY694" s="18" t="s">
        <v>147</v>
      </c>
      <c r="BE694" s="135">
        <f>IF(N694="základní",J694,0)</f>
        <v>0</v>
      </c>
      <c r="BF694" s="135">
        <f>IF(N694="snížená",J694,0)</f>
        <v>0</v>
      </c>
      <c r="BG694" s="135">
        <f>IF(N694="zákl. přenesená",J694,0)</f>
        <v>0</v>
      </c>
      <c r="BH694" s="135">
        <f>IF(N694="sníž. přenesená",J694,0)</f>
        <v>0</v>
      </c>
      <c r="BI694" s="135">
        <f>IF(N694="nulová",J694,0)</f>
        <v>0</v>
      </c>
      <c r="BJ694" s="18" t="s">
        <v>76</v>
      </c>
      <c r="BK694" s="135">
        <f>ROUND(I694*H694,2)</f>
        <v>0</v>
      </c>
      <c r="BL694" s="18" t="s">
        <v>276</v>
      </c>
      <c r="BM694" s="134" t="s">
        <v>1072</v>
      </c>
    </row>
    <row r="695" spans="2:65" s="1" customFormat="1">
      <c r="B695" s="33"/>
      <c r="D695" s="136" t="s">
        <v>157</v>
      </c>
      <c r="F695" s="137" t="s">
        <v>1073</v>
      </c>
      <c r="I695" s="138"/>
      <c r="L695" s="33"/>
      <c r="M695" s="139"/>
      <c r="T695" s="54"/>
      <c r="AT695" s="18" t="s">
        <v>157</v>
      </c>
      <c r="AU695" s="18" t="s">
        <v>78</v>
      </c>
    </row>
    <row r="696" spans="2:65" s="13" customFormat="1">
      <c r="B696" s="147"/>
      <c r="D696" s="141" t="s">
        <v>159</v>
      </c>
      <c r="E696" s="148" t="s">
        <v>19</v>
      </c>
      <c r="F696" s="149" t="s">
        <v>1074</v>
      </c>
      <c r="H696" s="150">
        <v>65</v>
      </c>
      <c r="I696" s="151"/>
      <c r="L696" s="147"/>
      <c r="M696" s="152"/>
      <c r="T696" s="153"/>
      <c r="AT696" s="148" t="s">
        <v>159</v>
      </c>
      <c r="AU696" s="148" t="s">
        <v>78</v>
      </c>
      <c r="AV696" s="13" t="s">
        <v>78</v>
      </c>
      <c r="AW696" s="13" t="s">
        <v>32</v>
      </c>
      <c r="AX696" s="13" t="s">
        <v>76</v>
      </c>
      <c r="AY696" s="148" t="s">
        <v>147</v>
      </c>
    </row>
    <row r="697" spans="2:65" s="1" customFormat="1" ht="24.2" customHeight="1">
      <c r="B697" s="33"/>
      <c r="C697" s="161" t="s">
        <v>1075</v>
      </c>
      <c r="D697" s="161" t="s">
        <v>338</v>
      </c>
      <c r="E697" s="162" t="s">
        <v>1076</v>
      </c>
      <c r="F697" s="163" t="s">
        <v>1077</v>
      </c>
      <c r="G697" s="164" t="s">
        <v>317</v>
      </c>
      <c r="H697" s="165">
        <v>65</v>
      </c>
      <c r="I697" s="166"/>
      <c r="J697" s="167">
        <f>ROUND(I697*H697,2)</f>
        <v>0</v>
      </c>
      <c r="K697" s="163" t="s">
        <v>154</v>
      </c>
      <c r="L697" s="168"/>
      <c r="M697" s="169" t="s">
        <v>19</v>
      </c>
      <c r="N697" s="170" t="s">
        <v>42</v>
      </c>
      <c r="P697" s="132">
        <f>O697*H697</f>
        <v>0</v>
      </c>
      <c r="Q697" s="132">
        <v>1E-4</v>
      </c>
      <c r="R697" s="132">
        <f>Q697*H697</f>
        <v>6.5000000000000006E-3</v>
      </c>
      <c r="S697" s="132">
        <v>0</v>
      </c>
      <c r="T697" s="133">
        <f>S697*H697</f>
        <v>0</v>
      </c>
      <c r="AR697" s="134" t="s">
        <v>381</v>
      </c>
      <c r="AT697" s="134" t="s">
        <v>338</v>
      </c>
      <c r="AU697" s="134" t="s">
        <v>78</v>
      </c>
      <c r="AY697" s="18" t="s">
        <v>147</v>
      </c>
      <c r="BE697" s="135">
        <f>IF(N697="základní",J697,0)</f>
        <v>0</v>
      </c>
      <c r="BF697" s="135">
        <f>IF(N697="snížená",J697,0)</f>
        <v>0</v>
      </c>
      <c r="BG697" s="135">
        <f>IF(N697="zákl. přenesená",J697,0)</f>
        <v>0</v>
      </c>
      <c r="BH697" s="135">
        <f>IF(N697="sníž. přenesená",J697,0)</f>
        <v>0</v>
      </c>
      <c r="BI697" s="135">
        <f>IF(N697="nulová",J697,0)</f>
        <v>0</v>
      </c>
      <c r="BJ697" s="18" t="s">
        <v>76</v>
      </c>
      <c r="BK697" s="135">
        <f>ROUND(I697*H697,2)</f>
        <v>0</v>
      </c>
      <c r="BL697" s="18" t="s">
        <v>276</v>
      </c>
      <c r="BM697" s="134" t="s">
        <v>1078</v>
      </c>
    </row>
    <row r="698" spans="2:65" s="1" customFormat="1" ht="37.9" customHeight="1">
      <c r="B698" s="33"/>
      <c r="C698" s="123" t="s">
        <v>1079</v>
      </c>
      <c r="D698" s="123" t="s">
        <v>150</v>
      </c>
      <c r="E698" s="124" t="s">
        <v>1080</v>
      </c>
      <c r="F698" s="125" t="s">
        <v>1081</v>
      </c>
      <c r="G698" s="126" t="s">
        <v>317</v>
      </c>
      <c r="H698" s="127">
        <v>1130</v>
      </c>
      <c r="I698" s="128"/>
      <c r="J698" s="129">
        <f>ROUND(I698*H698,2)</f>
        <v>0</v>
      </c>
      <c r="K698" s="125" t="s">
        <v>154</v>
      </c>
      <c r="L698" s="33"/>
      <c r="M698" s="130" t="s">
        <v>19</v>
      </c>
      <c r="N698" s="131" t="s">
        <v>42</v>
      </c>
      <c r="P698" s="132">
        <f>O698*H698</f>
        <v>0</v>
      </c>
      <c r="Q698" s="132">
        <v>0</v>
      </c>
      <c r="R698" s="132">
        <f>Q698*H698</f>
        <v>0</v>
      </c>
      <c r="S698" s="132">
        <v>0</v>
      </c>
      <c r="T698" s="133">
        <f>S698*H698</f>
        <v>0</v>
      </c>
      <c r="AR698" s="134" t="s">
        <v>276</v>
      </c>
      <c r="AT698" s="134" t="s">
        <v>150</v>
      </c>
      <c r="AU698" s="134" t="s">
        <v>78</v>
      </c>
      <c r="AY698" s="18" t="s">
        <v>147</v>
      </c>
      <c r="BE698" s="135">
        <f>IF(N698="základní",J698,0)</f>
        <v>0</v>
      </c>
      <c r="BF698" s="135">
        <f>IF(N698="snížená",J698,0)</f>
        <v>0</v>
      </c>
      <c r="BG698" s="135">
        <f>IF(N698="zákl. přenesená",J698,0)</f>
        <v>0</v>
      </c>
      <c r="BH698" s="135">
        <f>IF(N698="sníž. přenesená",J698,0)</f>
        <v>0</v>
      </c>
      <c r="BI698" s="135">
        <f>IF(N698="nulová",J698,0)</f>
        <v>0</v>
      </c>
      <c r="BJ698" s="18" t="s">
        <v>76</v>
      </c>
      <c r="BK698" s="135">
        <f>ROUND(I698*H698,2)</f>
        <v>0</v>
      </c>
      <c r="BL698" s="18" t="s">
        <v>276</v>
      </c>
      <c r="BM698" s="134" t="s">
        <v>1082</v>
      </c>
    </row>
    <row r="699" spans="2:65" s="1" customFormat="1">
      <c r="B699" s="33"/>
      <c r="D699" s="136" t="s">
        <v>157</v>
      </c>
      <c r="F699" s="137" t="s">
        <v>1083</v>
      </c>
      <c r="I699" s="138"/>
      <c r="L699" s="33"/>
      <c r="M699" s="139"/>
      <c r="T699" s="54"/>
      <c r="AT699" s="18" t="s">
        <v>157</v>
      </c>
      <c r="AU699" s="18" t="s">
        <v>78</v>
      </c>
    </row>
    <row r="700" spans="2:65" s="13" customFormat="1">
      <c r="B700" s="147"/>
      <c r="D700" s="141" t="s">
        <v>159</v>
      </c>
      <c r="E700" s="148" t="s">
        <v>19</v>
      </c>
      <c r="F700" s="149" t="s">
        <v>1084</v>
      </c>
      <c r="H700" s="150">
        <v>1055</v>
      </c>
      <c r="I700" s="151"/>
      <c r="L700" s="147"/>
      <c r="M700" s="152"/>
      <c r="T700" s="153"/>
      <c r="AT700" s="148" t="s">
        <v>159</v>
      </c>
      <c r="AU700" s="148" t="s">
        <v>78</v>
      </c>
      <c r="AV700" s="13" t="s">
        <v>78</v>
      </c>
      <c r="AW700" s="13" t="s">
        <v>32</v>
      </c>
      <c r="AX700" s="13" t="s">
        <v>71</v>
      </c>
      <c r="AY700" s="148" t="s">
        <v>147</v>
      </c>
    </row>
    <row r="701" spans="2:65" s="13" customFormat="1">
      <c r="B701" s="147"/>
      <c r="D701" s="141" t="s">
        <v>159</v>
      </c>
      <c r="E701" s="148" t="s">
        <v>19</v>
      </c>
      <c r="F701" s="149" t="s">
        <v>1085</v>
      </c>
      <c r="H701" s="150">
        <v>75</v>
      </c>
      <c r="I701" s="151"/>
      <c r="L701" s="147"/>
      <c r="M701" s="152"/>
      <c r="T701" s="153"/>
      <c r="AT701" s="148" t="s">
        <v>159</v>
      </c>
      <c r="AU701" s="148" t="s">
        <v>78</v>
      </c>
      <c r="AV701" s="13" t="s">
        <v>78</v>
      </c>
      <c r="AW701" s="13" t="s">
        <v>32</v>
      </c>
      <c r="AX701" s="13" t="s">
        <v>71</v>
      </c>
      <c r="AY701" s="148" t="s">
        <v>147</v>
      </c>
    </row>
    <row r="702" spans="2:65" s="14" customFormat="1">
      <c r="B702" s="154"/>
      <c r="D702" s="141" t="s">
        <v>159</v>
      </c>
      <c r="E702" s="155" t="s">
        <v>19</v>
      </c>
      <c r="F702" s="156" t="s">
        <v>163</v>
      </c>
      <c r="H702" s="157">
        <v>1130</v>
      </c>
      <c r="I702" s="158"/>
      <c r="L702" s="154"/>
      <c r="M702" s="159"/>
      <c r="T702" s="160"/>
      <c r="AT702" s="155" t="s">
        <v>159</v>
      </c>
      <c r="AU702" s="155" t="s">
        <v>78</v>
      </c>
      <c r="AV702" s="14" t="s">
        <v>155</v>
      </c>
      <c r="AW702" s="14" t="s">
        <v>32</v>
      </c>
      <c r="AX702" s="14" t="s">
        <v>76</v>
      </c>
      <c r="AY702" s="155" t="s">
        <v>147</v>
      </c>
    </row>
    <row r="703" spans="2:65" s="1" customFormat="1" ht="24.2" customHeight="1">
      <c r="B703" s="33"/>
      <c r="C703" s="161" t="s">
        <v>1086</v>
      </c>
      <c r="D703" s="161" t="s">
        <v>338</v>
      </c>
      <c r="E703" s="162" t="s">
        <v>1087</v>
      </c>
      <c r="F703" s="163" t="s">
        <v>1088</v>
      </c>
      <c r="G703" s="164" t="s">
        <v>317</v>
      </c>
      <c r="H703" s="165">
        <v>1130</v>
      </c>
      <c r="I703" s="166"/>
      <c r="J703" s="167">
        <f>ROUND(I703*H703,2)</f>
        <v>0</v>
      </c>
      <c r="K703" s="163" t="s">
        <v>154</v>
      </c>
      <c r="L703" s="168"/>
      <c r="M703" s="169" t="s">
        <v>19</v>
      </c>
      <c r="N703" s="170" t="s">
        <v>42</v>
      </c>
      <c r="P703" s="132">
        <f>O703*H703</f>
        <v>0</v>
      </c>
      <c r="Q703" s="132">
        <v>1.2E-4</v>
      </c>
      <c r="R703" s="132">
        <f>Q703*H703</f>
        <v>0.1356</v>
      </c>
      <c r="S703" s="132">
        <v>0</v>
      </c>
      <c r="T703" s="133">
        <f>S703*H703</f>
        <v>0</v>
      </c>
      <c r="AR703" s="134" t="s">
        <v>381</v>
      </c>
      <c r="AT703" s="134" t="s">
        <v>338</v>
      </c>
      <c r="AU703" s="134" t="s">
        <v>78</v>
      </c>
      <c r="AY703" s="18" t="s">
        <v>147</v>
      </c>
      <c r="BE703" s="135">
        <f>IF(N703="základní",J703,0)</f>
        <v>0</v>
      </c>
      <c r="BF703" s="135">
        <f>IF(N703="snížená",J703,0)</f>
        <v>0</v>
      </c>
      <c r="BG703" s="135">
        <f>IF(N703="zákl. přenesená",J703,0)</f>
        <v>0</v>
      </c>
      <c r="BH703" s="135">
        <f>IF(N703="sníž. přenesená",J703,0)</f>
        <v>0</v>
      </c>
      <c r="BI703" s="135">
        <f>IF(N703="nulová",J703,0)</f>
        <v>0</v>
      </c>
      <c r="BJ703" s="18" t="s">
        <v>76</v>
      </c>
      <c r="BK703" s="135">
        <f>ROUND(I703*H703,2)</f>
        <v>0</v>
      </c>
      <c r="BL703" s="18" t="s">
        <v>276</v>
      </c>
      <c r="BM703" s="134" t="s">
        <v>1089</v>
      </c>
    </row>
    <row r="704" spans="2:65" s="1" customFormat="1" ht="37.9" customHeight="1">
      <c r="B704" s="33"/>
      <c r="C704" s="123" t="s">
        <v>1090</v>
      </c>
      <c r="D704" s="123" t="s">
        <v>150</v>
      </c>
      <c r="E704" s="124" t="s">
        <v>1091</v>
      </c>
      <c r="F704" s="125" t="s">
        <v>1092</v>
      </c>
      <c r="G704" s="126" t="s">
        <v>317</v>
      </c>
      <c r="H704" s="127">
        <v>1710</v>
      </c>
      <c r="I704" s="128"/>
      <c r="J704" s="129">
        <f>ROUND(I704*H704,2)</f>
        <v>0</v>
      </c>
      <c r="K704" s="125" t="s">
        <v>154</v>
      </c>
      <c r="L704" s="33"/>
      <c r="M704" s="130" t="s">
        <v>19</v>
      </c>
      <c r="N704" s="131" t="s">
        <v>42</v>
      </c>
      <c r="P704" s="132">
        <f>O704*H704</f>
        <v>0</v>
      </c>
      <c r="Q704" s="132">
        <v>0</v>
      </c>
      <c r="R704" s="132">
        <f>Q704*H704</f>
        <v>0</v>
      </c>
      <c r="S704" s="132">
        <v>0</v>
      </c>
      <c r="T704" s="133">
        <f>S704*H704</f>
        <v>0</v>
      </c>
      <c r="AR704" s="134" t="s">
        <v>276</v>
      </c>
      <c r="AT704" s="134" t="s">
        <v>150</v>
      </c>
      <c r="AU704" s="134" t="s">
        <v>78</v>
      </c>
      <c r="AY704" s="18" t="s">
        <v>147</v>
      </c>
      <c r="BE704" s="135">
        <f>IF(N704="základní",J704,0)</f>
        <v>0</v>
      </c>
      <c r="BF704" s="135">
        <f>IF(N704="snížená",J704,0)</f>
        <v>0</v>
      </c>
      <c r="BG704" s="135">
        <f>IF(N704="zákl. přenesená",J704,0)</f>
        <v>0</v>
      </c>
      <c r="BH704" s="135">
        <f>IF(N704="sníž. přenesená",J704,0)</f>
        <v>0</v>
      </c>
      <c r="BI704" s="135">
        <f>IF(N704="nulová",J704,0)</f>
        <v>0</v>
      </c>
      <c r="BJ704" s="18" t="s">
        <v>76</v>
      </c>
      <c r="BK704" s="135">
        <f>ROUND(I704*H704,2)</f>
        <v>0</v>
      </c>
      <c r="BL704" s="18" t="s">
        <v>276</v>
      </c>
      <c r="BM704" s="134" t="s">
        <v>1093</v>
      </c>
    </row>
    <row r="705" spans="2:65" s="1" customFormat="1">
      <c r="B705" s="33"/>
      <c r="D705" s="136" t="s">
        <v>157</v>
      </c>
      <c r="F705" s="137" t="s">
        <v>1094</v>
      </c>
      <c r="I705" s="138"/>
      <c r="L705" s="33"/>
      <c r="M705" s="139"/>
      <c r="T705" s="54"/>
      <c r="AT705" s="18" t="s">
        <v>157</v>
      </c>
      <c r="AU705" s="18" t="s">
        <v>78</v>
      </c>
    </row>
    <row r="706" spans="2:65" s="13" customFormat="1">
      <c r="B706" s="147"/>
      <c r="D706" s="141" t="s">
        <v>159</v>
      </c>
      <c r="E706" s="148" t="s">
        <v>19</v>
      </c>
      <c r="F706" s="149" t="s">
        <v>1095</v>
      </c>
      <c r="H706" s="150">
        <v>1650</v>
      </c>
      <c r="I706" s="151"/>
      <c r="L706" s="147"/>
      <c r="M706" s="152"/>
      <c r="T706" s="153"/>
      <c r="AT706" s="148" t="s">
        <v>159</v>
      </c>
      <c r="AU706" s="148" t="s">
        <v>78</v>
      </c>
      <c r="AV706" s="13" t="s">
        <v>78</v>
      </c>
      <c r="AW706" s="13" t="s">
        <v>32</v>
      </c>
      <c r="AX706" s="13" t="s">
        <v>71</v>
      </c>
      <c r="AY706" s="148" t="s">
        <v>147</v>
      </c>
    </row>
    <row r="707" spans="2:65" s="13" customFormat="1">
      <c r="B707" s="147"/>
      <c r="D707" s="141" t="s">
        <v>159</v>
      </c>
      <c r="E707" s="148" t="s">
        <v>19</v>
      </c>
      <c r="F707" s="149" t="s">
        <v>1096</v>
      </c>
      <c r="H707" s="150">
        <v>60</v>
      </c>
      <c r="I707" s="151"/>
      <c r="L707" s="147"/>
      <c r="M707" s="152"/>
      <c r="T707" s="153"/>
      <c r="AT707" s="148" t="s">
        <v>159</v>
      </c>
      <c r="AU707" s="148" t="s">
        <v>78</v>
      </c>
      <c r="AV707" s="13" t="s">
        <v>78</v>
      </c>
      <c r="AW707" s="13" t="s">
        <v>32</v>
      </c>
      <c r="AX707" s="13" t="s">
        <v>71</v>
      </c>
      <c r="AY707" s="148" t="s">
        <v>147</v>
      </c>
    </row>
    <row r="708" spans="2:65" s="14" customFormat="1">
      <c r="B708" s="154"/>
      <c r="D708" s="141" t="s">
        <v>159</v>
      </c>
      <c r="E708" s="155" t="s">
        <v>19</v>
      </c>
      <c r="F708" s="156" t="s">
        <v>163</v>
      </c>
      <c r="H708" s="157">
        <v>1710</v>
      </c>
      <c r="I708" s="158"/>
      <c r="L708" s="154"/>
      <c r="M708" s="159"/>
      <c r="T708" s="160"/>
      <c r="AT708" s="155" t="s">
        <v>159</v>
      </c>
      <c r="AU708" s="155" t="s">
        <v>78</v>
      </c>
      <c r="AV708" s="14" t="s">
        <v>155</v>
      </c>
      <c r="AW708" s="14" t="s">
        <v>32</v>
      </c>
      <c r="AX708" s="14" t="s">
        <v>76</v>
      </c>
      <c r="AY708" s="155" t="s">
        <v>147</v>
      </c>
    </row>
    <row r="709" spans="2:65" s="1" customFormat="1" ht="24.2" customHeight="1">
      <c r="B709" s="33"/>
      <c r="C709" s="161" t="s">
        <v>1097</v>
      </c>
      <c r="D709" s="161" t="s">
        <v>338</v>
      </c>
      <c r="E709" s="162" t="s">
        <v>1098</v>
      </c>
      <c r="F709" s="163" t="s">
        <v>1099</v>
      </c>
      <c r="G709" s="164" t="s">
        <v>317</v>
      </c>
      <c r="H709" s="165">
        <v>1650</v>
      </c>
      <c r="I709" s="166"/>
      <c r="J709" s="167">
        <f>ROUND(I709*H709,2)</f>
        <v>0</v>
      </c>
      <c r="K709" s="163" t="s">
        <v>154</v>
      </c>
      <c r="L709" s="168"/>
      <c r="M709" s="169" t="s">
        <v>19</v>
      </c>
      <c r="N709" s="170" t="s">
        <v>42</v>
      </c>
      <c r="P709" s="132">
        <f>O709*H709</f>
        <v>0</v>
      </c>
      <c r="Q709" s="132">
        <v>1.7000000000000001E-4</v>
      </c>
      <c r="R709" s="132">
        <f>Q709*H709</f>
        <v>0.28050000000000003</v>
      </c>
      <c r="S709" s="132">
        <v>0</v>
      </c>
      <c r="T709" s="133">
        <f>S709*H709</f>
        <v>0</v>
      </c>
      <c r="AR709" s="134" t="s">
        <v>381</v>
      </c>
      <c r="AT709" s="134" t="s">
        <v>338</v>
      </c>
      <c r="AU709" s="134" t="s">
        <v>78</v>
      </c>
      <c r="AY709" s="18" t="s">
        <v>147</v>
      </c>
      <c r="BE709" s="135">
        <f>IF(N709="základní",J709,0)</f>
        <v>0</v>
      </c>
      <c r="BF709" s="135">
        <f>IF(N709="snížená",J709,0)</f>
        <v>0</v>
      </c>
      <c r="BG709" s="135">
        <f>IF(N709="zákl. přenesená",J709,0)</f>
        <v>0</v>
      </c>
      <c r="BH709" s="135">
        <f>IF(N709="sníž. přenesená",J709,0)</f>
        <v>0</v>
      </c>
      <c r="BI709" s="135">
        <f>IF(N709="nulová",J709,0)</f>
        <v>0</v>
      </c>
      <c r="BJ709" s="18" t="s">
        <v>76</v>
      </c>
      <c r="BK709" s="135">
        <f>ROUND(I709*H709,2)</f>
        <v>0</v>
      </c>
      <c r="BL709" s="18" t="s">
        <v>276</v>
      </c>
      <c r="BM709" s="134" t="s">
        <v>1100</v>
      </c>
    </row>
    <row r="710" spans="2:65" s="13" customFormat="1">
      <c r="B710" s="147"/>
      <c r="D710" s="141" t="s">
        <v>159</v>
      </c>
      <c r="E710" s="148" t="s">
        <v>19</v>
      </c>
      <c r="F710" s="149" t="s">
        <v>1095</v>
      </c>
      <c r="H710" s="150">
        <v>1650</v>
      </c>
      <c r="I710" s="151"/>
      <c r="L710" s="147"/>
      <c r="M710" s="152"/>
      <c r="T710" s="153"/>
      <c r="AT710" s="148" t="s">
        <v>159</v>
      </c>
      <c r="AU710" s="148" t="s">
        <v>78</v>
      </c>
      <c r="AV710" s="13" t="s">
        <v>78</v>
      </c>
      <c r="AW710" s="13" t="s">
        <v>32</v>
      </c>
      <c r="AX710" s="13" t="s">
        <v>76</v>
      </c>
      <c r="AY710" s="148" t="s">
        <v>147</v>
      </c>
    </row>
    <row r="711" spans="2:65" s="1" customFormat="1" ht="24.2" customHeight="1">
      <c r="B711" s="33"/>
      <c r="C711" s="161" t="s">
        <v>1101</v>
      </c>
      <c r="D711" s="161" t="s">
        <v>338</v>
      </c>
      <c r="E711" s="162" t="s">
        <v>1102</v>
      </c>
      <c r="F711" s="163" t="s">
        <v>1103</v>
      </c>
      <c r="G711" s="164" t="s">
        <v>317</v>
      </c>
      <c r="H711" s="165">
        <v>60</v>
      </c>
      <c r="I711" s="166"/>
      <c r="J711" s="167">
        <f>ROUND(I711*H711,2)</f>
        <v>0</v>
      </c>
      <c r="K711" s="163" t="s">
        <v>154</v>
      </c>
      <c r="L711" s="168"/>
      <c r="M711" s="169" t="s">
        <v>19</v>
      </c>
      <c r="N711" s="170" t="s">
        <v>42</v>
      </c>
      <c r="P711" s="132">
        <f>O711*H711</f>
        <v>0</v>
      </c>
      <c r="Q711" s="132">
        <v>2.3000000000000001E-4</v>
      </c>
      <c r="R711" s="132">
        <f>Q711*H711</f>
        <v>1.38E-2</v>
      </c>
      <c r="S711" s="132">
        <v>0</v>
      </c>
      <c r="T711" s="133">
        <f>S711*H711</f>
        <v>0</v>
      </c>
      <c r="AR711" s="134" t="s">
        <v>381</v>
      </c>
      <c r="AT711" s="134" t="s">
        <v>338</v>
      </c>
      <c r="AU711" s="134" t="s">
        <v>78</v>
      </c>
      <c r="AY711" s="18" t="s">
        <v>147</v>
      </c>
      <c r="BE711" s="135">
        <f>IF(N711="základní",J711,0)</f>
        <v>0</v>
      </c>
      <c r="BF711" s="135">
        <f>IF(N711="snížená",J711,0)</f>
        <v>0</v>
      </c>
      <c r="BG711" s="135">
        <f>IF(N711="zákl. přenesená",J711,0)</f>
        <v>0</v>
      </c>
      <c r="BH711" s="135">
        <f>IF(N711="sníž. přenesená",J711,0)</f>
        <v>0</v>
      </c>
      <c r="BI711" s="135">
        <f>IF(N711="nulová",J711,0)</f>
        <v>0</v>
      </c>
      <c r="BJ711" s="18" t="s">
        <v>76</v>
      </c>
      <c r="BK711" s="135">
        <f>ROUND(I711*H711,2)</f>
        <v>0</v>
      </c>
      <c r="BL711" s="18" t="s">
        <v>276</v>
      </c>
      <c r="BM711" s="134" t="s">
        <v>1104</v>
      </c>
    </row>
    <row r="712" spans="2:65" s="13" customFormat="1">
      <c r="B712" s="147"/>
      <c r="D712" s="141" t="s">
        <v>159</v>
      </c>
      <c r="E712" s="148" t="s">
        <v>19</v>
      </c>
      <c r="F712" s="149" t="s">
        <v>1096</v>
      </c>
      <c r="H712" s="150">
        <v>60</v>
      </c>
      <c r="I712" s="151"/>
      <c r="L712" s="147"/>
      <c r="M712" s="152"/>
      <c r="T712" s="153"/>
      <c r="AT712" s="148" t="s">
        <v>159</v>
      </c>
      <c r="AU712" s="148" t="s">
        <v>78</v>
      </c>
      <c r="AV712" s="13" t="s">
        <v>78</v>
      </c>
      <c r="AW712" s="13" t="s">
        <v>32</v>
      </c>
      <c r="AX712" s="13" t="s">
        <v>76</v>
      </c>
      <c r="AY712" s="148" t="s">
        <v>147</v>
      </c>
    </row>
    <row r="713" spans="2:65" s="1" customFormat="1" ht="37.9" customHeight="1">
      <c r="B713" s="33"/>
      <c r="C713" s="123" t="s">
        <v>1105</v>
      </c>
      <c r="D713" s="123" t="s">
        <v>150</v>
      </c>
      <c r="E713" s="124" t="s">
        <v>1106</v>
      </c>
      <c r="F713" s="125" t="s">
        <v>1107</v>
      </c>
      <c r="G713" s="126" t="s">
        <v>317</v>
      </c>
      <c r="H713" s="127">
        <v>210</v>
      </c>
      <c r="I713" s="128"/>
      <c r="J713" s="129">
        <f>ROUND(I713*H713,2)</f>
        <v>0</v>
      </c>
      <c r="K713" s="125" t="s">
        <v>154</v>
      </c>
      <c r="L713" s="33"/>
      <c r="M713" s="130" t="s">
        <v>19</v>
      </c>
      <c r="N713" s="131" t="s">
        <v>42</v>
      </c>
      <c r="P713" s="132">
        <f>O713*H713</f>
        <v>0</v>
      </c>
      <c r="Q713" s="132">
        <v>0</v>
      </c>
      <c r="R713" s="132">
        <f>Q713*H713</f>
        <v>0</v>
      </c>
      <c r="S713" s="132">
        <v>0</v>
      </c>
      <c r="T713" s="133">
        <f>S713*H713</f>
        <v>0</v>
      </c>
      <c r="AR713" s="134" t="s">
        <v>276</v>
      </c>
      <c r="AT713" s="134" t="s">
        <v>150</v>
      </c>
      <c r="AU713" s="134" t="s">
        <v>78</v>
      </c>
      <c r="AY713" s="18" t="s">
        <v>147</v>
      </c>
      <c r="BE713" s="135">
        <f>IF(N713="základní",J713,0)</f>
        <v>0</v>
      </c>
      <c r="BF713" s="135">
        <f>IF(N713="snížená",J713,0)</f>
        <v>0</v>
      </c>
      <c r="BG713" s="135">
        <f>IF(N713="zákl. přenesená",J713,0)</f>
        <v>0</v>
      </c>
      <c r="BH713" s="135">
        <f>IF(N713="sníž. přenesená",J713,0)</f>
        <v>0</v>
      </c>
      <c r="BI713" s="135">
        <f>IF(N713="nulová",J713,0)</f>
        <v>0</v>
      </c>
      <c r="BJ713" s="18" t="s">
        <v>76</v>
      </c>
      <c r="BK713" s="135">
        <f>ROUND(I713*H713,2)</f>
        <v>0</v>
      </c>
      <c r="BL713" s="18" t="s">
        <v>276</v>
      </c>
      <c r="BM713" s="134" t="s">
        <v>1108</v>
      </c>
    </row>
    <row r="714" spans="2:65" s="1" customFormat="1">
      <c r="B714" s="33"/>
      <c r="D714" s="136" t="s">
        <v>157</v>
      </c>
      <c r="F714" s="137" t="s">
        <v>1109</v>
      </c>
      <c r="I714" s="138"/>
      <c r="L714" s="33"/>
      <c r="M714" s="139"/>
      <c r="T714" s="54"/>
      <c r="AT714" s="18" t="s">
        <v>157</v>
      </c>
      <c r="AU714" s="18" t="s">
        <v>78</v>
      </c>
    </row>
    <row r="715" spans="2:65" s="13" customFormat="1">
      <c r="B715" s="147"/>
      <c r="D715" s="141" t="s">
        <v>159</v>
      </c>
      <c r="E715" s="148" t="s">
        <v>19</v>
      </c>
      <c r="F715" s="149" t="s">
        <v>1110</v>
      </c>
      <c r="H715" s="150">
        <v>160</v>
      </c>
      <c r="I715" s="151"/>
      <c r="L715" s="147"/>
      <c r="M715" s="152"/>
      <c r="T715" s="153"/>
      <c r="AT715" s="148" t="s">
        <v>159</v>
      </c>
      <c r="AU715" s="148" t="s">
        <v>78</v>
      </c>
      <c r="AV715" s="13" t="s">
        <v>78</v>
      </c>
      <c r="AW715" s="13" t="s">
        <v>32</v>
      </c>
      <c r="AX715" s="13" t="s">
        <v>71</v>
      </c>
      <c r="AY715" s="148" t="s">
        <v>147</v>
      </c>
    </row>
    <row r="716" spans="2:65" s="13" customFormat="1">
      <c r="B716" s="147"/>
      <c r="D716" s="141" t="s">
        <v>159</v>
      </c>
      <c r="E716" s="148" t="s">
        <v>19</v>
      </c>
      <c r="F716" s="149" t="s">
        <v>1111</v>
      </c>
      <c r="H716" s="150">
        <v>50</v>
      </c>
      <c r="I716" s="151"/>
      <c r="L716" s="147"/>
      <c r="M716" s="152"/>
      <c r="T716" s="153"/>
      <c r="AT716" s="148" t="s">
        <v>159</v>
      </c>
      <c r="AU716" s="148" t="s">
        <v>78</v>
      </c>
      <c r="AV716" s="13" t="s">
        <v>78</v>
      </c>
      <c r="AW716" s="13" t="s">
        <v>32</v>
      </c>
      <c r="AX716" s="13" t="s">
        <v>71</v>
      </c>
      <c r="AY716" s="148" t="s">
        <v>147</v>
      </c>
    </row>
    <row r="717" spans="2:65" s="14" customFormat="1">
      <c r="B717" s="154"/>
      <c r="D717" s="141" t="s">
        <v>159</v>
      </c>
      <c r="E717" s="155" t="s">
        <v>19</v>
      </c>
      <c r="F717" s="156" t="s">
        <v>163</v>
      </c>
      <c r="H717" s="157">
        <v>210</v>
      </c>
      <c r="I717" s="158"/>
      <c r="L717" s="154"/>
      <c r="M717" s="159"/>
      <c r="T717" s="160"/>
      <c r="AT717" s="155" t="s">
        <v>159</v>
      </c>
      <c r="AU717" s="155" t="s">
        <v>78</v>
      </c>
      <c r="AV717" s="14" t="s">
        <v>155</v>
      </c>
      <c r="AW717" s="14" t="s">
        <v>32</v>
      </c>
      <c r="AX717" s="14" t="s">
        <v>76</v>
      </c>
      <c r="AY717" s="155" t="s">
        <v>147</v>
      </c>
    </row>
    <row r="718" spans="2:65" s="1" customFormat="1" ht="24.2" customHeight="1">
      <c r="B718" s="33"/>
      <c r="C718" s="161" t="s">
        <v>1112</v>
      </c>
      <c r="D718" s="161" t="s">
        <v>338</v>
      </c>
      <c r="E718" s="162" t="s">
        <v>1113</v>
      </c>
      <c r="F718" s="163" t="s">
        <v>1114</v>
      </c>
      <c r="G718" s="164" t="s">
        <v>317</v>
      </c>
      <c r="H718" s="165">
        <v>160</v>
      </c>
      <c r="I718" s="166"/>
      <c r="J718" s="167">
        <f>ROUND(I718*H718,2)</f>
        <v>0</v>
      </c>
      <c r="K718" s="163" t="s">
        <v>154</v>
      </c>
      <c r="L718" s="168"/>
      <c r="M718" s="169" t="s">
        <v>19</v>
      </c>
      <c r="N718" s="170" t="s">
        <v>42</v>
      </c>
      <c r="P718" s="132">
        <f>O718*H718</f>
        <v>0</v>
      </c>
      <c r="Q718" s="132">
        <v>3.4000000000000002E-4</v>
      </c>
      <c r="R718" s="132">
        <f>Q718*H718</f>
        <v>5.4400000000000004E-2</v>
      </c>
      <c r="S718" s="132">
        <v>0</v>
      </c>
      <c r="T718" s="133">
        <f>S718*H718</f>
        <v>0</v>
      </c>
      <c r="AR718" s="134" t="s">
        <v>381</v>
      </c>
      <c r="AT718" s="134" t="s">
        <v>338</v>
      </c>
      <c r="AU718" s="134" t="s">
        <v>78</v>
      </c>
      <c r="AY718" s="18" t="s">
        <v>147</v>
      </c>
      <c r="BE718" s="135">
        <f>IF(N718="základní",J718,0)</f>
        <v>0</v>
      </c>
      <c r="BF718" s="135">
        <f>IF(N718="snížená",J718,0)</f>
        <v>0</v>
      </c>
      <c r="BG718" s="135">
        <f>IF(N718="zákl. přenesená",J718,0)</f>
        <v>0</v>
      </c>
      <c r="BH718" s="135">
        <f>IF(N718="sníž. přenesená",J718,0)</f>
        <v>0</v>
      </c>
      <c r="BI718" s="135">
        <f>IF(N718="nulová",J718,0)</f>
        <v>0</v>
      </c>
      <c r="BJ718" s="18" t="s">
        <v>76</v>
      </c>
      <c r="BK718" s="135">
        <f>ROUND(I718*H718,2)</f>
        <v>0</v>
      </c>
      <c r="BL718" s="18" t="s">
        <v>276</v>
      </c>
      <c r="BM718" s="134" t="s">
        <v>1115</v>
      </c>
    </row>
    <row r="719" spans="2:65" s="13" customFormat="1">
      <c r="B719" s="147"/>
      <c r="D719" s="141" t="s">
        <v>159</v>
      </c>
      <c r="E719" s="148" t="s">
        <v>19</v>
      </c>
      <c r="F719" s="149" t="s">
        <v>1110</v>
      </c>
      <c r="H719" s="150">
        <v>160</v>
      </c>
      <c r="I719" s="151"/>
      <c r="L719" s="147"/>
      <c r="M719" s="152"/>
      <c r="T719" s="153"/>
      <c r="AT719" s="148" t="s">
        <v>159</v>
      </c>
      <c r="AU719" s="148" t="s">
        <v>78</v>
      </c>
      <c r="AV719" s="13" t="s">
        <v>78</v>
      </c>
      <c r="AW719" s="13" t="s">
        <v>32</v>
      </c>
      <c r="AX719" s="13" t="s">
        <v>76</v>
      </c>
      <c r="AY719" s="148" t="s">
        <v>147</v>
      </c>
    </row>
    <row r="720" spans="2:65" s="1" customFormat="1" ht="24.2" customHeight="1">
      <c r="B720" s="33"/>
      <c r="C720" s="161" t="s">
        <v>1116</v>
      </c>
      <c r="D720" s="161" t="s">
        <v>338</v>
      </c>
      <c r="E720" s="162" t="s">
        <v>1117</v>
      </c>
      <c r="F720" s="163" t="s">
        <v>1118</v>
      </c>
      <c r="G720" s="164" t="s">
        <v>317</v>
      </c>
      <c r="H720" s="165">
        <v>50</v>
      </c>
      <c r="I720" s="166"/>
      <c r="J720" s="167">
        <f>ROUND(I720*H720,2)</f>
        <v>0</v>
      </c>
      <c r="K720" s="163" t="s">
        <v>154</v>
      </c>
      <c r="L720" s="168"/>
      <c r="M720" s="169" t="s">
        <v>19</v>
      </c>
      <c r="N720" s="170" t="s">
        <v>42</v>
      </c>
      <c r="P720" s="132">
        <f>O720*H720</f>
        <v>0</v>
      </c>
      <c r="Q720" s="132">
        <v>5.2999999999999998E-4</v>
      </c>
      <c r="R720" s="132">
        <f>Q720*H720</f>
        <v>2.6499999999999999E-2</v>
      </c>
      <c r="S720" s="132">
        <v>0</v>
      </c>
      <c r="T720" s="133">
        <f>S720*H720</f>
        <v>0</v>
      </c>
      <c r="AR720" s="134" t="s">
        <v>381</v>
      </c>
      <c r="AT720" s="134" t="s">
        <v>338</v>
      </c>
      <c r="AU720" s="134" t="s">
        <v>78</v>
      </c>
      <c r="AY720" s="18" t="s">
        <v>147</v>
      </c>
      <c r="BE720" s="135">
        <f>IF(N720="základní",J720,0)</f>
        <v>0</v>
      </c>
      <c r="BF720" s="135">
        <f>IF(N720="snížená",J720,0)</f>
        <v>0</v>
      </c>
      <c r="BG720" s="135">
        <f>IF(N720="zákl. přenesená",J720,0)</f>
        <v>0</v>
      </c>
      <c r="BH720" s="135">
        <f>IF(N720="sníž. přenesená",J720,0)</f>
        <v>0</v>
      </c>
      <c r="BI720" s="135">
        <f>IF(N720="nulová",J720,0)</f>
        <v>0</v>
      </c>
      <c r="BJ720" s="18" t="s">
        <v>76</v>
      </c>
      <c r="BK720" s="135">
        <f>ROUND(I720*H720,2)</f>
        <v>0</v>
      </c>
      <c r="BL720" s="18" t="s">
        <v>276</v>
      </c>
      <c r="BM720" s="134" t="s">
        <v>1119</v>
      </c>
    </row>
    <row r="721" spans="2:65" s="13" customFormat="1">
      <c r="B721" s="147"/>
      <c r="D721" s="141" t="s">
        <v>159</v>
      </c>
      <c r="E721" s="148" t="s">
        <v>19</v>
      </c>
      <c r="F721" s="149" t="s">
        <v>1111</v>
      </c>
      <c r="H721" s="150">
        <v>50</v>
      </c>
      <c r="I721" s="151"/>
      <c r="L721" s="147"/>
      <c r="M721" s="152"/>
      <c r="T721" s="153"/>
      <c r="AT721" s="148" t="s">
        <v>159</v>
      </c>
      <c r="AU721" s="148" t="s">
        <v>78</v>
      </c>
      <c r="AV721" s="13" t="s">
        <v>78</v>
      </c>
      <c r="AW721" s="13" t="s">
        <v>32</v>
      </c>
      <c r="AX721" s="13" t="s">
        <v>76</v>
      </c>
      <c r="AY721" s="148" t="s">
        <v>147</v>
      </c>
    </row>
    <row r="722" spans="2:65" s="1" customFormat="1" ht="49.15" customHeight="1">
      <c r="B722" s="33"/>
      <c r="C722" s="123" t="s">
        <v>1120</v>
      </c>
      <c r="D722" s="123" t="s">
        <v>150</v>
      </c>
      <c r="E722" s="124" t="s">
        <v>1121</v>
      </c>
      <c r="F722" s="125" t="s">
        <v>1122</v>
      </c>
      <c r="G722" s="126" t="s">
        <v>317</v>
      </c>
      <c r="H722" s="127">
        <v>80</v>
      </c>
      <c r="I722" s="128"/>
      <c r="J722" s="129">
        <f>ROUND(I722*H722,2)</f>
        <v>0</v>
      </c>
      <c r="K722" s="125" t="s">
        <v>154</v>
      </c>
      <c r="L722" s="33"/>
      <c r="M722" s="130" t="s">
        <v>19</v>
      </c>
      <c r="N722" s="131" t="s">
        <v>42</v>
      </c>
      <c r="P722" s="132">
        <f>O722*H722</f>
        <v>0</v>
      </c>
      <c r="Q722" s="132">
        <v>0</v>
      </c>
      <c r="R722" s="132">
        <f>Q722*H722</f>
        <v>0</v>
      </c>
      <c r="S722" s="132">
        <v>0</v>
      </c>
      <c r="T722" s="133">
        <f>S722*H722</f>
        <v>0</v>
      </c>
      <c r="AR722" s="134" t="s">
        <v>276</v>
      </c>
      <c r="AT722" s="134" t="s">
        <v>150</v>
      </c>
      <c r="AU722" s="134" t="s">
        <v>78</v>
      </c>
      <c r="AY722" s="18" t="s">
        <v>147</v>
      </c>
      <c r="BE722" s="135">
        <f>IF(N722="základní",J722,0)</f>
        <v>0</v>
      </c>
      <c r="BF722" s="135">
        <f>IF(N722="snížená",J722,0)</f>
        <v>0</v>
      </c>
      <c r="BG722" s="135">
        <f>IF(N722="zákl. přenesená",J722,0)</f>
        <v>0</v>
      </c>
      <c r="BH722" s="135">
        <f>IF(N722="sníž. přenesená",J722,0)</f>
        <v>0</v>
      </c>
      <c r="BI722" s="135">
        <f>IF(N722="nulová",J722,0)</f>
        <v>0</v>
      </c>
      <c r="BJ722" s="18" t="s">
        <v>76</v>
      </c>
      <c r="BK722" s="135">
        <f>ROUND(I722*H722,2)</f>
        <v>0</v>
      </c>
      <c r="BL722" s="18" t="s">
        <v>276</v>
      </c>
      <c r="BM722" s="134" t="s">
        <v>1123</v>
      </c>
    </row>
    <row r="723" spans="2:65" s="1" customFormat="1">
      <c r="B723" s="33"/>
      <c r="D723" s="136" t="s">
        <v>157</v>
      </c>
      <c r="F723" s="137" t="s">
        <v>1124</v>
      </c>
      <c r="I723" s="138"/>
      <c r="L723" s="33"/>
      <c r="M723" s="139"/>
      <c r="T723" s="54"/>
      <c r="AT723" s="18" t="s">
        <v>157</v>
      </c>
      <c r="AU723" s="18" t="s">
        <v>78</v>
      </c>
    </row>
    <row r="724" spans="2:65" s="13" customFormat="1">
      <c r="B724" s="147"/>
      <c r="D724" s="141" t="s">
        <v>159</v>
      </c>
      <c r="E724" s="148" t="s">
        <v>19</v>
      </c>
      <c r="F724" s="149" t="s">
        <v>1125</v>
      </c>
      <c r="H724" s="150">
        <v>80</v>
      </c>
      <c r="I724" s="151"/>
      <c r="L724" s="147"/>
      <c r="M724" s="152"/>
      <c r="T724" s="153"/>
      <c r="AT724" s="148" t="s">
        <v>159</v>
      </c>
      <c r="AU724" s="148" t="s">
        <v>78</v>
      </c>
      <c r="AV724" s="13" t="s">
        <v>78</v>
      </c>
      <c r="AW724" s="13" t="s">
        <v>32</v>
      </c>
      <c r="AX724" s="13" t="s">
        <v>76</v>
      </c>
      <c r="AY724" s="148" t="s">
        <v>147</v>
      </c>
    </row>
    <row r="725" spans="2:65" s="1" customFormat="1" ht="24.2" customHeight="1">
      <c r="B725" s="33"/>
      <c r="C725" s="161" t="s">
        <v>1126</v>
      </c>
      <c r="D725" s="161" t="s">
        <v>338</v>
      </c>
      <c r="E725" s="162" t="s">
        <v>1127</v>
      </c>
      <c r="F725" s="163" t="s">
        <v>1128</v>
      </c>
      <c r="G725" s="164" t="s">
        <v>317</v>
      </c>
      <c r="H725" s="165">
        <v>80</v>
      </c>
      <c r="I725" s="166"/>
      <c r="J725" s="167">
        <f>ROUND(I725*H725,2)</f>
        <v>0</v>
      </c>
      <c r="K725" s="163" t="s">
        <v>154</v>
      </c>
      <c r="L725" s="168"/>
      <c r="M725" s="169" t="s">
        <v>19</v>
      </c>
      <c r="N725" s="170" t="s">
        <v>42</v>
      </c>
      <c r="P725" s="132">
        <f>O725*H725</f>
        <v>0</v>
      </c>
      <c r="Q725" s="132">
        <v>4.0699999999999998E-3</v>
      </c>
      <c r="R725" s="132">
        <f>Q725*H725</f>
        <v>0.3256</v>
      </c>
      <c r="S725" s="132">
        <v>0</v>
      </c>
      <c r="T725" s="133">
        <f>S725*H725</f>
        <v>0</v>
      </c>
      <c r="AR725" s="134" t="s">
        <v>381</v>
      </c>
      <c r="AT725" s="134" t="s">
        <v>338</v>
      </c>
      <c r="AU725" s="134" t="s">
        <v>78</v>
      </c>
      <c r="AY725" s="18" t="s">
        <v>147</v>
      </c>
      <c r="BE725" s="135">
        <f>IF(N725="základní",J725,0)</f>
        <v>0</v>
      </c>
      <c r="BF725" s="135">
        <f>IF(N725="snížená",J725,0)</f>
        <v>0</v>
      </c>
      <c r="BG725" s="135">
        <f>IF(N725="zákl. přenesená",J725,0)</f>
        <v>0</v>
      </c>
      <c r="BH725" s="135">
        <f>IF(N725="sníž. přenesená",J725,0)</f>
        <v>0</v>
      </c>
      <c r="BI725" s="135">
        <f>IF(N725="nulová",J725,0)</f>
        <v>0</v>
      </c>
      <c r="BJ725" s="18" t="s">
        <v>76</v>
      </c>
      <c r="BK725" s="135">
        <f>ROUND(I725*H725,2)</f>
        <v>0</v>
      </c>
      <c r="BL725" s="18" t="s">
        <v>276</v>
      </c>
      <c r="BM725" s="134" t="s">
        <v>1129</v>
      </c>
    </row>
    <row r="726" spans="2:65" s="13" customFormat="1">
      <c r="B726" s="147"/>
      <c r="D726" s="141" t="s">
        <v>159</v>
      </c>
      <c r="E726" s="148" t="s">
        <v>19</v>
      </c>
      <c r="F726" s="149" t="s">
        <v>1130</v>
      </c>
      <c r="H726" s="150">
        <v>80</v>
      </c>
      <c r="I726" s="151"/>
      <c r="L726" s="147"/>
      <c r="M726" s="152"/>
      <c r="T726" s="153"/>
      <c r="AT726" s="148" t="s">
        <v>159</v>
      </c>
      <c r="AU726" s="148" t="s">
        <v>78</v>
      </c>
      <c r="AV726" s="13" t="s">
        <v>78</v>
      </c>
      <c r="AW726" s="13" t="s">
        <v>32</v>
      </c>
      <c r="AX726" s="13" t="s">
        <v>76</v>
      </c>
      <c r="AY726" s="148" t="s">
        <v>147</v>
      </c>
    </row>
    <row r="727" spans="2:65" s="1" customFormat="1" ht="49.15" customHeight="1">
      <c r="B727" s="33"/>
      <c r="C727" s="123" t="s">
        <v>1131</v>
      </c>
      <c r="D727" s="123" t="s">
        <v>150</v>
      </c>
      <c r="E727" s="124" t="s">
        <v>1132</v>
      </c>
      <c r="F727" s="125" t="s">
        <v>1133</v>
      </c>
      <c r="G727" s="126" t="s">
        <v>317</v>
      </c>
      <c r="H727" s="127">
        <v>60</v>
      </c>
      <c r="I727" s="128"/>
      <c r="J727" s="129">
        <f>ROUND(I727*H727,2)</f>
        <v>0</v>
      </c>
      <c r="K727" s="125" t="s">
        <v>154</v>
      </c>
      <c r="L727" s="33"/>
      <c r="M727" s="130" t="s">
        <v>19</v>
      </c>
      <c r="N727" s="131" t="s">
        <v>42</v>
      </c>
      <c r="P727" s="132">
        <f>O727*H727</f>
        <v>0</v>
      </c>
      <c r="Q727" s="132">
        <v>0</v>
      </c>
      <c r="R727" s="132">
        <f>Q727*H727</f>
        <v>0</v>
      </c>
      <c r="S727" s="132">
        <v>0</v>
      </c>
      <c r="T727" s="133">
        <f>S727*H727</f>
        <v>0</v>
      </c>
      <c r="AR727" s="134" t="s">
        <v>276</v>
      </c>
      <c r="AT727" s="134" t="s">
        <v>150</v>
      </c>
      <c r="AU727" s="134" t="s">
        <v>78</v>
      </c>
      <c r="AY727" s="18" t="s">
        <v>147</v>
      </c>
      <c r="BE727" s="135">
        <f>IF(N727="základní",J727,0)</f>
        <v>0</v>
      </c>
      <c r="BF727" s="135">
        <f>IF(N727="snížená",J727,0)</f>
        <v>0</v>
      </c>
      <c r="BG727" s="135">
        <f>IF(N727="zákl. přenesená",J727,0)</f>
        <v>0</v>
      </c>
      <c r="BH727" s="135">
        <f>IF(N727="sníž. přenesená",J727,0)</f>
        <v>0</v>
      </c>
      <c r="BI727" s="135">
        <f>IF(N727="nulová",J727,0)</f>
        <v>0</v>
      </c>
      <c r="BJ727" s="18" t="s">
        <v>76</v>
      </c>
      <c r="BK727" s="135">
        <f>ROUND(I727*H727,2)</f>
        <v>0</v>
      </c>
      <c r="BL727" s="18" t="s">
        <v>276</v>
      </c>
      <c r="BM727" s="134" t="s">
        <v>1134</v>
      </c>
    </row>
    <row r="728" spans="2:65" s="1" customFormat="1">
      <c r="B728" s="33"/>
      <c r="D728" s="136" t="s">
        <v>157</v>
      </c>
      <c r="F728" s="137" t="s">
        <v>1135</v>
      </c>
      <c r="I728" s="138"/>
      <c r="L728" s="33"/>
      <c r="M728" s="139"/>
      <c r="T728" s="54"/>
      <c r="AT728" s="18" t="s">
        <v>157</v>
      </c>
      <c r="AU728" s="18" t="s">
        <v>78</v>
      </c>
    </row>
    <row r="729" spans="2:65" s="13" customFormat="1">
      <c r="B729" s="147"/>
      <c r="D729" s="141" t="s">
        <v>159</v>
      </c>
      <c r="E729" s="148" t="s">
        <v>19</v>
      </c>
      <c r="F729" s="149" t="s">
        <v>1136</v>
      </c>
      <c r="H729" s="150">
        <v>60</v>
      </c>
      <c r="I729" s="151"/>
      <c r="L729" s="147"/>
      <c r="M729" s="152"/>
      <c r="T729" s="153"/>
      <c r="AT729" s="148" t="s">
        <v>159</v>
      </c>
      <c r="AU729" s="148" t="s">
        <v>78</v>
      </c>
      <c r="AV729" s="13" t="s">
        <v>78</v>
      </c>
      <c r="AW729" s="13" t="s">
        <v>32</v>
      </c>
      <c r="AX729" s="13" t="s">
        <v>76</v>
      </c>
      <c r="AY729" s="148" t="s">
        <v>147</v>
      </c>
    </row>
    <row r="730" spans="2:65" s="1" customFormat="1" ht="24.2" customHeight="1">
      <c r="B730" s="33"/>
      <c r="C730" s="161" t="s">
        <v>1137</v>
      </c>
      <c r="D730" s="161" t="s">
        <v>338</v>
      </c>
      <c r="E730" s="162" t="s">
        <v>1138</v>
      </c>
      <c r="F730" s="163" t="s">
        <v>1139</v>
      </c>
      <c r="G730" s="164" t="s">
        <v>317</v>
      </c>
      <c r="H730" s="165">
        <v>60</v>
      </c>
      <c r="I730" s="166"/>
      <c r="J730" s="167">
        <f>ROUND(I730*H730,2)</f>
        <v>0</v>
      </c>
      <c r="K730" s="163" t="s">
        <v>154</v>
      </c>
      <c r="L730" s="168"/>
      <c r="M730" s="169" t="s">
        <v>19</v>
      </c>
      <c r="N730" s="170" t="s">
        <v>42</v>
      </c>
      <c r="P730" s="132">
        <f>O730*H730</f>
        <v>0</v>
      </c>
      <c r="Q730" s="132">
        <v>1.1000000000000001E-3</v>
      </c>
      <c r="R730" s="132">
        <f>Q730*H730</f>
        <v>6.6000000000000003E-2</v>
      </c>
      <c r="S730" s="132">
        <v>0</v>
      </c>
      <c r="T730" s="133">
        <f>S730*H730</f>
        <v>0</v>
      </c>
      <c r="AR730" s="134" t="s">
        <v>381</v>
      </c>
      <c r="AT730" s="134" t="s">
        <v>338</v>
      </c>
      <c r="AU730" s="134" t="s">
        <v>78</v>
      </c>
      <c r="AY730" s="18" t="s">
        <v>147</v>
      </c>
      <c r="BE730" s="135">
        <f>IF(N730="základní",J730,0)</f>
        <v>0</v>
      </c>
      <c r="BF730" s="135">
        <f>IF(N730="snížená",J730,0)</f>
        <v>0</v>
      </c>
      <c r="BG730" s="135">
        <f>IF(N730="zákl. přenesená",J730,0)</f>
        <v>0</v>
      </c>
      <c r="BH730" s="135">
        <f>IF(N730="sníž. přenesená",J730,0)</f>
        <v>0</v>
      </c>
      <c r="BI730" s="135">
        <f>IF(N730="nulová",J730,0)</f>
        <v>0</v>
      </c>
      <c r="BJ730" s="18" t="s">
        <v>76</v>
      </c>
      <c r="BK730" s="135">
        <f>ROUND(I730*H730,2)</f>
        <v>0</v>
      </c>
      <c r="BL730" s="18" t="s">
        <v>276</v>
      </c>
      <c r="BM730" s="134" t="s">
        <v>1140</v>
      </c>
    </row>
    <row r="731" spans="2:65" s="13" customFormat="1">
      <c r="B731" s="147"/>
      <c r="D731" s="141" t="s">
        <v>159</v>
      </c>
      <c r="E731" s="148" t="s">
        <v>19</v>
      </c>
      <c r="F731" s="149" t="s">
        <v>1136</v>
      </c>
      <c r="H731" s="150">
        <v>60</v>
      </c>
      <c r="I731" s="151"/>
      <c r="L731" s="147"/>
      <c r="M731" s="152"/>
      <c r="T731" s="153"/>
      <c r="AT731" s="148" t="s">
        <v>159</v>
      </c>
      <c r="AU731" s="148" t="s">
        <v>78</v>
      </c>
      <c r="AV731" s="13" t="s">
        <v>78</v>
      </c>
      <c r="AW731" s="13" t="s">
        <v>32</v>
      </c>
      <c r="AX731" s="13" t="s">
        <v>76</v>
      </c>
      <c r="AY731" s="148" t="s">
        <v>147</v>
      </c>
    </row>
    <row r="732" spans="2:65" s="1" customFormat="1" ht="24.2" customHeight="1">
      <c r="B732" s="33"/>
      <c r="C732" s="123" t="s">
        <v>1141</v>
      </c>
      <c r="D732" s="123" t="s">
        <v>150</v>
      </c>
      <c r="E732" s="124" t="s">
        <v>1142</v>
      </c>
      <c r="F732" s="125" t="s">
        <v>1143</v>
      </c>
      <c r="G732" s="126" t="s">
        <v>166</v>
      </c>
      <c r="H732" s="127">
        <v>1</v>
      </c>
      <c r="I732" s="128"/>
      <c r="J732" s="129">
        <f>ROUND(I732*H732,2)</f>
        <v>0</v>
      </c>
      <c r="K732" s="125" t="s">
        <v>19</v>
      </c>
      <c r="L732" s="33"/>
      <c r="M732" s="130" t="s">
        <v>19</v>
      </c>
      <c r="N732" s="131" t="s">
        <v>42</v>
      </c>
      <c r="P732" s="132">
        <f>O732*H732</f>
        <v>0</v>
      </c>
      <c r="Q732" s="132">
        <v>0</v>
      </c>
      <c r="R732" s="132">
        <f>Q732*H732</f>
        <v>0</v>
      </c>
      <c r="S732" s="132">
        <v>0</v>
      </c>
      <c r="T732" s="133">
        <f>S732*H732</f>
        <v>0</v>
      </c>
      <c r="AR732" s="134" t="s">
        <v>276</v>
      </c>
      <c r="AT732" s="134" t="s">
        <v>150</v>
      </c>
      <c r="AU732" s="134" t="s">
        <v>78</v>
      </c>
      <c r="AY732" s="18" t="s">
        <v>147</v>
      </c>
      <c r="BE732" s="135">
        <f>IF(N732="základní",J732,0)</f>
        <v>0</v>
      </c>
      <c r="BF732" s="135">
        <f>IF(N732="snížená",J732,0)</f>
        <v>0</v>
      </c>
      <c r="BG732" s="135">
        <f>IF(N732="zákl. přenesená",J732,0)</f>
        <v>0</v>
      </c>
      <c r="BH732" s="135">
        <f>IF(N732="sníž. přenesená",J732,0)</f>
        <v>0</v>
      </c>
      <c r="BI732" s="135">
        <f>IF(N732="nulová",J732,0)</f>
        <v>0</v>
      </c>
      <c r="BJ732" s="18" t="s">
        <v>76</v>
      </c>
      <c r="BK732" s="135">
        <f>ROUND(I732*H732,2)</f>
        <v>0</v>
      </c>
      <c r="BL732" s="18" t="s">
        <v>276</v>
      </c>
      <c r="BM732" s="134" t="s">
        <v>1144</v>
      </c>
    </row>
    <row r="733" spans="2:65" s="12" customFormat="1">
      <c r="B733" s="140"/>
      <c r="D733" s="141" t="s">
        <v>159</v>
      </c>
      <c r="E733" s="142" t="s">
        <v>19</v>
      </c>
      <c r="F733" s="143" t="s">
        <v>1145</v>
      </c>
      <c r="H733" s="142" t="s">
        <v>19</v>
      </c>
      <c r="I733" s="144"/>
      <c r="L733" s="140"/>
      <c r="M733" s="145"/>
      <c r="T733" s="146"/>
      <c r="AT733" s="142" t="s">
        <v>159</v>
      </c>
      <c r="AU733" s="142" t="s">
        <v>78</v>
      </c>
      <c r="AV733" s="12" t="s">
        <v>76</v>
      </c>
      <c r="AW733" s="12" t="s">
        <v>32</v>
      </c>
      <c r="AX733" s="12" t="s">
        <v>71</v>
      </c>
      <c r="AY733" s="142" t="s">
        <v>147</v>
      </c>
    </row>
    <row r="734" spans="2:65" s="13" customFormat="1">
      <c r="B734" s="147"/>
      <c r="D734" s="141" t="s">
        <v>159</v>
      </c>
      <c r="E734" s="148" t="s">
        <v>19</v>
      </c>
      <c r="F734" s="149" t="s">
        <v>76</v>
      </c>
      <c r="H734" s="150">
        <v>1</v>
      </c>
      <c r="I734" s="151"/>
      <c r="L734" s="147"/>
      <c r="M734" s="152"/>
      <c r="T734" s="153"/>
      <c r="AT734" s="148" t="s">
        <v>159</v>
      </c>
      <c r="AU734" s="148" t="s">
        <v>78</v>
      </c>
      <c r="AV734" s="13" t="s">
        <v>78</v>
      </c>
      <c r="AW734" s="13" t="s">
        <v>32</v>
      </c>
      <c r="AX734" s="13" t="s">
        <v>76</v>
      </c>
      <c r="AY734" s="148" t="s">
        <v>147</v>
      </c>
    </row>
    <row r="735" spans="2:65" s="1" customFormat="1" ht="24.2" customHeight="1">
      <c r="B735" s="33"/>
      <c r="C735" s="123" t="s">
        <v>1146</v>
      </c>
      <c r="D735" s="123" t="s">
        <v>150</v>
      </c>
      <c r="E735" s="124" t="s">
        <v>1147</v>
      </c>
      <c r="F735" s="125" t="s">
        <v>1148</v>
      </c>
      <c r="G735" s="126" t="s">
        <v>166</v>
      </c>
      <c r="H735" s="127">
        <v>3</v>
      </c>
      <c r="I735" s="128"/>
      <c r="J735" s="129">
        <f>ROUND(I735*H735,2)</f>
        <v>0</v>
      </c>
      <c r="K735" s="125" t="s">
        <v>19</v>
      </c>
      <c r="L735" s="33"/>
      <c r="M735" s="130" t="s">
        <v>19</v>
      </c>
      <c r="N735" s="131" t="s">
        <v>42</v>
      </c>
      <c r="P735" s="132">
        <f>O735*H735</f>
        <v>0</v>
      </c>
      <c r="Q735" s="132">
        <v>0</v>
      </c>
      <c r="R735" s="132">
        <f>Q735*H735</f>
        <v>0</v>
      </c>
      <c r="S735" s="132">
        <v>0</v>
      </c>
      <c r="T735" s="133">
        <f>S735*H735</f>
        <v>0</v>
      </c>
      <c r="AR735" s="134" t="s">
        <v>276</v>
      </c>
      <c r="AT735" s="134" t="s">
        <v>150</v>
      </c>
      <c r="AU735" s="134" t="s">
        <v>78</v>
      </c>
      <c r="AY735" s="18" t="s">
        <v>147</v>
      </c>
      <c r="BE735" s="135">
        <f>IF(N735="základní",J735,0)</f>
        <v>0</v>
      </c>
      <c r="BF735" s="135">
        <f>IF(N735="snížená",J735,0)</f>
        <v>0</v>
      </c>
      <c r="BG735" s="135">
        <f>IF(N735="zákl. přenesená",J735,0)</f>
        <v>0</v>
      </c>
      <c r="BH735" s="135">
        <f>IF(N735="sníž. přenesená",J735,0)</f>
        <v>0</v>
      </c>
      <c r="BI735" s="135">
        <f>IF(N735="nulová",J735,0)</f>
        <v>0</v>
      </c>
      <c r="BJ735" s="18" t="s">
        <v>76</v>
      </c>
      <c r="BK735" s="135">
        <f>ROUND(I735*H735,2)</f>
        <v>0</v>
      </c>
      <c r="BL735" s="18" t="s">
        <v>276</v>
      </c>
      <c r="BM735" s="134" t="s">
        <v>1149</v>
      </c>
    </row>
    <row r="736" spans="2:65" s="12" customFormat="1">
      <c r="B736" s="140"/>
      <c r="D736" s="141" t="s">
        <v>159</v>
      </c>
      <c r="E736" s="142" t="s">
        <v>19</v>
      </c>
      <c r="F736" s="143" t="s">
        <v>1150</v>
      </c>
      <c r="H736" s="142" t="s">
        <v>19</v>
      </c>
      <c r="I736" s="144"/>
      <c r="L736" s="140"/>
      <c r="M736" s="145"/>
      <c r="T736" s="146"/>
      <c r="AT736" s="142" t="s">
        <v>159</v>
      </c>
      <c r="AU736" s="142" t="s">
        <v>78</v>
      </c>
      <c r="AV736" s="12" t="s">
        <v>76</v>
      </c>
      <c r="AW736" s="12" t="s">
        <v>32</v>
      </c>
      <c r="AX736" s="12" t="s">
        <v>71</v>
      </c>
      <c r="AY736" s="142" t="s">
        <v>147</v>
      </c>
    </row>
    <row r="737" spans="2:65" s="13" customFormat="1">
      <c r="B737" s="147"/>
      <c r="D737" s="141" t="s">
        <v>159</v>
      </c>
      <c r="E737" s="148" t="s">
        <v>19</v>
      </c>
      <c r="F737" s="149" t="s">
        <v>148</v>
      </c>
      <c r="H737" s="150">
        <v>3</v>
      </c>
      <c r="I737" s="151"/>
      <c r="L737" s="147"/>
      <c r="M737" s="152"/>
      <c r="T737" s="153"/>
      <c r="AT737" s="148" t="s">
        <v>159</v>
      </c>
      <c r="AU737" s="148" t="s">
        <v>78</v>
      </c>
      <c r="AV737" s="13" t="s">
        <v>78</v>
      </c>
      <c r="AW737" s="13" t="s">
        <v>32</v>
      </c>
      <c r="AX737" s="13" t="s">
        <v>76</v>
      </c>
      <c r="AY737" s="148" t="s">
        <v>147</v>
      </c>
    </row>
    <row r="738" spans="2:65" s="1" customFormat="1" ht="16.5" customHeight="1">
      <c r="B738" s="33"/>
      <c r="C738" s="123" t="s">
        <v>1151</v>
      </c>
      <c r="D738" s="123" t="s">
        <v>150</v>
      </c>
      <c r="E738" s="124" t="s">
        <v>1152</v>
      </c>
      <c r="F738" s="125" t="s">
        <v>1153</v>
      </c>
      <c r="G738" s="126" t="s">
        <v>394</v>
      </c>
      <c r="H738" s="127">
        <v>1</v>
      </c>
      <c r="I738" s="128"/>
      <c r="J738" s="129">
        <f>ROUND(I738*H738,2)</f>
        <v>0</v>
      </c>
      <c r="K738" s="125" t="s">
        <v>19</v>
      </c>
      <c r="L738" s="33"/>
      <c r="M738" s="130" t="s">
        <v>19</v>
      </c>
      <c r="N738" s="131" t="s">
        <v>42</v>
      </c>
      <c r="P738" s="132">
        <f>O738*H738</f>
        <v>0</v>
      </c>
      <c r="Q738" s="132">
        <v>0</v>
      </c>
      <c r="R738" s="132">
        <f>Q738*H738</f>
        <v>0</v>
      </c>
      <c r="S738" s="132">
        <v>0</v>
      </c>
      <c r="T738" s="133">
        <f>S738*H738</f>
        <v>0</v>
      </c>
      <c r="AR738" s="134" t="s">
        <v>276</v>
      </c>
      <c r="AT738" s="134" t="s">
        <v>150</v>
      </c>
      <c r="AU738" s="134" t="s">
        <v>78</v>
      </c>
      <c r="AY738" s="18" t="s">
        <v>147</v>
      </c>
      <c r="BE738" s="135">
        <f>IF(N738="základní",J738,0)</f>
        <v>0</v>
      </c>
      <c r="BF738" s="135">
        <f>IF(N738="snížená",J738,0)</f>
        <v>0</v>
      </c>
      <c r="BG738" s="135">
        <f>IF(N738="zákl. přenesená",J738,0)</f>
        <v>0</v>
      </c>
      <c r="BH738" s="135">
        <f>IF(N738="sníž. přenesená",J738,0)</f>
        <v>0</v>
      </c>
      <c r="BI738" s="135">
        <f>IF(N738="nulová",J738,0)</f>
        <v>0</v>
      </c>
      <c r="BJ738" s="18" t="s">
        <v>76</v>
      </c>
      <c r="BK738" s="135">
        <f>ROUND(I738*H738,2)</f>
        <v>0</v>
      </c>
      <c r="BL738" s="18" t="s">
        <v>276</v>
      </c>
      <c r="BM738" s="134" t="s">
        <v>1154</v>
      </c>
    </row>
    <row r="739" spans="2:65" s="12" customFormat="1">
      <c r="B739" s="140"/>
      <c r="D739" s="141" t="s">
        <v>159</v>
      </c>
      <c r="E739" s="142" t="s">
        <v>19</v>
      </c>
      <c r="F739" s="143" t="s">
        <v>1155</v>
      </c>
      <c r="H739" s="142" t="s">
        <v>19</v>
      </c>
      <c r="I739" s="144"/>
      <c r="L739" s="140"/>
      <c r="M739" s="145"/>
      <c r="T739" s="146"/>
      <c r="AT739" s="142" t="s">
        <v>159</v>
      </c>
      <c r="AU739" s="142" t="s">
        <v>78</v>
      </c>
      <c r="AV739" s="12" t="s">
        <v>76</v>
      </c>
      <c r="AW739" s="12" t="s">
        <v>32</v>
      </c>
      <c r="AX739" s="12" t="s">
        <v>71</v>
      </c>
      <c r="AY739" s="142" t="s">
        <v>147</v>
      </c>
    </row>
    <row r="740" spans="2:65" s="13" customFormat="1">
      <c r="B740" s="147"/>
      <c r="D740" s="141" t="s">
        <v>159</v>
      </c>
      <c r="E740" s="148" t="s">
        <v>19</v>
      </c>
      <c r="F740" s="149" t="s">
        <v>76</v>
      </c>
      <c r="H740" s="150">
        <v>1</v>
      </c>
      <c r="I740" s="151"/>
      <c r="L740" s="147"/>
      <c r="M740" s="152"/>
      <c r="T740" s="153"/>
      <c r="AT740" s="148" t="s">
        <v>159</v>
      </c>
      <c r="AU740" s="148" t="s">
        <v>78</v>
      </c>
      <c r="AV740" s="13" t="s">
        <v>78</v>
      </c>
      <c r="AW740" s="13" t="s">
        <v>32</v>
      </c>
      <c r="AX740" s="13" t="s">
        <v>76</v>
      </c>
      <c r="AY740" s="148" t="s">
        <v>147</v>
      </c>
    </row>
    <row r="741" spans="2:65" s="1" customFormat="1" ht="16.5" customHeight="1">
      <c r="B741" s="33"/>
      <c r="C741" s="123" t="s">
        <v>1156</v>
      </c>
      <c r="D741" s="123" t="s">
        <v>150</v>
      </c>
      <c r="E741" s="124" t="s">
        <v>1157</v>
      </c>
      <c r="F741" s="125" t="s">
        <v>1158</v>
      </c>
      <c r="G741" s="126" t="s">
        <v>394</v>
      </c>
      <c r="H741" s="127">
        <v>1</v>
      </c>
      <c r="I741" s="128"/>
      <c r="J741" s="129">
        <f>ROUND(I741*H741,2)</f>
        <v>0</v>
      </c>
      <c r="K741" s="125" t="s">
        <v>19</v>
      </c>
      <c r="L741" s="33"/>
      <c r="M741" s="130" t="s">
        <v>19</v>
      </c>
      <c r="N741" s="131" t="s">
        <v>42</v>
      </c>
      <c r="P741" s="132">
        <f>O741*H741</f>
        <v>0</v>
      </c>
      <c r="Q741" s="132">
        <v>0</v>
      </c>
      <c r="R741" s="132">
        <f>Q741*H741</f>
        <v>0</v>
      </c>
      <c r="S741" s="132">
        <v>0</v>
      </c>
      <c r="T741" s="133">
        <f>S741*H741</f>
        <v>0</v>
      </c>
      <c r="AR741" s="134" t="s">
        <v>276</v>
      </c>
      <c r="AT741" s="134" t="s">
        <v>150</v>
      </c>
      <c r="AU741" s="134" t="s">
        <v>78</v>
      </c>
      <c r="AY741" s="18" t="s">
        <v>147</v>
      </c>
      <c r="BE741" s="135">
        <f>IF(N741="základní",J741,0)</f>
        <v>0</v>
      </c>
      <c r="BF741" s="135">
        <f>IF(N741="snížená",J741,0)</f>
        <v>0</v>
      </c>
      <c r="BG741" s="135">
        <f>IF(N741="zákl. přenesená",J741,0)</f>
        <v>0</v>
      </c>
      <c r="BH741" s="135">
        <f>IF(N741="sníž. přenesená",J741,0)</f>
        <v>0</v>
      </c>
      <c r="BI741" s="135">
        <f>IF(N741="nulová",J741,0)</f>
        <v>0</v>
      </c>
      <c r="BJ741" s="18" t="s">
        <v>76</v>
      </c>
      <c r="BK741" s="135">
        <f>ROUND(I741*H741,2)</f>
        <v>0</v>
      </c>
      <c r="BL741" s="18" t="s">
        <v>276</v>
      </c>
      <c r="BM741" s="134" t="s">
        <v>1159</v>
      </c>
    </row>
    <row r="742" spans="2:65" s="12" customFormat="1">
      <c r="B742" s="140"/>
      <c r="D742" s="141" t="s">
        <v>159</v>
      </c>
      <c r="E742" s="142" t="s">
        <v>19</v>
      </c>
      <c r="F742" s="143" t="s">
        <v>1160</v>
      </c>
      <c r="H742" s="142" t="s">
        <v>19</v>
      </c>
      <c r="I742" s="144"/>
      <c r="L742" s="140"/>
      <c r="M742" s="145"/>
      <c r="T742" s="146"/>
      <c r="AT742" s="142" t="s">
        <v>159</v>
      </c>
      <c r="AU742" s="142" t="s">
        <v>78</v>
      </c>
      <c r="AV742" s="12" t="s">
        <v>76</v>
      </c>
      <c r="AW742" s="12" t="s">
        <v>32</v>
      </c>
      <c r="AX742" s="12" t="s">
        <v>71</v>
      </c>
      <c r="AY742" s="142" t="s">
        <v>147</v>
      </c>
    </row>
    <row r="743" spans="2:65" s="13" customFormat="1">
      <c r="B743" s="147"/>
      <c r="D743" s="141" t="s">
        <v>159</v>
      </c>
      <c r="E743" s="148" t="s">
        <v>19</v>
      </c>
      <c r="F743" s="149" t="s">
        <v>76</v>
      </c>
      <c r="H743" s="150">
        <v>1</v>
      </c>
      <c r="I743" s="151"/>
      <c r="L743" s="147"/>
      <c r="M743" s="152"/>
      <c r="T743" s="153"/>
      <c r="AT743" s="148" t="s">
        <v>159</v>
      </c>
      <c r="AU743" s="148" t="s">
        <v>78</v>
      </c>
      <c r="AV743" s="13" t="s">
        <v>78</v>
      </c>
      <c r="AW743" s="13" t="s">
        <v>32</v>
      </c>
      <c r="AX743" s="13" t="s">
        <v>76</v>
      </c>
      <c r="AY743" s="148" t="s">
        <v>147</v>
      </c>
    </row>
    <row r="744" spans="2:65" s="1" customFormat="1" ht="44.25" customHeight="1">
      <c r="B744" s="33"/>
      <c r="C744" s="123" t="s">
        <v>1161</v>
      </c>
      <c r="D744" s="123" t="s">
        <v>150</v>
      </c>
      <c r="E744" s="124" t="s">
        <v>1162</v>
      </c>
      <c r="F744" s="125" t="s">
        <v>1163</v>
      </c>
      <c r="G744" s="126" t="s">
        <v>166</v>
      </c>
      <c r="H744" s="127">
        <v>10</v>
      </c>
      <c r="I744" s="128"/>
      <c r="J744" s="129">
        <f>ROUND(I744*H744,2)</f>
        <v>0</v>
      </c>
      <c r="K744" s="125" t="s">
        <v>154</v>
      </c>
      <c r="L744" s="33"/>
      <c r="M744" s="130" t="s">
        <v>19</v>
      </c>
      <c r="N744" s="131" t="s">
        <v>42</v>
      </c>
      <c r="P744" s="132">
        <f>O744*H744</f>
        <v>0</v>
      </c>
      <c r="Q744" s="132">
        <v>0</v>
      </c>
      <c r="R744" s="132">
        <f>Q744*H744</f>
        <v>0</v>
      </c>
      <c r="S744" s="132">
        <v>0</v>
      </c>
      <c r="T744" s="133">
        <f>S744*H744</f>
        <v>0</v>
      </c>
      <c r="AR744" s="134" t="s">
        <v>276</v>
      </c>
      <c r="AT744" s="134" t="s">
        <v>150</v>
      </c>
      <c r="AU744" s="134" t="s">
        <v>78</v>
      </c>
      <c r="AY744" s="18" t="s">
        <v>147</v>
      </c>
      <c r="BE744" s="135">
        <f>IF(N744="základní",J744,0)</f>
        <v>0</v>
      </c>
      <c r="BF744" s="135">
        <f>IF(N744="snížená",J744,0)</f>
        <v>0</v>
      </c>
      <c r="BG744" s="135">
        <f>IF(N744="zákl. přenesená",J744,0)</f>
        <v>0</v>
      </c>
      <c r="BH744" s="135">
        <f>IF(N744="sníž. přenesená",J744,0)</f>
        <v>0</v>
      </c>
      <c r="BI744" s="135">
        <f>IF(N744="nulová",J744,0)</f>
        <v>0</v>
      </c>
      <c r="BJ744" s="18" t="s">
        <v>76</v>
      </c>
      <c r="BK744" s="135">
        <f>ROUND(I744*H744,2)</f>
        <v>0</v>
      </c>
      <c r="BL744" s="18" t="s">
        <v>276</v>
      </c>
      <c r="BM744" s="134" t="s">
        <v>1164</v>
      </c>
    </row>
    <row r="745" spans="2:65" s="1" customFormat="1">
      <c r="B745" s="33"/>
      <c r="D745" s="136" t="s">
        <v>157</v>
      </c>
      <c r="F745" s="137" t="s">
        <v>1165</v>
      </c>
      <c r="I745" s="138"/>
      <c r="L745" s="33"/>
      <c r="M745" s="139"/>
      <c r="T745" s="54"/>
      <c r="AT745" s="18" t="s">
        <v>157</v>
      </c>
      <c r="AU745" s="18" t="s">
        <v>78</v>
      </c>
    </row>
    <row r="746" spans="2:65" s="13" customFormat="1">
      <c r="B746" s="147"/>
      <c r="D746" s="141" t="s">
        <v>159</v>
      </c>
      <c r="E746" s="148" t="s">
        <v>19</v>
      </c>
      <c r="F746" s="149" t="s">
        <v>1166</v>
      </c>
      <c r="H746" s="150">
        <v>5</v>
      </c>
      <c r="I746" s="151"/>
      <c r="L746" s="147"/>
      <c r="M746" s="152"/>
      <c r="T746" s="153"/>
      <c r="AT746" s="148" t="s">
        <v>159</v>
      </c>
      <c r="AU746" s="148" t="s">
        <v>78</v>
      </c>
      <c r="AV746" s="13" t="s">
        <v>78</v>
      </c>
      <c r="AW746" s="13" t="s">
        <v>32</v>
      </c>
      <c r="AX746" s="13" t="s">
        <v>71</v>
      </c>
      <c r="AY746" s="148" t="s">
        <v>147</v>
      </c>
    </row>
    <row r="747" spans="2:65" s="13" customFormat="1" ht="22.5">
      <c r="B747" s="147"/>
      <c r="D747" s="141" t="s">
        <v>159</v>
      </c>
      <c r="E747" s="148" t="s">
        <v>19</v>
      </c>
      <c r="F747" s="149" t="s">
        <v>1167</v>
      </c>
      <c r="H747" s="150">
        <v>5</v>
      </c>
      <c r="I747" s="151"/>
      <c r="L747" s="147"/>
      <c r="M747" s="152"/>
      <c r="T747" s="153"/>
      <c r="AT747" s="148" t="s">
        <v>159</v>
      </c>
      <c r="AU747" s="148" t="s">
        <v>78</v>
      </c>
      <c r="AV747" s="13" t="s">
        <v>78</v>
      </c>
      <c r="AW747" s="13" t="s">
        <v>32</v>
      </c>
      <c r="AX747" s="13" t="s">
        <v>71</v>
      </c>
      <c r="AY747" s="148" t="s">
        <v>147</v>
      </c>
    </row>
    <row r="748" spans="2:65" s="14" customFormat="1">
      <c r="B748" s="154"/>
      <c r="D748" s="141" t="s">
        <v>159</v>
      </c>
      <c r="E748" s="155" t="s">
        <v>19</v>
      </c>
      <c r="F748" s="156" t="s">
        <v>163</v>
      </c>
      <c r="H748" s="157">
        <v>10</v>
      </c>
      <c r="I748" s="158"/>
      <c r="L748" s="154"/>
      <c r="M748" s="159"/>
      <c r="T748" s="160"/>
      <c r="AT748" s="155" t="s">
        <v>159</v>
      </c>
      <c r="AU748" s="155" t="s">
        <v>78</v>
      </c>
      <c r="AV748" s="14" t="s">
        <v>155</v>
      </c>
      <c r="AW748" s="14" t="s">
        <v>32</v>
      </c>
      <c r="AX748" s="14" t="s">
        <v>76</v>
      </c>
      <c r="AY748" s="155" t="s">
        <v>147</v>
      </c>
    </row>
    <row r="749" spans="2:65" s="1" customFormat="1" ht="24.2" customHeight="1">
      <c r="B749" s="33"/>
      <c r="C749" s="161" t="s">
        <v>1168</v>
      </c>
      <c r="D749" s="161" t="s">
        <v>338</v>
      </c>
      <c r="E749" s="162" t="s">
        <v>1169</v>
      </c>
      <c r="F749" s="163" t="s">
        <v>1170</v>
      </c>
      <c r="G749" s="164" t="s">
        <v>166</v>
      </c>
      <c r="H749" s="165">
        <v>5</v>
      </c>
      <c r="I749" s="166"/>
      <c r="J749" s="167">
        <f>ROUND(I749*H749,2)</f>
        <v>0</v>
      </c>
      <c r="K749" s="163" t="s">
        <v>154</v>
      </c>
      <c r="L749" s="168"/>
      <c r="M749" s="169" t="s">
        <v>19</v>
      </c>
      <c r="N749" s="170" t="s">
        <v>42</v>
      </c>
      <c r="P749" s="132">
        <f>O749*H749</f>
        <v>0</v>
      </c>
      <c r="Q749" s="132">
        <v>9.0000000000000006E-5</v>
      </c>
      <c r="R749" s="132">
        <f>Q749*H749</f>
        <v>4.5000000000000004E-4</v>
      </c>
      <c r="S749" s="132">
        <v>0</v>
      </c>
      <c r="T749" s="133">
        <f>S749*H749</f>
        <v>0</v>
      </c>
      <c r="AR749" s="134" t="s">
        <v>381</v>
      </c>
      <c r="AT749" s="134" t="s">
        <v>338</v>
      </c>
      <c r="AU749" s="134" t="s">
        <v>78</v>
      </c>
      <c r="AY749" s="18" t="s">
        <v>147</v>
      </c>
      <c r="BE749" s="135">
        <f>IF(N749="základní",J749,0)</f>
        <v>0</v>
      </c>
      <c r="BF749" s="135">
        <f>IF(N749="snížená",J749,0)</f>
        <v>0</v>
      </c>
      <c r="BG749" s="135">
        <f>IF(N749="zákl. přenesená",J749,0)</f>
        <v>0</v>
      </c>
      <c r="BH749" s="135">
        <f>IF(N749="sníž. přenesená",J749,0)</f>
        <v>0</v>
      </c>
      <c r="BI749" s="135">
        <f>IF(N749="nulová",J749,0)</f>
        <v>0</v>
      </c>
      <c r="BJ749" s="18" t="s">
        <v>76</v>
      </c>
      <c r="BK749" s="135">
        <f>ROUND(I749*H749,2)</f>
        <v>0</v>
      </c>
      <c r="BL749" s="18" t="s">
        <v>276</v>
      </c>
      <c r="BM749" s="134" t="s">
        <v>1171</v>
      </c>
    </row>
    <row r="750" spans="2:65" s="1" customFormat="1" ht="33" customHeight="1">
      <c r="B750" s="33"/>
      <c r="C750" s="161" t="s">
        <v>1172</v>
      </c>
      <c r="D750" s="161" t="s">
        <v>338</v>
      </c>
      <c r="E750" s="162" t="s">
        <v>1173</v>
      </c>
      <c r="F750" s="163" t="s">
        <v>1174</v>
      </c>
      <c r="G750" s="164" t="s">
        <v>166</v>
      </c>
      <c r="H750" s="165">
        <v>5</v>
      </c>
      <c r="I750" s="166"/>
      <c r="J750" s="167">
        <f>ROUND(I750*H750,2)</f>
        <v>0</v>
      </c>
      <c r="K750" s="163" t="s">
        <v>154</v>
      </c>
      <c r="L750" s="168"/>
      <c r="M750" s="169" t="s">
        <v>19</v>
      </c>
      <c r="N750" s="170" t="s">
        <v>42</v>
      </c>
      <c r="P750" s="132">
        <f>O750*H750</f>
        <v>0</v>
      </c>
      <c r="Q750" s="132">
        <v>9.0000000000000006E-5</v>
      </c>
      <c r="R750" s="132">
        <f>Q750*H750</f>
        <v>4.5000000000000004E-4</v>
      </c>
      <c r="S750" s="132">
        <v>0</v>
      </c>
      <c r="T750" s="133">
        <f>S750*H750</f>
        <v>0</v>
      </c>
      <c r="AR750" s="134" t="s">
        <v>381</v>
      </c>
      <c r="AT750" s="134" t="s">
        <v>338</v>
      </c>
      <c r="AU750" s="134" t="s">
        <v>78</v>
      </c>
      <c r="AY750" s="18" t="s">
        <v>147</v>
      </c>
      <c r="BE750" s="135">
        <f>IF(N750="základní",J750,0)</f>
        <v>0</v>
      </c>
      <c r="BF750" s="135">
        <f>IF(N750="snížená",J750,0)</f>
        <v>0</v>
      </c>
      <c r="BG750" s="135">
        <f>IF(N750="zákl. přenesená",J750,0)</f>
        <v>0</v>
      </c>
      <c r="BH750" s="135">
        <f>IF(N750="sníž. přenesená",J750,0)</f>
        <v>0</v>
      </c>
      <c r="BI750" s="135">
        <f>IF(N750="nulová",J750,0)</f>
        <v>0</v>
      </c>
      <c r="BJ750" s="18" t="s">
        <v>76</v>
      </c>
      <c r="BK750" s="135">
        <f>ROUND(I750*H750,2)</f>
        <v>0</v>
      </c>
      <c r="BL750" s="18" t="s">
        <v>276</v>
      </c>
      <c r="BM750" s="134" t="s">
        <v>1175</v>
      </c>
    </row>
    <row r="751" spans="2:65" s="1" customFormat="1" ht="49.15" customHeight="1">
      <c r="B751" s="33"/>
      <c r="C751" s="123" t="s">
        <v>1176</v>
      </c>
      <c r="D751" s="123" t="s">
        <v>150</v>
      </c>
      <c r="E751" s="124" t="s">
        <v>1177</v>
      </c>
      <c r="F751" s="125" t="s">
        <v>1178</v>
      </c>
      <c r="G751" s="126" t="s">
        <v>166</v>
      </c>
      <c r="H751" s="127">
        <v>6</v>
      </c>
      <c r="I751" s="128"/>
      <c r="J751" s="129">
        <f>ROUND(I751*H751,2)</f>
        <v>0</v>
      </c>
      <c r="K751" s="125" t="s">
        <v>154</v>
      </c>
      <c r="L751" s="33"/>
      <c r="M751" s="130" t="s">
        <v>19</v>
      </c>
      <c r="N751" s="131" t="s">
        <v>42</v>
      </c>
      <c r="P751" s="132">
        <f>O751*H751</f>
        <v>0</v>
      </c>
      <c r="Q751" s="132">
        <v>0</v>
      </c>
      <c r="R751" s="132">
        <f>Q751*H751</f>
        <v>0</v>
      </c>
      <c r="S751" s="132">
        <v>0</v>
      </c>
      <c r="T751" s="133">
        <f>S751*H751</f>
        <v>0</v>
      </c>
      <c r="AR751" s="134" t="s">
        <v>276</v>
      </c>
      <c r="AT751" s="134" t="s">
        <v>150</v>
      </c>
      <c r="AU751" s="134" t="s">
        <v>78</v>
      </c>
      <c r="AY751" s="18" t="s">
        <v>147</v>
      </c>
      <c r="BE751" s="135">
        <f>IF(N751="základní",J751,0)</f>
        <v>0</v>
      </c>
      <c r="BF751" s="135">
        <f>IF(N751="snížená",J751,0)</f>
        <v>0</v>
      </c>
      <c r="BG751" s="135">
        <f>IF(N751="zákl. přenesená",J751,0)</f>
        <v>0</v>
      </c>
      <c r="BH751" s="135">
        <f>IF(N751="sníž. přenesená",J751,0)</f>
        <v>0</v>
      </c>
      <c r="BI751" s="135">
        <f>IF(N751="nulová",J751,0)</f>
        <v>0</v>
      </c>
      <c r="BJ751" s="18" t="s">
        <v>76</v>
      </c>
      <c r="BK751" s="135">
        <f>ROUND(I751*H751,2)</f>
        <v>0</v>
      </c>
      <c r="BL751" s="18" t="s">
        <v>276</v>
      </c>
      <c r="BM751" s="134" t="s">
        <v>1179</v>
      </c>
    </row>
    <row r="752" spans="2:65" s="1" customFormat="1">
      <c r="B752" s="33"/>
      <c r="D752" s="136" t="s">
        <v>157</v>
      </c>
      <c r="F752" s="137" t="s">
        <v>1180</v>
      </c>
      <c r="I752" s="138"/>
      <c r="L752" s="33"/>
      <c r="M752" s="139"/>
      <c r="T752" s="54"/>
      <c r="AT752" s="18" t="s">
        <v>157</v>
      </c>
      <c r="AU752" s="18" t="s">
        <v>78</v>
      </c>
    </row>
    <row r="753" spans="2:65" s="13" customFormat="1">
      <c r="B753" s="147"/>
      <c r="D753" s="141" t="s">
        <v>159</v>
      </c>
      <c r="E753" s="148" t="s">
        <v>19</v>
      </c>
      <c r="F753" s="149" t="s">
        <v>1181</v>
      </c>
      <c r="H753" s="150">
        <v>6</v>
      </c>
      <c r="I753" s="151"/>
      <c r="L753" s="147"/>
      <c r="M753" s="152"/>
      <c r="T753" s="153"/>
      <c r="AT753" s="148" t="s">
        <v>159</v>
      </c>
      <c r="AU753" s="148" t="s">
        <v>78</v>
      </c>
      <c r="AV753" s="13" t="s">
        <v>78</v>
      </c>
      <c r="AW753" s="13" t="s">
        <v>32</v>
      </c>
      <c r="AX753" s="13" t="s">
        <v>71</v>
      </c>
      <c r="AY753" s="148" t="s">
        <v>147</v>
      </c>
    </row>
    <row r="754" spans="2:65" s="14" customFormat="1">
      <c r="B754" s="154"/>
      <c r="D754" s="141" t="s">
        <v>159</v>
      </c>
      <c r="E754" s="155" t="s">
        <v>19</v>
      </c>
      <c r="F754" s="156" t="s">
        <v>163</v>
      </c>
      <c r="H754" s="157">
        <v>6</v>
      </c>
      <c r="I754" s="158"/>
      <c r="L754" s="154"/>
      <c r="M754" s="159"/>
      <c r="T754" s="160"/>
      <c r="AT754" s="155" t="s">
        <v>159</v>
      </c>
      <c r="AU754" s="155" t="s">
        <v>78</v>
      </c>
      <c r="AV754" s="14" t="s">
        <v>155</v>
      </c>
      <c r="AW754" s="14" t="s">
        <v>32</v>
      </c>
      <c r="AX754" s="14" t="s">
        <v>76</v>
      </c>
      <c r="AY754" s="155" t="s">
        <v>147</v>
      </c>
    </row>
    <row r="755" spans="2:65" s="1" customFormat="1" ht="24.2" customHeight="1">
      <c r="B755" s="33"/>
      <c r="C755" s="161" t="s">
        <v>1182</v>
      </c>
      <c r="D755" s="161" t="s">
        <v>338</v>
      </c>
      <c r="E755" s="162" t="s">
        <v>1183</v>
      </c>
      <c r="F755" s="163" t="s">
        <v>1184</v>
      </c>
      <c r="G755" s="164" t="s">
        <v>166</v>
      </c>
      <c r="H755" s="165">
        <v>6</v>
      </c>
      <c r="I755" s="166"/>
      <c r="J755" s="167">
        <f>ROUND(I755*H755,2)</f>
        <v>0</v>
      </c>
      <c r="K755" s="163" t="s">
        <v>154</v>
      </c>
      <c r="L755" s="168"/>
      <c r="M755" s="169" t="s">
        <v>19</v>
      </c>
      <c r="N755" s="170" t="s">
        <v>42</v>
      </c>
      <c r="P755" s="132">
        <f>O755*H755</f>
        <v>0</v>
      </c>
      <c r="Q755" s="132">
        <v>4.0000000000000003E-5</v>
      </c>
      <c r="R755" s="132">
        <f>Q755*H755</f>
        <v>2.4000000000000003E-4</v>
      </c>
      <c r="S755" s="132">
        <v>0</v>
      </c>
      <c r="T755" s="133">
        <f>S755*H755</f>
        <v>0</v>
      </c>
      <c r="AR755" s="134" t="s">
        <v>381</v>
      </c>
      <c r="AT755" s="134" t="s">
        <v>338</v>
      </c>
      <c r="AU755" s="134" t="s">
        <v>78</v>
      </c>
      <c r="AY755" s="18" t="s">
        <v>147</v>
      </c>
      <c r="BE755" s="135">
        <f>IF(N755="základní",J755,0)</f>
        <v>0</v>
      </c>
      <c r="BF755" s="135">
        <f>IF(N755="snížená",J755,0)</f>
        <v>0</v>
      </c>
      <c r="BG755" s="135">
        <f>IF(N755="zákl. přenesená",J755,0)</f>
        <v>0</v>
      </c>
      <c r="BH755" s="135">
        <f>IF(N755="sníž. přenesená",J755,0)</f>
        <v>0</v>
      </c>
      <c r="BI755" s="135">
        <f>IF(N755="nulová",J755,0)</f>
        <v>0</v>
      </c>
      <c r="BJ755" s="18" t="s">
        <v>76</v>
      </c>
      <c r="BK755" s="135">
        <f>ROUND(I755*H755,2)</f>
        <v>0</v>
      </c>
      <c r="BL755" s="18" t="s">
        <v>276</v>
      </c>
      <c r="BM755" s="134" t="s">
        <v>1185</v>
      </c>
    </row>
    <row r="756" spans="2:65" s="1" customFormat="1" ht="62.65" customHeight="1">
      <c r="B756" s="33"/>
      <c r="C756" s="123" t="s">
        <v>1186</v>
      </c>
      <c r="D756" s="123" t="s">
        <v>150</v>
      </c>
      <c r="E756" s="124" t="s">
        <v>1187</v>
      </c>
      <c r="F756" s="125" t="s">
        <v>1188</v>
      </c>
      <c r="G756" s="126" t="s">
        <v>166</v>
      </c>
      <c r="H756" s="127">
        <v>11</v>
      </c>
      <c r="I756" s="128"/>
      <c r="J756" s="129">
        <f>ROUND(I756*H756,2)</f>
        <v>0</v>
      </c>
      <c r="K756" s="125" t="s">
        <v>154</v>
      </c>
      <c r="L756" s="33"/>
      <c r="M756" s="130" t="s">
        <v>19</v>
      </c>
      <c r="N756" s="131" t="s">
        <v>42</v>
      </c>
      <c r="P756" s="132">
        <f>O756*H756</f>
        <v>0</v>
      </c>
      <c r="Q756" s="132">
        <v>0</v>
      </c>
      <c r="R756" s="132">
        <f>Q756*H756</f>
        <v>0</v>
      </c>
      <c r="S756" s="132">
        <v>0</v>
      </c>
      <c r="T756" s="133">
        <f>S756*H756</f>
        <v>0</v>
      </c>
      <c r="AR756" s="134" t="s">
        <v>276</v>
      </c>
      <c r="AT756" s="134" t="s">
        <v>150</v>
      </c>
      <c r="AU756" s="134" t="s">
        <v>78</v>
      </c>
      <c r="AY756" s="18" t="s">
        <v>147</v>
      </c>
      <c r="BE756" s="135">
        <f>IF(N756="základní",J756,0)</f>
        <v>0</v>
      </c>
      <c r="BF756" s="135">
        <f>IF(N756="snížená",J756,0)</f>
        <v>0</v>
      </c>
      <c r="BG756" s="135">
        <f>IF(N756="zákl. přenesená",J756,0)</f>
        <v>0</v>
      </c>
      <c r="BH756" s="135">
        <f>IF(N756="sníž. přenesená",J756,0)</f>
        <v>0</v>
      </c>
      <c r="BI756" s="135">
        <f>IF(N756="nulová",J756,0)</f>
        <v>0</v>
      </c>
      <c r="BJ756" s="18" t="s">
        <v>76</v>
      </c>
      <c r="BK756" s="135">
        <f>ROUND(I756*H756,2)</f>
        <v>0</v>
      </c>
      <c r="BL756" s="18" t="s">
        <v>276</v>
      </c>
      <c r="BM756" s="134" t="s">
        <v>1189</v>
      </c>
    </row>
    <row r="757" spans="2:65" s="1" customFormat="1">
      <c r="B757" s="33"/>
      <c r="D757" s="136" t="s">
        <v>157</v>
      </c>
      <c r="F757" s="137" t="s">
        <v>1190</v>
      </c>
      <c r="I757" s="138"/>
      <c r="L757" s="33"/>
      <c r="M757" s="139"/>
      <c r="T757" s="54"/>
      <c r="AT757" s="18" t="s">
        <v>157</v>
      </c>
      <c r="AU757" s="18" t="s">
        <v>78</v>
      </c>
    </row>
    <row r="758" spans="2:65" s="13" customFormat="1" ht="22.5">
      <c r="B758" s="147"/>
      <c r="D758" s="141" t="s">
        <v>159</v>
      </c>
      <c r="E758" s="148" t="s">
        <v>19</v>
      </c>
      <c r="F758" s="149" t="s">
        <v>1191</v>
      </c>
      <c r="H758" s="150">
        <v>11</v>
      </c>
      <c r="I758" s="151"/>
      <c r="L758" s="147"/>
      <c r="M758" s="152"/>
      <c r="T758" s="153"/>
      <c r="AT758" s="148" t="s">
        <v>159</v>
      </c>
      <c r="AU758" s="148" t="s">
        <v>78</v>
      </c>
      <c r="AV758" s="13" t="s">
        <v>78</v>
      </c>
      <c r="AW758" s="13" t="s">
        <v>32</v>
      </c>
      <c r="AX758" s="13" t="s">
        <v>71</v>
      </c>
      <c r="AY758" s="148" t="s">
        <v>147</v>
      </c>
    </row>
    <row r="759" spans="2:65" s="14" customFormat="1">
      <c r="B759" s="154"/>
      <c r="D759" s="141" t="s">
        <v>159</v>
      </c>
      <c r="E759" s="155" t="s">
        <v>19</v>
      </c>
      <c r="F759" s="156" t="s">
        <v>163</v>
      </c>
      <c r="H759" s="157">
        <v>11</v>
      </c>
      <c r="I759" s="158"/>
      <c r="L759" s="154"/>
      <c r="M759" s="159"/>
      <c r="T759" s="160"/>
      <c r="AT759" s="155" t="s">
        <v>159</v>
      </c>
      <c r="AU759" s="155" t="s">
        <v>78</v>
      </c>
      <c r="AV759" s="14" t="s">
        <v>155</v>
      </c>
      <c r="AW759" s="14" t="s">
        <v>32</v>
      </c>
      <c r="AX759" s="14" t="s">
        <v>76</v>
      </c>
      <c r="AY759" s="155" t="s">
        <v>147</v>
      </c>
    </row>
    <row r="760" spans="2:65" s="1" customFormat="1" ht="33" customHeight="1">
      <c r="B760" s="33"/>
      <c r="C760" s="161" t="s">
        <v>1192</v>
      </c>
      <c r="D760" s="161" t="s">
        <v>338</v>
      </c>
      <c r="E760" s="162" t="s">
        <v>1193</v>
      </c>
      <c r="F760" s="163" t="s">
        <v>1194</v>
      </c>
      <c r="G760" s="164" t="s">
        <v>166</v>
      </c>
      <c r="H760" s="165">
        <v>11</v>
      </c>
      <c r="I760" s="166"/>
      <c r="J760" s="167">
        <f>ROUND(I760*H760,2)</f>
        <v>0</v>
      </c>
      <c r="K760" s="163" t="s">
        <v>154</v>
      </c>
      <c r="L760" s="168"/>
      <c r="M760" s="169" t="s">
        <v>19</v>
      </c>
      <c r="N760" s="170" t="s">
        <v>42</v>
      </c>
      <c r="P760" s="132">
        <f>O760*H760</f>
        <v>0</v>
      </c>
      <c r="Q760" s="132">
        <v>4.0000000000000003E-5</v>
      </c>
      <c r="R760" s="132">
        <f>Q760*H760</f>
        <v>4.4000000000000002E-4</v>
      </c>
      <c r="S760" s="132">
        <v>0</v>
      </c>
      <c r="T760" s="133">
        <f>S760*H760</f>
        <v>0</v>
      </c>
      <c r="AR760" s="134" t="s">
        <v>381</v>
      </c>
      <c r="AT760" s="134" t="s">
        <v>338</v>
      </c>
      <c r="AU760" s="134" t="s">
        <v>78</v>
      </c>
      <c r="AY760" s="18" t="s">
        <v>147</v>
      </c>
      <c r="BE760" s="135">
        <f>IF(N760="základní",J760,0)</f>
        <v>0</v>
      </c>
      <c r="BF760" s="135">
        <f>IF(N760="snížená",J760,0)</f>
        <v>0</v>
      </c>
      <c r="BG760" s="135">
        <f>IF(N760="zákl. přenesená",J760,0)</f>
        <v>0</v>
      </c>
      <c r="BH760" s="135">
        <f>IF(N760="sníž. přenesená",J760,0)</f>
        <v>0</v>
      </c>
      <c r="BI760" s="135">
        <f>IF(N760="nulová",J760,0)</f>
        <v>0</v>
      </c>
      <c r="BJ760" s="18" t="s">
        <v>76</v>
      </c>
      <c r="BK760" s="135">
        <f>ROUND(I760*H760,2)</f>
        <v>0</v>
      </c>
      <c r="BL760" s="18" t="s">
        <v>276</v>
      </c>
      <c r="BM760" s="134" t="s">
        <v>1195</v>
      </c>
    </row>
    <row r="761" spans="2:65" s="1" customFormat="1" ht="24.2" customHeight="1">
      <c r="B761" s="33"/>
      <c r="C761" s="161" t="s">
        <v>1196</v>
      </c>
      <c r="D761" s="161" t="s">
        <v>338</v>
      </c>
      <c r="E761" s="162" t="s">
        <v>1197</v>
      </c>
      <c r="F761" s="163" t="s">
        <v>1198</v>
      </c>
      <c r="G761" s="164" t="s">
        <v>166</v>
      </c>
      <c r="H761" s="165">
        <v>23</v>
      </c>
      <c r="I761" s="166"/>
      <c r="J761" s="167">
        <f>ROUND(I761*H761,2)</f>
        <v>0</v>
      </c>
      <c r="K761" s="163" t="s">
        <v>154</v>
      </c>
      <c r="L761" s="168"/>
      <c r="M761" s="169" t="s">
        <v>19</v>
      </c>
      <c r="N761" s="170" t="s">
        <v>42</v>
      </c>
      <c r="P761" s="132">
        <f>O761*H761</f>
        <v>0</v>
      </c>
      <c r="Q761" s="132">
        <v>0</v>
      </c>
      <c r="R761" s="132">
        <f>Q761*H761</f>
        <v>0</v>
      </c>
      <c r="S761" s="132">
        <v>0</v>
      </c>
      <c r="T761" s="133">
        <f>S761*H761</f>
        <v>0</v>
      </c>
      <c r="AR761" s="134" t="s">
        <v>381</v>
      </c>
      <c r="AT761" s="134" t="s">
        <v>338</v>
      </c>
      <c r="AU761" s="134" t="s">
        <v>78</v>
      </c>
      <c r="AY761" s="18" t="s">
        <v>147</v>
      </c>
      <c r="BE761" s="135">
        <f>IF(N761="základní",J761,0)</f>
        <v>0</v>
      </c>
      <c r="BF761" s="135">
        <f>IF(N761="snížená",J761,0)</f>
        <v>0</v>
      </c>
      <c r="BG761" s="135">
        <f>IF(N761="zákl. přenesená",J761,0)</f>
        <v>0</v>
      </c>
      <c r="BH761" s="135">
        <f>IF(N761="sníž. přenesená",J761,0)</f>
        <v>0</v>
      </c>
      <c r="BI761" s="135">
        <f>IF(N761="nulová",J761,0)</f>
        <v>0</v>
      </c>
      <c r="BJ761" s="18" t="s">
        <v>76</v>
      </c>
      <c r="BK761" s="135">
        <f>ROUND(I761*H761,2)</f>
        <v>0</v>
      </c>
      <c r="BL761" s="18" t="s">
        <v>276</v>
      </c>
      <c r="BM761" s="134" t="s">
        <v>1199</v>
      </c>
    </row>
    <row r="762" spans="2:65" s="13" customFormat="1">
      <c r="B762" s="147"/>
      <c r="D762" s="141" t="s">
        <v>159</v>
      </c>
      <c r="E762" s="148" t="s">
        <v>19</v>
      </c>
      <c r="F762" s="149" t="s">
        <v>1200</v>
      </c>
      <c r="H762" s="150">
        <v>16</v>
      </c>
      <c r="I762" s="151"/>
      <c r="L762" s="147"/>
      <c r="M762" s="152"/>
      <c r="T762" s="153"/>
      <c r="AT762" s="148" t="s">
        <v>159</v>
      </c>
      <c r="AU762" s="148" t="s">
        <v>78</v>
      </c>
      <c r="AV762" s="13" t="s">
        <v>78</v>
      </c>
      <c r="AW762" s="13" t="s">
        <v>32</v>
      </c>
      <c r="AX762" s="13" t="s">
        <v>71</v>
      </c>
      <c r="AY762" s="148" t="s">
        <v>147</v>
      </c>
    </row>
    <row r="763" spans="2:65" s="13" customFormat="1">
      <c r="B763" s="147"/>
      <c r="D763" s="141" t="s">
        <v>159</v>
      </c>
      <c r="E763" s="148" t="s">
        <v>19</v>
      </c>
      <c r="F763" s="149" t="s">
        <v>1201</v>
      </c>
      <c r="H763" s="150">
        <v>7</v>
      </c>
      <c r="I763" s="151"/>
      <c r="L763" s="147"/>
      <c r="M763" s="152"/>
      <c r="T763" s="153"/>
      <c r="AT763" s="148" t="s">
        <v>159</v>
      </c>
      <c r="AU763" s="148" t="s">
        <v>78</v>
      </c>
      <c r="AV763" s="13" t="s">
        <v>78</v>
      </c>
      <c r="AW763" s="13" t="s">
        <v>32</v>
      </c>
      <c r="AX763" s="13" t="s">
        <v>71</v>
      </c>
      <c r="AY763" s="148" t="s">
        <v>147</v>
      </c>
    </row>
    <row r="764" spans="2:65" s="14" customFormat="1">
      <c r="B764" s="154"/>
      <c r="D764" s="141" t="s">
        <v>159</v>
      </c>
      <c r="E764" s="155" t="s">
        <v>19</v>
      </c>
      <c r="F764" s="156" t="s">
        <v>163</v>
      </c>
      <c r="H764" s="157">
        <v>23</v>
      </c>
      <c r="I764" s="158"/>
      <c r="L764" s="154"/>
      <c r="M764" s="159"/>
      <c r="T764" s="160"/>
      <c r="AT764" s="155" t="s">
        <v>159</v>
      </c>
      <c r="AU764" s="155" t="s">
        <v>78</v>
      </c>
      <c r="AV764" s="14" t="s">
        <v>155</v>
      </c>
      <c r="AW764" s="14" t="s">
        <v>32</v>
      </c>
      <c r="AX764" s="14" t="s">
        <v>76</v>
      </c>
      <c r="AY764" s="155" t="s">
        <v>147</v>
      </c>
    </row>
    <row r="765" spans="2:65" s="1" customFormat="1" ht="49.15" customHeight="1">
      <c r="B765" s="33"/>
      <c r="C765" s="123" t="s">
        <v>1202</v>
      </c>
      <c r="D765" s="123" t="s">
        <v>150</v>
      </c>
      <c r="E765" s="124" t="s">
        <v>1203</v>
      </c>
      <c r="F765" s="125" t="s">
        <v>1204</v>
      </c>
      <c r="G765" s="126" t="s">
        <v>166</v>
      </c>
      <c r="H765" s="127">
        <v>2</v>
      </c>
      <c r="I765" s="128"/>
      <c r="J765" s="129">
        <f>ROUND(I765*H765,2)</f>
        <v>0</v>
      </c>
      <c r="K765" s="125" t="s">
        <v>154</v>
      </c>
      <c r="L765" s="33"/>
      <c r="M765" s="130" t="s">
        <v>19</v>
      </c>
      <c r="N765" s="131" t="s">
        <v>42</v>
      </c>
      <c r="P765" s="132">
        <f>O765*H765</f>
        <v>0</v>
      </c>
      <c r="Q765" s="132">
        <v>0</v>
      </c>
      <c r="R765" s="132">
        <f>Q765*H765</f>
        <v>0</v>
      </c>
      <c r="S765" s="132">
        <v>0</v>
      </c>
      <c r="T765" s="133">
        <f>S765*H765</f>
        <v>0</v>
      </c>
      <c r="AR765" s="134" t="s">
        <v>276</v>
      </c>
      <c r="AT765" s="134" t="s">
        <v>150</v>
      </c>
      <c r="AU765" s="134" t="s">
        <v>78</v>
      </c>
      <c r="AY765" s="18" t="s">
        <v>147</v>
      </c>
      <c r="BE765" s="135">
        <f>IF(N765="základní",J765,0)</f>
        <v>0</v>
      </c>
      <c r="BF765" s="135">
        <f>IF(N765="snížená",J765,0)</f>
        <v>0</v>
      </c>
      <c r="BG765" s="135">
        <f>IF(N765="zákl. přenesená",J765,0)</f>
        <v>0</v>
      </c>
      <c r="BH765" s="135">
        <f>IF(N765="sníž. přenesená",J765,0)</f>
        <v>0</v>
      </c>
      <c r="BI765" s="135">
        <f>IF(N765="nulová",J765,0)</f>
        <v>0</v>
      </c>
      <c r="BJ765" s="18" t="s">
        <v>76</v>
      </c>
      <c r="BK765" s="135">
        <f>ROUND(I765*H765,2)</f>
        <v>0</v>
      </c>
      <c r="BL765" s="18" t="s">
        <v>276</v>
      </c>
      <c r="BM765" s="134" t="s">
        <v>1205</v>
      </c>
    </row>
    <row r="766" spans="2:65" s="1" customFormat="1">
      <c r="B766" s="33"/>
      <c r="D766" s="136" t="s">
        <v>157</v>
      </c>
      <c r="F766" s="137" t="s">
        <v>1206</v>
      </c>
      <c r="I766" s="138"/>
      <c r="L766" s="33"/>
      <c r="M766" s="139"/>
      <c r="T766" s="54"/>
      <c r="AT766" s="18" t="s">
        <v>157</v>
      </c>
      <c r="AU766" s="18" t="s">
        <v>78</v>
      </c>
    </row>
    <row r="767" spans="2:65" s="1" customFormat="1" ht="24.2" customHeight="1">
      <c r="B767" s="33"/>
      <c r="C767" s="161" t="s">
        <v>1207</v>
      </c>
      <c r="D767" s="161" t="s">
        <v>338</v>
      </c>
      <c r="E767" s="162" t="s">
        <v>1208</v>
      </c>
      <c r="F767" s="163" t="s">
        <v>1209</v>
      </c>
      <c r="G767" s="164" t="s">
        <v>166</v>
      </c>
      <c r="H767" s="165">
        <v>2</v>
      </c>
      <c r="I767" s="166"/>
      <c r="J767" s="167">
        <f>ROUND(I767*H767,2)</f>
        <v>0</v>
      </c>
      <c r="K767" s="163" t="s">
        <v>154</v>
      </c>
      <c r="L767" s="168"/>
      <c r="M767" s="169" t="s">
        <v>19</v>
      </c>
      <c r="N767" s="170" t="s">
        <v>42</v>
      </c>
      <c r="P767" s="132">
        <f>O767*H767</f>
        <v>0</v>
      </c>
      <c r="Q767" s="132">
        <v>4.0000000000000003E-5</v>
      </c>
      <c r="R767" s="132">
        <f>Q767*H767</f>
        <v>8.0000000000000007E-5</v>
      </c>
      <c r="S767" s="132">
        <v>0</v>
      </c>
      <c r="T767" s="133">
        <f>S767*H767</f>
        <v>0</v>
      </c>
      <c r="AR767" s="134" t="s">
        <v>381</v>
      </c>
      <c r="AT767" s="134" t="s">
        <v>338</v>
      </c>
      <c r="AU767" s="134" t="s">
        <v>78</v>
      </c>
      <c r="AY767" s="18" t="s">
        <v>147</v>
      </c>
      <c r="BE767" s="135">
        <f>IF(N767="základní",J767,0)</f>
        <v>0</v>
      </c>
      <c r="BF767" s="135">
        <f>IF(N767="snížená",J767,0)</f>
        <v>0</v>
      </c>
      <c r="BG767" s="135">
        <f>IF(N767="zákl. přenesená",J767,0)</f>
        <v>0</v>
      </c>
      <c r="BH767" s="135">
        <f>IF(N767="sníž. přenesená",J767,0)</f>
        <v>0</v>
      </c>
      <c r="BI767" s="135">
        <f>IF(N767="nulová",J767,0)</f>
        <v>0</v>
      </c>
      <c r="BJ767" s="18" t="s">
        <v>76</v>
      </c>
      <c r="BK767" s="135">
        <f>ROUND(I767*H767,2)</f>
        <v>0</v>
      </c>
      <c r="BL767" s="18" t="s">
        <v>276</v>
      </c>
      <c r="BM767" s="134" t="s">
        <v>1210</v>
      </c>
    </row>
    <row r="768" spans="2:65" s="1" customFormat="1" ht="62.65" customHeight="1">
      <c r="B768" s="33"/>
      <c r="C768" s="123" t="s">
        <v>1211</v>
      </c>
      <c r="D768" s="123" t="s">
        <v>150</v>
      </c>
      <c r="E768" s="124" t="s">
        <v>1212</v>
      </c>
      <c r="F768" s="125" t="s">
        <v>1213</v>
      </c>
      <c r="G768" s="126" t="s">
        <v>166</v>
      </c>
      <c r="H768" s="127">
        <v>7</v>
      </c>
      <c r="I768" s="128"/>
      <c r="J768" s="129">
        <f>ROUND(I768*H768,2)</f>
        <v>0</v>
      </c>
      <c r="K768" s="125" t="s">
        <v>154</v>
      </c>
      <c r="L768" s="33"/>
      <c r="M768" s="130" t="s">
        <v>19</v>
      </c>
      <c r="N768" s="131" t="s">
        <v>42</v>
      </c>
      <c r="P768" s="132">
        <f>O768*H768</f>
        <v>0</v>
      </c>
      <c r="Q768" s="132">
        <v>0</v>
      </c>
      <c r="R768" s="132">
        <f>Q768*H768</f>
        <v>0</v>
      </c>
      <c r="S768" s="132">
        <v>0</v>
      </c>
      <c r="T768" s="133">
        <f>S768*H768</f>
        <v>0</v>
      </c>
      <c r="AR768" s="134" t="s">
        <v>276</v>
      </c>
      <c r="AT768" s="134" t="s">
        <v>150</v>
      </c>
      <c r="AU768" s="134" t="s">
        <v>78</v>
      </c>
      <c r="AY768" s="18" t="s">
        <v>147</v>
      </c>
      <c r="BE768" s="135">
        <f>IF(N768="základní",J768,0)</f>
        <v>0</v>
      </c>
      <c r="BF768" s="135">
        <f>IF(N768="snížená",J768,0)</f>
        <v>0</v>
      </c>
      <c r="BG768" s="135">
        <f>IF(N768="zákl. přenesená",J768,0)</f>
        <v>0</v>
      </c>
      <c r="BH768" s="135">
        <f>IF(N768="sníž. přenesená",J768,0)</f>
        <v>0</v>
      </c>
      <c r="BI768" s="135">
        <f>IF(N768="nulová",J768,0)</f>
        <v>0</v>
      </c>
      <c r="BJ768" s="18" t="s">
        <v>76</v>
      </c>
      <c r="BK768" s="135">
        <f>ROUND(I768*H768,2)</f>
        <v>0</v>
      </c>
      <c r="BL768" s="18" t="s">
        <v>276</v>
      </c>
      <c r="BM768" s="134" t="s">
        <v>1214</v>
      </c>
    </row>
    <row r="769" spans="2:65" s="1" customFormat="1">
      <c r="B769" s="33"/>
      <c r="D769" s="136" t="s">
        <v>157</v>
      </c>
      <c r="F769" s="137" t="s">
        <v>1215</v>
      </c>
      <c r="I769" s="138"/>
      <c r="L769" s="33"/>
      <c r="M769" s="139"/>
      <c r="T769" s="54"/>
      <c r="AT769" s="18" t="s">
        <v>157</v>
      </c>
      <c r="AU769" s="18" t="s">
        <v>78</v>
      </c>
    </row>
    <row r="770" spans="2:65" s="13" customFormat="1">
      <c r="B770" s="147"/>
      <c r="D770" s="141" t="s">
        <v>159</v>
      </c>
      <c r="E770" s="148" t="s">
        <v>19</v>
      </c>
      <c r="F770" s="149" t="s">
        <v>1216</v>
      </c>
      <c r="H770" s="150">
        <v>7</v>
      </c>
      <c r="I770" s="151"/>
      <c r="L770" s="147"/>
      <c r="M770" s="152"/>
      <c r="T770" s="153"/>
      <c r="AT770" s="148" t="s">
        <v>159</v>
      </c>
      <c r="AU770" s="148" t="s">
        <v>78</v>
      </c>
      <c r="AV770" s="13" t="s">
        <v>78</v>
      </c>
      <c r="AW770" s="13" t="s">
        <v>32</v>
      </c>
      <c r="AX770" s="13" t="s">
        <v>76</v>
      </c>
      <c r="AY770" s="148" t="s">
        <v>147</v>
      </c>
    </row>
    <row r="771" spans="2:65" s="1" customFormat="1" ht="24.2" customHeight="1">
      <c r="B771" s="33"/>
      <c r="C771" s="161" t="s">
        <v>1217</v>
      </c>
      <c r="D771" s="161" t="s">
        <v>338</v>
      </c>
      <c r="E771" s="162" t="s">
        <v>1218</v>
      </c>
      <c r="F771" s="163" t="s">
        <v>1219</v>
      </c>
      <c r="G771" s="164" t="s">
        <v>166</v>
      </c>
      <c r="H771" s="165">
        <v>7</v>
      </c>
      <c r="I771" s="166"/>
      <c r="J771" s="167">
        <f>ROUND(I771*H771,2)</f>
        <v>0</v>
      </c>
      <c r="K771" s="163" t="s">
        <v>154</v>
      </c>
      <c r="L771" s="168"/>
      <c r="M771" s="169" t="s">
        <v>19</v>
      </c>
      <c r="N771" s="170" t="s">
        <v>42</v>
      </c>
      <c r="P771" s="132">
        <f>O771*H771</f>
        <v>0</v>
      </c>
      <c r="Q771" s="132">
        <v>4.0000000000000003E-5</v>
      </c>
      <c r="R771" s="132">
        <f>Q771*H771</f>
        <v>2.8000000000000003E-4</v>
      </c>
      <c r="S771" s="132">
        <v>0</v>
      </c>
      <c r="T771" s="133">
        <f>S771*H771</f>
        <v>0</v>
      </c>
      <c r="AR771" s="134" t="s">
        <v>381</v>
      </c>
      <c r="AT771" s="134" t="s">
        <v>338</v>
      </c>
      <c r="AU771" s="134" t="s">
        <v>78</v>
      </c>
      <c r="AY771" s="18" t="s">
        <v>147</v>
      </c>
      <c r="BE771" s="135">
        <f>IF(N771="základní",J771,0)</f>
        <v>0</v>
      </c>
      <c r="BF771" s="135">
        <f>IF(N771="snížená",J771,0)</f>
        <v>0</v>
      </c>
      <c r="BG771" s="135">
        <f>IF(N771="zákl. přenesená",J771,0)</f>
        <v>0</v>
      </c>
      <c r="BH771" s="135">
        <f>IF(N771="sníž. přenesená",J771,0)</f>
        <v>0</v>
      </c>
      <c r="BI771" s="135">
        <f>IF(N771="nulová",J771,0)</f>
        <v>0</v>
      </c>
      <c r="BJ771" s="18" t="s">
        <v>76</v>
      </c>
      <c r="BK771" s="135">
        <f>ROUND(I771*H771,2)</f>
        <v>0</v>
      </c>
      <c r="BL771" s="18" t="s">
        <v>276</v>
      </c>
      <c r="BM771" s="134" t="s">
        <v>1220</v>
      </c>
    </row>
    <row r="772" spans="2:65" s="1" customFormat="1" ht="24.2" customHeight="1">
      <c r="B772" s="33"/>
      <c r="C772" s="123" t="s">
        <v>1221</v>
      </c>
      <c r="D772" s="123" t="s">
        <v>150</v>
      </c>
      <c r="E772" s="124" t="s">
        <v>1222</v>
      </c>
      <c r="F772" s="125" t="s">
        <v>1223</v>
      </c>
      <c r="G772" s="126" t="s">
        <v>166</v>
      </c>
      <c r="H772" s="127">
        <v>6</v>
      </c>
      <c r="I772" s="128"/>
      <c r="J772" s="129">
        <f>ROUND(I772*H772,2)</f>
        <v>0</v>
      </c>
      <c r="K772" s="125" t="s">
        <v>19</v>
      </c>
      <c r="L772" s="33"/>
      <c r="M772" s="130" t="s">
        <v>19</v>
      </c>
      <c r="N772" s="131" t="s">
        <v>42</v>
      </c>
      <c r="P772" s="132">
        <f>O772*H772</f>
        <v>0</v>
      </c>
      <c r="Q772" s="132">
        <v>0</v>
      </c>
      <c r="R772" s="132">
        <f>Q772*H772</f>
        <v>0</v>
      </c>
      <c r="S772" s="132">
        <v>0</v>
      </c>
      <c r="T772" s="133">
        <f>S772*H772</f>
        <v>0</v>
      </c>
      <c r="AR772" s="134" t="s">
        <v>276</v>
      </c>
      <c r="AT772" s="134" t="s">
        <v>150</v>
      </c>
      <c r="AU772" s="134" t="s">
        <v>78</v>
      </c>
      <c r="AY772" s="18" t="s">
        <v>147</v>
      </c>
      <c r="BE772" s="135">
        <f>IF(N772="základní",J772,0)</f>
        <v>0</v>
      </c>
      <c r="BF772" s="135">
        <f>IF(N772="snížená",J772,0)</f>
        <v>0</v>
      </c>
      <c r="BG772" s="135">
        <f>IF(N772="zákl. přenesená",J772,0)</f>
        <v>0</v>
      </c>
      <c r="BH772" s="135">
        <f>IF(N772="sníž. přenesená",J772,0)</f>
        <v>0</v>
      </c>
      <c r="BI772" s="135">
        <f>IF(N772="nulová",J772,0)</f>
        <v>0</v>
      </c>
      <c r="BJ772" s="18" t="s">
        <v>76</v>
      </c>
      <c r="BK772" s="135">
        <f>ROUND(I772*H772,2)</f>
        <v>0</v>
      </c>
      <c r="BL772" s="18" t="s">
        <v>276</v>
      </c>
      <c r="BM772" s="134" t="s">
        <v>1224</v>
      </c>
    </row>
    <row r="773" spans="2:65" s="13" customFormat="1">
      <c r="B773" s="147"/>
      <c r="D773" s="141" t="s">
        <v>159</v>
      </c>
      <c r="E773" s="148" t="s">
        <v>19</v>
      </c>
      <c r="F773" s="149" t="s">
        <v>1225</v>
      </c>
      <c r="H773" s="150">
        <v>1</v>
      </c>
      <c r="I773" s="151"/>
      <c r="L773" s="147"/>
      <c r="M773" s="152"/>
      <c r="T773" s="153"/>
      <c r="AT773" s="148" t="s">
        <v>159</v>
      </c>
      <c r="AU773" s="148" t="s">
        <v>78</v>
      </c>
      <c r="AV773" s="13" t="s">
        <v>78</v>
      </c>
      <c r="AW773" s="13" t="s">
        <v>32</v>
      </c>
      <c r="AX773" s="13" t="s">
        <v>71</v>
      </c>
      <c r="AY773" s="148" t="s">
        <v>147</v>
      </c>
    </row>
    <row r="774" spans="2:65" s="13" customFormat="1">
      <c r="B774" s="147"/>
      <c r="D774" s="141" t="s">
        <v>159</v>
      </c>
      <c r="E774" s="148" t="s">
        <v>19</v>
      </c>
      <c r="F774" s="149" t="s">
        <v>1226</v>
      </c>
      <c r="H774" s="150">
        <v>5</v>
      </c>
      <c r="I774" s="151"/>
      <c r="L774" s="147"/>
      <c r="M774" s="152"/>
      <c r="T774" s="153"/>
      <c r="AT774" s="148" t="s">
        <v>159</v>
      </c>
      <c r="AU774" s="148" t="s">
        <v>78</v>
      </c>
      <c r="AV774" s="13" t="s">
        <v>78</v>
      </c>
      <c r="AW774" s="13" t="s">
        <v>32</v>
      </c>
      <c r="AX774" s="13" t="s">
        <v>71</v>
      </c>
      <c r="AY774" s="148" t="s">
        <v>147</v>
      </c>
    </row>
    <row r="775" spans="2:65" s="14" customFormat="1">
      <c r="B775" s="154"/>
      <c r="D775" s="141" t="s">
        <v>159</v>
      </c>
      <c r="E775" s="155" t="s">
        <v>19</v>
      </c>
      <c r="F775" s="156" t="s">
        <v>163</v>
      </c>
      <c r="H775" s="157">
        <v>6</v>
      </c>
      <c r="I775" s="158"/>
      <c r="L775" s="154"/>
      <c r="M775" s="159"/>
      <c r="T775" s="160"/>
      <c r="AT775" s="155" t="s">
        <v>159</v>
      </c>
      <c r="AU775" s="155" t="s">
        <v>78</v>
      </c>
      <c r="AV775" s="14" t="s">
        <v>155</v>
      </c>
      <c r="AW775" s="14" t="s">
        <v>32</v>
      </c>
      <c r="AX775" s="14" t="s">
        <v>76</v>
      </c>
      <c r="AY775" s="155" t="s">
        <v>147</v>
      </c>
    </row>
    <row r="776" spans="2:65" s="1" customFormat="1" ht="16.5" customHeight="1">
      <c r="B776" s="33"/>
      <c r="C776" s="161" t="s">
        <v>1227</v>
      </c>
      <c r="D776" s="161" t="s">
        <v>338</v>
      </c>
      <c r="E776" s="162" t="s">
        <v>1228</v>
      </c>
      <c r="F776" s="163" t="s">
        <v>1229</v>
      </c>
      <c r="G776" s="164" t="s">
        <v>166</v>
      </c>
      <c r="H776" s="165">
        <v>1</v>
      </c>
      <c r="I776" s="166"/>
      <c r="J776" s="167">
        <f>ROUND(I776*H776,2)</f>
        <v>0</v>
      </c>
      <c r="K776" s="163" t="s">
        <v>19</v>
      </c>
      <c r="L776" s="168"/>
      <c r="M776" s="169" t="s">
        <v>19</v>
      </c>
      <c r="N776" s="170" t="s">
        <v>42</v>
      </c>
      <c r="P776" s="132">
        <f>O776*H776</f>
        <v>0</v>
      </c>
      <c r="Q776" s="132">
        <v>1.2999999999999999E-4</v>
      </c>
      <c r="R776" s="132">
        <f>Q776*H776</f>
        <v>1.2999999999999999E-4</v>
      </c>
      <c r="S776" s="132">
        <v>0</v>
      </c>
      <c r="T776" s="133">
        <f>S776*H776</f>
        <v>0</v>
      </c>
      <c r="AR776" s="134" t="s">
        <v>381</v>
      </c>
      <c r="AT776" s="134" t="s">
        <v>338</v>
      </c>
      <c r="AU776" s="134" t="s">
        <v>78</v>
      </c>
      <c r="AY776" s="18" t="s">
        <v>147</v>
      </c>
      <c r="BE776" s="135">
        <f>IF(N776="základní",J776,0)</f>
        <v>0</v>
      </c>
      <c r="BF776" s="135">
        <f>IF(N776="snížená",J776,0)</f>
        <v>0</v>
      </c>
      <c r="BG776" s="135">
        <f>IF(N776="zákl. přenesená",J776,0)</f>
        <v>0</v>
      </c>
      <c r="BH776" s="135">
        <f>IF(N776="sníž. přenesená",J776,0)</f>
        <v>0</v>
      </c>
      <c r="BI776" s="135">
        <f>IF(N776="nulová",J776,0)</f>
        <v>0</v>
      </c>
      <c r="BJ776" s="18" t="s">
        <v>76</v>
      </c>
      <c r="BK776" s="135">
        <f>ROUND(I776*H776,2)</f>
        <v>0</v>
      </c>
      <c r="BL776" s="18" t="s">
        <v>276</v>
      </c>
      <c r="BM776" s="134" t="s">
        <v>1230</v>
      </c>
    </row>
    <row r="777" spans="2:65" s="13" customFormat="1">
      <c r="B777" s="147"/>
      <c r="D777" s="141" t="s">
        <v>159</v>
      </c>
      <c r="E777" s="148" t="s">
        <v>19</v>
      </c>
      <c r="F777" s="149" t="s">
        <v>76</v>
      </c>
      <c r="H777" s="150">
        <v>1</v>
      </c>
      <c r="I777" s="151"/>
      <c r="L777" s="147"/>
      <c r="M777" s="152"/>
      <c r="T777" s="153"/>
      <c r="AT777" s="148" t="s">
        <v>159</v>
      </c>
      <c r="AU777" s="148" t="s">
        <v>78</v>
      </c>
      <c r="AV777" s="13" t="s">
        <v>78</v>
      </c>
      <c r="AW777" s="13" t="s">
        <v>32</v>
      </c>
      <c r="AX777" s="13" t="s">
        <v>76</v>
      </c>
      <c r="AY777" s="148" t="s">
        <v>147</v>
      </c>
    </row>
    <row r="778" spans="2:65" s="1" customFormat="1" ht="16.5" customHeight="1">
      <c r="B778" s="33"/>
      <c r="C778" s="161" t="s">
        <v>1231</v>
      </c>
      <c r="D778" s="161" t="s">
        <v>338</v>
      </c>
      <c r="E778" s="162" t="s">
        <v>1232</v>
      </c>
      <c r="F778" s="163" t="s">
        <v>1233</v>
      </c>
      <c r="G778" s="164" t="s">
        <v>166</v>
      </c>
      <c r="H778" s="165">
        <v>5</v>
      </c>
      <c r="I778" s="166"/>
      <c r="J778" s="167">
        <f>ROUND(I778*H778,2)</f>
        <v>0</v>
      </c>
      <c r="K778" s="163" t="s">
        <v>19</v>
      </c>
      <c r="L778" s="168"/>
      <c r="M778" s="169" t="s">
        <v>19</v>
      </c>
      <c r="N778" s="170" t="s">
        <v>42</v>
      </c>
      <c r="P778" s="132">
        <f>O778*H778</f>
        <v>0</v>
      </c>
      <c r="Q778" s="132">
        <v>1.2999999999999999E-4</v>
      </c>
      <c r="R778" s="132">
        <f>Q778*H778</f>
        <v>6.4999999999999997E-4</v>
      </c>
      <c r="S778" s="132">
        <v>0</v>
      </c>
      <c r="T778" s="133">
        <f>S778*H778</f>
        <v>0</v>
      </c>
      <c r="AR778" s="134" t="s">
        <v>381</v>
      </c>
      <c r="AT778" s="134" t="s">
        <v>338</v>
      </c>
      <c r="AU778" s="134" t="s">
        <v>78</v>
      </c>
      <c r="AY778" s="18" t="s">
        <v>147</v>
      </c>
      <c r="BE778" s="135">
        <f>IF(N778="základní",J778,0)</f>
        <v>0</v>
      </c>
      <c r="BF778" s="135">
        <f>IF(N778="snížená",J778,0)</f>
        <v>0</v>
      </c>
      <c r="BG778" s="135">
        <f>IF(N778="zákl. přenesená",J778,0)</f>
        <v>0</v>
      </c>
      <c r="BH778" s="135">
        <f>IF(N778="sníž. přenesená",J778,0)</f>
        <v>0</v>
      </c>
      <c r="BI778" s="135">
        <f>IF(N778="nulová",J778,0)</f>
        <v>0</v>
      </c>
      <c r="BJ778" s="18" t="s">
        <v>76</v>
      </c>
      <c r="BK778" s="135">
        <f>ROUND(I778*H778,2)</f>
        <v>0</v>
      </c>
      <c r="BL778" s="18" t="s">
        <v>276</v>
      </c>
      <c r="BM778" s="134" t="s">
        <v>1234</v>
      </c>
    </row>
    <row r="779" spans="2:65" s="13" customFormat="1">
      <c r="B779" s="147"/>
      <c r="D779" s="141" t="s">
        <v>159</v>
      </c>
      <c r="E779" s="148" t="s">
        <v>19</v>
      </c>
      <c r="F779" s="149" t="s">
        <v>186</v>
      </c>
      <c r="H779" s="150">
        <v>5</v>
      </c>
      <c r="I779" s="151"/>
      <c r="L779" s="147"/>
      <c r="M779" s="152"/>
      <c r="T779" s="153"/>
      <c r="AT779" s="148" t="s">
        <v>159</v>
      </c>
      <c r="AU779" s="148" t="s">
        <v>78</v>
      </c>
      <c r="AV779" s="13" t="s">
        <v>78</v>
      </c>
      <c r="AW779" s="13" t="s">
        <v>32</v>
      </c>
      <c r="AX779" s="13" t="s">
        <v>76</v>
      </c>
      <c r="AY779" s="148" t="s">
        <v>147</v>
      </c>
    </row>
    <row r="780" spans="2:65" s="1" customFormat="1" ht="37.9" customHeight="1">
      <c r="B780" s="33"/>
      <c r="C780" s="123" t="s">
        <v>1235</v>
      </c>
      <c r="D780" s="123" t="s">
        <v>150</v>
      </c>
      <c r="E780" s="124" t="s">
        <v>1236</v>
      </c>
      <c r="F780" s="125" t="s">
        <v>1237</v>
      </c>
      <c r="G780" s="126" t="s">
        <v>166</v>
      </c>
      <c r="H780" s="127">
        <v>29</v>
      </c>
      <c r="I780" s="128"/>
      <c r="J780" s="129">
        <f>ROUND(I780*H780,2)</f>
        <v>0</v>
      </c>
      <c r="K780" s="125" t="s">
        <v>154</v>
      </c>
      <c r="L780" s="33"/>
      <c r="M780" s="130" t="s">
        <v>19</v>
      </c>
      <c r="N780" s="131" t="s">
        <v>42</v>
      </c>
      <c r="P780" s="132">
        <f>O780*H780</f>
        <v>0</v>
      </c>
      <c r="Q780" s="132">
        <v>0</v>
      </c>
      <c r="R780" s="132">
        <f>Q780*H780</f>
        <v>0</v>
      </c>
      <c r="S780" s="132">
        <v>0</v>
      </c>
      <c r="T780" s="133">
        <f>S780*H780</f>
        <v>0</v>
      </c>
      <c r="AR780" s="134" t="s">
        <v>276</v>
      </c>
      <c r="AT780" s="134" t="s">
        <v>150</v>
      </c>
      <c r="AU780" s="134" t="s">
        <v>78</v>
      </c>
      <c r="AY780" s="18" t="s">
        <v>147</v>
      </c>
      <c r="BE780" s="135">
        <f>IF(N780="základní",J780,0)</f>
        <v>0</v>
      </c>
      <c r="BF780" s="135">
        <f>IF(N780="snížená",J780,0)</f>
        <v>0</v>
      </c>
      <c r="BG780" s="135">
        <f>IF(N780="zákl. přenesená",J780,0)</f>
        <v>0</v>
      </c>
      <c r="BH780" s="135">
        <f>IF(N780="sníž. přenesená",J780,0)</f>
        <v>0</v>
      </c>
      <c r="BI780" s="135">
        <f>IF(N780="nulová",J780,0)</f>
        <v>0</v>
      </c>
      <c r="BJ780" s="18" t="s">
        <v>76</v>
      </c>
      <c r="BK780" s="135">
        <f>ROUND(I780*H780,2)</f>
        <v>0</v>
      </c>
      <c r="BL780" s="18" t="s">
        <v>276</v>
      </c>
      <c r="BM780" s="134" t="s">
        <v>1238</v>
      </c>
    </row>
    <row r="781" spans="2:65" s="1" customFormat="1">
      <c r="B781" s="33"/>
      <c r="D781" s="136" t="s">
        <v>157</v>
      </c>
      <c r="F781" s="137" t="s">
        <v>1239</v>
      </c>
      <c r="I781" s="138"/>
      <c r="L781" s="33"/>
      <c r="M781" s="139"/>
      <c r="T781" s="54"/>
      <c r="AT781" s="18" t="s">
        <v>157</v>
      </c>
      <c r="AU781" s="18" t="s">
        <v>78</v>
      </c>
    </row>
    <row r="782" spans="2:65" s="1" customFormat="1" ht="24.2" customHeight="1">
      <c r="B782" s="33"/>
      <c r="C782" s="161" t="s">
        <v>1240</v>
      </c>
      <c r="D782" s="161" t="s">
        <v>338</v>
      </c>
      <c r="E782" s="162" t="s">
        <v>1241</v>
      </c>
      <c r="F782" s="163" t="s">
        <v>1242</v>
      </c>
      <c r="G782" s="164" t="s">
        <v>166</v>
      </c>
      <c r="H782" s="165">
        <v>9</v>
      </c>
      <c r="I782" s="166"/>
      <c r="J782" s="167">
        <f>ROUND(I782*H782,2)</f>
        <v>0</v>
      </c>
      <c r="K782" s="163" t="s">
        <v>154</v>
      </c>
      <c r="L782" s="168"/>
      <c r="M782" s="169" t="s">
        <v>19</v>
      </c>
      <c r="N782" s="170" t="s">
        <v>42</v>
      </c>
      <c r="P782" s="132">
        <f>O782*H782</f>
        <v>0</v>
      </c>
      <c r="Q782" s="132">
        <v>1E-4</v>
      </c>
      <c r="R782" s="132">
        <f>Q782*H782</f>
        <v>9.0000000000000008E-4</v>
      </c>
      <c r="S782" s="132">
        <v>0</v>
      </c>
      <c r="T782" s="133">
        <f>S782*H782</f>
        <v>0</v>
      </c>
      <c r="AR782" s="134" t="s">
        <v>381</v>
      </c>
      <c r="AT782" s="134" t="s">
        <v>338</v>
      </c>
      <c r="AU782" s="134" t="s">
        <v>78</v>
      </c>
      <c r="AY782" s="18" t="s">
        <v>147</v>
      </c>
      <c r="BE782" s="135">
        <f>IF(N782="základní",J782,0)</f>
        <v>0</v>
      </c>
      <c r="BF782" s="135">
        <f>IF(N782="snížená",J782,0)</f>
        <v>0</v>
      </c>
      <c r="BG782" s="135">
        <f>IF(N782="zákl. přenesená",J782,0)</f>
        <v>0</v>
      </c>
      <c r="BH782" s="135">
        <f>IF(N782="sníž. přenesená",J782,0)</f>
        <v>0</v>
      </c>
      <c r="BI782" s="135">
        <f>IF(N782="nulová",J782,0)</f>
        <v>0</v>
      </c>
      <c r="BJ782" s="18" t="s">
        <v>76</v>
      </c>
      <c r="BK782" s="135">
        <f>ROUND(I782*H782,2)</f>
        <v>0</v>
      </c>
      <c r="BL782" s="18" t="s">
        <v>276</v>
      </c>
      <c r="BM782" s="134" t="s">
        <v>1243</v>
      </c>
    </row>
    <row r="783" spans="2:65" s="13" customFormat="1">
      <c r="B783" s="147"/>
      <c r="D783" s="141" t="s">
        <v>159</v>
      </c>
      <c r="E783" s="148" t="s">
        <v>19</v>
      </c>
      <c r="F783" s="149" t="s">
        <v>215</v>
      </c>
      <c r="H783" s="150">
        <v>9</v>
      </c>
      <c r="I783" s="151"/>
      <c r="L783" s="147"/>
      <c r="M783" s="152"/>
      <c r="T783" s="153"/>
      <c r="AT783" s="148" t="s">
        <v>159</v>
      </c>
      <c r="AU783" s="148" t="s">
        <v>78</v>
      </c>
      <c r="AV783" s="13" t="s">
        <v>78</v>
      </c>
      <c r="AW783" s="13" t="s">
        <v>32</v>
      </c>
      <c r="AX783" s="13" t="s">
        <v>76</v>
      </c>
      <c r="AY783" s="148" t="s">
        <v>147</v>
      </c>
    </row>
    <row r="784" spans="2:65" s="1" customFormat="1" ht="24.2" customHeight="1">
      <c r="B784" s="33"/>
      <c r="C784" s="161" t="s">
        <v>1244</v>
      </c>
      <c r="D784" s="161" t="s">
        <v>338</v>
      </c>
      <c r="E784" s="162" t="s">
        <v>1245</v>
      </c>
      <c r="F784" s="163" t="s">
        <v>1246</v>
      </c>
      <c r="G784" s="164" t="s">
        <v>166</v>
      </c>
      <c r="H784" s="165">
        <v>20</v>
      </c>
      <c r="I784" s="166"/>
      <c r="J784" s="167">
        <f>ROUND(I784*H784,2)</f>
        <v>0</v>
      </c>
      <c r="K784" s="163" t="s">
        <v>154</v>
      </c>
      <c r="L784" s="168"/>
      <c r="M784" s="169" t="s">
        <v>19</v>
      </c>
      <c r="N784" s="170" t="s">
        <v>42</v>
      </c>
      <c r="P784" s="132">
        <f>O784*H784</f>
        <v>0</v>
      </c>
      <c r="Q784" s="132">
        <v>8.0000000000000007E-5</v>
      </c>
      <c r="R784" s="132">
        <f>Q784*H784</f>
        <v>1.6000000000000001E-3</v>
      </c>
      <c r="S784" s="132">
        <v>0</v>
      </c>
      <c r="T784" s="133">
        <f>S784*H784</f>
        <v>0</v>
      </c>
      <c r="AR784" s="134" t="s">
        <v>381</v>
      </c>
      <c r="AT784" s="134" t="s">
        <v>338</v>
      </c>
      <c r="AU784" s="134" t="s">
        <v>78</v>
      </c>
      <c r="AY784" s="18" t="s">
        <v>147</v>
      </c>
      <c r="BE784" s="135">
        <f>IF(N784="základní",J784,0)</f>
        <v>0</v>
      </c>
      <c r="BF784" s="135">
        <f>IF(N784="snížená",J784,0)</f>
        <v>0</v>
      </c>
      <c r="BG784" s="135">
        <f>IF(N784="zákl. přenesená",J784,0)</f>
        <v>0</v>
      </c>
      <c r="BH784" s="135">
        <f>IF(N784="sníž. přenesená",J784,0)</f>
        <v>0</v>
      </c>
      <c r="BI784" s="135">
        <f>IF(N784="nulová",J784,0)</f>
        <v>0</v>
      </c>
      <c r="BJ784" s="18" t="s">
        <v>76</v>
      </c>
      <c r="BK784" s="135">
        <f>ROUND(I784*H784,2)</f>
        <v>0</v>
      </c>
      <c r="BL784" s="18" t="s">
        <v>276</v>
      </c>
      <c r="BM784" s="134" t="s">
        <v>1247</v>
      </c>
    </row>
    <row r="785" spans="2:65" s="13" customFormat="1">
      <c r="B785" s="147"/>
      <c r="D785" s="141" t="s">
        <v>159</v>
      </c>
      <c r="E785" s="148" t="s">
        <v>19</v>
      </c>
      <c r="F785" s="149" t="s">
        <v>303</v>
      </c>
      <c r="H785" s="150">
        <v>20</v>
      </c>
      <c r="I785" s="151"/>
      <c r="L785" s="147"/>
      <c r="M785" s="152"/>
      <c r="T785" s="153"/>
      <c r="AT785" s="148" t="s">
        <v>159</v>
      </c>
      <c r="AU785" s="148" t="s">
        <v>78</v>
      </c>
      <c r="AV785" s="13" t="s">
        <v>78</v>
      </c>
      <c r="AW785" s="13" t="s">
        <v>32</v>
      </c>
      <c r="AX785" s="13" t="s">
        <v>76</v>
      </c>
      <c r="AY785" s="148" t="s">
        <v>147</v>
      </c>
    </row>
    <row r="786" spans="2:65" s="1" customFormat="1" ht="37.9" customHeight="1">
      <c r="B786" s="33"/>
      <c r="C786" s="123" t="s">
        <v>1248</v>
      </c>
      <c r="D786" s="123" t="s">
        <v>150</v>
      </c>
      <c r="E786" s="124" t="s">
        <v>1249</v>
      </c>
      <c r="F786" s="125" t="s">
        <v>1250</v>
      </c>
      <c r="G786" s="126" t="s">
        <v>166</v>
      </c>
      <c r="H786" s="127">
        <v>40</v>
      </c>
      <c r="I786" s="128"/>
      <c r="J786" s="129">
        <f>ROUND(I786*H786,2)</f>
        <v>0</v>
      </c>
      <c r="K786" s="125" t="s">
        <v>154</v>
      </c>
      <c r="L786" s="33"/>
      <c r="M786" s="130" t="s">
        <v>19</v>
      </c>
      <c r="N786" s="131" t="s">
        <v>42</v>
      </c>
      <c r="P786" s="132">
        <f>O786*H786</f>
        <v>0</v>
      </c>
      <c r="Q786" s="132">
        <v>0</v>
      </c>
      <c r="R786" s="132">
        <f>Q786*H786</f>
        <v>0</v>
      </c>
      <c r="S786" s="132">
        <v>0</v>
      </c>
      <c r="T786" s="133">
        <f>S786*H786</f>
        <v>0</v>
      </c>
      <c r="AR786" s="134" t="s">
        <v>276</v>
      </c>
      <c r="AT786" s="134" t="s">
        <v>150</v>
      </c>
      <c r="AU786" s="134" t="s">
        <v>78</v>
      </c>
      <c r="AY786" s="18" t="s">
        <v>147</v>
      </c>
      <c r="BE786" s="135">
        <f>IF(N786="základní",J786,0)</f>
        <v>0</v>
      </c>
      <c r="BF786" s="135">
        <f>IF(N786="snížená",J786,0)</f>
        <v>0</v>
      </c>
      <c r="BG786" s="135">
        <f>IF(N786="zákl. přenesená",J786,0)</f>
        <v>0</v>
      </c>
      <c r="BH786" s="135">
        <f>IF(N786="sníž. přenesená",J786,0)</f>
        <v>0</v>
      </c>
      <c r="BI786" s="135">
        <f>IF(N786="nulová",J786,0)</f>
        <v>0</v>
      </c>
      <c r="BJ786" s="18" t="s">
        <v>76</v>
      </c>
      <c r="BK786" s="135">
        <f>ROUND(I786*H786,2)</f>
        <v>0</v>
      </c>
      <c r="BL786" s="18" t="s">
        <v>276</v>
      </c>
      <c r="BM786" s="134" t="s">
        <v>1251</v>
      </c>
    </row>
    <row r="787" spans="2:65" s="1" customFormat="1">
      <c r="B787" s="33"/>
      <c r="D787" s="136" t="s">
        <v>157</v>
      </c>
      <c r="F787" s="137" t="s">
        <v>1252</v>
      </c>
      <c r="I787" s="138"/>
      <c r="L787" s="33"/>
      <c r="M787" s="139"/>
      <c r="T787" s="54"/>
      <c r="AT787" s="18" t="s">
        <v>157</v>
      </c>
      <c r="AU787" s="18" t="s">
        <v>78</v>
      </c>
    </row>
    <row r="788" spans="2:65" s="13" customFormat="1">
      <c r="B788" s="147"/>
      <c r="D788" s="141" t="s">
        <v>159</v>
      </c>
      <c r="E788" s="148" t="s">
        <v>19</v>
      </c>
      <c r="F788" s="149" t="s">
        <v>1253</v>
      </c>
      <c r="H788" s="150">
        <v>20</v>
      </c>
      <c r="I788" s="151"/>
      <c r="L788" s="147"/>
      <c r="M788" s="152"/>
      <c r="T788" s="153"/>
      <c r="AT788" s="148" t="s">
        <v>159</v>
      </c>
      <c r="AU788" s="148" t="s">
        <v>78</v>
      </c>
      <c r="AV788" s="13" t="s">
        <v>78</v>
      </c>
      <c r="AW788" s="13" t="s">
        <v>32</v>
      </c>
      <c r="AX788" s="13" t="s">
        <v>71</v>
      </c>
      <c r="AY788" s="148" t="s">
        <v>147</v>
      </c>
    </row>
    <row r="789" spans="2:65" s="13" customFormat="1" ht="22.5">
      <c r="B789" s="147"/>
      <c r="D789" s="141" t="s">
        <v>159</v>
      </c>
      <c r="E789" s="148" t="s">
        <v>19</v>
      </c>
      <c r="F789" s="149" t="s">
        <v>1254</v>
      </c>
      <c r="H789" s="150">
        <v>20</v>
      </c>
      <c r="I789" s="151"/>
      <c r="L789" s="147"/>
      <c r="M789" s="152"/>
      <c r="T789" s="153"/>
      <c r="AT789" s="148" t="s">
        <v>159</v>
      </c>
      <c r="AU789" s="148" t="s">
        <v>78</v>
      </c>
      <c r="AV789" s="13" t="s">
        <v>78</v>
      </c>
      <c r="AW789" s="13" t="s">
        <v>32</v>
      </c>
      <c r="AX789" s="13" t="s">
        <v>71</v>
      </c>
      <c r="AY789" s="148" t="s">
        <v>147</v>
      </c>
    </row>
    <row r="790" spans="2:65" s="14" customFormat="1">
      <c r="B790" s="154"/>
      <c r="D790" s="141" t="s">
        <v>159</v>
      </c>
      <c r="E790" s="155" t="s">
        <v>19</v>
      </c>
      <c r="F790" s="156" t="s">
        <v>163</v>
      </c>
      <c r="H790" s="157">
        <v>40</v>
      </c>
      <c r="I790" s="158"/>
      <c r="L790" s="154"/>
      <c r="M790" s="159"/>
      <c r="T790" s="160"/>
      <c r="AT790" s="155" t="s">
        <v>159</v>
      </c>
      <c r="AU790" s="155" t="s">
        <v>78</v>
      </c>
      <c r="AV790" s="14" t="s">
        <v>155</v>
      </c>
      <c r="AW790" s="14" t="s">
        <v>32</v>
      </c>
      <c r="AX790" s="14" t="s">
        <v>76</v>
      </c>
      <c r="AY790" s="155" t="s">
        <v>147</v>
      </c>
    </row>
    <row r="791" spans="2:65" s="1" customFormat="1" ht="24.2" customHeight="1">
      <c r="B791" s="33"/>
      <c r="C791" s="161" t="s">
        <v>1255</v>
      </c>
      <c r="D791" s="161" t="s">
        <v>338</v>
      </c>
      <c r="E791" s="162" t="s">
        <v>1256</v>
      </c>
      <c r="F791" s="163" t="s">
        <v>1257</v>
      </c>
      <c r="G791" s="164" t="s">
        <v>166</v>
      </c>
      <c r="H791" s="165">
        <v>40</v>
      </c>
      <c r="I791" s="166"/>
      <c r="J791" s="167">
        <f>ROUND(I791*H791,2)</f>
        <v>0</v>
      </c>
      <c r="K791" s="163" t="s">
        <v>154</v>
      </c>
      <c r="L791" s="168"/>
      <c r="M791" s="169" t="s">
        <v>19</v>
      </c>
      <c r="N791" s="170" t="s">
        <v>42</v>
      </c>
      <c r="P791" s="132">
        <f>O791*H791</f>
        <v>0</v>
      </c>
      <c r="Q791" s="132">
        <v>6.9999999999999994E-5</v>
      </c>
      <c r="R791" s="132">
        <f>Q791*H791</f>
        <v>2.7999999999999995E-3</v>
      </c>
      <c r="S791" s="132">
        <v>0</v>
      </c>
      <c r="T791" s="133">
        <f>S791*H791</f>
        <v>0</v>
      </c>
      <c r="AR791" s="134" t="s">
        <v>381</v>
      </c>
      <c r="AT791" s="134" t="s">
        <v>338</v>
      </c>
      <c r="AU791" s="134" t="s">
        <v>78</v>
      </c>
      <c r="AY791" s="18" t="s">
        <v>147</v>
      </c>
      <c r="BE791" s="135">
        <f>IF(N791="základní",J791,0)</f>
        <v>0</v>
      </c>
      <c r="BF791" s="135">
        <f>IF(N791="snížená",J791,0)</f>
        <v>0</v>
      </c>
      <c r="BG791" s="135">
        <f>IF(N791="zákl. přenesená",J791,0)</f>
        <v>0</v>
      </c>
      <c r="BH791" s="135">
        <f>IF(N791="sníž. přenesená",J791,0)</f>
        <v>0</v>
      </c>
      <c r="BI791" s="135">
        <f>IF(N791="nulová",J791,0)</f>
        <v>0</v>
      </c>
      <c r="BJ791" s="18" t="s">
        <v>76</v>
      </c>
      <c r="BK791" s="135">
        <f>ROUND(I791*H791,2)</f>
        <v>0</v>
      </c>
      <c r="BL791" s="18" t="s">
        <v>276</v>
      </c>
      <c r="BM791" s="134" t="s">
        <v>1258</v>
      </c>
    </row>
    <row r="792" spans="2:65" s="1" customFormat="1" ht="44.25" customHeight="1">
      <c r="B792" s="33"/>
      <c r="C792" s="123" t="s">
        <v>1259</v>
      </c>
      <c r="D792" s="123" t="s">
        <v>150</v>
      </c>
      <c r="E792" s="124" t="s">
        <v>1260</v>
      </c>
      <c r="F792" s="125" t="s">
        <v>1261</v>
      </c>
      <c r="G792" s="126" t="s">
        <v>166</v>
      </c>
      <c r="H792" s="127">
        <v>26</v>
      </c>
      <c r="I792" s="128"/>
      <c r="J792" s="129">
        <f>ROUND(I792*H792,2)</f>
        <v>0</v>
      </c>
      <c r="K792" s="125" t="s">
        <v>154</v>
      </c>
      <c r="L792" s="33"/>
      <c r="M792" s="130" t="s">
        <v>19</v>
      </c>
      <c r="N792" s="131" t="s">
        <v>42</v>
      </c>
      <c r="P792" s="132">
        <f>O792*H792</f>
        <v>0</v>
      </c>
      <c r="Q792" s="132">
        <v>0</v>
      </c>
      <c r="R792" s="132">
        <f>Q792*H792</f>
        <v>0</v>
      </c>
      <c r="S792" s="132">
        <v>0</v>
      </c>
      <c r="T792" s="133">
        <f>S792*H792</f>
        <v>0</v>
      </c>
      <c r="AR792" s="134" t="s">
        <v>276</v>
      </c>
      <c r="AT792" s="134" t="s">
        <v>150</v>
      </c>
      <c r="AU792" s="134" t="s">
        <v>78</v>
      </c>
      <c r="AY792" s="18" t="s">
        <v>147</v>
      </c>
      <c r="BE792" s="135">
        <f>IF(N792="základní",J792,0)</f>
        <v>0</v>
      </c>
      <c r="BF792" s="135">
        <f>IF(N792="snížená",J792,0)</f>
        <v>0</v>
      </c>
      <c r="BG792" s="135">
        <f>IF(N792="zákl. přenesená",J792,0)</f>
        <v>0</v>
      </c>
      <c r="BH792" s="135">
        <f>IF(N792="sníž. přenesená",J792,0)</f>
        <v>0</v>
      </c>
      <c r="BI792" s="135">
        <f>IF(N792="nulová",J792,0)</f>
        <v>0</v>
      </c>
      <c r="BJ792" s="18" t="s">
        <v>76</v>
      </c>
      <c r="BK792" s="135">
        <f>ROUND(I792*H792,2)</f>
        <v>0</v>
      </c>
      <c r="BL792" s="18" t="s">
        <v>276</v>
      </c>
      <c r="BM792" s="134" t="s">
        <v>1262</v>
      </c>
    </row>
    <row r="793" spans="2:65" s="1" customFormat="1">
      <c r="B793" s="33"/>
      <c r="D793" s="136" t="s">
        <v>157</v>
      </c>
      <c r="F793" s="137" t="s">
        <v>1263</v>
      </c>
      <c r="I793" s="138"/>
      <c r="L793" s="33"/>
      <c r="M793" s="139"/>
      <c r="T793" s="54"/>
      <c r="AT793" s="18" t="s">
        <v>157</v>
      </c>
      <c r="AU793" s="18" t="s">
        <v>78</v>
      </c>
    </row>
    <row r="794" spans="2:65" s="13" customFormat="1">
      <c r="B794" s="147"/>
      <c r="D794" s="141" t="s">
        <v>159</v>
      </c>
      <c r="E794" s="148" t="s">
        <v>19</v>
      </c>
      <c r="F794" s="149" t="s">
        <v>1264</v>
      </c>
      <c r="H794" s="150">
        <v>26</v>
      </c>
      <c r="I794" s="151"/>
      <c r="L794" s="147"/>
      <c r="M794" s="152"/>
      <c r="T794" s="153"/>
      <c r="AT794" s="148" t="s">
        <v>159</v>
      </c>
      <c r="AU794" s="148" t="s">
        <v>78</v>
      </c>
      <c r="AV794" s="13" t="s">
        <v>78</v>
      </c>
      <c r="AW794" s="13" t="s">
        <v>32</v>
      </c>
      <c r="AX794" s="13" t="s">
        <v>76</v>
      </c>
      <c r="AY794" s="148" t="s">
        <v>147</v>
      </c>
    </row>
    <row r="795" spans="2:65" s="1" customFormat="1" ht="24.2" customHeight="1">
      <c r="B795" s="33"/>
      <c r="C795" s="161" t="s">
        <v>1265</v>
      </c>
      <c r="D795" s="161" t="s">
        <v>338</v>
      </c>
      <c r="E795" s="162" t="s">
        <v>1266</v>
      </c>
      <c r="F795" s="163" t="s">
        <v>1267</v>
      </c>
      <c r="G795" s="164" t="s">
        <v>166</v>
      </c>
      <c r="H795" s="165">
        <v>26</v>
      </c>
      <c r="I795" s="166"/>
      <c r="J795" s="167">
        <f>ROUND(I795*H795,2)</f>
        <v>0</v>
      </c>
      <c r="K795" s="163" t="s">
        <v>154</v>
      </c>
      <c r="L795" s="168"/>
      <c r="M795" s="169" t="s">
        <v>19</v>
      </c>
      <c r="N795" s="170" t="s">
        <v>42</v>
      </c>
      <c r="P795" s="132">
        <f>O795*H795</f>
        <v>0</v>
      </c>
      <c r="Q795" s="132">
        <v>1E-4</v>
      </c>
      <c r="R795" s="132">
        <f>Q795*H795</f>
        <v>2.6000000000000003E-3</v>
      </c>
      <c r="S795" s="132">
        <v>0</v>
      </c>
      <c r="T795" s="133">
        <f>S795*H795</f>
        <v>0</v>
      </c>
      <c r="AR795" s="134" t="s">
        <v>381</v>
      </c>
      <c r="AT795" s="134" t="s">
        <v>338</v>
      </c>
      <c r="AU795" s="134" t="s">
        <v>78</v>
      </c>
      <c r="AY795" s="18" t="s">
        <v>147</v>
      </c>
      <c r="BE795" s="135">
        <f>IF(N795="základní",J795,0)</f>
        <v>0</v>
      </c>
      <c r="BF795" s="135">
        <f>IF(N795="snížená",J795,0)</f>
        <v>0</v>
      </c>
      <c r="BG795" s="135">
        <f>IF(N795="zákl. přenesená",J795,0)</f>
        <v>0</v>
      </c>
      <c r="BH795" s="135">
        <f>IF(N795="sníž. přenesená",J795,0)</f>
        <v>0</v>
      </c>
      <c r="BI795" s="135">
        <f>IF(N795="nulová",J795,0)</f>
        <v>0</v>
      </c>
      <c r="BJ795" s="18" t="s">
        <v>76</v>
      </c>
      <c r="BK795" s="135">
        <f>ROUND(I795*H795,2)</f>
        <v>0</v>
      </c>
      <c r="BL795" s="18" t="s">
        <v>276</v>
      </c>
      <c r="BM795" s="134" t="s">
        <v>1268</v>
      </c>
    </row>
    <row r="796" spans="2:65" s="1" customFormat="1" ht="16.5" customHeight="1">
      <c r="B796" s="33"/>
      <c r="C796" s="161" t="s">
        <v>1269</v>
      </c>
      <c r="D796" s="161" t="s">
        <v>338</v>
      </c>
      <c r="E796" s="162" t="s">
        <v>1270</v>
      </c>
      <c r="F796" s="163" t="s">
        <v>1271</v>
      </c>
      <c r="G796" s="164" t="s">
        <v>166</v>
      </c>
      <c r="H796" s="165">
        <v>49</v>
      </c>
      <c r="I796" s="166"/>
      <c r="J796" s="167">
        <f>ROUND(I796*H796,2)</f>
        <v>0</v>
      </c>
      <c r="K796" s="163" t="s">
        <v>154</v>
      </c>
      <c r="L796" s="168"/>
      <c r="M796" s="169" t="s">
        <v>19</v>
      </c>
      <c r="N796" s="170" t="s">
        <v>42</v>
      </c>
      <c r="P796" s="132">
        <f>O796*H796</f>
        <v>0</v>
      </c>
      <c r="Q796" s="132">
        <v>1.0000000000000001E-5</v>
      </c>
      <c r="R796" s="132">
        <f>Q796*H796</f>
        <v>4.9000000000000009E-4</v>
      </c>
      <c r="S796" s="132">
        <v>0</v>
      </c>
      <c r="T796" s="133">
        <f>S796*H796</f>
        <v>0</v>
      </c>
      <c r="AR796" s="134" t="s">
        <v>381</v>
      </c>
      <c r="AT796" s="134" t="s">
        <v>338</v>
      </c>
      <c r="AU796" s="134" t="s">
        <v>78</v>
      </c>
      <c r="AY796" s="18" t="s">
        <v>147</v>
      </c>
      <c r="BE796" s="135">
        <f>IF(N796="základní",J796,0)</f>
        <v>0</v>
      </c>
      <c r="BF796" s="135">
        <f>IF(N796="snížená",J796,0)</f>
        <v>0</v>
      </c>
      <c r="BG796" s="135">
        <f>IF(N796="zákl. přenesená",J796,0)</f>
        <v>0</v>
      </c>
      <c r="BH796" s="135">
        <f>IF(N796="sníž. přenesená",J796,0)</f>
        <v>0</v>
      </c>
      <c r="BI796" s="135">
        <f>IF(N796="nulová",J796,0)</f>
        <v>0</v>
      </c>
      <c r="BJ796" s="18" t="s">
        <v>76</v>
      </c>
      <c r="BK796" s="135">
        <f>ROUND(I796*H796,2)</f>
        <v>0</v>
      </c>
      <c r="BL796" s="18" t="s">
        <v>276</v>
      </c>
      <c r="BM796" s="134" t="s">
        <v>1272</v>
      </c>
    </row>
    <row r="797" spans="2:65" s="13" customFormat="1">
      <c r="B797" s="147"/>
      <c r="D797" s="141" t="s">
        <v>159</v>
      </c>
      <c r="E797" s="148" t="s">
        <v>19</v>
      </c>
      <c r="F797" s="149" t="s">
        <v>1273</v>
      </c>
      <c r="H797" s="150">
        <v>49</v>
      </c>
      <c r="I797" s="151"/>
      <c r="L797" s="147"/>
      <c r="M797" s="152"/>
      <c r="T797" s="153"/>
      <c r="AT797" s="148" t="s">
        <v>159</v>
      </c>
      <c r="AU797" s="148" t="s">
        <v>78</v>
      </c>
      <c r="AV797" s="13" t="s">
        <v>78</v>
      </c>
      <c r="AW797" s="13" t="s">
        <v>32</v>
      </c>
      <c r="AX797" s="13" t="s">
        <v>76</v>
      </c>
      <c r="AY797" s="148" t="s">
        <v>147</v>
      </c>
    </row>
    <row r="798" spans="2:65" s="1" customFormat="1" ht="16.5" customHeight="1">
      <c r="B798" s="33"/>
      <c r="C798" s="161" t="s">
        <v>1274</v>
      </c>
      <c r="D798" s="161" t="s">
        <v>338</v>
      </c>
      <c r="E798" s="162" t="s">
        <v>1275</v>
      </c>
      <c r="F798" s="163" t="s">
        <v>1276</v>
      </c>
      <c r="G798" s="164" t="s">
        <v>166</v>
      </c>
      <c r="H798" s="165">
        <v>18</v>
      </c>
      <c r="I798" s="166"/>
      <c r="J798" s="167">
        <f>ROUND(I798*H798,2)</f>
        <v>0</v>
      </c>
      <c r="K798" s="163" t="s">
        <v>154</v>
      </c>
      <c r="L798" s="168"/>
      <c r="M798" s="169" t="s">
        <v>19</v>
      </c>
      <c r="N798" s="170" t="s">
        <v>42</v>
      </c>
      <c r="P798" s="132">
        <f>O798*H798</f>
        <v>0</v>
      </c>
      <c r="Q798" s="132">
        <v>2.0000000000000002E-5</v>
      </c>
      <c r="R798" s="132">
        <f>Q798*H798</f>
        <v>3.6000000000000002E-4</v>
      </c>
      <c r="S798" s="132">
        <v>0</v>
      </c>
      <c r="T798" s="133">
        <f>S798*H798</f>
        <v>0</v>
      </c>
      <c r="AR798" s="134" t="s">
        <v>381</v>
      </c>
      <c r="AT798" s="134" t="s">
        <v>338</v>
      </c>
      <c r="AU798" s="134" t="s">
        <v>78</v>
      </c>
      <c r="AY798" s="18" t="s">
        <v>147</v>
      </c>
      <c r="BE798" s="135">
        <f>IF(N798="základní",J798,0)</f>
        <v>0</v>
      </c>
      <c r="BF798" s="135">
        <f>IF(N798="snížená",J798,0)</f>
        <v>0</v>
      </c>
      <c r="BG798" s="135">
        <f>IF(N798="zákl. přenesená",J798,0)</f>
        <v>0</v>
      </c>
      <c r="BH798" s="135">
        <f>IF(N798="sníž. přenesená",J798,0)</f>
        <v>0</v>
      </c>
      <c r="BI798" s="135">
        <f>IF(N798="nulová",J798,0)</f>
        <v>0</v>
      </c>
      <c r="BJ798" s="18" t="s">
        <v>76</v>
      </c>
      <c r="BK798" s="135">
        <f>ROUND(I798*H798,2)</f>
        <v>0</v>
      </c>
      <c r="BL798" s="18" t="s">
        <v>276</v>
      </c>
      <c r="BM798" s="134" t="s">
        <v>1277</v>
      </c>
    </row>
    <row r="799" spans="2:65" s="13" customFormat="1">
      <c r="B799" s="147"/>
      <c r="D799" s="141" t="s">
        <v>159</v>
      </c>
      <c r="E799" s="148" t="s">
        <v>19</v>
      </c>
      <c r="F799" s="149" t="s">
        <v>1278</v>
      </c>
      <c r="H799" s="150">
        <v>18</v>
      </c>
      <c r="I799" s="151"/>
      <c r="L799" s="147"/>
      <c r="M799" s="152"/>
      <c r="T799" s="153"/>
      <c r="AT799" s="148" t="s">
        <v>159</v>
      </c>
      <c r="AU799" s="148" t="s">
        <v>78</v>
      </c>
      <c r="AV799" s="13" t="s">
        <v>78</v>
      </c>
      <c r="AW799" s="13" t="s">
        <v>32</v>
      </c>
      <c r="AX799" s="13" t="s">
        <v>76</v>
      </c>
      <c r="AY799" s="148" t="s">
        <v>147</v>
      </c>
    </row>
    <row r="800" spans="2:65" s="1" customFormat="1" ht="16.5" customHeight="1">
      <c r="B800" s="33"/>
      <c r="C800" s="161" t="s">
        <v>1279</v>
      </c>
      <c r="D800" s="161" t="s">
        <v>338</v>
      </c>
      <c r="E800" s="162" t="s">
        <v>1280</v>
      </c>
      <c r="F800" s="163" t="s">
        <v>1281</v>
      </c>
      <c r="G800" s="164" t="s">
        <v>166</v>
      </c>
      <c r="H800" s="165">
        <v>3</v>
      </c>
      <c r="I800" s="166"/>
      <c r="J800" s="167">
        <f>ROUND(I800*H800,2)</f>
        <v>0</v>
      </c>
      <c r="K800" s="163" t="s">
        <v>154</v>
      </c>
      <c r="L800" s="168"/>
      <c r="M800" s="169" t="s">
        <v>19</v>
      </c>
      <c r="N800" s="170" t="s">
        <v>42</v>
      </c>
      <c r="P800" s="132">
        <f>O800*H800</f>
        <v>0</v>
      </c>
      <c r="Q800" s="132">
        <v>3.0000000000000001E-5</v>
      </c>
      <c r="R800" s="132">
        <f>Q800*H800</f>
        <v>9.0000000000000006E-5</v>
      </c>
      <c r="S800" s="132">
        <v>0</v>
      </c>
      <c r="T800" s="133">
        <f>S800*H800</f>
        <v>0</v>
      </c>
      <c r="AR800" s="134" t="s">
        <v>381</v>
      </c>
      <c r="AT800" s="134" t="s">
        <v>338</v>
      </c>
      <c r="AU800" s="134" t="s">
        <v>78</v>
      </c>
      <c r="AY800" s="18" t="s">
        <v>147</v>
      </c>
      <c r="BE800" s="135">
        <f>IF(N800="základní",J800,0)</f>
        <v>0</v>
      </c>
      <c r="BF800" s="135">
        <f>IF(N800="snížená",J800,0)</f>
        <v>0</v>
      </c>
      <c r="BG800" s="135">
        <f>IF(N800="zákl. přenesená",J800,0)</f>
        <v>0</v>
      </c>
      <c r="BH800" s="135">
        <f>IF(N800="sníž. přenesená",J800,0)</f>
        <v>0</v>
      </c>
      <c r="BI800" s="135">
        <f>IF(N800="nulová",J800,0)</f>
        <v>0</v>
      </c>
      <c r="BJ800" s="18" t="s">
        <v>76</v>
      </c>
      <c r="BK800" s="135">
        <f>ROUND(I800*H800,2)</f>
        <v>0</v>
      </c>
      <c r="BL800" s="18" t="s">
        <v>276</v>
      </c>
      <c r="BM800" s="134" t="s">
        <v>1282</v>
      </c>
    </row>
    <row r="801" spans="2:65" s="13" customFormat="1">
      <c r="B801" s="147"/>
      <c r="D801" s="141" t="s">
        <v>159</v>
      </c>
      <c r="E801" s="148" t="s">
        <v>19</v>
      </c>
      <c r="F801" s="149" t="s">
        <v>1283</v>
      </c>
      <c r="H801" s="150">
        <v>3</v>
      </c>
      <c r="I801" s="151"/>
      <c r="L801" s="147"/>
      <c r="M801" s="152"/>
      <c r="T801" s="153"/>
      <c r="AT801" s="148" t="s">
        <v>159</v>
      </c>
      <c r="AU801" s="148" t="s">
        <v>78</v>
      </c>
      <c r="AV801" s="13" t="s">
        <v>78</v>
      </c>
      <c r="AW801" s="13" t="s">
        <v>32</v>
      </c>
      <c r="AX801" s="13" t="s">
        <v>76</v>
      </c>
      <c r="AY801" s="148" t="s">
        <v>147</v>
      </c>
    </row>
    <row r="802" spans="2:65" s="1" customFormat="1" ht="16.5" customHeight="1">
      <c r="B802" s="33"/>
      <c r="C802" s="161" t="s">
        <v>1284</v>
      </c>
      <c r="D802" s="161" t="s">
        <v>338</v>
      </c>
      <c r="E802" s="162" t="s">
        <v>1285</v>
      </c>
      <c r="F802" s="163" t="s">
        <v>1286</v>
      </c>
      <c r="G802" s="164" t="s">
        <v>166</v>
      </c>
      <c r="H802" s="165">
        <v>3</v>
      </c>
      <c r="I802" s="166"/>
      <c r="J802" s="167">
        <f>ROUND(I802*H802,2)</f>
        <v>0</v>
      </c>
      <c r="K802" s="163" t="s">
        <v>154</v>
      </c>
      <c r="L802" s="168"/>
      <c r="M802" s="169" t="s">
        <v>19</v>
      </c>
      <c r="N802" s="170" t="s">
        <v>42</v>
      </c>
      <c r="P802" s="132">
        <f>O802*H802</f>
        <v>0</v>
      </c>
      <c r="Q802" s="132">
        <v>6.0000000000000002E-5</v>
      </c>
      <c r="R802" s="132">
        <f>Q802*H802</f>
        <v>1.8000000000000001E-4</v>
      </c>
      <c r="S802" s="132">
        <v>0</v>
      </c>
      <c r="T802" s="133">
        <f>S802*H802</f>
        <v>0</v>
      </c>
      <c r="AR802" s="134" t="s">
        <v>381</v>
      </c>
      <c r="AT802" s="134" t="s">
        <v>338</v>
      </c>
      <c r="AU802" s="134" t="s">
        <v>78</v>
      </c>
      <c r="AY802" s="18" t="s">
        <v>147</v>
      </c>
      <c r="BE802" s="135">
        <f>IF(N802="základní",J802,0)</f>
        <v>0</v>
      </c>
      <c r="BF802" s="135">
        <f>IF(N802="snížená",J802,0)</f>
        <v>0</v>
      </c>
      <c r="BG802" s="135">
        <f>IF(N802="zákl. přenesená",J802,0)</f>
        <v>0</v>
      </c>
      <c r="BH802" s="135">
        <f>IF(N802="sníž. přenesená",J802,0)</f>
        <v>0</v>
      </c>
      <c r="BI802" s="135">
        <f>IF(N802="nulová",J802,0)</f>
        <v>0</v>
      </c>
      <c r="BJ802" s="18" t="s">
        <v>76</v>
      </c>
      <c r="BK802" s="135">
        <f>ROUND(I802*H802,2)</f>
        <v>0</v>
      </c>
      <c r="BL802" s="18" t="s">
        <v>276</v>
      </c>
      <c r="BM802" s="134" t="s">
        <v>1287</v>
      </c>
    </row>
    <row r="803" spans="2:65" s="1" customFormat="1" ht="33" customHeight="1">
      <c r="B803" s="33"/>
      <c r="C803" s="123" t="s">
        <v>1288</v>
      </c>
      <c r="D803" s="123" t="s">
        <v>150</v>
      </c>
      <c r="E803" s="124" t="s">
        <v>1289</v>
      </c>
      <c r="F803" s="125" t="s">
        <v>1290</v>
      </c>
      <c r="G803" s="126" t="s">
        <v>166</v>
      </c>
      <c r="H803" s="127">
        <v>1</v>
      </c>
      <c r="I803" s="128"/>
      <c r="J803" s="129">
        <f>ROUND(I803*H803,2)</f>
        <v>0</v>
      </c>
      <c r="K803" s="125" t="s">
        <v>154</v>
      </c>
      <c r="L803" s="33"/>
      <c r="M803" s="130" t="s">
        <v>19</v>
      </c>
      <c r="N803" s="131" t="s">
        <v>42</v>
      </c>
      <c r="P803" s="132">
        <f>O803*H803</f>
        <v>0</v>
      </c>
      <c r="Q803" s="132">
        <v>0</v>
      </c>
      <c r="R803" s="132">
        <f>Q803*H803</f>
        <v>0</v>
      </c>
      <c r="S803" s="132">
        <v>0</v>
      </c>
      <c r="T803" s="133">
        <f>S803*H803</f>
        <v>0</v>
      </c>
      <c r="AR803" s="134" t="s">
        <v>276</v>
      </c>
      <c r="AT803" s="134" t="s">
        <v>150</v>
      </c>
      <c r="AU803" s="134" t="s">
        <v>78</v>
      </c>
      <c r="AY803" s="18" t="s">
        <v>147</v>
      </c>
      <c r="BE803" s="135">
        <f>IF(N803="základní",J803,0)</f>
        <v>0</v>
      </c>
      <c r="BF803" s="135">
        <f>IF(N803="snížená",J803,0)</f>
        <v>0</v>
      </c>
      <c r="BG803" s="135">
        <f>IF(N803="zákl. přenesená",J803,0)</f>
        <v>0</v>
      </c>
      <c r="BH803" s="135">
        <f>IF(N803="sníž. přenesená",J803,0)</f>
        <v>0</v>
      </c>
      <c r="BI803" s="135">
        <f>IF(N803="nulová",J803,0)</f>
        <v>0</v>
      </c>
      <c r="BJ803" s="18" t="s">
        <v>76</v>
      </c>
      <c r="BK803" s="135">
        <f>ROUND(I803*H803,2)</f>
        <v>0</v>
      </c>
      <c r="BL803" s="18" t="s">
        <v>276</v>
      </c>
      <c r="BM803" s="134" t="s">
        <v>1291</v>
      </c>
    </row>
    <row r="804" spans="2:65" s="1" customFormat="1">
      <c r="B804" s="33"/>
      <c r="D804" s="136" t="s">
        <v>157</v>
      </c>
      <c r="F804" s="137" t="s">
        <v>1292</v>
      </c>
      <c r="I804" s="138"/>
      <c r="L804" s="33"/>
      <c r="M804" s="139"/>
      <c r="T804" s="54"/>
      <c r="AT804" s="18" t="s">
        <v>157</v>
      </c>
      <c r="AU804" s="18" t="s">
        <v>78</v>
      </c>
    </row>
    <row r="805" spans="2:65" s="1" customFormat="1" ht="24.2" customHeight="1">
      <c r="B805" s="33"/>
      <c r="C805" s="161" t="s">
        <v>1293</v>
      </c>
      <c r="D805" s="161" t="s">
        <v>338</v>
      </c>
      <c r="E805" s="162" t="s">
        <v>1294</v>
      </c>
      <c r="F805" s="163" t="s">
        <v>1295</v>
      </c>
      <c r="G805" s="164" t="s">
        <v>166</v>
      </c>
      <c r="H805" s="165">
        <v>1</v>
      </c>
      <c r="I805" s="166"/>
      <c r="J805" s="167">
        <f>ROUND(I805*H805,2)</f>
        <v>0</v>
      </c>
      <c r="K805" s="163" t="s">
        <v>154</v>
      </c>
      <c r="L805" s="168"/>
      <c r="M805" s="169" t="s">
        <v>19</v>
      </c>
      <c r="N805" s="170" t="s">
        <v>42</v>
      </c>
      <c r="P805" s="132">
        <f>O805*H805</f>
        <v>0</v>
      </c>
      <c r="Q805" s="132">
        <v>3.8999999999999999E-4</v>
      </c>
      <c r="R805" s="132">
        <f>Q805*H805</f>
        <v>3.8999999999999999E-4</v>
      </c>
      <c r="S805" s="132">
        <v>0</v>
      </c>
      <c r="T805" s="133">
        <f>S805*H805</f>
        <v>0</v>
      </c>
      <c r="AR805" s="134" t="s">
        <v>381</v>
      </c>
      <c r="AT805" s="134" t="s">
        <v>338</v>
      </c>
      <c r="AU805" s="134" t="s">
        <v>78</v>
      </c>
      <c r="AY805" s="18" t="s">
        <v>147</v>
      </c>
      <c r="BE805" s="135">
        <f>IF(N805="základní",J805,0)</f>
        <v>0</v>
      </c>
      <c r="BF805" s="135">
        <f>IF(N805="snížená",J805,0)</f>
        <v>0</v>
      </c>
      <c r="BG805" s="135">
        <f>IF(N805="zákl. přenesená",J805,0)</f>
        <v>0</v>
      </c>
      <c r="BH805" s="135">
        <f>IF(N805="sníž. přenesená",J805,0)</f>
        <v>0</v>
      </c>
      <c r="BI805" s="135">
        <f>IF(N805="nulová",J805,0)</f>
        <v>0</v>
      </c>
      <c r="BJ805" s="18" t="s">
        <v>76</v>
      </c>
      <c r="BK805" s="135">
        <f>ROUND(I805*H805,2)</f>
        <v>0</v>
      </c>
      <c r="BL805" s="18" t="s">
        <v>276</v>
      </c>
      <c r="BM805" s="134" t="s">
        <v>1296</v>
      </c>
    </row>
    <row r="806" spans="2:65" s="1" customFormat="1" ht="16.5" customHeight="1">
      <c r="B806" s="33"/>
      <c r="C806" s="123" t="s">
        <v>1297</v>
      </c>
      <c r="D806" s="123" t="s">
        <v>150</v>
      </c>
      <c r="E806" s="124" t="s">
        <v>1298</v>
      </c>
      <c r="F806" s="125" t="s">
        <v>1299</v>
      </c>
      <c r="G806" s="126" t="s">
        <v>166</v>
      </c>
      <c r="H806" s="127">
        <v>14</v>
      </c>
      <c r="I806" s="128"/>
      <c r="J806" s="129">
        <f>ROUND(I806*H806,2)</f>
        <v>0</v>
      </c>
      <c r="K806" s="125" t="s">
        <v>19</v>
      </c>
      <c r="L806" s="33"/>
      <c r="M806" s="130" t="s">
        <v>19</v>
      </c>
      <c r="N806" s="131" t="s">
        <v>42</v>
      </c>
      <c r="P806" s="132">
        <f>O806*H806</f>
        <v>0</v>
      </c>
      <c r="Q806" s="132">
        <v>0</v>
      </c>
      <c r="R806" s="132">
        <f>Q806*H806</f>
        <v>0</v>
      </c>
      <c r="S806" s="132">
        <v>0</v>
      </c>
      <c r="T806" s="133">
        <f>S806*H806</f>
        <v>0</v>
      </c>
      <c r="AR806" s="134" t="s">
        <v>276</v>
      </c>
      <c r="AT806" s="134" t="s">
        <v>150</v>
      </c>
      <c r="AU806" s="134" t="s">
        <v>78</v>
      </c>
      <c r="AY806" s="18" t="s">
        <v>147</v>
      </c>
      <c r="BE806" s="135">
        <f>IF(N806="základní",J806,0)</f>
        <v>0</v>
      </c>
      <c r="BF806" s="135">
        <f>IF(N806="snížená",J806,0)</f>
        <v>0</v>
      </c>
      <c r="BG806" s="135">
        <f>IF(N806="zákl. přenesená",J806,0)</f>
        <v>0</v>
      </c>
      <c r="BH806" s="135">
        <f>IF(N806="sníž. přenesená",J806,0)</f>
        <v>0</v>
      </c>
      <c r="BI806" s="135">
        <f>IF(N806="nulová",J806,0)</f>
        <v>0</v>
      </c>
      <c r="BJ806" s="18" t="s">
        <v>76</v>
      </c>
      <c r="BK806" s="135">
        <f>ROUND(I806*H806,2)</f>
        <v>0</v>
      </c>
      <c r="BL806" s="18" t="s">
        <v>276</v>
      </c>
      <c r="BM806" s="134" t="s">
        <v>1300</v>
      </c>
    </row>
    <row r="807" spans="2:65" s="13" customFormat="1">
      <c r="B807" s="147"/>
      <c r="D807" s="141" t="s">
        <v>159</v>
      </c>
      <c r="E807" s="148" t="s">
        <v>19</v>
      </c>
      <c r="F807" s="149" t="s">
        <v>1301</v>
      </c>
      <c r="H807" s="150">
        <v>14</v>
      </c>
      <c r="I807" s="151"/>
      <c r="L807" s="147"/>
      <c r="M807" s="152"/>
      <c r="T807" s="153"/>
      <c r="AT807" s="148" t="s">
        <v>159</v>
      </c>
      <c r="AU807" s="148" t="s">
        <v>78</v>
      </c>
      <c r="AV807" s="13" t="s">
        <v>78</v>
      </c>
      <c r="AW807" s="13" t="s">
        <v>32</v>
      </c>
      <c r="AX807" s="13" t="s">
        <v>76</v>
      </c>
      <c r="AY807" s="148" t="s">
        <v>147</v>
      </c>
    </row>
    <row r="808" spans="2:65" s="1" customFormat="1" ht="33" customHeight="1">
      <c r="B808" s="33"/>
      <c r="C808" s="161" t="s">
        <v>1302</v>
      </c>
      <c r="D808" s="161" t="s">
        <v>338</v>
      </c>
      <c r="E808" s="162" t="s">
        <v>1303</v>
      </c>
      <c r="F808" s="163" t="s">
        <v>1304</v>
      </c>
      <c r="G808" s="164" t="s">
        <v>166</v>
      </c>
      <c r="H808" s="165">
        <v>14</v>
      </c>
      <c r="I808" s="166"/>
      <c r="J808" s="167">
        <f>ROUND(I808*H808,2)</f>
        <v>0</v>
      </c>
      <c r="K808" s="163" t="s">
        <v>19</v>
      </c>
      <c r="L808" s="168"/>
      <c r="M808" s="169" t="s">
        <v>19</v>
      </c>
      <c r="N808" s="170" t="s">
        <v>42</v>
      </c>
      <c r="P808" s="132">
        <f>O808*H808</f>
        <v>0</v>
      </c>
      <c r="Q808" s="132">
        <v>2.7E-4</v>
      </c>
      <c r="R808" s="132">
        <f>Q808*H808</f>
        <v>3.7799999999999999E-3</v>
      </c>
      <c r="S808" s="132">
        <v>0</v>
      </c>
      <c r="T808" s="133">
        <f>S808*H808</f>
        <v>0</v>
      </c>
      <c r="AR808" s="134" t="s">
        <v>381</v>
      </c>
      <c r="AT808" s="134" t="s">
        <v>338</v>
      </c>
      <c r="AU808" s="134" t="s">
        <v>78</v>
      </c>
      <c r="AY808" s="18" t="s">
        <v>147</v>
      </c>
      <c r="BE808" s="135">
        <f>IF(N808="základní",J808,0)</f>
        <v>0</v>
      </c>
      <c r="BF808" s="135">
        <f>IF(N808="snížená",J808,0)</f>
        <v>0</v>
      </c>
      <c r="BG808" s="135">
        <f>IF(N808="zákl. přenesená",J808,0)</f>
        <v>0</v>
      </c>
      <c r="BH808" s="135">
        <f>IF(N808="sníž. přenesená",J808,0)</f>
        <v>0</v>
      </c>
      <c r="BI808" s="135">
        <f>IF(N808="nulová",J808,0)</f>
        <v>0</v>
      </c>
      <c r="BJ808" s="18" t="s">
        <v>76</v>
      </c>
      <c r="BK808" s="135">
        <f>ROUND(I808*H808,2)</f>
        <v>0</v>
      </c>
      <c r="BL808" s="18" t="s">
        <v>276</v>
      </c>
      <c r="BM808" s="134" t="s">
        <v>1305</v>
      </c>
    </row>
    <row r="809" spans="2:65" s="13" customFormat="1" ht="22.5">
      <c r="B809" s="147"/>
      <c r="D809" s="141" t="s">
        <v>159</v>
      </c>
      <c r="E809" s="148" t="s">
        <v>19</v>
      </c>
      <c r="F809" s="149" t="s">
        <v>1306</v>
      </c>
      <c r="H809" s="150">
        <v>14</v>
      </c>
      <c r="I809" s="151"/>
      <c r="L809" s="147"/>
      <c r="M809" s="152"/>
      <c r="T809" s="153"/>
      <c r="AT809" s="148" t="s">
        <v>159</v>
      </c>
      <c r="AU809" s="148" t="s">
        <v>78</v>
      </c>
      <c r="AV809" s="13" t="s">
        <v>78</v>
      </c>
      <c r="AW809" s="13" t="s">
        <v>32</v>
      </c>
      <c r="AX809" s="13" t="s">
        <v>76</v>
      </c>
      <c r="AY809" s="148" t="s">
        <v>147</v>
      </c>
    </row>
    <row r="810" spans="2:65" s="1" customFormat="1" ht="16.5" customHeight="1">
      <c r="B810" s="33"/>
      <c r="C810" s="161" t="s">
        <v>1307</v>
      </c>
      <c r="D810" s="161" t="s">
        <v>338</v>
      </c>
      <c r="E810" s="162" t="s">
        <v>1308</v>
      </c>
      <c r="F810" s="163" t="s">
        <v>1309</v>
      </c>
      <c r="G810" s="164" t="s">
        <v>166</v>
      </c>
      <c r="H810" s="165">
        <v>14</v>
      </c>
      <c r="I810" s="166"/>
      <c r="J810" s="167">
        <f>ROUND(I810*H810,2)</f>
        <v>0</v>
      </c>
      <c r="K810" s="163" t="s">
        <v>19</v>
      </c>
      <c r="L810" s="168"/>
      <c r="M810" s="169" t="s">
        <v>19</v>
      </c>
      <c r="N810" s="170" t="s">
        <v>42</v>
      </c>
      <c r="P810" s="132">
        <f>O810*H810</f>
        <v>0</v>
      </c>
      <c r="Q810" s="132">
        <v>1.0000000000000001E-5</v>
      </c>
      <c r="R810" s="132">
        <f>Q810*H810</f>
        <v>1.4000000000000001E-4</v>
      </c>
      <c r="S810" s="132">
        <v>0</v>
      </c>
      <c r="T810" s="133">
        <f>S810*H810</f>
        <v>0</v>
      </c>
      <c r="AR810" s="134" t="s">
        <v>381</v>
      </c>
      <c r="AT810" s="134" t="s">
        <v>338</v>
      </c>
      <c r="AU810" s="134" t="s">
        <v>78</v>
      </c>
      <c r="AY810" s="18" t="s">
        <v>147</v>
      </c>
      <c r="BE810" s="135">
        <f>IF(N810="základní",J810,0)</f>
        <v>0</v>
      </c>
      <c r="BF810" s="135">
        <f>IF(N810="snížená",J810,0)</f>
        <v>0</v>
      </c>
      <c r="BG810" s="135">
        <f>IF(N810="zákl. přenesená",J810,0)</f>
        <v>0</v>
      </c>
      <c r="BH810" s="135">
        <f>IF(N810="sníž. přenesená",J810,0)</f>
        <v>0</v>
      </c>
      <c r="BI810" s="135">
        <f>IF(N810="nulová",J810,0)</f>
        <v>0</v>
      </c>
      <c r="BJ810" s="18" t="s">
        <v>76</v>
      </c>
      <c r="BK810" s="135">
        <f>ROUND(I810*H810,2)</f>
        <v>0</v>
      </c>
      <c r="BL810" s="18" t="s">
        <v>276</v>
      </c>
      <c r="BM810" s="134" t="s">
        <v>1310</v>
      </c>
    </row>
    <row r="811" spans="2:65" s="1" customFormat="1" ht="49.15" customHeight="1">
      <c r="B811" s="33"/>
      <c r="C811" s="123" t="s">
        <v>1311</v>
      </c>
      <c r="D811" s="123" t="s">
        <v>150</v>
      </c>
      <c r="E811" s="124" t="s">
        <v>1312</v>
      </c>
      <c r="F811" s="125" t="s">
        <v>1313</v>
      </c>
      <c r="G811" s="126" t="s">
        <v>166</v>
      </c>
      <c r="H811" s="127">
        <v>1</v>
      </c>
      <c r="I811" s="128"/>
      <c r="J811" s="129">
        <f>ROUND(I811*H811,2)</f>
        <v>0</v>
      </c>
      <c r="K811" s="125" t="s">
        <v>154</v>
      </c>
      <c r="L811" s="33"/>
      <c r="M811" s="130" t="s">
        <v>19</v>
      </c>
      <c r="N811" s="131" t="s">
        <v>42</v>
      </c>
      <c r="P811" s="132">
        <f>O811*H811</f>
        <v>0</v>
      </c>
      <c r="Q811" s="132">
        <v>0</v>
      </c>
      <c r="R811" s="132">
        <f>Q811*H811</f>
        <v>0</v>
      </c>
      <c r="S811" s="132">
        <v>0</v>
      </c>
      <c r="T811" s="133">
        <f>S811*H811</f>
        <v>0</v>
      </c>
      <c r="AR811" s="134" t="s">
        <v>276</v>
      </c>
      <c r="AT811" s="134" t="s">
        <v>150</v>
      </c>
      <c r="AU811" s="134" t="s">
        <v>78</v>
      </c>
      <c r="AY811" s="18" t="s">
        <v>147</v>
      </c>
      <c r="BE811" s="135">
        <f>IF(N811="základní",J811,0)</f>
        <v>0</v>
      </c>
      <c r="BF811" s="135">
        <f>IF(N811="snížená",J811,0)</f>
        <v>0</v>
      </c>
      <c r="BG811" s="135">
        <f>IF(N811="zákl. přenesená",J811,0)</f>
        <v>0</v>
      </c>
      <c r="BH811" s="135">
        <f>IF(N811="sníž. přenesená",J811,0)</f>
        <v>0</v>
      </c>
      <c r="BI811" s="135">
        <f>IF(N811="nulová",J811,0)</f>
        <v>0</v>
      </c>
      <c r="BJ811" s="18" t="s">
        <v>76</v>
      </c>
      <c r="BK811" s="135">
        <f>ROUND(I811*H811,2)</f>
        <v>0</v>
      </c>
      <c r="BL811" s="18" t="s">
        <v>276</v>
      </c>
      <c r="BM811" s="134" t="s">
        <v>1314</v>
      </c>
    </row>
    <row r="812" spans="2:65" s="1" customFormat="1">
      <c r="B812" s="33"/>
      <c r="D812" s="136" t="s">
        <v>157</v>
      </c>
      <c r="F812" s="137" t="s">
        <v>1315</v>
      </c>
      <c r="I812" s="138"/>
      <c r="L812" s="33"/>
      <c r="M812" s="139"/>
      <c r="T812" s="54"/>
      <c r="AT812" s="18" t="s">
        <v>157</v>
      </c>
      <c r="AU812" s="18" t="s">
        <v>78</v>
      </c>
    </row>
    <row r="813" spans="2:65" s="13" customFormat="1">
      <c r="B813" s="147"/>
      <c r="D813" s="141" t="s">
        <v>159</v>
      </c>
      <c r="E813" s="148" t="s">
        <v>19</v>
      </c>
      <c r="F813" s="149" t="s">
        <v>1316</v>
      </c>
      <c r="H813" s="150">
        <v>1</v>
      </c>
      <c r="I813" s="151"/>
      <c r="L813" s="147"/>
      <c r="M813" s="152"/>
      <c r="T813" s="153"/>
      <c r="AT813" s="148" t="s">
        <v>159</v>
      </c>
      <c r="AU813" s="148" t="s">
        <v>78</v>
      </c>
      <c r="AV813" s="13" t="s">
        <v>78</v>
      </c>
      <c r="AW813" s="13" t="s">
        <v>32</v>
      </c>
      <c r="AX813" s="13" t="s">
        <v>76</v>
      </c>
      <c r="AY813" s="148" t="s">
        <v>147</v>
      </c>
    </row>
    <row r="814" spans="2:65" s="1" customFormat="1" ht="16.5" customHeight="1">
      <c r="B814" s="33"/>
      <c r="C814" s="161" t="s">
        <v>811</v>
      </c>
      <c r="D814" s="161" t="s">
        <v>338</v>
      </c>
      <c r="E814" s="162" t="s">
        <v>1317</v>
      </c>
      <c r="F814" s="163" t="s">
        <v>1318</v>
      </c>
      <c r="G814" s="164" t="s">
        <v>166</v>
      </c>
      <c r="H814" s="165">
        <v>1</v>
      </c>
      <c r="I814" s="166"/>
      <c r="J814" s="167">
        <f>ROUND(I814*H814,2)</f>
        <v>0</v>
      </c>
      <c r="K814" s="163" t="s">
        <v>154</v>
      </c>
      <c r="L814" s="168"/>
      <c r="M814" s="169" t="s">
        <v>19</v>
      </c>
      <c r="N814" s="170" t="s">
        <v>42</v>
      </c>
      <c r="P814" s="132">
        <f>O814*H814</f>
        <v>0</v>
      </c>
      <c r="Q814" s="132">
        <v>1.1E-4</v>
      </c>
      <c r="R814" s="132">
        <f>Q814*H814</f>
        <v>1.1E-4</v>
      </c>
      <c r="S814" s="132">
        <v>0</v>
      </c>
      <c r="T814" s="133">
        <f>S814*H814</f>
        <v>0</v>
      </c>
      <c r="AR814" s="134" t="s">
        <v>381</v>
      </c>
      <c r="AT814" s="134" t="s">
        <v>338</v>
      </c>
      <c r="AU814" s="134" t="s">
        <v>78</v>
      </c>
      <c r="AY814" s="18" t="s">
        <v>147</v>
      </c>
      <c r="BE814" s="135">
        <f>IF(N814="základní",J814,0)</f>
        <v>0</v>
      </c>
      <c r="BF814" s="135">
        <f>IF(N814="snížená",J814,0)</f>
        <v>0</v>
      </c>
      <c r="BG814" s="135">
        <f>IF(N814="zákl. přenesená",J814,0)</f>
        <v>0</v>
      </c>
      <c r="BH814" s="135">
        <f>IF(N814="sníž. přenesená",J814,0)</f>
        <v>0</v>
      </c>
      <c r="BI814" s="135">
        <f>IF(N814="nulová",J814,0)</f>
        <v>0</v>
      </c>
      <c r="BJ814" s="18" t="s">
        <v>76</v>
      </c>
      <c r="BK814" s="135">
        <f>ROUND(I814*H814,2)</f>
        <v>0</v>
      </c>
      <c r="BL814" s="18" t="s">
        <v>276</v>
      </c>
      <c r="BM814" s="134" t="s">
        <v>1319</v>
      </c>
    </row>
    <row r="815" spans="2:65" s="1" customFormat="1" ht="37.9" customHeight="1">
      <c r="B815" s="33"/>
      <c r="C815" s="123" t="s">
        <v>1320</v>
      </c>
      <c r="D815" s="123" t="s">
        <v>150</v>
      </c>
      <c r="E815" s="124" t="s">
        <v>1321</v>
      </c>
      <c r="F815" s="125" t="s">
        <v>1322</v>
      </c>
      <c r="G815" s="126" t="s">
        <v>317</v>
      </c>
      <c r="H815" s="127">
        <v>5.5</v>
      </c>
      <c r="I815" s="128"/>
      <c r="J815" s="129">
        <f>ROUND(I815*H815,2)</f>
        <v>0</v>
      </c>
      <c r="K815" s="125" t="s">
        <v>154</v>
      </c>
      <c r="L815" s="33"/>
      <c r="M815" s="130" t="s">
        <v>19</v>
      </c>
      <c r="N815" s="131" t="s">
        <v>42</v>
      </c>
      <c r="P815" s="132">
        <f>O815*H815</f>
        <v>0</v>
      </c>
      <c r="Q815" s="132">
        <v>0</v>
      </c>
      <c r="R815" s="132">
        <f>Q815*H815</f>
        <v>0</v>
      </c>
      <c r="S815" s="132">
        <v>0</v>
      </c>
      <c r="T815" s="133">
        <f>S815*H815</f>
        <v>0</v>
      </c>
      <c r="AR815" s="134" t="s">
        <v>276</v>
      </c>
      <c r="AT815" s="134" t="s">
        <v>150</v>
      </c>
      <c r="AU815" s="134" t="s">
        <v>78</v>
      </c>
      <c r="AY815" s="18" t="s">
        <v>147</v>
      </c>
      <c r="BE815" s="135">
        <f>IF(N815="základní",J815,0)</f>
        <v>0</v>
      </c>
      <c r="BF815" s="135">
        <f>IF(N815="snížená",J815,0)</f>
        <v>0</v>
      </c>
      <c r="BG815" s="135">
        <f>IF(N815="zákl. přenesená",J815,0)</f>
        <v>0</v>
      </c>
      <c r="BH815" s="135">
        <f>IF(N815="sníž. přenesená",J815,0)</f>
        <v>0</v>
      </c>
      <c r="BI815" s="135">
        <f>IF(N815="nulová",J815,0)</f>
        <v>0</v>
      </c>
      <c r="BJ815" s="18" t="s">
        <v>76</v>
      </c>
      <c r="BK815" s="135">
        <f>ROUND(I815*H815,2)</f>
        <v>0</v>
      </c>
      <c r="BL815" s="18" t="s">
        <v>276</v>
      </c>
      <c r="BM815" s="134" t="s">
        <v>1323</v>
      </c>
    </row>
    <row r="816" spans="2:65" s="1" customFormat="1">
      <c r="B816" s="33"/>
      <c r="D816" s="136" t="s">
        <v>157</v>
      </c>
      <c r="F816" s="137" t="s">
        <v>1324</v>
      </c>
      <c r="I816" s="138"/>
      <c r="L816" s="33"/>
      <c r="M816" s="139"/>
      <c r="T816" s="54"/>
      <c r="AT816" s="18" t="s">
        <v>157</v>
      </c>
      <c r="AU816" s="18" t="s">
        <v>78</v>
      </c>
    </row>
    <row r="817" spans="2:65" s="1" customFormat="1" ht="37.9" customHeight="1">
      <c r="B817" s="33"/>
      <c r="C817" s="161" t="s">
        <v>1325</v>
      </c>
      <c r="D817" s="161" t="s">
        <v>338</v>
      </c>
      <c r="E817" s="162" t="s">
        <v>1326</v>
      </c>
      <c r="F817" s="163" t="s">
        <v>1327</v>
      </c>
      <c r="G817" s="164" t="s">
        <v>394</v>
      </c>
      <c r="H817" s="165">
        <v>1</v>
      </c>
      <c r="I817" s="166"/>
      <c r="J817" s="167">
        <f>ROUND(I817*H817,2)</f>
        <v>0</v>
      </c>
      <c r="K817" s="163" t="s">
        <v>19</v>
      </c>
      <c r="L817" s="168"/>
      <c r="M817" s="169" t="s">
        <v>19</v>
      </c>
      <c r="N817" s="170" t="s">
        <v>42</v>
      </c>
      <c r="P817" s="132">
        <f>O817*H817</f>
        <v>0</v>
      </c>
      <c r="Q817" s="132">
        <v>1.5E-3</v>
      </c>
      <c r="R817" s="132">
        <f>Q817*H817</f>
        <v>1.5E-3</v>
      </c>
      <c r="S817" s="132">
        <v>0</v>
      </c>
      <c r="T817" s="133">
        <f>S817*H817</f>
        <v>0</v>
      </c>
      <c r="AR817" s="134" t="s">
        <v>381</v>
      </c>
      <c r="AT817" s="134" t="s">
        <v>338</v>
      </c>
      <c r="AU817" s="134" t="s">
        <v>78</v>
      </c>
      <c r="AY817" s="18" t="s">
        <v>147</v>
      </c>
      <c r="BE817" s="135">
        <f>IF(N817="základní",J817,0)</f>
        <v>0</v>
      </c>
      <c r="BF817" s="135">
        <f>IF(N817="snížená",J817,0)</f>
        <v>0</v>
      </c>
      <c r="BG817" s="135">
        <f>IF(N817="zákl. přenesená",J817,0)</f>
        <v>0</v>
      </c>
      <c r="BH817" s="135">
        <f>IF(N817="sníž. přenesená",J817,0)</f>
        <v>0</v>
      </c>
      <c r="BI817" s="135">
        <f>IF(N817="nulová",J817,0)</f>
        <v>0</v>
      </c>
      <c r="BJ817" s="18" t="s">
        <v>76</v>
      </c>
      <c r="BK817" s="135">
        <f>ROUND(I817*H817,2)</f>
        <v>0</v>
      </c>
      <c r="BL817" s="18" t="s">
        <v>276</v>
      </c>
      <c r="BM817" s="134" t="s">
        <v>1328</v>
      </c>
    </row>
    <row r="818" spans="2:65" s="13" customFormat="1" ht="22.5">
      <c r="B818" s="147"/>
      <c r="D818" s="141" t="s">
        <v>159</v>
      </c>
      <c r="E818" s="148" t="s">
        <v>19</v>
      </c>
      <c r="F818" s="149" t="s">
        <v>1329</v>
      </c>
      <c r="H818" s="150">
        <v>1</v>
      </c>
      <c r="I818" s="151"/>
      <c r="L818" s="147"/>
      <c r="M818" s="152"/>
      <c r="T818" s="153"/>
      <c r="AT818" s="148" t="s">
        <v>159</v>
      </c>
      <c r="AU818" s="148" t="s">
        <v>78</v>
      </c>
      <c r="AV818" s="13" t="s">
        <v>78</v>
      </c>
      <c r="AW818" s="13" t="s">
        <v>32</v>
      </c>
      <c r="AX818" s="13" t="s">
        <v>76</v>
      </c>
      <c r="AY818" s="148" t="s">
        <v>147</v>
      </c>
    </row>
    <row r="819" spans="2:65" s="1" customFormat="1" ht="49.15" customHeight="1">
      <c r="B819" s="33"/>
      <c r="C819" s="123" t="s">
        <v>1330</v>
      </c>
      <c r="D819" s="123" t="s">
        <v>150</v>
      </c>
      <c r="E819" s="124" t="s">
        <v>1331</v>
      </c>
      <c r="F819" s="125" t="s">
        <v>1332</v>
      </c>
      <c r="G819" s="126" t="s">
        <v>166</v>
      </c>
      <c r="H819" s="127">
        <v>9</v>
      </c>
      <c r="I819" s="128"/>
      <c r="J819" s="129">
        <f>ROUND(I819*H819,2)</f>
        <v>0</v>
      </c>
      <c r="K819" s="125" t="s">
        <v>154</v>
      </c>
      <c r="L819" s="33"/>
      <c r="M819" s="130" t="s">
        <v>19</v>
      </c>
      <c r="N819" s="131" t="s">
        <v>42</v>
      </c>
      <c r="P819" s="132">
        <f>O819*H819</f>
        <v>0</v>
      </c>
      <c r="Q819" s="132">
        <v>0</v>
      </c>
      <c r="R819" s="132">
        <f>Q819*H819</f>
        <v>0</v>
      </c>
      <c r="S819" s="132">
        <v>0</v>
      </c>
      <c r="T819" s="133">
        <f>S819*H819</f>
        <v>0</v>
      </c>
      <c r="AR819" s="134" t="s">
        <v>276</v>
      </c>
      <c r="AT819" s="134" t="s">
        <v>150</v>
      </c>
      <c r="AU819" s="134" t="s">
        <v>78</v>
      </c>
      <c r="AY819" s="18" t="s">
        <v>147</v>
      </c>
      <c r="BE819" s="135">
        <f>IF(N819="základní",J819,0)</f>
        <v>0</v>
      </c>
      <c r="BF819" s="135">
        <f>IF(N819="snížená",J819,0)</f>
        <v>0</v>
      </c>
      <c r="BG819" s="135">
        <f>IF(N819="zákl. přenesená",J819,0)</f>
        <v>0</v>
      </c>
      <c r="BH819" s="135">
        <f>IF(N819="sníž. přenesená",J819,0)</f>
        <v>0</v>
      </c>
      <c r="BI819" s="135">
        <f>IF(N819="nulová",J819,0)</f>
        <v>0</v>
      </c>
      <c r="BJ819" s="18" t="s">
        <v>76</v>
      </c>
      <c r="BK819" s="135">
        <f>ROUND(I819*H819,2)</f>
        <v>0</v>
      </c>
      <c r="BL819" s="18" t="s">
        <v>276</v>
      </c>
      <c r="BM819" s="134" t="s">
        <v>1333</v>
      </c>
    </row>
    <row r="820" spans="2:65" s="1" customFormat="1">
      <c r="B820" s="33"/>
      <c r="D820" s="136" t="s">
        <v>157</v>
      </c>
      <c r="F820" s="137" t="s">
        <v>1334</v>
      </c>
      <c r="I820" s="138"/>
      <c r="L820" s="33"/>
      <c r="M820" s="139"/>
      <c r="T820" s="54"/>
      <c r="AT820" s="18" t="s">
        <v>157</v>
      </c>
      <c r="AU820" s="18" t="s">
        <v>78</v>
      </c>
    </row>
    <row r="821" spans="2:65" s="13" customFormat="1" ht="22.5">
      <c r="B821" s="147"/>
      <c r="D821" s="141" t="s">
        <v>159</v>
      </c>
      <c r="E821" s="148" t="s">
        <v>19</v>
      </c>
      <c r="F821" s="149" t="s">
        <v>1335</v>
      </c>
      <c r="H821" s="150">
        <v>2</v>
      </c>
      <c r="I821" s="151"/>
      <c r="L821" s="147"/>
      <c r="M821" s="152"/>
      <c r="T821" s="153"/>
      <c r="AT821" s="148" t="s">
        <v>159</v>
      </c>
      <c r="AU821" s="148" t="s">
        <v>78</v>
      </c>
      <c r="AV821" s="13" t="s">
        <v>78</v>
      </c>
      <c r="AW821" s="13" t="s">
        <v>32</v>
      </c>
      <c r="AX821" s="13" t="s">
        <v>71</v>
      </c>
      <c r="AY821" s="148" t="s">
        <v>147</v>
      </c>
    </row>
    <row r="822" spans="2:65" s="13" customFormat="1" ht="22.5">
      <c r="B822" s="147"/>
      <c r="D822" s="141" t="s">
        <v>159</v>
      </c>
      <c r="E822" s="148" t="s">
        <v>19</v>
      </c>
      <c r="F822" s="149" t="s">
        <v>1336</v>
      </c>
      <c r="H822" s="150">
        <v>7</v>
      </c>
      <c r="I822" s="151"/>
      <c r="L822" s="147"/>
      <c r="M822" s="152"/>
      <c r="T822" s="153"/>
      <c r="AT822" s="148" t="s">
        <v>159</v>
      </c>
      <c r="AU822" s="148" t="s">
        <v>78</v>
      </c>
      <c r="AV822" s="13" t="s">
        <v>78</v>
      </c>
      <c r="AW822" s="13" t="s">
        <v>32</v>
      </c>
      <c r="AX822" s="13" t="s">
        <v>71</v>
      </c>
      <c r="AY822" s="148" t="s">
        <v>147</v>
      </c>
    </row>
    <row r="823" spans="2:65" s="14" customFormat="1">
      <c r="B823" s="154"/>
      <c r="D823" s="141" t="s">
        <v>159</v>
      </c>
      <c r="E823" s="155" t="s">
        <v>19</v>
      </c>
      <c r="F823" s="156" t="s">
        <v>163</v>
      </c>
      <c r="H823" s="157">
        <v>9</v>
      </c>
      <c r="I823" s="158"/>
      <c r="L823" s="154"/>
      <c r="M823" s="159"/>
      <c r="T823" s="160"/>
      <c r="AT823" s="155" t="s">
        <v>159</v>
      </c>
      <c r="AU823" s="155" t="s">
        <v>78</v>
      </c>
      <c r="AV823" s="14" t="s">
        <v>155</v>
      </c>
      <c r="AW823" s="14" t="s">
        <v>32</v>
      </c>
      <c r="AX823" s="14" t="s">
        <v>76</v>
      </c>
      <c r="AY823" s="155" t="s">
        <v>147</v>
      </c>
    </row>
    <row r="824" spans="2:65" s="1" customFormat="1" ht="37.9" customHeight="1">
      <c r="B824" s="33"/>
      <c r="C824" s="161" t="s">
        <v>1337</v>
      </c>
      <c r="D824" s="161" t="s">
        <v>338</v>
      </c>
      <c r="E824" s="162" t="s">
        <v>1338</v>
      </c>
      <c r="F824" s="163" t="s">
        <v>1339</v>
      </c>
      <c r="G824" s="164" t="s">
        <v>166</v>
      </c>
      <c r="H824" s="165">
        <v>2</v>
      </c>
      <c r="I824" s="166"/>
      <c r="J824" s="167">
        <f>ROUND(I824*H824,2)</f>
        <v>0</v>
      </c>
      <c r="K824" s="163" t="s">
        <v>19</v>
      </c>
      <c r="L824" s="168"/>
      <c r="M824" s="169" t="s">
        <v>19</v>
      </c>
      <c r="N824" s="170" t="s">
        <v>42</v>
      </c>
      <c r="P824" s="132">
        <f>O824*H824</f>
        <v>0</v>
      </c>
      <c r="Q824" s="132">
        <v>6.9999999999999999E-4</v>
      </c>
      <c r="R824" s="132">
        <f>Q824*H824</f>
        <v>1.4E-3</v>
      </c>
      <c r="S824" s="132">
        <v>0</v>
      </c>
      <c r="T824" s="133">
        <f>S824*H824</f>
        <v>0</v>
      </c>
      <c r="AR824" s="134" t="s">
        <v>208</v>
      </c>
      <c r="AT824" s="134" t="s">
        <v>338</v>
      </c>
      <c r="AU824" s="134" t="s">
        <v>78</v>
      </c>
      <c r="AY824" s="18" t="s">
        <v>147</v>
      </c>
      <c r="BE824" s="135">
        <f>IF(N824="základní",J824,0)</f>
        <v>0</v>
      </c>
      <c r="BF824" s="135">
        <f>IF(N824="snížená",J824,0)</f>
        <v>0</v>
      </c>
      <c r="BG824" s="135">
        <f>IF(N824="zákl. přenesená",J824,0)</f>
        <v>0</v>
      </c>
      <c r="BH824" s="135">
        <f>IF(N824="sníž. přenesená",J824,0)</f>
        <v>0</v>
      </c>
      <c r="BI824" s="135">
        <f>IF(N824="nulová",J824,0)</f>
        <v>0</v>
      </c>
      <c r="BJ824" s="18" t="s">
        <v>76</v>
      </c>
      <c r="BK824" s="135">
        <f>ROUND(I824*H824,2)</f>
        <v>0</v>
      </c>
      <c r="BL824" s="18" t="s">
        <v>155</v>
      </c>
      <c r="BM824" s="134" t="s">
        <v>1340</v>
      </c>
    </row>
    <row r="825" spans="2:65" s="12" customFormat="1">
      <c r="B825" s="140"/>
      <c r="D825" s="141" t="s">
        <v>159</v>
      </c>
      <c r="E825" s="142" t="s">
        <v>19</v>
      </c>
      <c r="F825" s="143" t="s">
        <v>1341</v>
      </c>
      <c r="H825" s="142" t="s">
        <v>19</v>
      </c>
      <c r="I825" s="144"/>
      <c r="L825" s="140"/>
      <c r="M825" s="145"/>
      <c r="T825" s="146"/>
      <c r="AT825" s="142" t="s">
        <v>159</v>
      </c>
      <c r="AU825" s="142" t="s">
        <v>78</v>
      </c>
      <c r="AV825" s="12" t="s">
        <v>76</v>
      </c>
      <c r="AW825" s="12" t="s">
        <v>32</v>
      </c>
      <c r="AX825" s="12" t="s">
        <v>71</v>
      </c>
      <c r="AY825" s="142" t="s">
        <v>147</v>
      </c>
    </row>
    <row r="826" spans="2:65" s="13" customFormat="1">
      <c r="B826" s="147"/>
      <c r="D826" s="141" t="s">
        <v>159</v>
      </c>
      <c r="E826" s="148" t="s">
        <v>19</v>
      </c>
      <c r="F826" s="149" t="s">
        <v>78</v>
      </c>
      <c r="H826" s="150">
        <v>2</v>
      </c>
      <c r="I826" s="151"/>
      <c r="L826" s="147"/>
      <c r="M826" s="152"/>
      <c r="T826" s="153"/>
      <c r="AT826" s="148" t="s">
        <v>159</v>
      </c>
      <c r="AU826" s="148" t="s">
        <v>78</v>
      </c>
      <c r="AV826" s="13" t="s">
        <v>78</v>
      </c>
      <c r="AW826" s="13" t="s">
        <v>32</v>
      </c>
      <c r="AX826" s="13" t="s">
        <v>76</v>
      </c>
      <c r="AY826" s="148" t="s">
        <v>147</v>
      </c>
    </row>
    <row r="827" spans="2:65" s="1" customFormat="1" ht="24.2" customHeight="1">
      <c r="B827" s="33"/>
      <c r="C827" s="161" t="s">
        <v>1342</v>
      </c>
      <c r="D827" s="161" t="s">
        <v>338</v>
      </c>
      <c r="E827" s="162" t="s">
        <v>1343</v>
      </c>
      <c r="F827" s="163" t="s">
        <v>1344</v>
      </c>
      <c r="G827" s="164" t="s">
        <v>166</v>
      </c>
      <c r="H827" s="165">
        <v>7</v>
      </c>
      <c r="I827" s="166"/>
      <c r="J827" s="167">
        <f>ROUND(I827*H827,2)</f>
        <v>0</v>
      </c>
      <c r="K827" s="163" t="s">
        <v>19</v>
      </c>
      <c r="L827" s="168"/>
      <c r="M827" s="169" t="s">
        <v>19</v>
      </c>
      <c r="N827" s="170" t="s">
        <v>42</v>
      </c>
      <c r="P827" s="132">
        <f>O827*H827</f>
        <v>0</v>
      </c>
      <c r="Q827" s="132">
        <v>6.9999999999999999E-4</v>
      </c>
      <c r="R827" s="132">
        <f>Q827*H827</f>
        <v>4.8999999999999998E-3</v>
      </c>
      <c r="S827" s="132">
        <v>0</v>
      </c>
      <c r="T827" s="133">
        <f>S827*H827</f>
        <v>0</v>
      </c>
      <c r="AR827" s="134" t="s">
        <v>208</v>
      </c>
      <c r="AT827" s="134" t="s">
        <v>338</v>
      </c>
      <c r="AU827" s="134" t="s">
        <v>78</v>
      </c>
      <c r="AY827" s="18" t="s">
        <v>147</v>
      </c>
      <c r="BE827" s="135">
        <f>IF(N827="základní",J827,0)</f>
        <v>0</v>
      </c>
      <c r="BF827" s="135">
        <f>IF(N827="snížená",J827,0)</f>
        <v>0</v>
      </c>
      <c r="BG827" s="135">
        <f>IF(N827="zákl. přenesená",J827,0)</f>
        <v>0</v>
      </c>
      <c r="BH827" s="135">
        <f>IF(N827="sníž. přenesená",J827,0)</f>
        <v>0</v>
      </c>
      <c r="BI827" s="135">
        <f>IF(N827="nulová",J827,0)</f>
        <v>0</v>
      </c>
      <c r="BJ827" s="18" t="s">
        <v>76</v>
      </c>
      <c r="BK827" s="135">
        <f>ROUND(I827*H827,2)</f>
        <v>0</v>
      </c>
      <c r="BL827" s="18" t="s">
        <v>155</v>
      </c>
      <c r="BM827" s="134" t="s">
        <v>1345</v>
      </c>
    </row>
    <row r="828" spans="2:65" s="12" customFormat="1">
      <c r="B828" s="140"/>
      <c r="D828" s="141" t="s">
        <v>159</v>
      </c>
      <c r="E828" s="142" t="s">
        <v>19</v>
      </c>
      <c r="F828" s="143" t="s">
        <v>1346</v>
      </c>
      <c r="H828" s="142" t="s">
        <v>19</v>
      </c>
      <c r="I828" s="144"/>
      <c r="L828" s="140"/>
      <c r="M828" s="145"/>
      <c r="T828" s="146"/>
      <c r="AT828" s="142" t="s">
        <v>159</v>
      </c>
      <c r="AU828" s="142" t="s">
        <v>78</v>
      </c>
      <c r="AV828" s="12" t="s">
        <v>76</v>
      </c>
      <c r="AW828" s="12" t="s">
        <v>32</v>
      </c>
      <c r="AX828" s="12" t="s">
        <v>71</v>
      </c>
      <c r="AY828" s="142" t="s">
        <v>147</v>
      </c>
    </row>
    <row r="829" spans="2:65" s="13" customFormat="1">
      <c r="B829" s="147"/>
      <c r="D829" s="141" t="s">
        <v>159</v>
      </c>
      <c r="E829" s="148" t="s">
        <v>19</v>
      </c>
      <c r="F829" s="149" t="s">
        <v>200</v>
      </c>
      <c r="H829" s="150">
        <v>7</v>
      </c>
      <c r="I829" s="151"/>
      <c r="L829" s="147"/>
      <c r="M829" s="152"/>
      <c r="T829" s="153"/>
      <c r="AT829" s="148" t="s">
        <v>159</v>
      </c>
      <c r="AU829" s="148" t="s">
        <v>78</v>
      </c>
      <c r="AV829" s="13" t="s">
        <v>78</v>
      </c>
      <c r="AW829" s="13" t="s">
        <v>32</v>
      </c>
      <c r="AX829" s="13" t="s">
        <v>76</v>
      </c>
      <c r="AY829" s="148" t="s">
        <v>147</v>
      </c>
    </row>
    <row r="830" spans="2:65" s="1" customFormat="1" ht="33" customHeight="1">
      <c r="B830" s="33"/>
      <c r="C830" s="123" t="s">
        <v>1347</v>
      </c>
      <c r="D830" s="123" t="s">
        <v>150</v>
      </c>
      <c r="E830" s="124" t="s">
        <v>1348</v>
      </c>
      <c r="F830" s="125" t="s">
        <v>1349</v>
      </c>
      <c r="G830" s="126" t="s">
        <v>166</v>
      </c>
      <c r="H830" s="127">
        <v>4</v>
      </c>
      <c r="I830" s="128"/>
      <c r="J830" s="129">
        <f>ROUND(I830*H830,2)</f>
        <v>0</v>
      </c>
      <c r="K830" s="125" t="s">
        <v>19</v>
      </c>
      <c r="L830" s="33"/>
      <c r="M830" s="130" t="s">
        <v>19</v>
      </c>
      <c r="N830" s="131" t="s">
        <v>42</v>
      </c>
      <c r="P830" s="132">
        <f>O830*H830</f>
        <v>0</v>
      </c>
      <c r="Q830" s="132">
        <v>0</v>
      </c>
      <c r="R830" s="132">
        <f>Q830*H830</f>
        <v>0</v>
      </c>
      <c r="S830" s="132">
        <v>0</v>
      </c>
      <c r="T830" s="133">
        <f>S830*H830</f>
        <v>0</v>
      </c>
      <c r="AR830" s="134" t="s">
        <v>276</v>
      </c>
      <c r="AT830" s="134" t="s">
        <v>150</v>
      </c>
      <c r="AU830" s="134" t="s">
        <v>78</v>
      </c>
      <c r="AY830" s="18" t="s">
        <v>147</v>
      </c>
      <c r="BE830" s="135">
        <f>IF(N830="základní",J830,0)</f>
        <v>0</v>
      </c>
      <c r="BF830" s="135">
        <f>IF(N830="snížená",J830,0)</f>
        <v>0</v>
      </c>
      <c r="BG830" s="135">
        <f>IF(N830="zákl. přenesená",J830,0)</f>
        <v>0</v>
      </c>
      <c r="BH830" s="135">
        <f>IF(N830="sníž. přenesená",J830,0)</f>
        <v>0</v>
      </c>
      <c r="BI830" s="135">
        <f>IF(N830="nulová",J830,0)</f>
        <v>0</v>
      </c>
      <c r="BJ830" s="18" t="s">
        <v>76</v>
      </c>
      <c r="BK830" s="135">
        <f>ROUND(I830*H830,2)</f>
        <v>0</v>
      </c>
      <c r="BL830" s="18" t="s">
        <v>276</v>
      </c>
      <c r="BM830" s="134" t="s">
        <v>1350</v>
      </c>
    </row>
    <row r="831" spans="2:65" s="13" customFormat="1">
      <c r="B831" s="147"/>
      <c r="D831" s="141" t="s">
        <v>159</v>
      </c>
      <c r="E831" s="148" t="s">
        <v>19</v>
      </c>
      <c r="F831" s="149" t="s">
        <v>1351</v>
      </c>
      <c r="H831" s="150">
        <v>4</v>
      </c>
      <c r="I831" s="151"/>
      <c r="L831" s="147"/>
      <c r="M831" s="152"/>
      <c r="T831" s="153"/>
      <c r="AT831" s="148" t="s">
        <v>159</v>
      </c>
      <c r="AU831" s="148" t="s">
        <v>78</v>
      </c>
      <c r="AV831" s="13" t="s">
        <v>78</v>
      </c>
      <c r="AW831" s="13" t="s">
        <v>32</v>
      </c>
      <c r="AX831" s="13" t="s">
        <v>76</v>
      </c>
      <c r="AY831" s="148" t="s">
        <v>147</v>
      </c>
    </row>
    <row r="832" spans="2:65" s="1" customFormat="1" ht="62.65" customHeight="1">
      <c r="B832" s="33"/>
      <c r="C832" s="161" t="s">
        <v>1352</v>
      </c>
      <c r="D832" s="161" t="s">
        <v>338</v>
      </c>
      <c r="E832" s="162" t="s">
        <v>1353</v>
      </c>
      <c r="F832" s="163" t="s">
        <v>1354</v>
      </c>
      <c r="G832" s="164" t="s">
        <v>166</v>
      </c>
      <c r="H832" s="165">
        <v>4</v>
      </c>
      <c r="I832" s="166"/>
      <c r="J832" s="167">
        <f>ROUND(I832*H832,2)</f>
        <v>0</v>
      </c>
      <c r="K832" s="163" t="s">
        <v>19</v>
      </c>
      <c r="L832" s="168"/>
      <c r="M832" s="169" t="s">
        <v>19</v>
      </c>
      <c r="N832" s="170" t="s">
        <v>42</v>
      </c>
      <c r="P832" s="132">
        <f>O832*H832</f>
        <v>0</v>
      </c>
      <c r="Q832" s="132">
        <v>1.1000000000000001E-3</v>
      </c>
      <c r="R832" s="132">
        <f>Q832*H832</f>
        <v>4.4000000000000003E-3</v>
      </c>
      <c r="S832" s="132">
        <v>0</v>
      </c>
      <c r="T832" s="133">
        <f>S832*H832</f>
        <v>0</v>
      </c>
      <c r="AR832" s="134" t="s">
        <v>381</v>
      </c>
      <c r="AT832" s="134" t="s">
        <v>338</v>
      </c>
      <c r="AU832" s="134" t="s">
        <v>78</v>
      </c>
      <c r="AY832" s="18" t="s">
        <v>147</v>
      </c>
      <c r="BE832" s="135">
        <f>IF(N832="základní",J832,0)</f>
        <v>0</v>
      </c>
      <c r="BF832" s="135">
        <f>IF(N832="snížená",J832,0)</f>
        <v>0</v>
      </c>
      <c r="BG832" s="135">
        <f>IF(N832="zákl. přenesená",J832,0)</f>
        <v>0</v>
      </c>
      <c r="BH832" s="135">
        <f>IF(N832="sníž. přenesená",J832,0)</f>
        <v>0</v>
      </c>
      <c r="BI832" s="135">
        <f>IF(N832="nulová",J832,0)</f>
        <v>0</v>
      </c>
      <c r="BJ832" s="18" t="s">
        <v>76</v>
      </c>
      <c r="BK832" s="135">
        <f>ROUND(I832*H832,2)</f>
        <v>0</v>
      </c>
      <c r="BL832" s="18" t="s">
        <v>276</v>
      </c>
      <c r="BM832" s="134" t="s">
        <v>1355</v>
      </c>
    </row>
    <row r="833" spans="2:65" s="13" customFormat="1" ht="22.5">
      <c r="B833" s="147"/>
      <c r="D833" s="141" t="s">
        <v>159</v>
      </c>
      <c r="E833" s="148" t="s">
        <v>19</v>
      </c>
      <c r="F833" s="149" t="s">
        <v>1356</v>
      </c>
      <c r="H833" s="150">
        <v>4</v>
      </c>
      <c r="I833" s="151"/>
      <c r="L833" s="147"/>
      <c r="M833" s="152"/>
      <c r="T833" s="153"/>
      <c r="AT833" s="148" t="s">
        <v>159</v>
      </c>
      <c r="AU833" s="148" t="s">
        <v>78</v>
      </c>
      <c r="AV833" s="13" t="s">
        <v>78</v>
      </c>
      <c r="AW833" s="13" t="s">
        <v>32</v>
      </c>
      <c r="AX833" s="13" t="s">
        <v>76</v>
      </c>
      <c r="AY833" s="148" t="s">
        <v>147</v>
      </c>
    </row>
    <row r="834" spans="2:65" s="12" customFormat="1" ht="22.5">
      <c r="B834" s="140"/>
      <c r="D834" s="141" t="s">
        <v>159</v>
      </c>
      <c r="E834" s="142" t="s">
        <v>19</v>
      </c>
      <c r="F834" s="143" t="s">
        <v>1357</v>
      </c>
      <c r="H834" s="142" t="s">
        <v>19</v>
      </c>
      <c r="I834" s="144"/>
      <c r="L834" s="140"/>
      <c r="M834" s="145"/>
      <c r="T834" s="146"/>
      <c r="AT834" s="142" t="s">
        <v>159</v>
      </c>
      <c r="AU834" s="142" t="s">
        <v>78</v>
      </c>
      <c r="AV834" s="12" t="s">
        <v>76</v>
      </c>
      <c r="AW834" s="12" t="s">
        <v>32</v>
      </c>
      <c r="AX834" s="12" t="s">
        <v>71</v>
      </c>
      <c r="AY834" s="142" t="s">
        <v>147</v>
      </c>
    </row>
    <row r="835" spans="2:65" s="1" customFormat="1" ht="49.15" customHeight="1">
      <c r="B835" s="33"/>
      <c r="C835" s="123" t="s">
        <v>1358</v>
      </c>
      <c r="D835" s="123" t="s">
        <v>150</v>
      </c>
      <c r="E835" s="124" t="s">
        <v>1359</v>
      </c>
      <c r="F835" s="125" t="s">
        <v>1360</v>
      </c>
      <c r="G835" s="126" t="s">
        <v>166</v>
      </c>
      <c r="H835" s="127">
        <v>16</v>
      </c>
      <c r="I835" s="128"/>
      <c r="J835" s="129">
        <f>ROUND(I835*H835,2)</f>
        <v>0</v>
      </c>
      <c r="K835" s="125" t="s">
        <v>154</v>
      </c>
      <c r="L835" s="33"/>
      <c r="M835" s="130" t="s">
        <v>19</v>
      </c>
      <c r="N835" s="131" t="s">
        <v>42</v>
      </c>
      <c r="P835" s="132">
        <f>O835*H835</f>
        <v>0</v>
      </c>
      <c r="Q835" s="132">
        <v>0</v>
      </c>
      <c r="R835" s="132">
        <f>Q835*H835</f>
        <v>0</v>
      </c>
      <c r="S835" s="132">
        <v>0</v>
      </c>
      <c r="T835" s="133">
        <f>S835*H835</f>
        <v>0</v>
      </c>
      <c r="AR835" s="134" t="s">
        <v>276</v>
      </c>
      <c r="AT835" s="134" t="s">
        <v>150</v>
      </c>
      <c r="AU835" s="134" t="s">
        <v>78</v>
      </c>
      <c r="AY835" s="18" t="s">
        <v>147</v>
      </c>
      <c r="BE835" s="135">
        <f>IF(N835="základní",J835,0)</f>
        <v>0</v>
      </c>
      <c r="BF835" s="135">
        <f>IF(N835="snížená",J835,0)</f>
        <v>0</v>
      </c>
      <c r="BG835" s="135">
        <f>IF(N835="zákl. přenesená",J835,0)</f>
        <v>0</v>
      </c>
      <c r="BH835" s="135">
        <f>IF(N835="sníž. přenesená",J835,0)</f>
        <v>0</v>
      </c>
      <c r="BI835" s="135">
        <f>IF(N835="nulová",J835,0)</f>
        <v>0</v>
      </c>
      <c r="BJ835" s="18" t="s">
        <v>76</v>
      </c>
      <c r="BK835" s="135">
        <f>ROUND(I835*H835,2)</f>
        <v>0</v>
      </c>
      <c r="BL835" s="18" t="s">
        <v>276</v>
      </c>
      <c r="BM835" s="134" t="s">
        <v>1361</v>
      </c>
    </row>
    <row r="836" spans="2:65" s="1" customFormat="1">
      <c r="B836" s="33"/>
      <c r="D836" s="136" t="s">
        <v>157</v>
      </c>
      <c r="F836" s="137" t="s">
        <v>1362</v>
      </c>
      <c r="I836" s="138"/>
      <c r="L836" s="33"/>
      <c r="M836" s="139"/>
      <c r="T836" s="54"/>
      <c r="AT836" s="18" t="s">
        <v>157</v>
      </c>
      <c r="AU836" s="18" t="s">
        <v>78</v>
      </c>
    </row>
    <row r="837" spans="2:65" s="13" customFormat="1">
      <c r="B837" s="147"/>
      <c r="D837" s="141" t="s">
        <v>159</v>
      </c>
      <c r="E837" s="148" t="s">
        <v>19</v>
      </c>
      <c r="F837" s="149" t="s">
        <v>1363</v>
      </c>
      <c r="H837" s="150">
        <v>12</v>
      </c>
      <c r="I837" s="151"/>
      <c r="L837" s="147"/>
      <c r="M837" s="152"/>
      <c r="T837" s="153"/>
      <c r="AT837" s="148" t="s">
        <v>159</v>
      </c>
      <c r="AU837" s="148" t="s">
        <v>78</v>
      </c>
      <c r="AV837" s="13" t="s">
        <v>78</v>
      </c>
      <c r="AW837" s="13" t="s">
        <v>32</v>
      </c>
      <c r="AX837" s="13" t="s">
        <v>71</v>
      </c>
      <c r="AY837" s="148" t="s">
        <v>147</v>
      </c>
    </row>
    <row r="838" spans="2:65" s="13" customFormat="1">
      <c r="B838" s="147"/>
      <c r="D838" s="141" t="s">
        <v>159</v>
      </c>
      <c r="E838" s="148" t="s">
        <v>19</v>
      </c>
      <c r="F838" s="149" t="s">
        <v>1364</v>
      </c>
      <c r="H838" s="150">
        <v>4</v>
      </c>
      <c r="I838" s="151"/>
      <c r="L838" s="147"/>
      <c r="M838" s="152"/>
      <c r="T838" s="153"/>
      <c r="AT838" s="148" t="s">
        <v>159</v>
      </c>
      <c r="AU838" s="148" t="s">
        <v>78</v>
      </c>
      <c r="AV838" s="13" t="s">
        <v>78</v>
      </c>
      <c r="AW838" s="13" t="s">
        <v>32</v>
      </c>
      <c r="AX838" s="13" t="s">
        <v>71</v>
      </c>
      <c r="AY838" s="148" t="s">
        <v>147</v>
      </c>
    </row>
    <row r="839" spans="2:65" s="14" customFormat="1">
      <c r="B839" s="154"/>
      <c r="D839" s="141" t="s">
        <v>159</v>
      </c>
      <c r="E839" s="155" t="s">
        <v>19</v>
      </c>
      <c r="F839" s="156" t="s">
        <v>163</v>
      </c>
      <c r="H839" s="157">
        <v>16</v>
      </c>
      <c r="I839" s="158"/>
      <c r="L839" s="154"/>
      <c r="M839" s="159"/>
      <c r="T839" s="160"/>
      <c r="AT839" s="155" t="s">
        <v>159</v>
      </c>
      <c r="AU839" s="155" t="s">
        <v>78</v>
      </c>
      <c r="AV839" s="14" t="s">
        <v>155</v>
      </c>
      <c r="AW839" s="14" t="s">
        <v>32</v>
      </c>
      <c r="AX839" s="14" t="s">
        <v>76</v>
      </c>
      <c r="AY839" s="155" t="s">
        <v>147</v>
      </c>
    </row>
    <row r="840" spans="2:65" s="1" customFormat="1" ht="37.9" customHeight="1">
      <c r="B840" s="33"/>
      <c r="C840" s="161" t="s">
        <v>1365</v>
      </c>
      <c r="D840" s="161" t="s">
        <v>338</v>
      </c>
      <c r="E840" s="162" t="s">
        <v>1366</v>
      </c>
      <c r="F840" s="163" t="s">
        <v>1367</v>
      </c>
      <c r="G840" s="164" t="s">
        <v>166</v>
      </c>
      <c r="H840" s="165">
        <v>16</v>
      </c>
      <c r="I840" s="166"/>
      <c r="J840" s="167">
        <f>ROUND(I840*H840,2)</f>
        <v>0</v>
      </c>
      <c r="K840" s="163" t="s">
        <v>19</v>
      </c>
      <c r="L840" s="168"/>
      <c r="M840" s="169" t="s">
        <v>19</v>
      </c>
      <c r="N840" s="170" t="s">
        <v>42</v>
      </c>
      <c r="P840" s="132">
        <f>O840*H840</f>
        <v>0</v>
      </c>
      <c r="Q840" s="132">
        <v>2.5500000000000002E-3</v>
      </c>
      <c r="R840" s="132">
        <f>Q840*H840</f>
        <v>4.0800000000000003E-2</v>
      </c>
      <c r="S840" s="132">
        <v>0</v>
      </c>
      <c r="T840" s="133">
        <f>S840*H840</f>
        <v>0</v>
      </c>
      <c r="AR840" s="134" t="s">
        <v>381</v>
      </c>
      <c r="AT840" s="134" t="s">
        <v>338</v>
      </c>
      <c r="AU840" s="134" t="s">
        <v>78</v>
      </c>
      <c r="AY840" s="18" t="s">
        <v>147</v>
      </c>
      <c r="BE840" s="135">
        <f>IF(N840="základní",J840,0)</f>
        <v>0</v>
      </c>
      <c r="BF840" s="135">
        <f>IF(N840="snížená",J840,0)</f>
        <v>0</v>
      </c>
      <c r="BG840" s="135">
        <f>IF(N840="zákl. přenesená",J840,0)</f>
        <v>0</v>
      </c>
      <c r="BH840" s="135">
        <f>IF(N840="sníž. přenesená",J840,0)</f>
        <v>0</v>
      </c>
      <c r="BI840" s="135">
        <f>IF(N840="nulová",J840,0)</f>
        <v>0</v>
      </c>
      <c r="BJ840" s="18" t="s">
        <v>76</v>
      </c>
      <c r="BK840" s="135">
        <f>ROUND(I840*H840,2)</f>
        <v>0</v>
      </c>
      <c r="BL840" s="18" t="s">
        <v>276</v>
      </c>
      <c r="BM840" s="134" t="s">
        <v>1368</v>
      </c>
    </row>
    <row r="841" spans="2:65" s="13" customFormat="1" ht="22.5">
      <c r="B841" s="147"/>
      <c r="D841" s="141" t="s">
        <v>159</v>
      </c>
      <c r="E841" s="148" t="s">
        <v>19</v>
      </c>
      <c r="F841" s="149" t="s">
        <v>1369</v>
      </c>
      <c r="H841" s="150">
        <v>12</v>
      </c>
      <c r="I841" s="151"/>
      <c r="L841" s="147"/>
      <c r="M841" s="152"/>
      <c r="T841" s="153"/>
      <c r="AT841" s="148" t="s">
        <v>159</v>
      </c>
      <c r="AU841" s="148" t="s">
        <v>78</v>
      </c>
      <c r="AV841" s="13" t="s">
        <v>78</v>
      </c>
      <c r="AW841" s="13" t="s">
        <v>32</v>
      </c>
      <c r="AX841" s="13" t="s">
        <v>71</v>
      </c>
      <c r="AY841" s="148" t="s">
        <v>147</v>
      </c>
    </row>
    <row r="842" spans="2:65" s="13" customFormat="1" ht="22.5">
      <c r="B842" s="147"/>
      <c r="D842" s="141" t="s">
        <v>159</v>
      </c>
      <c r="E842" s="148" t="s">
        <v>19</v>
      </c>
      <c r="F842" s="149" t="s">
        <v>1370</v>
      </c>
      <c r="H842" s="150">
        <v>4</v>
      </c>
      <c r="I842" s="151"/>
      <c r="L842" s="147"/>
      <c r="M842" s="152"/>
      <c r="T842" s="153"/>
      <c r="AT842" s="148" t="s">
        <v>159</v>
      </c>
      <c r="AU842" s="148" t="s">
        <v>78</v>
      </c>
      <c r="AV842" s="13" t="s">
        <v>78</v>
      </c>
      <c r="AW842" s="13" t="s">
        <v>32</v>
      </c>
      <c r="AX842" s="13" t="s">
        <v>71</v>
      </c>
      <c r="AY842" s="148" t="s">
        <v>147</v>
      </c>
    </row>
    <row r="843" spans="2:65" s="14" customFormat="1">
      <c r="B843" s="154"/>
      <c r="D843" s="141" t="s">
        <v>159</v>
      </c>
      <c r="E843" s="155" t="s">
        <v>19</v>
      </c>
      <c r="F843" s="156" t="s">
        <v>163</v>
      </c>
      <c r="H843" s="157">
        <v>16</v>
      </c>
      <c r="I843" s="158"/>
      <c r="L843" s="154"/>
      <c r="M843" s="159"/>
      <c r="T843" s="160"/>
      <c r="AT843" s="155" t="s">
        <v>159</v>
      </c>
      <c r="AU843" s="155" t="s">
        <v>78</v>
      </c>
      <c r="AV843" s="14" t="s">
        <v>155</v>
      </c>
      <c r="AW843" s="14" t="s">
        <v>32</v>
      </c>
      <c r="AX843" s="14" t="s">
        <v>76</v>
      </c>
      <c r="AY843" s="155" t="s">
        <v>147</v>
      </c>
    </row>
    <row r="844" spans="2:65" s="1" customFormat="1" ht="33" customHeight="1">
      <c r="B844" s="33"/>
      <c r="C844" s="123" t="s">
        <v>1371</v>
      </c>
      <c r="D844" s="123" t="s">
        <v>150</v>
      </c>
      <c r="E844" s="124" t="s">
        <v>1372</v>
      </c>
      <c r="F844" s="125" t="s">
        <v>1373</v>
      </c>
      <c r="G844" s="126" t="s">
        <v>166</v>
      </c>
      <c r="H844" s="127">
        <v>15</v>
      </c>
      <c r="I844" s="128"/>
      <c r="J844" s="129">
        <f>ROUND(I844*H844,2)</f>
        <v>0</v>
      </c>
      <c r="K844" s="125" t="s">
        <v>154</v>
      </c>
      <c r="L844" s="33"/>
      <c r="M844" s="130" t="s">
        <v>19</v>
      </c>
      <c r="N844" s="131" t="s">
        <v>42</v>
      </c>
      <c r="P844" s="132">
        <f>O844*H844</f>
        <v>0</v>
      </c>
      <c r="Q844" s="132">
        <v>0</v>
      </c>
      <c r="R844" s="132">
        <f>Q844*H844</f>
        <v>0</v>
      </c>
      <c r="S844" s="132">
        <v>0</v>
      </c>
      <c r="T844" s="133">
        <f>S844*H844</f>
        <v>0</v>
      </c>
      <c r="AR844" s="134" t="s">
        <v>276</v>
      </c>
      <c r="AT844" s="134" t="s">
        <v>150</v>
      </c>
      <c r="AU844" s="134" t="s">
        <v>78</v>
      </c>
      <c r="AY844" s="18" t="s">
        <v>147</v>
      </c>
      <c r="BE844" s="135">
        <f>IF(N844="základní",J844,0)</f>
        <v>0</v>
      </c>
      <c r="BF844" s="135">
        <f>IF(N844="snížená",J844,0)</f>
        <v>0</v>
      </c>
      <c r="BG844" s="135">
        <f>IF(N844="zákl. přenesená",J844,0)</f>
        <v>0</v>
      </c>
      <c r="BH844" s="135">
        <f>IF(N844="sníž. přenesená",J844,0)</f>
        <v>0</v>
      </c>
      <c r="BI844" s="135">
        <f>IF(N844="nulová",J844,0)</f>
        <v>0</v>
      </c>
      <c r="BJ844" s="18" t="s">
        <v>76</v>
      </c>
      <c r="BK844" s="135">
        <f>ROUND(I844*H844,2)</f>
        <v>0</v>
      </c>
      <c r="BL844" s="18" t="s">
        <v>276</v>
      </c>
      <c r="BM844" s="134" t="s">
        <v>1374</v>
      </c>
    </row>
    <row r="845" spans="2:65" s="1" customFormat="1">
      <c r="B845" s="33"/>
      <c r="D845" s="136" t="s">
        <v>157</v>
      </c>
      <c r="F845" s="137" t="s">
        <v>1375</v>
      </c>
      <c r="I845" s="138"/>
      <c r="L845" s="33"/>
      <c r="M845" s="139"/>
      <c r="T845" s="54"/>
      <c r="AT845" s="18" t="s">
        <v>157</v>
      </c>
      <c r="AU845" s="18" t="s">
        <v>78</v>
      </c>
    </row>
    <row r="846" spans="2:65" s="13" customFormat="1">
      <c r="B846" s="147"/>
      <c r="D846" s="141" t="s">
        <v>159</v>
      </c>
      <c r="E846" s="148" t="s">
        <v>19</v>
      </c>
      <c r="F846" s="149" t="s">
        <v>1376</v>
      </c>
      <c r="H846" s="150">
        <v>5</v>
      </c>
      <c r="I846" s="151"/>
      <c r="L846" s="147"/>
      <c r="M846" s="152"/>
      <c r="T846" s="153"/>
      <c r="AT846" s="148" t="s">
        <v>159</v>
      </c>
      <c r="AU846" s="148" t="s">
        <v>78</v>
      </c>
      <c r="AV846" s="13" t="s">
        <v>78</v>
      </c>
      <c r="AW846" s="13" t="s">
        <v>32</v>
      </c>
      <c r="AX846" s="13" t="s">
        <v>71</v>
      </c>
      <c r="AY846" s="148" t="s">
        <v>147</v>
      </c>
    </row>
    <row r="847" spans="2:65" s="13" customFormat="1">
      <c r="B847" s="147"/>
      <c r="D847" s="141" t="s">
        <v>159</v>
      </c>
      <c r="E847" s="148" t="s">
        <v>19</v>
      </c>
      <c r="F847" s="149" t="s">
        <v>1377</v>
      </c>
      <c r="H847" s="150">
        <v>4</v>
      </c>
      <c r="I847" s="151"/>
      <c r="L847" s="147"/>
      <c r="M847" s="152"/>
      <c r="T847" s="153"/>
      <c r="AT847" s="148" t="s">
        <v>159</v>
      </c>
      <c r="AU847" s="148" t="s">
        <v>78</v>
      </c>
      <c r="AV847" s="13" t="s">
        <v>78</v>
      </c>
      <c r="AW847" s="13" t="s">
        <v>32</v>
      </c>
      <c r="AX847" s="13" t="s">
        <v>71</v>
      </c>
      <c r="AY847" s="148" t="s">
        <v>147</v>
      </c>
    </row>
    <row r="848" spans="2:65" s="13" customFormat="1">
      <c r="B848" s="147"/>
      <c r="D848" s="141" t="s">
        <v>159</v>
      </c>
      <c r="E848" s="148" t="s">
        <v>19</v>
      </c>
      <c r="F848" s="149" t="s">
        <v>1378</v>
      </c>
      <c r="H848" s="150">
        <v>6</v>
      </c>
      <c r="I848" s="151"/>
      <c r="L848" s="147"/>
      <c r="M848" s="152"/>
      <c r="T848" s="153"/>
      <c r="AT848" s="148" t="s">
        <v>159</v>
      </c>
      <c r="AU848" s="148" t="s">
        <v>78</v>
      </c>
      <c r="AV848" s="13" t="s">
        <v>78</v>
      </c>
      <c r="AW848" s="13" t="s">
        <v>32</v>
      </c>
      <c r="AX848" s="13" t="s">
        <v>71</v>
      </c>
      <c r="AY848" s="148" t="s">
        <v>147</v>
      </c>
    </row>
    <row r="849" spans="2:65" s="14" customFormat="1">
      <c r="B849" s="154"/>
      <c r="D849" s="141" t="s">
        <v>159</v>
      </c>
      <c r="E849" s="155" t="s">
        <v>19</v>
      </c>
      <c r="F849" s="156" t="s">
        <v>163</v>
      </c>
      <c r="H849" s="157">
        <v>15</v>
      </c>
      <c r="I849" s="158"/>
      <c r="L849" s="154"/>
      <c r="M849" s="159"/>
      <c r="T849" s="160"/>
      <c r="AT849" s="155" t="s">
        <v>159</v>
      </c>
      <c r="AU849" s="155" t="s">
        <v>78</v>
      </c>
      <c r="AV849" s="14" t="s">
        <v>155</v>
      </c>
      <c r="AW849" s="14" t="s">
        <v>32</v>
      </c>
      <c r="AX849" s="14" t="s">
        <v>76</v>
      </c>
      <c r="AY849" s="155" t="s">
        <v>147</v>
      </c>
    </row>
    <row r="850" spans="2:65" s="1" customFormat="1" ht="24.2" customHeight="1">
      <c r="B850" s="33"/>
      <c r="C850" s="161" t="s">
        <v>1379</v>
      </c>
      <c r="D850" s="161" t="s">
        <v>338</v>
      </c>
      <c r="E850" s="162" t="s">
        <v>1380</v>
      </c>
      <c r="F850" s="163" t="s">
        <v>1381</v>
      </c>
      <c r="G850" s="164" t="s">
        <v>166</v>
      </c>
      <c r="H850" s="165">
        <v>11</v>
      </c>
      <c r="I850" s="166"/>
      <c r="J850" s="167">
        <f>ROUND(I850*H850,2)</f>
        <v>0</v>
      </c>
      <c r="K850" s="163" t="s">
        <v>154</v>
      </c>
      <c r="L850" s="168"/>
      <c r="M850" s="169" t="s">
        <v>19</v>
      </c>
      <c r="N850" s="170" t="s">
        <v>42</v>
      </c>
      <c r="P850" s="132">
        <f>O850*H850</f>
        <v>0</v>
      </c>
      <c r="Q850" s="132">
        <v>2E-3</v>
      </c>
      <c r="R850" s="132">
        <f>Q850*H850</f>
        <v>2.1999999999999999E-2</v>
      </c>
      <c r="S850" s="132">
        <v>0</v>
      </c>
      <c r="T850" s="133">
        <f>S850*H850</f>
        <v>0</v>
      </c>
      <c r="AR850" s="134" t="s">
        <v>381</v>
      </c>
      <c r="AT850" s="134" t="s">
        <v>338</v>
      </c>
      <c r="AU850" s="134" t="s">
        <v>78</v>
      </c>
      <c r="AY850" s="18" t="s">
        <v>147</v>
      </c>
      <c r="BE850" s="135">
        <f>IF(N850="základní",J850,0)</f>
        <v>0</v>
      </c>
      <c r="BF850" s="135">
        <f>IF(N850="snížená",J850,0)</f>
        <v>0</v>
      </c>
      <c r="BG850" s="135">
        <f>IF(N850="zákl. přenesená",J850,0)</f>
        <v>0</v>
      </c>
      <c r="BH850" s="135">
        <f>IF(N850="sníž. přenesená",J850,0)</f>
        <v>0</v>
      </c>
      <c r="BI850" s="135">
        <f>IF(N850="nulová",J850,0)</f>
        <v>0</v>
      </c>
      <c r="BJ850" s="18" t="s">
        <v>76</v>
      </c>
      <c r="BK850" s="135">
        <f>ROUND(I850*H850,2)</f>
        <v>0</v>
      </c>
      <c r="BL850" s="18" t="s">
        <v>276</v>
      </c>
      <c r="BM850" s="134" t="s">
        <v>1382</v>
      </c>
    </row>
    <row r="851" spans="2:65" s="13" customFormat="1" ht="22.5">
      <c r="B851" s="147"/>
      <c r="D851" s="141" t="s">
        <v>159</v>
      </c>
      <c r="E851" s="148" t="s">
        <v>19</v>
      </c>
      <c r="F851" s="149" t="s">
        <v>1383</v>
      </c>
      <c r="H851" s="150">
        <v>5</v>
      </c>
      <c r="I851" s="151"/>
      <c r="L851" s="147"/>
      <c r="M851" s="152"/>
      <c r="T851" s="153"/>
      <c r="AT851" s="148" t="s">
        <v>159</v>
      </c>
      <c r="AU851" s="148" t="s">
        <v>78</v>
      </c>
      <c r="AV851" s="13" t="s">
        <v>78</v>
      </c>
      <c r="AW851" s="13" t="s">
        <v>32</v>
      </c>
      <c r="AX851" s="13" t="s">
        <v>71</v>
      </c>
      <c r="AY851" s="148" t="s">
        <v>147</v>
      </c>
    </row>
    <row r="852" spans="2:65" s="13" customFormat="1" ht="22.5">
      <c r="B852" s="147"/>
      <c r="D852" s="141" t="s">
        <v>159</v>
      </c>
      <c r="E852" s="148" t="s">
        <v>19</v>
      </c>
      <c r="F852" s="149" t="s">
        <v>1384</v>
      </c>
      <c r="H852" s="150">
        <v>6</v>
      </c>
      <c r="I852" s="151"/>
      <c r="L852" s="147"/>
      <c r="M852" s="152"/>
      <c r="T852" s="153"/>
      <c r="AT852" s="148" t="s">
        <v>159</v>
      </c>
      <c r="AU852" s="148" t="s">
        <v>78</v>
      </c>
      <c r="AV852" s="13" t="s">
        <v>78</v>
      </c>
      <c r="AW852" s="13" t="s">
        <v>32</v>
      </c>
      <c r="AX852" s="13" t="s">
        <v>71</v>
      </c>
      <c r="AY852" s="148" t="s">
        <v>147</v>
      </c>
    </row>
    <row r="853" spans="2:65" s="14" customFormat="1">
      <c r="B853" s="154"/>
      <c r="D853" s="141" t="s">
        <v>159</v>
      </c>
      <c r="E853" s="155" t="s">
        <v>19</v>
      </c>
      <c r="F853" s="156" t="s">
        <v>163</v>
      </c>
      <c r="H853" s="157">
        <v>11</v>
      </c>
      <c r="I853" s="158"/>
      <c r="L853" s="154"/>
      <c r="M853" s="159"/>
      <c r="T853" s="160"/>
      <c r="AT853" s="155" t="s">
        <v>159</v>
      </c>
      <c r="AU853" s="155" t="s">
        <v>78</v>
      </c>
      <c r="AV853" s="14" t="s">
        <v>155</v>
      </c>
      <c r="AW853" s="14" t="s">
        <v>32</v>
      </c>
      <c r="AX853" s="14" t="s">
        <v>76</v>
      </c>
      <c r="AY853" s="155" t="s">
        <v>147</v>
      </c>
    </row>
    <row r="854" spans="2:65" s="1" customFormat="1" ht="24.2" customHeight="1">
      <c r="B854" s="33"/>
      <c r="C854" s="161" t="s">
        <v>1385</v>
      </c>
      <c r="D854" s="161" t="s">
        <v>338</v>
      </c>
      <c r="E854" s="162" t="s">
        <v>1386</v>
      </c>
      <c r="F854" s="163" t="s">
        <v>1387</v>
      </c>
      <c r="G854" s="164" t="s">
        <v>166</v>
      </c>
      <c r="H854" s="165">
        <v>4</v>
      </c>
      <c r="I854" s="166"/>
      <c r="J854" s="167">
        <f>ROUND(I854*H854,2)</f>
        <v>0</v>
      </c>
      <c r="K854" s="163" t="s">
        <v>154</v>
      </c>
      <c r="L854" s="168"/>
      <c r="M854" s="169" t="s">
        <v>19</v>
      </c>
      <c r="N854" s="170" t="s">
        <v>42</v>
      </c>
      <c r="P854" s="132">
        <f>O854*H854</f>
        <v>0</v>
      </c>
      <c r="Q854" s="132">
        <v>2.0999999999999999E-3</v>
      </c>
      <c r="R854" s="132">
        <f>Q854*H854</f>
        <v>8.3999999999999995E-3</v>
      </c>
      <c r="S854" s="132">
        <v>0</v>
      </c>
      <c r="T854" s="133">
        <f>S854*H854</f>
        <v>0</v>
      </c>
      <c r="AR854" s="134" t="s">
        <v>381</v>
      </c>
      <c r="AT854" s="134" t="s">
        <v>338</v>
      </c>
      <c r="AU854" s="134" t="s">
        <v>78</v>
      </c>
      <c r="AY854" s="18" t="s">
        <v>147</v>
      </c>
      <c r="BE854" s="135">
        <f>IF(N854="základní",J854,0)</f>
        <v>0</v>
      </c>
      <c r="BF854" s="135">
        <f>IF(N854="snížená",J854,0)</f>
        <v>0</v>
      </c>
      <c r="BG854" s="135">
        <f>IF(N854="zákl. přenesená",J854,0)</f>
        <v>0</v>
      </c>
      <c r="BH854" s="135">
        <f>IF(N854="sníž. přenesená",J854,0)</f>
        <v>0</v>
      </c>
      <c r="BI854" s="135">
        <f>IF(N854="nulová",J854,0)</f>
        <v>0</v>
      </c>
      <c r="BJ854" s="18" t="s">
        <v>76</v>
      </c>
      <c r="BK854" s="135">
        <f>ROUND(I854*H854,2)</f>
        <v>0</v>
      </c>
      <c r="BL854" s="18" t="s">
        <v>276</v>
      </c>
      <c r="BM854" s="134" t="s">
        <v>1388</v>
      </c>
    </row>
    <row r="855" spans="2:65" s="13" customFormat="1" ht="22.5">
      <c r="B855" s="147"/>
      <c r="D855" s="141" t="s">
        <v>159</v>
      </c>
      <c r="E855" s="148" t="s">
        <v>19</v>
      </c>
      <c r="F855" s="149" t="s">
        <v>1389</v>
      </c>
      <c r="H855" s="150">
        <v>4</v>
      </c>
      <c r="I855" s="151"/>
      <c r="L855" s="147"/>
      <c r="M855" s="152"/>
      <c r="T855" s="153"/>
      <c r="AT855" s="148" t="s">
        <v>159</v>
      </c>
      <c r="AU855" s="148" t="s">
        <v>78</v>
      </c>
      <c r="AV855" s="13" t="s">
        <v>78</v>
      </c>
      <c r="AW855" s="13" t="s">
        <v>32</v>
      </c>
      <c r="AX855" s="13" t="s">
        <v>76</v>
      </c>
      <c r="AY855" s="148" t="s">
        <v>147</v>
      </c>
    </row>
    <row r="856" spans="2:65" s="1" customFormat="1" ht="33" customHeight="1">
      <c r="B856" s="33"/>
      <c r="C856" s="123" t="s">
        <v>1390</v>
      </c>
      <c r="D856" s="123" t="s">
        <v>150</v>
      </c>
      <c r="E856" s="124" t="s">
        <v>1391</v>
      </c>
      <c r="F856" s="125" t="s">
        <v>1392</v>
      </c>
      <c r="G856" s="126" t="s">
        <v>166</v>
      </c>
      <c r="H856" s="127">
        <v>34</v>
      </c>
      <c r="I856" s="128"/>
      <c r="J856" s="129">
        <f>ROUND(I856*H856,2)</f>
        <v>0</v>
      </c>
      <c r="K856" s="125" t="s">
        <v>154</v>
      </c>
      <c r="L856" s="33"/>
      <c r="M856" s="130" t="s">
        <v>19</v>
      </c>
      <c r="N856" s="131" t="s">
        <v>42</v>
      </c>
      <c r="P856" s="132">
        <f>O856*H856</f>
        <v>0</v>
      </c>
      <c r="Q856" s="132">
        <v>0</v>
      </c>
      <c r="R856" s="132">
        <f>Q856*H856</f>
        <v>0</v>
      </c>
      <c r="S856" s="132">
        <v>0</v>
      </c>
      <c r="T856" s="133">
        <f>S856*H856</f>
        <v>0</v>
      </c>
      <c r="AR856" s="134" t="s">
        <v>276</v>
      </c>
      <c r="AT856" s="134" t="s">
        <v>150</v>
      </c>
      <c r="AU856" s="134" t="s">
        <v>78</v>
      </c>
      <c r="AY856" s="18" t="s">
        <v>147</v>
      </c>
      <c r="BE856" s="135">
        <f>IF(N856="základní",J856,0)</f>
        <v>0</v>
      </c>
      <c r="BF856" s="135">
        <f>IF(N856="snížená",J856,0)</f>
        <v>0</v>
      </c>
      <c r="BG856" s="135">
        <f>IF(N856="zákl. přenesená",J856,0)</f>
        <v>0</v>
      </c>
      <c r="BH856" s="135">
        <f>IF(N856="sníž. přenesená",J856,0)</f>
        <v>0</v>
      </c>
      <c r="BI856" s="135">
        <f>IF(N856="nulová",J856,0)</f>
        <v>0</v>
      </c>
      <c r="BJ856" s="18" t="s">
        <v>76</v>
      </c>
      <c r="BK856" s="135">
        <f>ROUND(I856*H856,2)</f>
        <v>0</v>
      </c>
      <c r="BL856" s="18" t="s">
        <v>276</v>
      </c>
      <c r="BM856" s="134" t="s">
        <v>1393</v>
      </c>
    </row>
    <row r="857" spans="2:65" s="1" customFormat="1">
      <c r="B857" s="33"/>
      <c r="D857" s="136" t="s">
        <v>157</v>
      </c>
      <c r="F857" s="137" t="s">
        <v>1394</v>
      </c>
      <c r="I857" s="138"/>
      <c r="L857" s="33"/>
      <c r="M857" s="139"/>
      <c r="T857" s="54"/>
      <c r="AT857" s="18" t="s">
        <v>157</v>
      </c>
      <c r="AU857" s="18" t="s">
        <v>78</v>
      </c>
    </row>
    <row r="858" spans="2:65" s="12" customFormat="1">
      <c r="B858" s="140"/>
      <c r="D858" s="141" t="s">
        <v>159</v>
      </c>
      <c r="E858" s="142" t="s">
        <v>19</v>
      </c>
      <c r="F858" s="143" t="s">
        <v>1395</v>
      </c>
      <c r="H858" s="142" t="s">
        <v>19</v>
      </c>
      <c r="I858" s="144"/>
      <c r="L858" s="140"/>
      <c r="M858" s="145"/>
      <c r="T858" s="146"/>
      <c r="AT858" s="142" t="s">
        <v>159</v>
      </c>
      <c r="AU858" s="142" t="s">
        <v>78</v>
      </c>
      <c r="AV858" s="12" t="s">
        <v>76</v>
      </c>
      <c r="AW858" s="12" t="s">
        <v>32</v>
      </c>
      <c r="AX858" s="12" t="s">
        <v>71</v>
      </c>
      <c r="AY858" s="142" t="s">
        <v>147</v>
      </c>
    </row>
    <row r="859" spans="2:65" s="13" customFormat="1">
      <c r="B859" s="147"/>
      <c r="D859" s="141" t="s">
        <v>159</v>
      </c>
      <c r="E859" s="148" t="s">
        <v>19</v>
      </c>
      <c r="F859" s="149" t="s">
        <v>1396</v>
      </c>
      <c r="H859" s="150">
        <v>34</v>
      </c>
      <c r="I859" s="151"/>
      <c r="L859" s="147"/>
      <c r="M859" s="152"/>
      <c r="T859" s="153"/>
      <c r="AT859" s="148" t="s">
        <v>159</v>
      </c>
      <c r="AU859" s="148" t="s">
        <v>78</v>
      </c>
      <c r="AV859" s="13" t="s">
        <v>78</v>
      </c>
      <c r="AW859" s="13" t="s">
        <v>32</v>
      </c>
      <c r="AX859" s="13" t="s">
        <v>76</v>
      </c>
      <c r="AY859" s="148" t="s">
        <v>147</v>
      </c>
    </row>
    <row r="860" spans="2:65" s="1" customFormat="1" ht="24.2" customHeight="1">
      <c r="B860" s="33"/>
      <c r="C860" s="123" t="s">
        <v>1397</v>
      </c>
      <c r="D860" s="123" t="s">
        <v>150</v>
      </c>
      <c r="E860" s="124" t="s">
        <v>1398</v>
      </c>
      <c r="F860" s="125" t="s">
        <v>1399</v>
      </c>
      <c r="G860" s="126" t="s">
        <v>317</v>
      </c>
      <c r="H860" s="127">
        <v>70</v>
      </c>
      <c r="I860" s="128"/>
      <c r="J860" s="129">
        <f>ROUND(I860*H860,2)</f>
        <v>0</v>
      </c>
      <c r="K860" s="125" t="s">
        <v>154</v>
      </c>
      <c r="L860" s="33"/>
      <c r="M860" s="130" t="s">
        <v>19</v>
      </c>
      <c r="N860" s="131" t="s">
        <v>42</v>
      </c>
      <c r="P860" s="132">
        <f>O860*H860</f>
        <v>0</v>
      </c>
      <c r="Q860" s="132">
        <v>0</v>
      </c>
      <c r="R860" s="132">
        <f>Q860*H860</f>
        <v>0</v>
      </c>
      <c r="S860" s="132">
        <v>0</v>
      </c>
      <c r="T860" s="133">
        <f>S860*H860</f>
        <v>0</v>
      </c>
      <c r="AR860" s="134" t="s">
        <v>276</v>
      </c>
      <c r="AT860" s="134" t="s">
        <v>150</v>
      </c>
      <c r="AU860" s="134" t="s">
        <v>78</v>
      </c>
      <c r="AY860" s="18" t="s">
        <v>147</v>
      </c>
      <c r="BE860" s="135">
        <f>IF(N860="základní",J860,0)</f>
        <v>0</v>
      </c>
      <c r="BF860" s="135">
        <f>IF(N860="snížená",J860,0)</f>
        <v>0</v>
      </c>
      <c r="BG860" s="135">
        <f>IF(N860="zákl. přenesená",J860,0)</f>
        <v>0</v>
      </c>
      <c r="BH860" s="135">
        <f>IF(N860="sníž. přenesená",J860,0)</f>
        <v>0</v>
      </c>
      <c r="BI860" s="135">
        <f>IF(N860="nulová",J860,0)</f>
        <v>0</v>
      </c>
      <c r="BJ860" s="18" t="s">
        <v>76</v>
      </c>
      <c r="BK860" s="135">
        <f>ROUND(I860*H860,2)</f>
        <v>0</v>
      </c>
      <c r="BL860" s="18" t="s">
        <v>276</v>
      </c>
      <c r="BM860" s="134" t="s">
        <v>1400</v>
      </c>
    </row>
    <row r="861" spans="2:65" s="1" customFormat="1">
      <c r="B861" s="33"/>
      <c r="D861" s="136" t="s">
        <v>157</v>
      </c>
      <c r="F861" s="137" t="s">
        <v>1401</v>
      </c>
      <c r="I861" s="138"/>
      <c r="L861" s="33"/>
      <c r="M861" s="139"/>
      <c r="T861" s="54"/>
      <c r="AT861" s="18" t="s">
        <v>157</v>
      </c>
      <c r="AU861" s="18" t="s">
        <v>78</v>
      </c>
    </row>
    <row r="862" spans="2:65" s="1" customFormat="1" ht="16.5" customHeight="1">
      <c r="B862" s="33"/>
      <c r="C862" s="161" t="s">
        <v>1402</v>
      </c>
      <c r="D862" s="161" t="s">
        <v>338</v>
      </c>
      <c r="E862" s="162" t="s">
        <v>1403</v>
      </c>
      <c r="F862" s="163" t="s">
        <v>1404</v>
      </c>
      <c r="G862" s="164" t="s">
        <v>1405</v>
      </c>
      <c r="H862" s="165">
        <v>43.4</v>
      </c>
      <c r="I862" s="166"/>
      <c r="J862" s="167">
        <f>ROUND(I862*H862,2)</f>
        <v>0</v>
      </c>
      <c r="K862" s="163" t="s">
        <v>154</v>
      </c>
      <c r="L862" s="168"/>
      <c r="M862" s="169" t="s">
        <v>19</v>
      </c>
      <c r="N862" s="170" t="s">
        <v>42</v>
      </c>
      <c r="P862" s="132">
        <f>O862*H862</f>
        <v>0</v>
      </c>
      <c r="Q862" s="132">
        <v>1E-3</v>
      </c>
      <c r="R862" s="132">
        <f>Q862*H862</f>
        <v>4.3400000000000001E-2</v>
      </c>
      <c r="S862" s="132">
        <v>0</v>
      </c>
      <c r="T862" s="133">
        <f>S862*H862</f>
        <v>0</v>
      </c>
      <c r="AR862" s="134" t="s">
        <v>381</v>
      </c>
      <c r="AT862" s="134" t="s">
        <v>338</v>
      </c>
      <c r="AU862" s="134" t="s">
        <v>78</v>
      </c>
      <c r="AY862" s="18" t="s">
        <v>147</v>
      </c>
      <c r="BE862" s="135">
        <f>IF(N862="základní",J862,0)</f>
        <v>0</v>
      </c>
      <c r="BF862" s="135">
        <f>IF(N862="snížená",J862,0)</f>
        <v>0</v>
      </c>
      <c r="BG862" s="135">
        <f>IF(N862="zákl. přenesená",J862,0)</f>
        <v>0</v>
      </c>
      <c r="BH862" s="135">
        <f>IF(N862="sníž. přenesená",J862,0)</f>
        <v>0</v>
      </c>
      <c r="BI862" s="135">
        <f>IF(N862="nulová",J862,0)</f>
        <v>0</v>
      </c>
      <c r="BJ862" s="18" t="s">
        <v>76</v>
      </c>
      <c r="BK862" s="135">
        <f>ROUND(I862*H862,2)</f>
        <v>0</v>
      </c>
      <c r="BL862" s="18" t="s">
        <v>276</v>
      </c>
      <c r="BM862" s="134" t="s">
        <v>1406</v>
      </c>
    </row>
    <row r="863" spans="2:65" s="13" customFormat="1">
      <c r="B863" s="147"/>
      <c r="D863" s="141" t="s">
        <v>159</v>
      </c>
      <c r="E863" s="148" t="s">
        <v>19</v>
      </c>
      <c r="F863" s="149" t="s">
        <v>1407</v>
      </c>
      <c r="H863" s="150">
        <v>43.4</v>
      </c>
      <c r="I863" s="151"/>
      <c r="L863" s="147"/>
      <c r="M863" s="152"/>
      <c r="T863" s="153"/>
      <c r="AT863" s="148" t="s">
        <v>159</v>
      </c>
      <c r="AU863" s="148" t="s">
        <v>78</v>
      </c>
      <c r="AV863" s="13" t="s">
        <v>78</v>
      </c>
      <c r="AW863" s="13" t="s">
        <v>32</v>
      </c>
      <c r="AX863" s="13" t="s">
        <v>76</v>
      </c>
      <c r="AY863" s="148" t="s">
        <v>147</v>
      </c>
    </row>
    <row r="864" spans="2:65" s="1" customFormat="1" ht="24.2" customHeight="1">
      <c r="B864" s="33"/>
      <c r="C864" s="161" t="s">
        <v>1408</v>
      </c>
      <c r="D864" s="161" t="s">
        <v>338</v>
      </c>
      <c r="E864" s="162" t="s">
        <v>1409</v>
      </c>
      <c r="F864" s="163" t="s">
        <v>1410</v>
      </c>
      <c r="G864" s="164" t="s">
        <v>166</v>
      </c>
      <c r="H864" s="165">
        <v>20</v>
      </c>
      <c r="I864" s="166"/>
      <c r="J864" s="167">
        <f>ROUND(I864*H864,2)</f>
        <v>0</v>
      </c>
      <c r="K864" s="163" t="s">
        <v>154</v>
      </c>
      <c r="L864" s="168"/>
      <c r="M864" s="169" t="s">
        <v>19</v>
      </c>
      <c r="N864" s="170" t="s">
        <v>42</v>
      </c>
      <c r="P864" s="132">
        <f>O864*H864</f>
        <v>0</v>
      </c>
      <c r="Q864" s="132">
        <v>2.9999999999999997E-4</v>
      </c>
      <c r="R864" s="132">
        <f>Q864*H864</f>
        <v>5.9999999999999993E-3</v>
      </c>
      <c r="S864" s="132">
        <v>0</v>
      </c>
      <c r="T864" s="133">
        <f>S864*H864</f>
        <v>0</v>
      </c>
      <c r="AR864" s="134" t="s">
        <v>381</v>
      </c>
      <c r="AT864" s="134" t="s">
        <v>338</v>
      </c>
      <c r="AU864" s="134" t="s">
        <v>78</v>
      </c>
      <c r="AY864" s="18" t="s">
        <v>147</v>
      </c>
      <c r="BE864" s="135">
        <f>IF(N864="základní",J864,0)</f>
        <v>0</v>
      </c>
      <c r="BF864" s="135">
        <f>IF(N864="snížená",J864,0)</f>
        <v>0</v>
      </c>
      <c r="BG864" s="135">
        <f>IF(N864="zákl. přenesená",J864,0)</f>
        <v>0</v>
      </c>
      <c r="BH864" s="135">
        <f>IF(N864="sníž. přenesená",J864,0)</f>
        <v>0</v>
      </c>
      <c r="BI864" s="135">
        <f>IF(N864="nulová",J864,0)</f>
        <v>0</v>
      </c>
      <c r="BJ864" s="18" t="s">
        <v>76</v>
      </c>
      <c r="BK864" s="135">
        <f>ROUND(I864*H864,2)</f>
        <v>0</v>
      </c>
      <c r="BL864" s="18" t="s">
        <v>276</v>
      </c>
      <c r="BM864" s="134" t="s">
        <v>1411</v>
      </c>
    </row>
    <row r="865" spans="2:65" s="13" customFormat="1">
      <c r="B865" s="147"/>
      <c r="D865" s="141" t="s">
        <v>159</v>
      </c>
      <c r="E865" s="148" t="s">
        <v>19</v>
      </c>
      <c r="F865" s="149" t="s">
        <v>303</v>
      </c>
      <c r="H865" s="150">
        <v>20</v>
      </c>
      <c r="I865" s="151"/>
      <c r="L865" s="147"/>
      <c r="M865" s="152"/>
      <c r="T865" s="153"/>
      <c r="AT865" s="148" t="s">
        <v>159</v>
      </c>
      <c r="AU865" s="148" t="s">
        <v>78</v>
      </c>
      <c r="AV865" s="13" t="s">
        <v>78</v>
      </c>
      <c r="AW865" s="13" t="s">
        <v>32</v>
      </c>
      <c r="AX865" s="13" t="s">
        <v>76</v>
      </c>
      <c r="AY865" s="148" t="s">
        <v>147</v>
      </c>
    </row>
    <row r="866" spans="2:65" s="1" customFormat="1" ht="21.75" customHeight="1">
      <c r="B866" s="33"/>
      <c r="C866" s="123" t="s">
        <v>1412</v>
      </c>
      <c r="D866" s="123" t="s">
        <v>150</v>
      </c>
      <c r="E866" s="124" t="s">
        <v>1413</v>
      </c>
      <c r="F866" s="125" t="s">
        <v>1414</v>
      </c>
      <c r="G866" s="126" t="s">
        <v>166</v>
      </c>
      <c r="H866" s="127">
        <v>26</v>
      </c>
      <c r="I866" s="128"/>
      <c r="J866" s="129">
        <f>ROUND(I866*H866,2)</f>
        <v>0</v>
      </c>
      <c r="K866" s="125" t="s">
        <v>154</v>
      </c>
      <c r="L866" s="33"/>
      <c r="M866" s="130" t="s">
        <v>19</v>
      </c>
      <c r="N866" s="131" t="s">
        <v>42</v>
      </c>
      <c r="P866" s="132">
        <f>O866*H866</f>
        <v>0</v>
      </c>
      <c r="Q866" s="132">
        <v>0</v>
      </c>
      <c r="R866" s="132">
        <f>Q866*H866</f>
        <v>0</v>
      </c>
      <c r="S866" s="132">
        <v>0</v>
      </c>
      <c r="T866" s="133">
        <f>S866*H866</f>
        <v>0</v>
      </c>
      <c r="AR866" s="134" t="s">
        <v>276</v>
      </c>
      <c r="AT866" s="134" t="s">
        <v>150</v>
      </c>
      <c r="AU866" s="134" t="s">
        <v>78</v>
      </c>
      <c r="AY866" s="18" t="s">
        <v>147</v>
      </c>
      <c r="BE866" s="135">
        <f>IF(N866="základní",J866,0)</f>
        <v>0</v>
      </c>
      <c r="BF866" s="135">
        <f>IF(N866="snížená",J866,0)</f>
        <v>0</v>
      </c>
      <c r="BG866" s="135">
        <f>IF(N866="zákl. přenesená",J866,0)</f>
        <v>0</v>
      </c>
      <c r="BH866" s="135">
        <f>IF(N866="sníž. přenesená",J866,0)</f>
        <v>0</v>
      </c>
      <c r="BI866" s="135">
        <f>IF(N866="nulová",J866,0)</f>
        <v>0</v>
      </c>
      <c r="BJ866" s="18" t="s">
        <v>76</v>
      </c>
      <c r="BK866" s="135">
        <f>ROUND(I866*H866,2)</f>
        <v>0</v>
      </c>
      <c r="BL866" s="18" t="s">
        <v>276</v>
      </c>
      <c r="BM866" s="134" t="s">
        <v>1415</v>
      </c>
    </row>
    <row r="867" spans="2:65" s="1" customFormat="1">
      <c r="B867" s="33"/>
      <c r="D867" s="136" t="s">
        <v>157</v>
      </c>
      <c r="F867" s="137" t="s">
        <v>1416</v>
      </c>
      <c r="I867" s="138"/>
      <c r="L867" s="33"/>
      <c r="M867" s="139"/>
      <c r="T867" s="54"/>
      <c r="AT867" s="18" t="s">
        <v>157</v>
      </c>
      <c r="AU867" s="18" t="s">
        <v>78</v>
      </c>
    </row>
    <row r="868" spans="2:65" s="13" customFormat="1">
      <c r="B868" s="147"/>
      <c r="D868" s="141" t="s">
        <v>159</v>
      </c>
      <c r="E868" s="148" t="s">
        <v>19</v>
      </c>
      <c r="F868" s="149" t="s">
        <v>1417</v>
      </c>
      <c r="H868" s="150">
        <v>26</v>
      </c>
      <c r="I868" s="151"/>
      <c r="L868" s="147"/>
      <c r="M868" s="152"/>
      <c r="T868" s="153"/>
      <c r="AT868" s="148" t="s">
        <v>159</v>
      </c>
      <c r="AU868" s="148" t="s">
        <v>78</v>
      </c>
      <c r="AV868" s="13" t="s">
        <v>78</v>
      </c>
      <c r="AW868" s="13" t="s">
        <v>32</v>
      </c>
      <c r="AX868" s="13" t="s">
        <v>76</v>
      </c>
      <c r="AY868" s="148" t="s">
        <v>147</v>
      </c>
    </row>
    <row r="869" spans="2:65" s="1" customFormat="1" ht="16.5" customHeight="1">
      <c r="B869" s="33"/>
      <c r="C869" s="161" t="s">
        <v>1418</v>
      </c>
      <c r="D869" s="161" t="s">
        <v>338</v>
      </c>
      <c r="E869" s="162" t="s">
        <v>1419</v>
      </c>
      <c r="F869" s="163" t="s">
        <v>1420</v>
      </c>
      <c r="G869" s="164" t="s">
        <v>166</v>
      </c>
      <c r="H869" s="165">
        <v>26</v>
      </c>
      <c r="I869" s="166"/>
      <c r="J869" s="167">
        <f>ROUND(I869*H869,2)</f>
        <v>0</v>
      </c>
      <c r="K869" s="163" t="s">
        <v>154</v>
      </c>
      <c r="L869" s="168"/>
      <c r="M869" s="169" t="s">
        <v>19</v>
      </c>
      <c r="N869" s="170" t="s">
        <v>42</v>
      </c>
      <c r="P869" s="132">
        <f>O869*H869</f>
        <v>0</v>
      </c>
      <c r="Q869" s="132">
        <v>1.6000000000000001E-4</v>
      </c>
      <c r="R869" s="132">
        <f>Q869*H869</f>
        <v>4.1600000000000005E-3</v>
      </c>
      <c r="S869" s="132">
        <v>0</v>
      </c>
      <c r="T869" s="133">
        <f>S869*H869</f>
        <v>0</v>
      </c>
      <c r="AR869" s="134" t="s">
        <v>381</v>
      </c>
      <c r="AT869" s="134" t="s">
        <v>338</v>
      </c>
      <c r="AU869" s="134" t="s">
        <v>78</v>
      </c>
      <c r="AY869" s="18" t="s">
        <v>147</v>
      </c>
      <c r="BE869" s="135">
        <f>IF(N869="základní",J869,0)</f>
        <v>0</v>
      </c>
      <c r="BF869" s="135">
        <f>IF(N869="snížená",J869,0)</f>
        <v>0</v>
      </c>
      <c r="BG869" s="135">
        <f>IF(N869="zákl. přenesená",J869,0)</f>
        <v>0</v>
      </c>
      <c r="BH869" s="135">
        <f>IF(N869="sníž. přenesená",J869,0)</f>
        <v>0</v>
      </c>
      <c r="BI869" s="135">
        <f>IF(N869="nulová",J869,0)</f>
        <v>0</v>
      </c>
      <c r="BJ869" s="18" t="s">
        <v>76</v>
      </c>
      <c r="BK869" s="135">
        <f>ROUND(I869*H869,2)</f>
        <v>0</v>
      </c>
      <c r="BL869" s="18" t="s">
        <v>276</v>
      </c>
      <c r="BM869" s="134" t="s">
        <v>1421</v>
      </c>
    </row>
    <row r="870" spans="2:65" s="1" customFormat="1" ht="24.2" customHeight="1">
      <c r="B870" s="33"/>
      <c r="C870" s="123" t="s">
        <v>1422</v>
      </c>
      <c r="D870" s="123" t="s">
        <v>150</v>
      </c>
      <c r="E870" s="124" t="s">
        <v>1423</v>
      </c>
      <c r="F870" s="125" t="s">
        <v>1424</v>
      </c>
      <c r="G870" s="126" t="s">
        <v>166</v>
      </c>
      <c r="H870" s="127">
        <v>20</v>
      </c>
      <c r="I870" s="128"/>
      <c r="J870" s="129">
        <f>ROUND(I870*H870,2)</f>
        <v>0</v>
      </c>
      <c r="K870" s="125" t="s">
        <v>154</v>
      </c>
      <c r="L870" s="33"/>
      <c r="M870" s="130" t="s">
        <v>19</v>
      </c>
      <c r="N870" s="131" t="s">
        <v>42</v>
      </c>
      <c r="P870" s="132">
        <f>O870*H870</f>
        <v>0</v>
      </c>
      <c r="Q870" s="132">
        <v>0</v>
      </c>
      <c r="R870" s="132">
        <f>Q870*H870</f>
        <v>0</v>
      </c>
      <c r="S870" s="132">
        <v>0</v>
      </c>
      <c r="T870" s="133">
        <f>S870*H870</f>
        <v>0</v>
      </c>
      <c r="AR870" s="134" t="s">
        <v>276</v>
      </c>
      <c r="AT870" s="134" t="s">
        <v>150</v>
      </c>
      <c r="AU870" s="134" t="s">
        <v>78</v>
      </c>
      <c r="AY870" s="18" t="s">
        <v>147</v>
      </c>
      <c r="BE870" s="135">
        <f>IF(N870="základní",J870,0)</f>
        <v>0</v>
      </c>
      <c r="BF870" s="135">
        <f>IF(N870="snížená",J870,0)</f>
        <v>0</v>
      </c>
      <c r="BG870" s="135">
        <f>IF(N870="zákl. přenesená",J870,0)</f>
        <v>0</v>
      </c>
      <c r="BH870" s="135">
        <f>IF(N870="sníž. přenesená",J870,0)</f>
        <v>0</v>
      </c>
      <c r="BI870" s="135">
        <f>IF(N870="nulová",J870,0)</f>
        <v>0</v>
      </c>
      <c r="BJ870" s="18" t="s">
        <v>76</v>
      </c>
      <c r="BK870" s="135">
        <f>ROUND(I870*H870,2)</f>
        <v>0</v>
      </c>
      <c r="BL870" s="18" t="s">
        <v>276</v>
      </c>
      <c r="BM870" s="134" t="s">
        <v>1425</v>
      </c>
    </row>
    <row r="871" spans="2:65" s="1" customFormat="1">
      <c r="B871" s="33"/>
      <c r="D871" s="136" t="s">
        <v>157</v>
      </c>
      <c r="F871" s="137" t="s">
        <v>1426</v>
      </c>
      <c r="I871" s="138"/>
      <c r="L871" s="33"/>
      <c r="M871" s="139"/>
      <c r="T871" s="54"/>
      <c r="AT871" s="18" t="s">
        <v>157</v>
      </c>
      <c r="AU871" s="18" t="s">
        <v>78</v>
      </c>
    </row>
    <row r="872" spans="2:65" s="13" customFormat="1">
      <c r="B872" s="147"/>
      <c r="D872" s="141" t="s">
        <v>159</v>
      </c>
      <c r="E872" s="148" t="s">
        <v>19</v>
      </c>
      <c r="F872" s="149" t="s">
        <v>1427</v>
      </c>
      <c r="H872" s="150">
        <v>20</v>
      </c>
      <c r="I872" s="151"/>
      <c r="L872" s="147"/>
      <c r="M872" s="152"/>
      <c r="T872" s="153"/>
      <c r="AT872" s="148" t="s">
        <v>159</v>
      </c>
      <c r="AU872" s="148" t="s">
        <v>78</v>
      </c>
      <c r="AV872" s="13" t="s">
        <v>78</v>
      </c>
      <c r="AW872" s="13" t="s">
        <v>32</v>
      </c>
      <c r="AX872" s="13" t="s">
        <v>71</v>
      </c>
      <c r="AY872" s="148" t="s">
        <v>147</v>
      </c>
    </row>
    <row r="873" spans="2:65" s="14" customFormat="1">
      <c r="B873" s="154"/>
      <c r="D873" s="141" t="s">
        <v>159</v>
      </c>
      <c r="E873" s="155" t="s">
        <v>19</v>
      </c>
      <c r="F873" s="156" t="s">
        <v>163</v>
      </c>
      <c r="H873" s="157">
        <v>20</v>
      </c>
      <c r="I873" s="158"/>
      <c r="L873" s="154"/>
      <c r="M873" s="159"/>
      <c r="T873" s="160"/>
      <c r="AT873" s="155" t="s">
        <v>159</v>
      </c>
      <c r="AU873" s="155" t="s">
        <v>78</v>
      </c>
      <c r="AV873" s="14" t="s">
        <v>155</v>
      </c>
      <c r="AW873" s="14" t="s">
        <v>32</v>
      </c>
      <c r="AX873" s="14" t="s">
        <v>76</v>
      </c>
      <c r="AY873" s="155" t="s">
        <v>147</v>
      </c>
    </row>
    <row r="874" spans="2:65" s="1" customFormat="1" ht="16.5" customHeight="1">
      <c r="B874" s="33"/>
      <c r="C874" s="161" t="s">
        <v>1428</v>
      </c>
      <c r="D874" s="161" t="s">
        <v>338</v>
      </c>
      <c r="E874" s="162" t="s">
        <v>1429</v>
      </c>
      <c r="F874" s="163" t="s">
        <v>1430</v>
      </c>
      <c r="G874" s="164" t="s">
        <v>166</v>
      </c>
      <c r="H874" s="165">
        <v>20</v>
      </c>
      <c r="I874" s="166"/>
      <c r="J874" s="167">
        <f>ROUND(I874*H874,2)</f>
        <v>0</v>
      </c>
      <c r="K874" s="163" t="s">
        <v>154</v>
      </c>
      <c r="L874" s="168"/>
      <c r="M874" s="169" t="s">
        <v>19</v>
      </c>
      <c r="N874" s="170" t="s">
        <v>42</v>
      </c>
      <c r="P874" s="132">
        <f>O874*H874</f>
        <v>0</v>
      </c>
      <c r="Q874" s="132">
        <v>9.0000000000000006E-5</v>
      </c>
      <c r="R874" s="132">
        <f>Q874*H874</f>
        <v>1.8000000000000002E-3</v>
      </c>
      <c r="S874" s="132">
        <v>0</v>
      </c>
      <c r="T874" s="133">
        <f>S874*H874</f>
        <v>0</v>
      </c>
      <c r="AR874" s="134" t="s">
        <v>381</v>
      </c>
      <c r="AT874" s="134" t="s">
        <v>338</v>
      </c>
      <c r="AU874" s="134" t="s">
        <v>78</v>
      </c>
      <c r="AY874" s="18" t="s">
        <v>147</v>
      </c>
      <c r="BE874" s="135">
        <f>IF(N874="základní",J874,0)</f>
        <v>0</v>
      </c>
      <c r="BF874" s="135">
        <f>IF(N874="snížená",J874,0)</f>
        <v>0</v>
      </c>
      <c r="BG874" s="135">
        <f>IF(N874="zákl. přenesená",J874,0)</f>
        <v>0</v>
      </c>
      <c r="BH874" s="135">
        <f>IF(N874="sníž. přenesená",J874,0)</f>
        <v>0</v>
      </c>
      <c r="BI874" s="135">
        <f>IF(N874="nulová",J874,0)</f>
        <v>0</v>
      </c>
      <c r="BJ874" s="18" t="s">
        <v>76</v>
      </c>
      <c r="BK874" s="135">
        <f>ROUND(I874*H874,2)</f>
        <v>0</v>
      </c>
      <c r="BL874" s="18" t="s">
        <v>276</v>
      </c>
      <c r="BM874" s="134" t="s">
        <v>1431</v>
      </c>
    </row>
    <row r="875" spans="2:65" s="1" customFormat="1" ht="44.25" customHeight="1">
      <c r="B875" s="33"/>
      <c r="C875" s="123" t="s">
        <v>1432</v>
      </c>
      <c r="D875" s="123" t="s">
        <v>150</v>
      </c>
      <c r="E875" s="124" t="s">
        <v>1433</v>
      </c>
      <c r="F875" s="125" t="s">
        <v>1434</v>
      </c>
      <c r="G875" s="126" t="s">
        <v>166</v>
      </c>
      <c r="H875" s="127">
        <v>1</v>
      </c>
      <c r="I875" s="128"/>
      <c r="J875" s="129">
        <f>ROUND(I875*H875,2)</f>
        <v>0</v>
      </c>
      <c r="K875" s="125" t="s">
        <v>154</v>
      </c>
      <c r="L875" s="33"/>
      <c r="M875" s="130" t="s">
        <v>19</v>
      </c>
      <c r="N875" s="131" t="s">
        <v>42</v>
      </c>
      <c r="P875" s="132">
        <f>O875*H875</f>
        <v>0</v>
      </c>
      <c r="Q875" s="132">
        <v>0</v>
      </c>
      <c r="R875" s="132">
        <f>Q875*H875</f>
        <v>0</v>
      </c>
      <c r="S875" s="132">
        <v>0</v>
      </c>
      <c r="T875" s="133">
        <f>S875*H875</f>
        <v>0</v>
      </c>
      <c r="AR875" s="134" t="s">
        <v>276</v>
      </c>
      <c r="AT875" s="134" t="s">
        <v>150</v>
      </c>
      <c r="AU875" s="134" t="s">
        <v>78</v>
      </c>
      <c r="AY875" s="18" t="s">
        <v>147</v>
      </c>
      <c r="BE875" s="135">
        <f>IF(N875="základní",J875,0)</f>
        <v>0</v>
      </c>
      <c r="BF875" s="135">
        <f>IF(N875="snížená",J875,0)</f>
        <v>0</v>
      </c>
      <c r="BG875" s="135">
        <f>IF(N875="zákl. přenesená",J875,0)</f>
        <v>0</v>
      </c>
      <c r="BH875" s="135">
        <f>IF(N875="sníž. přenesená",J875,0)</f>
        <v>0</v>
      </c>
      <c r="BI875" s="135">
        <f>IF(N875="nulová",J875,0)</f>
        <v>0</v>
      </c>
      <c r="BJ875" s="18" t="s">
        <v>76</v>
      </c>
      <c r="BK875" s="135">
        <f>ROUND(I875*H875,2)</f>
        <v>0</v>
      </c>
      <c r="BL875" s="18" t="s">
        <v>276</v>
      </c>
      <c r="BM875" s="134" t="s">
        <v>1435</v>
      </c>
    </row>
    <row r="876" spans="2:65" s="1" customFormat="1">
      <c r="B876" s="33"/>
      <c r="D876" s="136" t="s">
        <v>157</v>
      </c>
      <c r="F876" s="137" t="s">
        <v>1436</v>
      </c>
      <c r="I876" s="138"/>
      <c r="L876" s="33"/>
      <c r="M876" s="139"/>
      <c r="T876" s="54"/>
      <c r="AT876" s="18" t="s">
        <v>157</v>
      </c>
      <c r="AU876" s="18" t="s">
        <v>78</v>
      </c>
    </row>
    <row r="877" spans="2:65" s="1" customFormat="1" ht="33" customHeight="1">
      <c r="B877" s="33"/>
      <c r="C877" s="123" t="s">
        <v>1437</v>
      </c>
      <c r="D877" s="123" t="s">
        <v>150</v>
      </c>
      <c r="E877" s="124" t="s">
        <v>1438</v>
      </c>
      <c r="F877" s="125" t="s">
        <v>1439</v>
      </c>
      <c r="G877" s="126" t="s">
        <v>317</v>
      </c>
      <c r="H877" s="127">
        <v>425</v>
      </c>
      <c r="I877" s="128"/>
      <c r="J877" s="129">
        <f>ROUND(I877*H877,2)</f>
        <v>0</v>
      </c>
      <c r="K877" s="125" t="s">
        <v>154</v>
      </c>
      <c r="L877" s="33"/>
      <c r="M877" s="130" t="s">
        <v>19</v>
      </c>
      <c r="N877" s="131" t="s">
        <v>42</v>
      </c>
      <c r="P877" s="132">
        <f>O877*H877</f>
        <v>0</v>
      </c>
      <c r="Q877" s="132">
        <v>0</v>
      </c>
      <c r="R877" s="132">
        <f>Q877*H877</f>
        <v>0</v>
      </c>
      <c r="S877" s="132">
        <v>0</v>
      </c>
      <c r="T877" s="133">
        <f>S877*H877</f>
        <v>0</v>
      </c>
      <c r="AR877" s="134" t="s">
        <v>276</v>
      </c>
      <c r="AT877" s="134" t="s">
        <v>150</v>
      </c>
      <c r="AU877" s="134" t="s">
        <v>78</v>
      </c>
      <c r="AY877" s="18" t="s">
        <v>147</v>
      </c>
      <c r="BE877" s="135">
        <f>IF(N877="základní",J877,0)</f>
        <v>0</v>
      </c>
      <c r="BF877" s="135">
        <f>IF(N877="snížená",J877,0)</f>
        <v>0</v>
      </c>
      <c r="BG877" s="135">
        <f>IF(N877="zákl. přenesená",J877,0)</f>
        <v>0</v>
      </c>
      <c r="BH877" s="135">
        <f>IF(N877="sníž. přenesená",J877,0)</f>
        <v>0</v>
      </c>
      <c r="BI877" s="135">
        <f>IF(N877="nulová",J877,0)</f>
        <v>0</v>
      </c>
      <c r="BJ877" s="18" t="s">
        <v>76</v>
      </c>
      <c r="BK877" s="135">
        <f>ROUND(I877*H877,2)</f>
        <v>0</v>
      </c>
      <c r="BL877" s="18" t="s">
        <v>276</v>
      </c>
      <c r="BM877" s="134" t="s">
        <v>1440</v>
      </c>
    </row>
    <row r="878" spans="2:65" s="1" customFormat="1">
      <c r="B878" s="33"/>
      <c r="D878" s="136" t="s">
        <v>157</v>
      </c>
      <c r="F878" s="137" t="s">
        <v>1441</v>
      </c>
      <c r="I878" s="138"/>
      <c r="L878" s="33"/>
      <c r="M878" s="139"/>
      <c r="T878" s="54"/>
      <c r="AT878" s="18" t="s">
        <v>157</v>
      </c>
      <c r="AU878" s="18" t="s">
        <v>78</v>
      </c>
    </row>
    <row r="879" spans="2:65" s="13" customFormat="1">
      <c r="B879" s="147"/>
      <c r="D879" s="141" t="s">
        <v>159</v>
      </c>
      <c r="E879" s="148" t="s">
        <v>19</v>
      </c>
      <c r="F879" s="149" t="s">
        <v>1442</v>
      </c>
      <c r="H879" s="150">
        <v>60</v>
      </c>
      <c r="I879" s="151"/>
      <c r="L879" s="147"/>
      <c r="M879" s="152"/>
      <c r="T879" s="153"/>
      <c r="AT879" s="148" t="s">
        <v>159</v>
      </c>
      <c r="AU879" s="148" t="s">
        <v>78</v>
      </c>
      <c r="AV879" s="13" t="s">
        <v>78</v>
      </c>
      <c r="AW879" s="13" t="s">
        <v>32</v>
      </c>
      <c r="AX879" s="13" t="s">
        <v>71</v>
      </c>
      <c r="AY879" s="148" t="s">
        <v>147</v>
      </c>
    </row>
    <row r="880" spans="2:65" s="13" customFormat="1">
      <c r="B880" s="147"/>
      <c r="D880" s="141" t="s">
        <v>159</v>
      </c>
      <c r="E880" s="148" t="s">
        <v>19</v>
      </c>
      <c r="F880" s="149" t="s">
        <v>1443</v>
      </c>
      <c r="H880" s="150">
        <v>80</v>
      </c>
      <c r="I880" s="151"/>
      <c r="L880" s="147"/>
      <c r="M880" s="152"/>
      <c r="T880" s="153"/>
      <c r="AT880" s="148" t="s">
        <v>159</v>
      </c>
      <c r="AU880" s="148" t="s">
        <v>78</v>
      </c>
      <c r="AV880" s="13" t="s">
        <v>78</v>
      </c>
      <c r="AW880" s="13" t="s">
        <v>32</v>
      </c>
      <c r="AX880" s="13" t="s">
        <v>71</v>
      </c>
      <c r="AY880" s="148" t="s">
        <v>147</v>
      </c>
    </row>
    <row r="881" spans="2:65" s="13" customFormat="1">
      <c r="B881" s="147"/>
      <c r="D881" s="141" t="s">
        <v>159</v>
      </c>
      <c r="E881" s="148" t="s">
        <v>19</v>
      </c>
      <c r="F881" s="149" t="s">
        <v>1444</v>
      </c>
      <c r="H881" s="150">
        <v>185</v>
      </c>
      <c r="I881" s="151"/>
      <c r="L881" s="147"/>
      <c r="M881" s="152"/>
      <c r="T881" s="153"/>
      <c r="AT881" s="148" t="s">
        <v>159</v>
      </c>
      <c r="AU881" s="148" t="s">
        <v>78</v>
      </c>
      <c r="AV881" s="13" t="s">
        <v>78</v>
      </c>
      <c r="AW881" s="13" t="s">
        <v>32</v>
      </c>
      <c r="AX881" s="13" t="s">
        <v>71</v>
      </c>
      <c r="AY881" s="148" t="s">
        <v>147</v>
      </c>
    </row>
    <row r="882" spans="2:65" s="13" customFormat="1">
      <c r="B882" s="147"/>
      <c r="D882" s="141" t="s">
        <v>159</v>
      </c>
      <c r="E882" s="148" t="s">
        <v>19</v>
      </c>
      <c r="F882" s="149" t="s">
        <v>1445</v>
      </c>
      <c r="H882" s="150">
        <v>35</v>
      </c>
      <c r="I882" s="151"/>
      <c r="L882" s="147"/>
      <c r="M882" s="152"/>
      <c r="T882" s="153"/>
      <c r="AT882" s="148" t="s">
        <v>159</v>
      </c>
      <c r="AU882" s="148" t="s">
        <v>78</v>
      </c>
      <c r="AV882" s="13" t="s">
        <v>78</v>
      </c>
      <c r="AW882" s="13" t="s">
        <v>32</v>
      </c>
      <c r="AX882" s="13" t="s">
        <v>71</v>
      </c>
      <c r="AY882" s="148" t="s">
        <v>147</v>
      </c>
    </row>
    <row r="883" spans="2:65" s="13" customFormat="1">
      <c r="B883" s="147"/>
      <c r="D883" s="141" t="s">
        <v>159</v>
      </c>
      <c r="E883" s="148" t="s">
        <v>19</v>
      </c>
      <c r="F883" s="149" t="s">
        <v>1446</v>
      </c>
      <c r="H883" s="150">
        <v>65</v>
      </c>
      <c r="I883" s="151"/>
      <c r="L883" s="147"/>
      <c r="M883" s="152"/>
      <c r="T883" s="153"/>
      <c r="AT883" s="148" t="s">
        <v>159</v>
      </c>
      <c r="AU883" s="148" t="s">
        <v>78</v>
      </c>
      <c r="AV883" s="13" t="s">
        <v>78</v>
      </c>
      <c r="AW883" s="13" t="s">
        <v>32</v>
      </c>
      <c r="AX883" s="13" t="s">
        <v>71</v>
      </c>
      <c r="AY883" s="148" t="s">
        <v>147</v>
      </c>
    </row>
    <row r="884" spans="2:65" s="14" customFormat="1">
      <c r="B884" s="154"/>
      <c r="D884" s="141" t="s">
        <v>159</v>
      </c>
      <c r="E884" s="155" t="s">
        <v>19</v>
      </c>
      <c r="F884" s="156" t="s">
        <v>163</v>
      </c>
      <c r="H884" s="157">
        <v>425</v>
      </c>
      <c r="I884" s="158"/>
      <c r="L884" s="154"/>
      <c r="M884" s="159"/>
      <c r="T884" s="160"/>
      <c r="AT884" s="155" t="s">
        <v>159</v>
      </c>
      <c r="AU884" s="155" t="s">
        <v>78</v>
      </c>
      <c r="AV884" s="14" t="s">
        <v>155</v>
      </c>
      <c r="AW884" s="14" t="s">
        <v>32</v>
      </c>
      <c r="AX884" s="14" t="s">
        <v>76</v>
      </c>
      <c r="AY884" s="155" t="s">
        <v>147</v>
      </c>
    </row>
    <row r="885" spans="2:65" s="1" customFormat="1" ht="16.5" customHeight="1">
      <c r="B885" s="33"/>
      <c r="C885" s="161" t="s">
        <v>1447</v>
      </c>
      <c r="D885" s="161" t="s">
        <v>338</v>
      </c>
      <c r="E885" s="162" t="s">
        <v>1448</v>
      </c>
      <c r="F885" s="163" t="s">
        <v>1449</v>
      </c>
      <c r="G885" s="164" t="s">
        <v>317</v>
      </c>
      <c r="H885" s="165">
        <v>60</v>
      </c>
      <c r="I885" s="166"/>
      <c r="J885" s="167">
        <f t="shared" ref="J885:J890" si="0">ROUND(I885*H885,2)</f>
        <v>0</v>
      </c>
      <c r="K885" s="163" t="s">
        <v>19</v>
      </c>
      <c r="L885" s="168"/>
      <c r="M885" s="169" t="s">
        <v>19</v>
      </c>
      <c r="N885" s="170" t="s">
        <v>42</v>
      </c>
      <c r="P885" s="132">
        <f t="shared" ref="P885:P890" si="1">O885*H885</f>
        <v>0</v>
      </c>
      <c r="Q885" s="132">
        <v>2.8999999999999998E-3</v>
      </c>
      <c r="R885" s="132">
        <f t="shared" ref="R885:R890" si="2">Q885*H885</f>
        <v>0.17399999999999999</v>
      </c>
      <c r="S885" s="132">
        <v>0</v>
      </c>
      <c r="T885" s="133">
        <f t="shared" ref="T885:T890" si="3">S885*H885</f>
        <v>0</v>
      </c>
      <c r="AR885" s="134" t="s">
        <v>381</v>
      </c>
      <c r="AT885" s="134" t="s">
        <v>338</v>
      </c>
      <c r="AU885" s="134" t="s">
        <v>78</v>
      </c>
      <c r="AY885" s="18" t="s">
        <v>147</v>
      </c>
      <c r="BE885" s="135">
        <f t="shared" ref="BE885:BE890" si="4">IF(N885="základní",J885,0)</f>
        <v>0</v>
      </c>
      <c r="BF885" s="135">
        <f t="shared" ref="BF885:BF890" si="5">IF(N885="snížená",J885,0)</f>
        <v>0</v>
      </c>
      <c r="BG885" s="135">
        <f t="shared" ref="BG885:BG890" si="6">IF(N885="zákl. přenesená",J885,0)</f>
        <v>0</v>
      </c>
      <c r="BH885" s="135">
        <f t="shared" ref="BH885:BH890" si="7">IF(N885="sníž. přenesená",J885,0)</f>
        <v>0</v>
      </c>
      <c r="BI885" s="135">
        <f t="shared" ref="BI885:BI890" si="8">IF(N885="nulová",J885,0)</f>
        <v>0</v>
      </c>
      <c r="BJ885" s="18" t="s">
        <v>76</v>
      </c>
      <c r="BK885" s="135">
        <f t="shared" ref="BK885:BK890" si="9">ROUND(I885*H885,2)</f>
        <v>0</v>
      </c>
      <c r="BL885" s="18" t="s">
        <v>276</v>
      </c>
      <c r="BM885" s="134" t="s">
        <v>1450</v>
      </c>
    </row>
    <row r="886" spans="2:65" s="1" customFormat="1" ht="16.5" customHeight="1">
      <c r="B886" s="33"/>
      <c r="C886" s="161" t="s">
        <v>1451</v>
      </c>
      <c r="D886" s="161" t="s">
        <v>338</v>
      </c>
      <c r="E886" s="162" t="s">
        <v>1452</v>
      </c>
      <c r="F886" s="163" t="s">
        <v>1453</v>
      </c>
      <c r="G886" s="164" t="s">
        <v>317</v>
      </c>
      <c r="H886" s="165">
        <v>80</v>
      </c>
      <c r="I886" s="166"/>
      <c r="J886" s="167">
        <f t="shared" si="0"/>
        <v>0</v>
      </c>
      <c r="K886" s="163" t="s">
        <v>19</v>
      </c>
      <c r="L886" s="168"/>
      <c r="M886" s="169" t="s">
        <v>19</v>
      </c>
      <c r="N886" s="170" t="s">
        <v>42</v>
      </c>
      <c r="P886" s="132">
        <f t="shared" si="1"/>
        <v>0</v>
      </c>
      <c r="Q886" s="132">
        <v>2.0699999999999998E-3</v>
      </c>
      <c r="R886" s="132">
        <f t="shared" si="2"/>
        <v>0.16559999999999997</v>
      </c>
      <c r="S886" s="132">
        <v>0</v>
      </c>
      <c r="T886" s="133">
        <f t="shared" si="3"/>
        <v>0</v>
      </c>
      <c r="AR886" s="134" t="s">
        <v>381</v>
      </c>
      <c r="AT886" s="134" t="s">
        <v>338</v>
      </c>
      <c r="AU886" s="134" t="s">
        <v>78</v>
      </c>
      <c r="AY886" s="18" t="s">
        <v>147</v>
      </c>
      <c r="BE886" s="135">
        <f t="shared" si="4"/>
        <v>0</v>
      </c>
      <c r="BF886" s="135">
        <f t="shared" si="5"/>
        <v>0</v>
      </c>
      <c r="BG886" s="135">
        <f t="shared" si="6"/>
        <v>0</v>
      </c>
      <c r="BH886" s="135">
        <f t="shared" si="7"/>
        <v>0</v>
      </c>
      <c r="BI886" s="135">
        <f t="shared" si="8"/>
        <v>0</v>
      </c>
      <c r="BJ886" s="18" t="s">
        <v>76</v>
      </c>
      <c r="BK886" s="135">
        <f t="shared" si="9"/>
        <v>0</v>
      </c>
      <c r="BL886" s="18" t="s">
        <v>276</v>
      </c>
      <c r="BM886" s="134" t="s">
        <v>1454</v>
      </c>
    </row>
    <row r="887" spans="2:65" s="1" customFormat="1" ht="21.75" customHeight="1">
      <c r="B887" s="33"/>
      <c r="C887" s="161" t="s">
        <v>1455</v>
      </c>
      <c r="D887" s="161" t="s">
        <v>338</v>
      </c>
      <c r="E887" s="162" t="s">
        <v>1456</v>
      </c>
      <c r="F887" s="163" t="s">
        <v>1457</v>
      </c>
      <c r="G887" s="164" t="s">
        <v>317</v>
      </c>
      <c r="H887" s="165">
        <v>185</v>
      </c>
      <c r="I887" s="166"/>
      <c r="J887" s="167">
        <f t="shared" si="0"/>
        <v>0</v>
      </c>
      <c r="K887" s="163" t="s">
        <v>19</v>
      </c>
      <c r="L887" s="168"/>
      <c r="M887" s="169" t="s">
        <v>19</v>
      </c>
      <c r="N887" s="170" t="s">
        <v>42</v>
      </c>
      <c r="P887" s="132">
        <f t="shared" si="1"/>
        <v>0</v>
      </c>
      <c r="Q887" s="132">
        <v>8.5999999999999998E-4</v>
      </c>
      <c r="R887" s="132">
        <f t="shared" si="2"/>
        <v>0.15909999999999999</v>
      </c>
      <c r="S887" s="132">
        <v>0</v>
      </c>
      <c r="T887" s="133">
        <f t="shared" si="3"/>
        <v>0</v>
      </c>
      <c r="AR887" s="134" t="s">
        <v>381</v>
      </c>
      <c r="AT887" s="134" t="s">
        <v>338</v>
      </c>
      <c r="AU887" s="134" t="s">
        <v>78</v>
      </c>
      <c r="AY887" s="18" t="s">
        <v>147</v>
      </c>
      <c r="BE887" s="135">
        <f t="shared" si="4"/>
        <v>0</v>
      </c>
      <c r="BF887" s="135">
        <f t="shared" si="5"/>
        <v>0</v>
      </c>
      <c r="BG887" s="135">
        <f t="shared" si="6"/>
        <v>0</v>
      </c>
      <c r="BH887" s="135">
        <f t="shared" si="7"/>
        <v>0</v>
      </c>
      <c r="BI887" s="135">
        <f t="shared" si="8"/>
        <v>0</v>
      </c>
      <c r="BJ887" s="18" t="s">
        <v>76</v>
      </c>
      <c r="BK887" s="135">
        <f t="shared" si="9"/>
        <v>0</v>
      </c>
      <c r="BL887" s="18" t="s">
        <v>276</v>
      </c>
      <c r="BM887" s="134" t="s">
        <v>1458</v>
      </c>
    </row>
    <row r="888" spans="2:65" s="1" customFormat="1" ht="16.5" customHeight="1">
      <c r="B888" s="33"/>
      <c r="C888" s="161" t="s">
        <v>1459</v>
      </c>
      <c r="D888" s="161" t="s">
        <v>338</v>
      </c>
      <c r="E888" s="162" t="s">
        <v>1460</v>
      </c>
      <c r="F888" s="163" t="s">
        <v>1461</v>
      </c>
      <c r="G888" s="164" t="s">
        <v>317</v>
      </c>
      <c r="H888" s="165">
        <v>65</v>
      </c>
      <c r="I888" s="166"/>
      <c r="J888" s="167">
        <f t="shared" si="0"/>
        <v>0</v>
      </c>
      <c r="K888" s="163" t="s">
        <v>19</v>
      </c>
      <c r="L888" s="168"/>
      <c r="M888" s="169" t="s">
        <v>19</v>
      </c>
      <c r="N888" s="170" t="s">
        <v>42</v>
      </c>
      <c r="P888" s="132">
        <f t="shared" si="1"/>
        <v>0</v>
      </c>
      <c r="Q888" s="132">
        <v>5.6999999999999998E-4</v>
      </c>
      <c r="R888" s="132">
        <f t="shared" si="2"/>
        <v>3.705E-2</v>
      </c>
      <c r="S888" s="132">
        <v>0</v>
      </c>
      <c r="T888" s="133">
        <f t="shared" si="3"/>
        <v>0</v>
      </c>
      <c r="AR888" s="134" t="s">
        <v>381</v>
      </c>
      <c r="AT888" s="134" t="s">
        <v>338</v>
      </c>
      <c r="AU888" s="134" t="s">
        <v>78</v>
      </c>
      <c r="AY888" s="18" t="s">
        <v>147</v>
      </c>
      <c r="BE888" s="135">
        <f t="shared" si="4"/>
        <v>0</v>
      </c>
      <c r="BF888" s="135">
        <f t="shared" si="5"/>
        <v>0</v>
      </c>
      <c r="BG888" s="135">
        <f t="shared" si="6"/>
        <v>0</v>
      </c>
      <c r="BH888" s="135">
        <f t="shared" si="7"/>
        <v>0</v>
      </c>
      <c r="BI888" s="135">
        <f t="shared" si="8"/>
        <v>0</v>
      </c>
      <c r="BJ888" s="18" t="s">
        <v>76</v>
      </c>
      <c r="BK888" s="135">
        <f t="shared" si="9"/>
        <v>0</v>
      </c>
      <c r="BL888" s="18" t="s">
        <v>276</v>
      </c>
      <c r="BM888" s="134" t="s">
        <v>1462</v>
      </c>
    </row>
    <row r="889" spans="2:65" s="1" customFormat="1" ht="21.75" customHeight="1">
      <c r="B889" s="33"/>
      <c r="C889" s="161" t="s">
        <v>1463</v>
      </c>
      <c r="D889" s="161" t="s">
        <v>338</v>
      </c>
      <c r="E889" s="162" t="s">
        <v>1464</v>
      </c>
      <c r="F889" s="163" t="s">
        <v>1465</v>
      </c>
      <c r="G889" s="164" t="s">
        <v>317</v>
      </c>
      <c r="H889" s="165">
        <v>250</v>
      </c>
      <c r="I889" s="166"/>
      <c r="J889" s="167">
        <f t="shared" si="0"/>
        <v>0</v>
      </c>
      <c r="K889" s="163" t="s">
        <v>19</v>
      </c>
      <c r="L889" s="168"/>
      <c r="M889" s="169" t="s">
        <v>19</v>
      </c>
      <c r="N889" s="170" t="s">
        <v>42</v>
      </c>
      <c r="P889" s="132">
        <f t="shared" si="1"/>
        <v>0</v>
      </c>
      <c r="Q889" s="132">
        <v>1.6199999999999999E-3</v>
      </c>
      <c r="R889" s="132">
        <f t="shared" si="2"/>
        <v>0.40499999999999997</v>
      </c>
      <c r="S889" s="132">
        <v>0</v>
      </c>
      <c r="T889" s="133">
        <f t="shared" si="3"/>
        <v>0</v>
      </c>
      <c r="AR889" s="134" t="s">
        <v>381</v>
      </c>
      <c r="AT889" s="134" t="s">
        <v>338</v>
      </c>
      <c r="AU889" s="134" t="s">
        <v>78</v>
      </c>
      <c r="AY889" s="18" t="s">
        <v>147</v>
      </c>
      <c r="BE889" s="135">
        <f t="shared" si="4"/>
        <v>0</v>
      </c>
      <c r="BF889" s="135">
        <f t="shared" si="5"/>
        <v>0</v>
      </c>
      <c r="BG889" s="135">
        <f t="shared" si="6"/>
        <v>0</v>
      </c>
      <c r="BH889" s="135">
        <f t="shared" si="7"/>
        <v>0</v>
      </c>
      <c r="BI889" s="135">
        <f t="shared" si="8"/>
        <v>0</v>
      </c>
      <c r="BJ889" s="18" t="s">
        <v>76</v>
      </c>
      <c r="BK889" s="135">
        <f t="shared" si="9"/>
        <v>0</v>
      </c>
      <c r="BL889" s="18" t="s">
        <v>276</v>
      </c>
      <c r="BM889" s="134" t="s">
        <v>1466</v>
      </c>
    </row>
    <row r="890" spans="2:65" s="1" customFormat="1" ht="37.9" customHeight="1">
      <c r="B890" s="33"/>
      <c r="C890" s="123" t="s">
        <v>1467</v>
      </c>
      <c r="D890" s="123" t="s">
        <v>150</v>
      </c>
      <c r="E890" s="124" t="s">
        <v>1468</v>
      </c>
      <c r="F890" s="125" t="s">
        <v>1469</v>
      </c>
      <c r="G890" s="126" t="s">
        <v>166</v>
      </c>
      <c r="H890" s="127">
        <v>10</v>
      </c>
      <c r="I890" s="128"/>
      <c r="J890" s="129">
        <f t="shared" si="0"/>
        <v>0</v>
      </c>
      <c r="K890" s="125" t="s">
        <v>154</v>
      </c>
      <c r="L890" s="33"/>
      <c r="M890" s="130" t="s">
        <v>19</v>
      </c>
      <c r="N890" s="131" t="s">
        <v>42</v>
      </c>
      <c r="P890" s="132">
        <f t="shared" si="1"/>
        <v>0</v>
      </c>
      <c r="Q890" s="132">
        <v>4.0000000000000003E-5</v>
      </c>
      <c r="R890" s="132">
        <f t="shared" si="2"/>
        <v>4.0000000000000002E-4</v>
      </c>
      <c r="S890" s="132">
        <v>0</v>
      </c>
      <c r="T890" s="133">
        <f t="shared" si="3"/>
        <v>0</v>
      </c>
      <c r="AR890" s="134" t="s">
        <v>276</v>
      </c>
      <c r="AT890" s="134" t="s">
        <v>150</v>
      </c>
      <c r="AU890" s="134" t="s">
        <v>78</v>
      </c>
      <c r="AY890" s="18" t="s">
        <v>147</v>
      </c>
      <c r="BE890" s="135">
        <f t="shared" si="4"/>
        <v>0</v>
      </c>
      <c r="BF890" s="135">
        <f t="shared" si="5"/>
        <v>0</v>
      </c>
      <c r="BG890" s="135">
        <f t="shared" si="6"/>
        <v>0</v>
      </c>
      <c r="BH890" s="135">
        <f t="shared" si="7"/>
        <v>0</v>
      </c>
      <c r="BI890" s="135">
        <f t="shared" si="8"/>
        <v>0</v>
      </c>
      <c r="BJ890" s="18" t="s">
        <v>76</v>
      </c>
      <c r="BK890" s="135">
        <f t="shared" si="9"/>
        <v>0</v>
      </c>
      <c r="BL890" s="18" t="s">
        <v>276</v>
      </c>
      <c r="BM890" s="134" t="s">
        <v>1470</v>
      </c>
    </row>
    <row r="891" spans="2:65" s="1" customFormat="1">
      <c r="B891" s="33"/>
      <c r="D891" s="136" t="s">
        <v>157</v>
      </c>
      <c r="F891" s="137" t="s">
        <v>1471</v>
      </c>
      <c r="I891" s="138"/>
      <c r="L891" s="33"/>
      <c r="M891" s="139"/>
      <c r="T891" s="54"/>
      <c r="AT891" s="18" t="s">
        <v>157</v>
      </c>
      <c r="AU891" s="18" t="s">
        <v>78</v>
      </c>
    </row>
    <row r="892" spans="2:65" s="1" customFormat="1" ht="44.25" customHeight="1">
      <c r="B892" s="33"/>
      <c r="C892" s="123" t="s">
        <v>1472</v>
      </c>
      <c r="D892" s="123" t="s">
        <v>150</v>
      </c>
      <c r="E892" s="124" t="s">
        <v>1473</v>
      </c>
      <c r="F892" s="125" t="s">
        <v>1474</v>
      </c>
      <c r="G892" s="126" t="s">
        <v>166</v>
      </c>
      <c r="H892" s="127">
        <v>1</v>
      </c>
      <c r="I892" s="128"/>
      <c r="J892" s="129">
        <f>ROUND(I892*H892,2)</f>
        <v>0</v>
      </c>
      <c r="K892" s="125" t="s">
        <v>154</v>
      </c>
      <c r="L892" s="33"/>
      <c r="M892" s="130" t="s">
        <v>19</v>
      </c>
      <c r="N892" s="131" t="s">
        <v>42</v>
      </c>
      <c r="P892" s="132">
        <f>O892*H892</f>
        <v>0</v>
      </c>
      <c r="Q892" s="132">
        <v>1E-3</v>
      </c>
      <c r="R892" s="132">
        <f>Q892*H892</f>
        <v>1E-3</v>
      </c>
      <c r="S892" s="132">
        <v>0</v>
      </c>
      <c r="T892" s="133">
        <f>S892*H892</f>
        <v>0</v>
      </c>
      <c r="AR892" s="134" t="s">
        <v>276</v>
      </c>
      <c r="AT892" s="134" t="s">
        <v>150</v>
      </c>
      <c r="AU892" s="134" t="s">
        <v>78</v>
      </c>
      <c r="AY892" s="18" t="s">
        <v>147</v>
      </c>
      <c r="BE892" s="135">
        <f>IF(N892="základní",J892,0)</f>
        <v>0</v>
      </c>
      <c r="BF892" s="135">
        <f>IF(N892="snížená",J892,0)</f>
        <v>0</v>
      </c>
      <c r="BG892" s="135">
        <f>IF(N892="zákl. přenesená",J892,0)</f>
        <v>0</v>
      </c>
      <c r="BH892" s="135">
        <f>IF(N892="sníž. přenesená",J892,0)</f>
        <v>0</v>
      </c>
      <c r="BI892" s="135">
        <f>IF(N892="nulová",J892,0)</f>
        <v>0</v>
      </c>
      <c r="BJ892" s="18" t="s">
        <v>76</v>
      </c>
      <c r="BK892" s="135">
        <f>ROUND(I892*H892,2)</f>
        <v>0</v>
      </c>
      <c r="BL892" s="18" t="s">
        <v>276</v>
      </c>
      <c r="BM892" s="134" t="s">
        <v>1475</v>
      </c>
    </row>
    <row r="893" spans="2:65" s="1" customFormat="1">
      <c r="B893" s="33"/>
      <c r="D893" s="136" t="s">
        <v>157</v>
      </c>
      <c r="F893" s="137" t="s">
        <v>1476</v>
      </c>
      <c r="I893" s="138"/>
      <c r="L893" s="33"/>
      <c r="M893" s="139"/>
      <c r="T893" s="54"/>
      <c r="AT893" s="18" t="s">
        <v>157</v>
      </c>
      <c r="AU893" s="18" t="s">
        <v>78</v>
      </c>
    </row>
    <row r="894" spans="2:65" s="1" customFormat="1" ht="44.25" customHeight="1">
      <c r="B894" s="33"/>
      <c r="C894" s="123" t="s">
        <v>1477</v>
      </c>
      <c r="D894" s="123" t="s">
        <v>150</v>
      </c>
      <c r="E894" s="124" t="s">
        <v>1478</v>
      </c>
      <c r="F894" s="125" t="s">
        <v>1479</v>
      </c>
      <c r="G894" s="126" t="s">
        <v>166</v>
      </c>
      <c r="H894" s="127">
        <v>2</v>
      </c>
      <c r="I894" s="128"/>
      <c r="J894" s="129">
        <f>ROUND(I894*H894,2)</f>
        <v>0</v>
      </c>
      <c r="K894" s="125" t="s">
        <v>154</v>
      </c>
      <c r="L894" s="33"/>
      <c r="M894" s="130" t="s">
        <v>19</v>
      </c>
      <c r="N894" s="131" t="s">
        <v>42</v>
      </c>
      <c r="P894" s="132">
        <f>O894*H894</f>
        <v>0</v>
      </c>
      <c r="Q894" s="132">
        <v>2E-3</v>
      </c>
      <c r="R894" s="132">
        <f>Q894*H894</f>
        <v>4.0000000000000001E-3</v>
      </c>
      <c r="S894" s="132">
        <v>0</v>
      </c>
      <c r="T894" s="133">
        <f>S894*H894</f>
        <v>0</v>
      </c>
      <c r="AR894" s="134" t="s">
        <v>276</v>
      </c>
      <c r="AT894" s="134" t="s">
        <v>150</v>
      </c>
      <c r="AU894" s="134" t="s">
        <v>78</v>
      </c>
      <c r="AY894" s="18" t="s">
        <v>147</v>
      </c>
      <c r="BE894" s="135">
        <f>IF(N894="základní",J894,0)</f>
        <v>0</v>
      </c>
      <c r="BF894" s="135">
        <f>IF(N894="snížená",J894,0)</f>
        <v>0</v>
      </c>
      <c r="BG894" s="135">
        <f>IF(N894="zákl. přenesená",J894,0)</f>
        <v>0</v>
      </c>
      <c r="BH894" s="135">
        <f>IF(N894="sníž. přenesená",J894,0)</f>
        <v>0</v>
      </c>
      <c r="BI894" s="135">
        <f>IF(N894="nulová",J894,0)</f>
        <v>0</v>
      </c>
      <c r="BJ894" s="18" t="s">
        <v>76</v>
      </c>
      <c r="BK894" s="135">
        <f>ROUND(I894*H894,2)</f>
        <v>0</v>
      </c>
      <c r="BL894" s="18" t="s">
        <v>276</v>
      </c>
      <c r="BM894" s="134" t="s">
        <v>1480</v>
      </c>
    </row>
    <row r="895" spans="2:65" s="1" customFormat="1">
      <c r="B895" s="33"/>
      <c r="D895" s="136" t="s">
        <v>157</v>
      </c>
      <c r="F895" s="137" t="s">
        <v>1481</v>
      </c>
      <c r="I895" s="138"/>
      <c r="L895" s="33"/>
      <c r="M895" s="139"/>
      <c r="T895" s="54"/>
      <c r="AT895" s="18" t="s">
        <v>157</v>
      </c>
      <c r="AU895" s="18" t="s">
        <v>78</v>
      </c>
    </row>
    <row r="896" spans="2:65" s="1" customFormat="1" ht="24.2" customHeight="1">
      <c r="B896" s="33"/>
      <c r="C896" s="123" t="s">
        <v>1482</v>
      </c>
      <c r="D896" s="123" t="s">
        <v>150</v>
      </c>
      <c r="E896" s="124" t="s">
        <v>1483</v>
      </c>
      <c r="F896" s="125" t="s">
        <v>1484</v>
      </c>
      <c r="G896" s="126" t="s">
        <v>719</v>
      </c>
      <c r="H896" s="127">
        <v>1</v>
      </c>
      <c r="I896" s="128"/>
      <c r="J896" s="129">
        <f>ROUND(I896*H896,2)</f>
        <v>0</v>
      </c>
      <c r="K896" s="125" t="s">
        <v>19</v>
      </c>
      <c r="L896" s="33"/>
      <c r="M896" s="130" t="s">
        <v>19</v>
      </c>
      <c r="N896" s="131" t="s">
        <v>42</v>
      </c>
      <c r="P896" s="132">
        <f>O896*H896</f>
        <v>0</v>
      </c>
      <c r="Q896" s="132">
        <v>0</v>
      </c>
      <c r="R896" s="132">
        <f>Q896*H896</f>
        <v>0</v>
      </c>
      <c r="S896" s="132">
        <v>0</v>
      </c>
      <c r="T896" s="133">
        <f>S896*H896</f>
        <v>0</v>
      </c>
      <c r="AR896" s="134" t="s">
        <v>276</v>
      </c>
      <c r="AT896" s="134" t="s">
        <v>150</v>
      </c>
      <c r="AU896" s="134" t="s">
        <v>78</v>
      </c>
      <c r="AY896" s="18" t="s">
        <v>147</v>
      </c>
      <c r="BE896" s="135">
        <f>IF(N896="základní",J896,0)</f>
        <v>0</v>
      </c>
      <c r="BF896" s="135">
        <f>IF(N896="snížená",J896,0)</f>
        <v>0</v>
      </c>
      <c r="BG896" s="135">
        <f>IF(N896="zákl. přenesená",J896,0)</f>
        <v>0</v>
      </c>
      <c r="BH896" s="135">
        <f>IF(N896="sníž. přenesená",J896,0)</f>
        <v>0</v>
      </c>
      <c r="BI896" s="135">
        <f>IF(N896="nulová",J896,0)</f>
        <v>0</v>
      </c>
      <c r="BJ896" s="18" t="s">
        <v>76</v>
      </c>
      <c r="BK896" s="135">
        <f>ROUND(I896*H896,2)</f>
        <v>0</v>
      </c>
      <c r="BL896" s="18" t="s">
        <v>276</v>
      </c>
      <c r="BM896" s="134" t="s">
        <v>1485</v>
      </c>
    </row>
    <row r="897" spans="2:65" s="13" customFormat="1">
      <c r="B897" s="147"/>
      <c r="D897" s="141" t="s">
        <v>159</v>
      </c>
      <c r="E897" s="148" t="s">
        <v>19</v>
      </c>
      <c r="F897" s="149" t="s">
        <v>76</v>
      </c>
      <c r="H897" s="150">
        <v>1</v>
      </c>
      <c r="I897" s="151"/>
      <c r="L897" s="147"/>
      <c r="M897" s="152"/>
      <c r="T897" s="153"/>
      <c r="AT897" s="148" t="s">
        <v>159</v>
      </c>
      <c r="AU897" s="148" t="s">
        <v>78</v>
      </c>
      <c r="AV897" s="13" t="s">
        <v>78</v>
      </c>
      <c r="AW897" s="13" t="s">
        <v>32</v>
      </c>
      <c r="AX897" s="13" t="s">
        <v>76</v>
      </c>
      <c r="AY897" s="148" t="s">
        <v>147</v>
      </c>
    </row>
    <row r="898" spans="2:65" s="1" customFormat="1" ht="24.2" customHeight="1">
      <c r="B898" s="33"/>
      <c r="C898" s="123" t="s">
        <v>1486</v>
      </c>
      <c r="D898" s="123" t="s">
        <v>150</v>
      </c>
      <c r="E898" s="124" t="s">
        <v>1487</v>
      </c>
      <c r="F898" s="125" t="s">
        <v>1488</v>
      </c>
      <c r="G898" s="126" t="s">
        <v>719</v>
      </c>
      <c r="H898" s="127">
        <v>1</v>
      </c>
      <c r="I898" s="128"/>
      <c r="J898" s="129">
        <f>ROUND(I898*H898,2)</f>
        <v>0</v>
      </c>
      <c r="K898" s="125" t="s">
        <v>19</v>
      </c>
      <c r="L898" s="33"/>
      <c r="M898" s="130" t="s">
        <v>19</v>
      </c>
      <c r="N898" s="131" t="s">
        <v>42</v>
      </c>
      <c r="P898" s="132">
        <f>O898*H898</f>
        <v>0</v>
      </c>
      <c r="Q898" s="132">
        <v>0</v>
      </c>
      <c r="R898" s="132">
        <f>Q898*H898</f>
        <v>0</v>
      </c>
      <c r="S898" s="132">
        <v>0</v>
      </c>
      <c r="T898" s="133">
        <f>S898*H898</f>
        <v>0</v>
      </c>
      <c r="AR898" s="134" t="s">
        <v>276</v>
      </c>
      <c r="AT898" s="134" t="s">
        <v>150</v>
      </c>
      <c r="AU898" s="134" t="s">
        <v>78</v>
      </c>
      <c r="AY898" s="18" t="s">
        <v>147</v>
      </c>
      <c r="BE898" s="135">
        <f>IF(N898="základní",J898,0)</f>
        <v>0</v>
      </c>
      <c r="BF898" s="135">
        <f>IF(N898="snížená",J898,0)</f>
        <v>0</v>
      </c>
      <c r="BG898" s="135">
        <f>IF(N898="zákl. přenesená",J898,0)</f>
        <v>0</v>
      </c>
      <c r="BH898" s="135">
        <f>IF(N898="sníž. přenesená",J898,0)</f>
        <v>0</v>
      </c>
      <c r="BI898" s="135">
        <f>IF(N898="nulová",J898,0)</f>
        <v>0</v>
      </c>
      <c r="BJ898" s="18" t="s">
        <v>76</v>
      </c>
      <c r="BK898" s="135">
        <f>ROUND(I898*H898,2)</f>
        <v>0</v>
      </c>
      <c r="BL898" s="18" t="s">
        <v>276</v>
      </c>
      <c r="BM898" s="134" t="s">
        <v>1489</v>
      </c>
    </row>
    <row r="899" spans="2:65" s="13" customFormat="1">
      <c r="B899" s="147"/>
      <c r="D899" s="141" t="s">
        <v>159</v>
      </c>
      <c r="E899" s="148" t="s">
        <v>19</v>
      </c>
      <c r="F899" s="149" t="s">
        <v>76</v>
      </c>
      <c r="H899" s="150">
        <v>1</v>
      </c>
      <c r="I899" s="151"/>
      <c r="L899" s="147"/>
      <c r="M899" s="152"/>
      <c r="T899" s="153"/>
      <c r="AT899" s="148" t="s">
        <v>159</v>
      </c>
      <c r="AU899" s="148" t="s">
        <v>78</v>
      </c>
      <c r="AV899" s="13" t="s">
        <v>78</v>
      </c>
      <c r="AW899" s="13" t="s">
        <v>32</v>
      </c>
      <c r="AX899" s="13" t="s">
        <v>76</v>
      </c>
      <c r="AY899" s="148" t="s">
        <v>147</v>
      </c>
    </row>
    <row r="900" spans="2:65" s="11" customFormat="1" ht="22.9" customHeight="1">
      <c r="B900" s="111"/>
      <c r="D900" s="112" t="s">
        <v>70</v>
      </c>
      <c r="E900" s="121" t="s">
        <v>1490</v>
      </c>
      <c r="F900" s="121" t="s">
        <v>1491</v>
      </c>
      <c r="I900" s="114"/>
      <c r="J900" s="122">
        <f>BK900</f>
        <v>0</v>
      </c>
      <c r="L900" s="111"/>
      <c r="M900" s="116"/>
      <c r="P900" s="117">
        <f>P901</f>
        <v>0</v>
      </c>
      <c r="R900" s="117">
        <f>R901</f>
        <v>0</v>
      </c>
      <c r="T900" s="118">
        <f>T901</f>
        <v>0</v>
      </c>
      <c r="AR900" s="112" t="s">
        <v>78</v>
      </c>
      <c r="AT900" s="119" t="s">
        <v>70</v>
      </c>
      <c r="AU900" s="119" t="s">
        <v>76</v>
      </c>
      <c r="AY900" s="112" t="s">
        <v>147</v>
      </c>
      <c r="BK900" s="120">
        <f>BK901</f>
        <v>0</v>
      </c>
    </row>
    <row r="901" spans="2:65" s="1" customFormat="1" ht="37.9" customHeight="1">
      <c r="B901" s="33"/>
      <c r="C901" s="123" t="s">
        <v>1492</v>
      </c>
      <c r="D901" s="123" t="s">
        <v>150</v>
      </c>
      <c r="E901" s="124" t="s">
        <v>1493</v>
      </c>
      <c r="F901" s="125" t="s">
        <v>1494</v>
      </c>
      <c r="G901" s="126" t="s">
        <v>384</v>
      </c>
      <c r="H901" s="127">
        <v>25</v>
      </c>
      <c r="I901" s="128"/>
      <c r="J901" s="129">
        <f>ROUND(I901*H901,2)</f>
        <v>0</v>
      </c>
      <c r="K901" s="125" t="s">
        <v>19</v>
      </c>
      <c r="L901" s="33"/>
      <c r="M901" s="130" t="s">
        <v>19</v>
      </c>
      <c r="N901" s="131" t="s">
        <v>42</v>
      </c>
      <c r="P901" s="132">
        <f>O901*H901</f>
        <v>0</v>
      </c>
      <c r="Q901" s="132">
        <v>0</v>
      </c>
      <c r="R901" s="132">
        <f>Q901*H901</f>
        <v>0</v>
      </c>
      <c r="S901" s="132">
        <v>0</v>
      </c>
      <c r="T901" s="133">
        <f>S901*H901</f>
        <v>0</v>
      </c>
      <c r="AR901" s="134" t="s">
        <v>276</v>
      </c>
      <c r="AT901" s="134" t="s">
        <v>150</v>
      </c>
      <c r="AU901" s="134" t="s">
        <v>78</v>
      </c>
      <c r="AY901" s="18" t="s">
        <v>147</v>
      </c>
      <c r="BE901" s="135">
        <f>IF(N901="základní",J901,0)</f>
        <v>0</v>
      </c>
      <c r="BF901" s="135">
        <f>IF(N901="snížená",J901,0)</f>
        <v>0</v>
      </c>
      <c r="BG901" s="135">
        <f>IF(N901="zákl. přenesená",J901,0)</f>
        <v>0</v>
      </c>
      <c r="BH901" s="135">
        <f>IF(N901="sníž. přenesená",J901,0)</f>
        <v>0</v>
      </c>
      <c r="BI901" s="135">
        <f>IF(N901="nulová",J901,0)</f>
        <v>0</v>
      </c>
      <c r="BJ901" s="18" t="s">
        <v>76</v>
      </c>
      <c r="BK901" s="135">
        <f>ROUND(I901*H901,2)</f>
        <v>0</v>
      </c>
      <c r="BL901" s="18" t="s">
        <v>276</v>
      </c>
      <c r="BM901" s="134" t="s">
        <v>1495</v>
      </c>
    </row>
    <row r="902" spans="2:65" s="11" customFormat="1" ht="22.9" customHeight="1">
      <c r="B902" s="111"/>
      <c r="D902" s="112" t="s">
        <v>70</v>
      </c>
      <c r="E902" s="121" t="s">
        <v>1496</v>
      </c>
      <c r="F902" s="121" t="s">
        <v>1497</v>
      </c>
      <c r="I902" s="114"/>
      <c r="J902" s="122">
        <f>BK902</f>
        <v>0</v>
      </c>
      <c r="L902" s="111"/>
      <c r="M902" s="116"/>
      <c r="P902" s="117">
        <f>SUM(P903:P950)</f>
        <v>0</v>
      </c>
      <c r="R902" s="117">
        <f>SUM(R903:R950)</f>
        <v>0</v>
      </c>
      <c r="T902" s="118">
        <f>SUM(T903:T950)</f>
        <v>0</v>
      </c>
      <c r="AR902" s="112" t="s">
        <v>78</v>
      </c>
      <c r="AT902" s="119" t="s">
        <v>70</v>
      </c>
      <c r="AU902" s="119" t="s">
        <v>76</v>
      </c>
      <c r="AY902" s="112" t="s">
        <v>147</v>
      </c>
      <c r="BK902" s="120">
        <f>SUM(BK903:BK950)</f>
        <v>0</v>
      </c>
    </row>
    <row r="903" spans="2:65" s="1" customFormat="1" ht="24.2" customHeight="1">
      <c r="B903" s="33"/>
      <c r="C903" s="123" t="s">
        <v>1498</v>
      </c>
      <c r="D903" s="123" t="s">
        <v>150</v>
      </c>
      <c r="E903" s="124" t="s">
        <v>1499</v>
      </c>
      <c r="F903" s="125" t="s">
        <v>1500</v>
      </c>
      <c r="G903" s="126" t="s">
        <v>166</v>
      </c>
      <c r="H903" s="127">
        <v>1</v>
      </c>
      <c r="I903" s="128"/>
      <c r="J903" s="129">
        <f>ROUND(I903*H903,2)</f>
        <v>0</v>
      </c>
      <c r="K903" s="125" t="s">
        <v>19</v>
      </c>
      <c r="L903" s="33"/>
      <c r="M903" s="130" t="s">
        <v>19</v>
      </c>
      <c r="N903" s="131" t="s">
        <v>42</v>
      </c>
      <c r="P903" s="132">
        <f>O903*H903</f>
        <v>0</v>
      </c>
      <c r="Q903" s="132">
        <v>0</v>
      </c>
      <c r="R903" s="132">
        <f>Q903*H903</f>
        <v>0</v>
      </c>
      <c r="S903" s="132">
        <v>0</v>
      </c>
      <c r="T903" s="133">
        <f>S903*H903</f>
        <v>0</v>
      </c>
      <c r="AR903" s="134" t="s">
        <v>276</v>
      </c>
      <c r="AT903" s="134" t="s">
        <v>150</v>
      </c>
      <c r="AU903" s="134" t="s">
        <v>78</v>
      </c>
      <c r="AY903" s="18" t="s">
        <v>147</v>
      </c>
      <c r="BE903" s="135">
        <f>IF(N903="základní",J903,0)</f>
        <v>0</v>
      </c>
      <c r="BF903" s="135">
        <f>IF(N903="snížená",J903,0)</f>
        <v>0</v>
      </c>
      <c r="BG903" s="135">
        <f>IF(N903="zákl. přenesená",J903,0)</f>
        <v>0</v>
      </c>
      <c r="BH903" s="135">
        <f>IF(N903="sníž. přenesená",J903,0)</f>
        <v>0</v>
      </c>
      <c r="BI903" s="135">
        <f>IF(N903="nulová",J903,0)</f>
        <v>0</v>
      </c>
      <c r="BJ903" s="18" t="s">
        <v>76</v>
      </c>
      <c r="BK903" s="135">
        <f>ROUND(I903*H903,2)</f>
        <v>0</v>
      </c>
      <c r="BL903" s="18" t="s">
        <v>276</v>
      </c>
      <c r="BM903" s="134" t="s">
        <v>1501</v>
      </c>
    </row>
    <row r="904" spans="2:65" s="13" customFormat="1">
      <c r="B904" s="147"/>
      <c r="D904" s="141" t="s">
        <v>159</v>
      </c>
      <c r="E904" s="148" t="s">
        <v>19</v>
      </c>
      <c r="F904" s="149" t="s">
        <v>76</v>
      </c>
      <c r="H904" s="150">
        <v>1</v>
      </c>
      <c r="I904" s="151"/>
      <c r="L904" s="147"/>
      <c r="M904" s="152"/>
      <c r="T904" s="153"/>
      <c r="AT904" s="148" t="s">
        <v>159</v>
      </c>
      <c r="AU904" s="148" t="s">
        <v>78</v>
      </c>
      <c r="AV904" s="13" t="s">
        <v>78</v>
      </c>
      <c r="AW904" s="13" t="s">
        <v>32</v>
      </c>
      <c r="AX904" s="13" t="s">
        <v>76</v>
      </c>
      <c r="AY904" s="148" t="s">
        <v>147</v>
      </c>
    </row>
    <row r="905" spans="2:65" s="1" customFormat="1" ht="24.2" customHeight="1">
      <c r="B905" s="33"/>
      <c r="C905" s="123" t="s">
        <v>1502</v>
      </c>
      <c r="D905" s="123" t="s">
        <v>150</v>
      </c>
      <c r="E905" s="124" t="s">
        <v>1503</v>
      </c>
      <c r="F905" s="125" t="s">
        <v>1504</v>
      </c>
      <c r="G905" s="126" t="s">
        <v>166</v>
      </c>
      <c r="H905" s="127">
        <v>22</v>
      </c>
      <c r="I905" s="128"/>
      <c r="J905" s="129">
        <f>ROUND(I905*H905,2)</f>
        <v>0</v>
      </c>
      <c r="K905" s="125" t="s">
        <v>19</v>
      </c>
      <c r="L905" s="33"/>
      <c r="M905" s="130" t="s">
        <v>19</v>
      </c>
      <c r="N905" s="131" t="s">
        <v>42</v>
      </c>
      <c r="P905" s="132">
        <f>O905*H905</f>
        <v>0</v>
      </c>
      <c r="Q905" s="132">
        <v>0</v>
      </c>
      <c r="R905" s="132">
        <f>Q905*H905</f>
        <v>0</v>
      </c>
      <c r="S905" s="132">
        <v>0</v>
      </c>
      <c r="T905" s="133">
        <f>S905*H905</f>
        <v>0</v>
      </c>
      <c r="AR905" s="134" t="s">
        <v>276</v>
      </c>
      <c r="AT905" s="134" t="s">
        <v>150</v>
      </c>
      <c r="AU905" s="134" t="s">
        <v>78</v>
      </c>
      <c r="AY905" s="18" t="s">
        <v>147</v>
      </c>
      <c r="BE905" s="135">
        <f>IF(N905="základní",J905,0)</f>
        <v>0</v>
      </c>
      <c r="BF905" s="135">
        <f>IF(N905="snížená",J905,0)</f>
        <v>0</v>
      </c>
      <c r="BG905" s="135">
        <f>IF(N905="zákl. přenesená",J905,0)</f>
        <v>0</v>
      </c>
      <c r="BH905" s="135">
        <f>IF(N905="sníž. přenesená",J905,0)</f>
        <v>0</v>
      </c>
      <c r="BI905" s="135">
        <f>IF(N905="nulová",J905,0)</f>
        <v>0</v>
      </c>
      <c r="BJ905" s="18" t="s">
        <v>76</v>
      </c>
      <c r="BK905" s="135">
        <f>ROUND(I905*H905,2)</f>
        <v>0</v>
      </c>
      <c r="BL905" s="18" t="s">
        <v>276</v>
      </c>
      <c r="BM905" s="134" t="s">
        <v>1505</v>
      </c>
    </row>
    <row r="906" spans="2:65" s="13" customFormat="1">
      <c r="B906" s="147"/>
      <c r="D906" s="141" t="s">
        <v>159</v>
      </c>
      <c r="E906" s="148" t="s">
        <v>19</v>
      </c>
      <c r="F906" s="149" t="s">
        <v>314</v>
      </c>
      <c r="H906" s="150">
        <v>22</v>
      </c>
      <c r="I906" s="151"/>
      <c r="L906" s="147"/>
      <c r="M906" s="152"/>
      <c r="T906" s="153"/>
      <c r="AT906" s="148" t="s">
        <v>159</v>
      </c>
      <c r="AU906" s="148" t="s">
        <v>78</v>
      </c>
      <c r="AV906" s="13" t="s">
        <v>78</v>
      </c>
      <c r="AW906" s="13" t="s">
        <v>32</v>
      </c>
      <c r="AX906" s="13" t="s">
        <v>76</v>
      </c>
      <c r="AY906" s="148" t="s">
        <v>147</v>
      </c>
    </row>
    <row r="907" spans="2:65" s="1" customFormat="1" ht="24.2" customHeight="1">
      <c r="B907" s="33"/>
      <c r="C907" s="123" t="s">
        <v>1506</v>
      </c>
      <c r="D907" s="123" t="s">
        <v>150</v>
      </c>
      <c r="E907" s="124" t="s">
        <v>1507</v>
      </c>
      <c r="F907" s="125" t="s">
        <v>1508</v>
      </c>
      <c r="G907" s="126" t="s">
        <v>166</v>
      </c>
      <c r="H907" s="127">
        <v>4</v>
      </c>
      <c r="I907" s="128"/>
      <c r="J907" s="129">
        <f>ROUND(I907*H907,2)</f>
        <v>0</v>
      </c>
      <c r="K907" s="125" t="s">
        <v>19</v>
      </c>
      <c r="L907" s="33"/>
      <c r="M907" s="130" t="s">
        <v>19</v>
      </c>
      <c r="N907" s="131" t="s">
        <v>42</v>
      </c>
      <c r="P907" s="132">
        <f>O907*H907</f>
        <v>0</v>
      </c>
      <c r="Q907" s="132">
        <v>0</v>
      </c>
      <c r="R907" s="132">
        <f>Q907*H907</f>
        <v>0</v>
      </c>
      <c r="S907" s="132">
        <v>0</v>
      </c>
      <c r="T907" s="133">
        <f>S907*H907</f>
        <v>0</v>
      </c>
      <c r="AR907" s="134" t="s">
        <v>276</v>
      </c>
      <c r="AT907" s="134" t="s">
        <v>150</v>
      </c>
      <c r="AU907" s="134" t="s">
        <v>78</v>
      </c>
      <c r="AY907" s="18" t="s">
        <v>147</v>
      </c>
      <c r="BE907" s="135">
        <f>IF(N907="základní",J907,0)</f>
        <v>0</v>
      </c>
      <c r="BF907" s="135">
        <f>IF(N907="snížená",J907,0)</f>
        <v>0</v>
      </c>
      <c r="BG907" s="135">
        <f>IF(N907="zákl. přenesená",J907,0)</f>
        <v>0</v>
      </c>
      <c r="BH907" s="135">
        <f>IF(N907="sníž. přenesená",J907,0)</f>
        <v>0</v>
      </c>
      <c r="BI907" s="135">
        <f>IF(N907="nulová",J907,0)</f>
        <v>0</v>
      </c>
      <c r="BJ907" s="18" t="s">
        <v>76</v>
      </c>
      <c r="BK907" s="135">
        <f>ROUND(I907*H907,2)</f>
        <v>0</v>
      </c>
      <c r="BL907" s="18" t="s">
        <v>276</v>
      </c>
      <c r="BM907" s="134" t="s">
        <v>1509</v>
      </c>
    </row>
    <row r="908" spans="2:65" s="13" customFormat="1">
      <c r="B908" s="147"/>
      <c r="D908" s="141" t="s">
        <v>159</v>
      </c>
      <c r="E908" s="148" t="s">
        <v>19</v>
      </c>
      <c r="F908" s="149" t="s">
        <v>155</v>
      </c>
      <c r="H908" s="150">
        <v>4</v>
      </c>
      <c r="I908" s="151"/>
      <c r="L908" s="147"/>
      <c r="M908" s="152"/>
      <c r="T908" s="153"/>
      <c r="AT908" s="148" t="s">
        <v>159</v>
      </c>
      <c r="AU908" s="148" t="s">
        <v>78</v>
      </c>
      <c r="AV908" s="13" t="s">
        <v>78</v>
      </c>
      <c r="AW908" s="13" t="s">
        <v>32</v>
      </c>
      <c r="AX908" s="13" t="s">
        <v>76</v>
      </c>
      <c r="AY908" s="148" t="s">
        <v>147</v>
      </c>
    </row>
    <row r="909" spans="2:65" s="1" customFormat="1" ht="16.5" customHeight="1">
      <c r="B909" s="33"/>
      <c r="C909" s="123" t="s">
        <v>1510</v>
      </c>
      <c r="D909" s="123" t="s">
        <v>150</v>
      </c>
      <c r="E909" s="124" t="s">
        <v>1511</v>
      </c>
      <c r="F909" s="125" t="s">
        <v>1512</v>
      </c>
      <c r="G909" s="126" t="s">
        <v>166</v>
      </c>
      <c r="H909" s="127">
        <v>22</v>
      </c>
      <c r="I909" s="128"/>
      <c r="J909" s="129">
        <f>ROUND(I909*H909,2)</f>
        <v>0</v>
      </c>
      <c r="K909" s="125" t="s">
        <v>19</v>
      </c>
      <c r="L909" s="33"/>
      <c r="M909" s="130" t="s">
        <v>19</v>
      </c>
      <c r="N909" s="131" t="s">
        <v>42</v>
      </c>
      <c r="P909" s="132">
        <f>O909*H909</f>
        <v>0</v>
      </c>
      <c r="Q909" s="132">
        <v>0</v>
      </c>
      <c r="R909" s="132">
        <f>Q909*H909</f>
        <v>0</v>
      </c>
      <c r="S909" s="132">
        <v>0</v>
      </c>
      <c r="T909" s="133">
        <f>S909*H909</f>
        <v>0</v>
      </c>
      <c r="AR909" s="134" t="s">
        <v>276</v>
      </c>
      <c r="AT909" s="134" t="s">
        <v>150</v>
      </c>
      <c r="AU909" s="134" t="s">
        <v>78</v>
      </c>
      <c r="AY909" s="18" t="s">
        <v>147</v>
      </c>
      <c r="BE909" s="135">
        <f>IF(N909="základní",J909,0)</f>
        <v>0</v>
      </c>
      <c r="BF909" s="135">
        <f>IF(N909="snížená",J909,0)</f>
        <v>0</v>
      </c>
      <c r="BG909" s="135">
        <f>IF(N909="zákl. přenesená",J909,0)</f>
        <v>0</v>
      </c>
      <c r="BH909" s="135">
        <f>IF(N909="sníž. přenesená",J909,0)</f>
        <v>0</v>
      </c>
      <c r="BI909" s="135">
        <f>IF(N909="nulová",J909,0)</f>
        <v>0</v>
      </c>
      <c r="BJ909" s="18" t="s">
        <v>76</v>
      </c>
      <c r="BK909" s="135">
        <f>ROUND(I909*H909,2)</f>
        <v>0</v>
      </c>
      <c r="BL909" s="18" t="s">
        <v>276</v>
      </c>
      <c r="BM909" s="134" t="s">
        <v>1513</v>
      </c>
    </row>
    <row r="910" spans="2:65" s="13" customFormat="1">
      <c r="B910" s="147"/>
      <c r="D910" s="141" t="s">
        <v>159</v>
      </c>
      <c r="E910" s="148" t="s">
        <v>19</v>
      </c>
      <c r="F910" s="149" t="s">
        <v>314</v>
      </c>
      <c r="H910" s="150">
        <v>22</v>
      </c>
      <c r="I910" s="151"/>
      <c r="L910" s="147"/>
      <c r="M910" s="152"/>
      <c r="T910" s="153"/>
      <c r="AT910" s="148" t="s">
        <v>159</v>
      </c>
      <c r="AU910" s="148" t="s">
        <v>78</v>
      </c>
      <c r="AV910" s="13" t="s">
        <v>78</v>
      </c>
      <c r="AW910" s="13" t="s">
        <v>32</v>
      </c>
      <c r="AX910" s="13" t="s">
        <v>76</v>
      </c>
      <c r="AY910" s="148" t="s">
        <v>147</v>
      </c>
    </row>
    <row r="911" spans="2:65" s="1" customFormat="1" ht="16.5" customHeight="1">
      <c r="B911" s="33"/>
      <c r="C911" s="123" t="s">
        <v>1514</v>
      </c>
      <c r="D911" s="123" t="s">
        <v>150</v>
      </c>
      <c r="E911" s="124" t="s">
        <v>1515</v>
      </c>
      <c r="F911" s="125" t="s">
        <v>1516</v>
      </c>
      <c r="G911" s="126" t="s">
        <v>166</v>
      </c>
      <c r="H911" s="127">
        <v>1</v>
      </c>
      <c r="I911" s="128"/>
      <c r="J911" s="129">
        <f>ROUND(I911*H911,2)</f>
        <v>0</v>
      </c>
      <c r="K911" s="125" t="s">
        <v>19</v>
      </c>
      <c r="L911" s="33"/>
      <c r="M911" s="130" t="s">
        <v>19</v>
      </c>
      <c r="N911" s="131" t="s">
        <v>42</v>
      </c>
      <c r="P911" s="132">
        <f>O911*H911</f>
        <v>0</v>
      </c>
      <c r="Q911" s="132">
        <v>0</v>
      </c>
      <c r="R911" s="132">
        <f>Q911*H911</f>
        <v>0</v>
      </c>
      <c r="S911" s="132">
        <v>0</v>
      </c>
      <c r="T911" s="133">
        <f>S911*H911</f>
        <v>0</v>
      </c>
      <c r="AR911" s="134" t="s">
        <v>276</v>
      </c>
      <c r="AT911" s="134" t="s">
        <v>150</v>
      </c>
      <c r="AU911" s="134" t="s">
        <v>78</v>
      </c>
      <c r="AY911" s="18" t="s">
        <v>147</v>
      </c>
      <c r="BE911" s="135">
        <f>IF(N911="základní",J911,0)</f>
        <v>0</v>
      </c>
      <c r="BF911" s="135">
        <f>IF(N911="snížená",J911,0)</f>
        <v>0</v>
      </c>
      <c r="BG911" s="135">
        <f>IF(N911="zákl. přenesená",J911,0)</f>
        <v>0</v>
      </c>
      <c r="BH911" s="135">
        <f>IF(N911="sníž. přenesená",J911,0)</f>
        <v>0</v>
      </c>
      <c r="BI911" s="135">
        <f>IF(N911="nulová",J911,0)</f>
        <v>0</v>
      </c>
      <c r="BJ911" s="18" t="s">
        <v>76</v>
      </c>
      <c r="BK911" s="135">
        <f>ROUND(I911*H911,2)</f>
        <v>0</v>
      </c>
      <c r="BL911" s="18" t="s">
        <v>276</v>
      </c>
      <c r="BM911" s="134" t="s">
        <v>1517</v>
      </c>
    </row>
    <row r="912" spans="2:65" s="13" customFormat="1">
      <c r="B912" s="147"/>
      <c r="D912" s="141" t="s">
        <v>159</v>
      </c>
      <c r="E912" s="148" t="s">
        <v>19</v>
      </c>
      <c r="F912" s="149" t="s">
        <v>76</v>
      </c>
      <c r="H912" s="150">
        <v>1</v>
      </c>
      <c r="I912" s="151"/>
      <c r="L912" s="147"/>
      <c r="M912" s="152"/>
      <c r="T912" s="153"/>
      <c r="AT912" s="148" t="s">
        <v>159</v>
      </c>
      <c r="AU912" s="148" t="s">
        <v>78</v>
      </c>
      <c r="AV912" s="13" t="s">
        <v>78</v>
      </c>
      <c r="AW912" s="13" t="s">
        <v>32</v>
      </c>
      <c r="AX912" s="13" t="s">
        <v>76</v>
      </c>
      <c r="AY912" s="148" t="s">
        <v>147</v>
      </c>
    </row>
    <row r="913" spans="2:65" s="1" customFormat="1" ht="24.2" customHeight="1">
      <c r="B913" s="33"/>
      <c r="C913" s="123" t="s">
        <v>1518</v>
      </c>
      <c r="D913" s="123" t="s">
        <v>150</v>
      </c>
      <c r="E913" s="124" t="s">
        <v>1519</v>
      </c>
      <c r="F913" s="125" t="s">
        <v>1520</v>
      </c>
      <c r="G913" s="126" t="s">
        <v>317</v>
      </c>
      <c r="H913" s="127">
        <v>1600</v>
      </c>
      <c r="I913" s="128"/>
      <c r="J913" s="129">
        <f>ROUND(I913*H913,2)</f>
        <v>0</v>
      </c>
      <c r="K913" s="125" t="s">
        <v>19</v>
      </c>
      <c r="L913" s="33"/>
      <c r="M913" s="130" t="s">
        <v>19</v>
      </c>
      <c r="N913" s="131" t="s">
        <v>42</v>
      </c>
      <c r="P913" s="132">
        <f>O913*H913</f>
        <v>0</v>
      </c>
      <c r="Q913" s="132">
        <v>0</v>
      </c>
      <c r="R913" s="132">
        <f>Q913*H913</f>
        <v>0</v>
      </c>
      <c r="S913" s="132">
        <v>0</v>
      </c>
      <c r="T913" s="133">
        <f>S913*H913</f>
        <v>0</v>
      </c>
      <c r="AR913" s="134" t="s">
        <v>276</v>
      </c>
      <c r="AT913" s="134" t="s">
        <v>150</v>
      </c>
      <c r="AU913" s="134" t="s">
        <v>78</v>
      </c>
      <c r="AY913" s="18" t="s">
        <v>147</v>
      </c>
      <c r="BE913" s="135">
        <f>IF(N913="základní",J913,0)</f>
        <v>0</v>
      </c>
      <c r="BF913" s="135">
        <f>IF(N913="snížená",J913,0)</f>
        <v>0</v>
      </c>
      <c r="BG913" s="135">
        <f>IF(N913="zákl. přenesená",J913,0)</f>
        <v>0</v>
      </c>
      <c r="BH913" s="135">
        <f>IF(N913="sníž. přenesená",J913,0)</f>
        <v>0</v>
      </c>
      <c r="BI913" s="135">
        <f>IF(N913="nulová",J913,0)</f>
        <v>0</v>
      </c>
      <c r="BJ913" s="18" t="s">
        <v>76</v>
      </c>
      <c r="BK913" s="135">
        <f>ROUND(I913*H913,2)</f>
        <v>0</v>
      </c>
      <c r="BL913" s="18" t="s">
        <v>276</v>
      </c>
      <c r="BM913" s="134" t="s">
        <v>1521</v>
      </c>
    </row>
    <row r="914" spans="2:65" s="13" customFormat="1">
      <c r="B914" s="147"/>
      <c r="D914" s="141" t="s">
        <v>159</v>
      </c>
      <c r="E914" s="148" t="s">
        <v>19</v>
      </c>
      <c r="F914" s="149" t="s">
        <v>1522</v>
      </c>
      <c r="H914" s="150">
        <v>1600</v>
      </c>
      <c r="I914" s="151"/>
      <c r="L914" s="147"/>
      <c r="M914" s="152"/>
      <c r="T914" s="153"/>
      <c r="AT914" s="148" t="s">
        <v>159</v>
      </c>
      <c r="AU914" s="148" t="s">
        <v>78</v>
      </c>
      <c r="AV914" s="13" t="s">
        <v>78</v>
      </c>
      <c r="AW914" s="13" t="s">
        <v>32</v>
      </c>
      <c r="AX914" s="13" t="s">
        <v>76</v>
      </c>
      <c r="AY914" s="148" t="s">
        <v>147</v>
      </c>
    </row>
    <row r="915" spans="2:65" s="1" customFormat="1" ht="16.5" customHeight="1">
      <c r="B915" s="33"/>
      <c r="C915" s="123" t="s">
        <v>1523</v>
      </c>
      <c r="D915" s="123" t="s">
        <v>150</v>
      </c>
      <c r="E915" s="124" t="s">
        <v>1524</v>
      </c>
      <c r="F915" s="125" t="s">
        <v>1525</v>
      </c>
      <c r="G915" s="126" t="s">
        <v>166</v>
      </c>
      <c r="H915" s="127">
        <v>22</v>
      </c>
      <c r="I915" s="128"/>
      <c r="J915" s="129">
        <f>ROUND(I915*H915,2)</f>
        <v>0</v>
      </c>
      <c r="K915" s="125" t="s">
        <v>19</v>
      </c>
      <c r="L915" s="33"/>
      <c r="M915" s="130" t="s">
        <v>19</v>
      </c>
      <c r="N915" s="131" t="s">
        <v>42</v>
      </c>
      <c r="P915" s="132">
        <f>O915*H915</f>
        <v>0</v>
      </c>
      <c r="Q915" s="132">
        <v>0</v>
      </c>
      <c r="R915" s="132">
        <f>Q915*H915</f>
        <v>0</v>
      </c>
      <c r="S915" s="132">
        <v>0</v>
      </c>
      <c r="T915" s="133">
        <f>S915*H915</f>
        <v>0</v>
      </c>
      <c r="AR915" s="134" t="s">
        <v>276</v>
      </c>
      <c r="AT915" s="134" t="s">
        <v>150</v>
      </c>
      <c r="AU915" s="134" t="s">
        <v>78</v>
      </c>
      <c r="AY915" s="18" t="s">
        <v>147</v>
      </c>
      <c r="BE915" s="135">
        <f>IF(N915="základní",J915,0)</f>
        <v>0</v>
      </c>
      <c r="BF915" s="135">
        <f>IF(N915="snížená",J915,0)</f>
        <v>0</v>
      </c>
      <c r="BG915" s="135">
        <f>IF(N915="zákl. přenesená",J915,0)</f>
        <v>0</v>
      </c>
      <c r="BH915" s="135">
        <f>IF(N915="sníž. přenesená",J915,0)</f>
        <v>0</v>
      </c>
      <c r="BI915" s="135">
        <f>IF(N915="nulová",J915,0)</f>
        <v>0</v>
      </c>
      <c r="BJ915" s="18" t="s">
        <v>76</v>
      </c>
      <c r="BK915" s="135">
        <f>ROUND(I915*H915,2)</f>
        <v>0</v>
      </c>
      <c r="BL915" s="18" t="s">
        <v>276</v>
      </c>
      <c r="BM915" s="134" t="s">
        <v>1526</v>
      </c>
    </row>
    <row r="916" spans="2:65" s="13" customFormat="1">
      <c r="B916" s="147"/>
      <c r="D916" s="141" t="s">
        <v>159</v>
      </c>
      <c r="E916" s="148" t="s">
        <v>19</v>
      </c>
      <c r="F916" s="149" t="s">
        <v>314</v>
      </c>
      <c r="H916" s="150">
        <v>22</v>
      </c>
      <c r="I916" s="151"/>
      <c r="L916" s="147"/>
      <c r="M916" s="152"/>
      <c r="T916" s="153"/>
      <c r="AT916" s="148" t="s">
        <v>159</v>
      </c>
      <c r="AU916" s="148" t="s">
        <v>78</v>
      </c>
      <c r="AV916" s="13" t="s">
        <v>78</v>
      </c>
      <c r="AW916" s="13" t="s">
        <v>32</v>
      </c>
      <c r="AX916" s="13" t="s">
        <v>76</v>
      </c>
      <c r="AY916" s="148" t="s">
        <v>147</v>
      </c>
    </row>
    <row r="917" spans="2:65" s="1" customFormat="1" ht="16.5" customHeight="1">
      <c r="B917" s="33"/>
      <c r="C917" s="123" t="s">
        <v>1527</v>
      </c>
      <c r="D917" s="123" t="s">
        <v>150</v>
      </c>
      <c r="E917" s="124" t="s">
        <v>1528</v>
      </c>
      <c r="F917" s="125" t="s">
        <v>1529</v>
      </c>
      <c r="G917" s="126" t="s">
        <v>166</v>
      </c>
      <c r="H917" s="127">
        <v>22</v>
      </c>
      <c r="I917" s="128"/>
      <c r="J917" s="129">
        <f>ROUND(I917*H917,2)</f>
        <v>0</v>
      </c>
      <c r="K917" s="125" t="s">
        <v>19</v>
      </c>
      <c r="L917" s="33"/>
      <c r="M917" s="130" t="s">
        <v>19</v>
      </c>
      <c r="N917" s="131" t="s">
        <v>42</v>
      </c>
      <c r="P917" s="132">
        <f>O917*H917</f>
        <v>0</v>
      </c>
      <c r="Q917" s="132">
        <v>0</v>
      </c>
      <c r="R917" s="132">
        <f>Q917*H917</f>
        <v>0</v>
      </c>
      <c r="S917" s="132">
        <v>0</v>
      </c>
      <c r="T917" s="133">
        <f>S917*H917</f>
        <v>0</v>
      </c>
      <c r="AR917" s="134" t="s">
        <v>276</v>
      </c>
      <c r="AT917" s="134" t="s">
        <v>150</v>
      </c>
      <c r="AU917" s="134" t="s">
        <v>78</v>
      </c>
      <c r="AY917" s="18" t="s">
        <v>147</v>
      </c>
      <c r="BE917" s="135">
        <f>IF(N917="základní",J917,0)</f>
        <v>0</v>
      </c>
      <c r="BF917" s="135">
        <f>IF(N917="snížená",J917,0)</f>
        <v>0</v>
      </c>
      <c r="BG917" s="135">
        <f>IF(N917="zákl. přenesená",J917,0)</f>
        <v>0</v>
      </c>
      <c r="BH917" s="135">
        <f>IF(N917="sníž. přenesená",J917,0)</f>
        <v>0</v>
      </c>
      <c r="BI917" s="135">
        <f>IF(N917="nulová",J917,0)</f>
        <v>0</v>
      </c>
      <c r="BJ917" s="18" t="s">
        <v>76</v>
      </c>
      <c r="BK917" s="135">
        <f>ROUND(I917*H917,2)</f>
        <v>0</v>
      </c>
      <c r="BL917" s="18" t="s">
        <v>276</v>
      </c>
      <c r="BM917" s="134" t="s">
        <v>1530</v>
      </c>
    </row>
    <row r="918" spans="2:65" s="13" customFormat="1">
      <c r="B918" s="147"/>
      <c r="D918" s="141" t="s">
        <v>159</v>
      </c>
      <c r="E918" s="148" t="s">
        <v>19</v>
      </c>
      <c r="F918" s="149" t="s">
        <v>314</v>
      </c>
      <c r="H918" s="150">
        <v>22</v>
      </c>
      <c r="I918" s="151"/>
      <c r="L918" s="147"/>
      <c r="M918" s="152"/>
      <c r="T918" s="153"/>
      <c r="AT918" s="148" t="s">
        <v>159</v>
      </c>
      <c r="AU918" s="148" t="s">
        <v>78</v>
      </c>
      <c r="AV918" s="13" t="s">
        <v>78</v>
      </c>
      <c r="AW918" s="13" t="s">
        <v>32</v>
      </c>
      <c r="AX918" s="13" t="s">
        <v>76</v>
      </c>
      <c r="AY918" s="148" t="s">
        <v>147</v>
      </c>
    </row>
    <row r="919" spans="2:65" s="1" customFormat="1" ht="16.5" customHeight="1">
      <c r="B919" s="33"/>
      <c r="C919" s="123" t="s">
        <v>1531</v>
      </c>
      <c r="D919" s="123" t="s">
        <v>150</v>
      </c>
      <c r="E919" s="124" t="s">
        <v>1532</v>
      </c>
      <c r="F919" s="125" t="s">
        <v>1533</v>
      </c>
      <c r="G919" s="126" t="s">
        <v>166</v>
      </c>
      <c r="H919" s="127">
        <v>6</v>
      </c>
      <c r="I919" s="128"/>
      <c r="J919" s="129">
        <f>ROUND(I919*H919,2)</f>
        <v>0</v>
      </c>
      <c r="K919" s="125" t="s">
        <v>19</v>
      </c>
      <c r="L919" s="33"/>
      <c r="M919" s="130" t="s">
        <v>19</v>
      </c>
      <c r="N919" s="131" t="s">
        <v>42</v>
      </c>
      <c r="P919" s="132">
        <f>O919*H919</f>
        <v>0</v>
      </c>
      <c r="Q919" s="132">
        <v>0</v>
      </c>
      <c r="R919" s="132">
        <f>Q919*H919</f>
        <v>0</v>
      </c>
      <c r="S919" s="132">
        <v>0</v>
      </c>
      <c r="T919" s="133">
        <f>S919*H919</f>
        <v>0</v>
      </c>
      <c r="AR919" s="134" t="s">
        <v>276</v>
      </c>
      <c r="AT919" s="134" t="s">
        <v>150</v>
      </c>
      <c r="AU919" s="134" t="s">
        <v>78</v>
      </c>
      <c r="AY919" s="18" t="s">
        <v>147</v>
      </c>
      <c r="BE919" s="135">
        <f>IF(N919="základní",J919,0)</f>
        <v>0</v>
      </c>
      <c r="BF919" s="135">
        <f>IF(N919="snížená",J919,0)</f>
        <v>0</v>
      </c>
      <c r="BG919" s="135">
        <f>IF(N919="zákl. přenesená",J919,0)</f>
        <v>0</v>
      </c>
      <c r="BH919" s="135">
        <f>IF(N919="sníž. přenesená",J919,0)</f>
        <v>0</v>
      </c>
      <c r="BI919" s="135">
        <f>IF(N919="nulová",J919,0)</f>
        <v>0</v>
      </c>
      <c r="BJ919" s="18" t="s">
        <v>76</v>
      </c>
      <c r="BK919" s="135">
        <f>ROUND(I919*H919,2)</f>
        <v>0</v>
      </c>
      <c r="BL919" s="18" t="s">
        <v>276</v>
      </c>
      <c r="BM919" s="134" t="s">
        <v>1534</v>
      </c>
    </row>
    <row r="920" spans="2:65" s="13" customFormat="1">
      <c r="B920" s="147"/>
      <c r="D920" s="141" t="s">
        <v>159</v>
      </c>
      <c r="E920" s="148" t="s">
        <v>19</v>
      </c>
      <c r="F920" s="149" t="s">
        <v>193</v>
      </c>
      <c r="H920" s="150">
        <v>6</v>
      </c>
      <c r="I920" s="151"/>
      <c r="L920" s="147"/>
      <c r="M920" s="152"/>
      <c r="T920" s="153"/>
      <c r="AT920" s="148" t="s">
        <v>159</v>
      </c>
      <c r="AU920" s="148" t="s">
        <v>78</v>
      </c>
      <c r="AV920" s="13" t="s">
        <v>78</v>
      </c>
      <c r="AW920" s="13" t="s">
        <v>32</v>
      </c>
      <c r="AX920" s="13" t="s">
        <v>76</v>
      </c>
      <c r="AY920" s="148" t="s">
        <v>147</v>
      </c>
    </row>
    <row r="921" spans="2:65" s="1" customFormat="1" ht="16.5" customHeight="1">
      <c r="B921" s="33"/>
      <c r="C921" s="123" t="s">
        <v>1535</v>
      </c>
      <c r="D921" s="123" t="s">
        <v>150</v>
      </c>
      <c r="E921" s="124" t="s">
        <v>1536</v>
      </c>
      <c r="F921" s="125" t="s">
        <v>1537</v>
      </c>
      <c r="G921" s="126" t="s">
        <v>166</v>
      </c>
      <c r="H921" s="127">
        <v>12</v>
      </c>
      <c r="I921" s="128"/>
      <c r="J921" s="129">
        <f>ROUND(I921*H921,2)</f>
        <v>0</v>
      </c>
      <c r="K921" s="125" t="s">
        <v>19</v>
      </c>
      <c r="L921" s="33"/>
      <c r="M921" s="130" t="s">
        <v>19</v>
      </c>
      <c r="N921" s="131" t="s">
        <v>42</v>
      </c>
      <c r="P921" s="132">
        <f>O921*H921</f>
        <v>0</v>
      </c>
      <c r="Q921" s="132">
        <v>0</v>
      </c>
      <c r="R921" s="132">
        <f>Q921*H921</f>
        <v>0</v>
      </c>
      <c r="S921" s="132">
        <v>0</v>
      </c>
      <c r="T921" s="133">
        <f>S921*H921</f>
        <v>0</v>
      </c>
      <c r="AR921" s="134" t="s">
        <v>276</v>
      </c>
      <c r="AT921" s="134" t="s">
        <v>150</v>
      </c>
      <c r="AU921" s="134" t="s">
        <v>78</v>
      </c>
      <c r="AY921" s="18" t="s">
        <v>147</v>
      </c>
      <c r="BE921" s="135">
        <f>IF(N921="základní",J921,0)</f>
        <v>0</v>
      </c>
      <c r="BF921" s="135">
        <f>IF(N921="snížená",J921,0)</f>
        <v>0</v>
      </c>
      <c r="BG921" s="135">
        <f>IF(N921="zákl. přenesená",J921,0)</f>
        <v>0</v>
      </c>
      <c r="BH921" s="135">
        <f>IF(N921="sníž. přenesená",J921,0)</f>
        <v>0</v>
      </c>
      <c r="BI921" s="135">
        <f>IF(N921="nulová",J921,0)</f>
        <v>0</v>
      </c>
      <c r="BJ921" s="18" t="s">
        <v>76</v>
      </c>
      <c r="BK921" s="135">
        <f>ROUND(I921*H921,2)</f>
        <v>0</v>
      </c>
      <c r="BL921" s="18" t="s">
        <v>276</v>
      </c>
      <c r="BM921" s="134" t="s">
        <v>1538</v>
      </c>
    </row>
    <row r="922" spans="2:65" s="13" customFormat="1">
      <c r="B922" s="147"/>
      <c r="D922" s="141" t="s">
        <v>159</v>
      </c>
      <c r="E922" s="148" t="s">
        <v>19</v>
      </c>
      <c r="F922" s="149" t="s">
        <v>8</v>
      </c>
      <c r="H922" s="150">
        <v>12</v>
      </c>
      <c r="I922" s="151"/>
      <c r="L922" s="147"/>
      <c r="M922" s="152"/>
      <c r="T922" s="153"/>
      <c r="AT922" s="148" t="s">
        <v>159</v>
      </c>
      <c r="AU922" s="148" t="s">
        <v>78</v>
      </c>
      <c r="AV922" s="13" t="s">
        <v>78</v>
      </c>
      <c r="AW922" s="13" t="s">
        <v>32</v>
      </c>
      <c r="AX922" s="13" t="s">
        <v>76</v>
      </c>
      <c r="AY922" s="148" t="s">
        <v>147</v>
      </c>
    </row>
    <row r="923" spans="2:65" s="1" customFormat="1" ht="16.5" customHeight="1">
      <c r="B923" s="33"/>
      <c r="C923" s="123" t="s">
        <v>1539</v>
      </c>
      <c r="D923" s="123" t="s">
        <v>150</v>
      </c>
      <c r="E923" s="124" t="s">
        <v>1540</v>
      </c>
      <c r="F923" s="125" t="s">
        <v>1541</v>
      </c>
      <c r="G923" s="126" t="s">
        <v>166</v>
      </c>
      <c r="H923" s="127">
        <v>22</v>
      </c>
      <c r="I923" s="128"/>
      <c r="J923" s="129">
        <f>ROUND(I923*H923,2)</f>
        <v>0</v>
      </c>
      <c r="K923" s="125" t="s">
        <v>19</v>
      </c>
      <c r="L923" s="33"/>
      <c r="M923" s="130" t="s">
        <v>19</v>
      </c>
      <c r="N923" s="131" t="s">
        <v>42</v>
      </c>
      <c r="P923" s="132">
        <f>O923*H923</f>
        <v>0</v>
      </c>
      <c r="Q923" s="132">
        <v>0</v>
      </c>
      <c r="R923" s="132">
        <f>Q923*H923</f>
        <v>0</v>
      </c>
      <c r="S923" s="132">
        <v>0</v>
      </c>
      <c r="T923" s="133">
        <f>S923*H923</f>
        <v>0</v>
      </c>
      <c r="AR923" s="134" t="s">
        <v>276</v>
      </c>
      <c r="AT923" s="134" t="s">
        <v>150</v>
      </c>
      <c r="AU923" s="134" t="s">
        <v>78</v>
      </c>
      <c r="AY923" s="18" t="s">
        <v>147</v>
      </c>
      <c r="BE923" s="135">
        <f>IF(N923="základní",J923,0)</f>
        <v>0</v>
      </c>
      <c r="BF923" s="135">
        <f>IF(N923="snížená",J923,0)</f>
        <v>0</v>
      </c>
      <c r="BG923" s="135">
        <f>IF(N923="zákl. přenesená",J923,0)</f>
        <v>0</v>
      </c>
      <c r="BH923" s="135">
        <f>IF(N923="sníž. přenesená",J923,0)</f>
        <v>0</v>
      </c>
      <c r="BI923" s="135">
        <f>IF(N923="nulová",J923,0)</f>
        <v>0</v>
      </c>
      <c r="BJ923" s="18" t="s">
        <v>76</v>
      </c>
      <c r="BK923" s="135">
        <f>ROUND(I923*H923,2)</f>
        <v>0</v>
      </c>
      <c r="BL923" s="18" t="s">
        <v>276</v>
      </c>
      <c r="BM923" s="134" t="s">
        <v>1542</v>
      </c>
    </row>
    <row r="924" spans="2:65" s="13" customFormat="1">
      <c r="B924" s="147"/>
      <c r="D924" s="141" t="s">
        <v>159</v>
      </c>
      <c r="E924" s="148" t="s">
        <v>19</v>
      </c>
      <c r="F924" s="149" t="s">
        <v>314</v>
      </c>
      <c r="H924" s="150">
        <v>22</v>
      </c>
      <c r="I924" s="151"/>
      <c r="L924" s="147"/>
      <c r="M924" s="152"/>
      <c r="T924" s="153"/>
      <c r="AT924" s="148" t="s">
        <v>159</v>
      </c>
      <c r="AU924" s="148" t="s">
        <v>78</v>
      </c>
      <c r="AV924" s="13" t="s">
        <v>78</v>
      </c>
      <c r="AW924" s="13" t="s">
        <v>32</v>
      </c>
      <c r="AX924" s="13" t="s">
        <v>76</v>
      </c>
      <c r="AY924" s="148" t="s">
        <v>147</v>
      </c>
    </row>
    <row r="925" spans="2:65" s="1" customFormat="1" ht="16.5" customHeight="1">
      <c r="B925" s="33"/>
      <c r="C925" s="123" t="s">
        <v>1543</v>
      </c>
      <c r="D925" s="123" t="s">
        <v>150</v>
      </c>
      <c r="E925" s="124" t="s">
        <v>1544</v>
      </c>
      <c r="F925" s="125" t="s">
        <v>1545</v>
      </c>
      <c r="G925" s="126" t="s">
        <v>166</v>
      </c>
      <c r="H925" s="127">
        <v>2</v>
      </c>
      <c r="I925" s="128"/>
      <c r="J925" s="129">
        <f>ROUND(I925*H925,2)</f>
        <v>0</v>
      </c>
      <c r="K925" s="125" t="s">
        <v>19</v>
      </c>
      <c r="L925" s="33"/>
      <c r="M925" s="130" t="s">
        <v>19</v>
      </c>
      <c r="N925" s="131" t="s">
        <v>42</v>
      </c>
      <c r="P925" s="132">
        <f>O925*H925</f>
        <v>0</v>
      </c>
      <c r="Q925" s="132">
        <v>0</v>
      </c>
      <c r="R925" s="132">
        <f>Q925*H925</f>
        <v>0</v>
      </c>
      <c r="S925" s="132">
        <v>0</v>
      </c>
      <c r="T925" s="133">
        <f>S925*H925</f>
        <v>0</v>
      </c>
      <c r="AR925" s="134" t="s">
        <v>276</v>
      </c>
      <c r="AT925" s="134" t="s">
        <v>150</v>
      </c>
      <c r="AU925" s="134" t="s">
        <v>78</v>
      </c>
      <c r="AY925" s="18" t="s">
        <v>147</v>
      </c>
      <c r="BE925" s="135">
        <f>IF(N925="základní",J925,0)</f>
        <v>0</v>
      </c>
      <c r="BF925" s="135">
        <f>IF(N925="snížená",J925,0)</f>
        <v>0</v>
      </c>
      <c r="BG925" s="135">
        <f>IF(N925="zákl. přenesená",J925,0)</f>
        <v>0</v>
      </c>
      <c r="BH925" s="135">
        <f>IF(N925="sníž. přenesená",J925,0)</f>
        <v>0</v>
      </c>
      <c r="BI925" s="135">
        <f>IF(N925="nulová",J925,0)</f>
        <v>0</v>
      </c>
      <c r="BJ925" s="18" t="s">
        <v>76</v>
      </c>
      <c r="BK925" s="135">
        <f>ROUND(I925*H925,2)</f>
        <v>0</v>
      </c>
      <c r="BL925" s="18" t="s">
        <v>276</v>
      </c>
      <c r="BM925" s="134" t="s">
        <v>1546</v>
      </c>
    </row>
    <row r="926" spans="2:65" s="13" customFormat="1">
      <c r="B926" s="147"/>
      <c r="D926" s="141" t="s">
        <v>159</v>
      </c>
      <c r="E926" s="148" t="s">
        <v>19</v>
      </c>
      <c r="F926" s="149" t="s">
        <v>78</v>
      </c>
      <c r="H926" s="150">
        <v>2</v>
      </c>
      <c r="I926" s="151"/>
      <c r="L926" s="147"/>
      <c r="M926" s="152"/>
      <c r="T926" s="153"/>
      <c r="AT926" s="148" t="s">
        <v>159</v>
      </c>
      <c r="AU926" s="148" t="s">
        <v>78</v>
      </c>
      <c r="AV926" s="13" t="s">
        <v>78</v>
      </c>
      <c r="AW926" s="13" t="s">
        <v>32</v>
      </c>
      <c r="AX926" s="13" t="s">
        <v>76</v>
      </c>
      <c r="AY926" s="148" t="s">
        <v>147</v>
      </c>
    </row>
    <row r="927" spans="2:65" s="1" customFormat="1" ht="16.5" customHeight="1">
      <c r="B927" s="33"/>
      <c r="C927" s="123" t="s">
        <v>1547</v>
      </c>
      <c r="D927" s="123" t="s">
        <v>150</v>
      </c>
      <c r="E927" s="124" t="s">
        <v>1548</v>
      </c>
      <c r="F927" s="125" t="s">
        <v>1549</v>
      </c>
      <c r="G927" s="126" t="s">
        <v>166</v>
      </c>
      <c r="H927" s="127">
        <v>12</v>
      </c>
      <c r="I927" s="128"/>
      <c r="J927" s="129">
        <f>ROUND(I927*H927,2)</f>
        <v>0</v>
      </c>
      <c r="K927" s="125" t="s">
        <v>19</v>
      </c>
      <c r="L927" s="33"/>
      <c r="M927" s="130" t="s">
        <v>19</v>
      </c>
      <c r="N927" s="131" t="s">
        <v>42</v>
      </c>
      <c r="P927" s="132">
        <f>O927*H927</f>
        <v>0</v>
      </c>
      <c r="Q927" s="132">
        <v>0</v>
      </c>
      <c r="R927" s="132">
        <f>Q927*H927</f>
        <v>0</v>
      </c>
      <c r="S927" s="132">
        <v>0</v>
      </c>
      <c r="T927" s="133">
        <f>S927*H927</f>
        <v>0</v>
      </c>
      <c r="AR927" s="134" t="s">
        <v>276</v>
      </c>
      <c r="AT927" s="134" t="s">
        <v>150</v>
      </c>
      <c r="AU927" s="134" t="s">
        <v>78</v>
      </c>
      <c r="AY927" s="18" t="s">
        <v>147</v>
      </c>
      <c r="BE927" s="135">
        <f>IF(N927="základní",J927,0)</f>
        <v>0</v>
      </c>
      <c r="BF927" s="135">
        <f>IF(N927="snížená",J927,0)</f>
        <v>0</v>
      </c>
      <c r="BG927" s="135">
        <f>IF(N927="zákl. přenesená",J927,0)</f>
        <v>0</v>
      </c>
      <c r="BH927" s="135">
        <f>IF(N927="sníž. přenesená",J927,0)</f>
        <v>0</v>
      </c>
      <c r="BI927" s="135">
        <f>IF(N927="nulová",J927,0)</f>
        <v>0</v>
      </c>
      <c r="BJ927" s="18" t="s">
        <v>76</v>
      </c>
      <c r="BK927" s="135">
        <f>ROUND(I927*H927,2)</f>
        <v>0</v>
      </c>
      <c r="BL927" s="18" t="s">
        <v>276</v>
      </c>
      <c r="BM927" s="134" t="s">
        <v>1550</v>
      </c>
    </row>
    <row r="928" spans="2:65" s="13" customFormat="1">
      <c r="B928" s="147"/>
      <c r="D928" s="141" t="s">
        <v>159</v>
      </c>
      <c r="E928" s="148" t="s">
        <v>19</v>
      </c>
      <c r="F928" s="149" t="s">
        <v>8</v>
      </c>
      <c r="H928" s="150">
        <v>12</v>
      </c>
      <c r="I928" s="151"/>
      <c r="L928" s="147"/>
      <c r="M928" s="152"/>
      <c r="T928" s="153"/>
      <c r="AT928" s="148" t="s">
        <v>159</v>
      </c>
      <c r="AU928" s="148" t="s">
        <v>78</v>
      </c>
      <c r="AV928" s="13" t="s">
        <v>78</v>
      </c>
      <c r="AW928" s="13" t="s">
        <v>32</v>
      </c>
      <c r="AX928" s="13" t="s">
        <v>76</v>
      </c>
      <c r="AY928" s="148" t="s">
        <v>147</v>
      </c>
    </row>
    <row r="929" spans="2:65" s="1" customFormat="1" ht="16.5" customHeight="1">
      <c r="B929" s="33"/>
      <c r="C929" s="123" t="s">
        <v>1551</v>
      </c>
      <c r="D929" s="123" t="s">
        <v>150</v>
      </c>
      <c r="E929" s="124" t="s">
        <v>1552</v>
      </c>
      <c r="F929" s="125" t="s">
        <v>1553</v>
      </c>
      <c r="G929" s="126" t="s">
        <v>166</v>
      </c>
      <c r="H929" s="127">
        <v>3</v>
      </c>
      <c r="I929" s="128"/>
      <c r="J929" s="129">
        <f>ROUND(I929*H929,2)</f>
        <v>0</v>
      </c>
      <c r="K929" s="125" t="s">
        <v>19</v>
      </c>
      <c r="L929" s="33"/>
      <c r="M929" s="130" t="s">
        <v>19</v>
      </c>
      <c r="N929" s="131" t="s">
        <v>42</v>
      </c>
      <c r="P929" s="132">
        <f>O929*H929</f>
        <v>0</v>
      </c>
      <c r="Q929" s="132">
        <v>0</v>
      </c>
      <c r="R929" s="132">
        <f>Q929*H929</f>
        <v>0</v>
      </c>
      <c r="S929" s="132">
        <v>0</v>
      </c>
      <c r="T929" s="133">
        <f>S929*H929</f>
        <v>0</v>
      </c>
      <c r="AR929" s="134" t="s">
        <v>276</v>
      </c>
      <c r="AT929" s="134" t="s">
        <v>150</v>
      </c>
      <c r="AU929" s="134" t="s">
        <v>78</v>
      </c>
      <c r="AY929" s="18" t="s">
        <v>147</v>
      </c>
      <c r="BE929" s="135">
        <f>IF(N929="základní",J929,0)</f>
        <v>0</v>
      </c>
      <c r="BF929" s="135">
        <f>IF(N929="snížená",J929,0)</f>
        <v>0</v>
      </c>
      <c r="BG929" s="135">
        <f>IF(N929="zákl. přenesená",J929,0)</f>
        <v>0</v>
      </c>
      <c r="BH929" s="135">
        <f>IF(N929="sníž. přenesená",J929,0)</f>
        <v>0</v>
      </c>
      <c r="BI929" s="135">
        <f>IF(N929="nulová",J929,0)</f>
        <v>0</v>
      </c>
      <c r="BJ929" s="18" t="s">
        <v>76</v>
      </c>
      <c r="BK929" s="135">
        <f>ROUND(I929*H929,2)</f>
        <v>0</v>
      </c>
      <c r="BL929" s="18" t="s">
        <v>276</v>
      </c>
      <c r="BM929" s="134" t="s">
        <v>1554</v>
      </c>
    </row>
    <row r="930" spans="2:65" s="13" customFormat="1">
      <c r="B930" s="147"/>
      <c r="D930" s="141" t="s">
        <v>159</v>
      </c>
      <c r="E930" s="148" t="s">
        <v>19</v>
      </c>
      <c r="F930" s="149" t="s">
        <v>148</v>
      </c>
      <c r="H930" s="150">
        <v>3</v>
      </c>
      <c r="I930" s="151"/>
      <c r="L930" s="147"/>
      <c r="M930" s="152"/>
      <c r="T930" s="153"/>
      <c r="AT930" s="148" t="s">
        <v>159</v>
      </c>
      <c r="AU930" s="148" t="s">
        <v>78</v>
      </c>
      <c r="AV930" s="13" t="s">
        <v>78</v>
      </c>
      <c r="AW930" s="13" t="s">
        <v>32</v>
      </c>
      <c r="AX930" s="13" t="s">
        <v>76</v>
      </c>
      <c r="AY930" s="148" t="s">
        <v>147</v>
      </c>
    </row>
    <row r="931" spans="2:65" s="1" customFormat="1" ht="16.5" customHeight="1">
      <c r="B931" s="33"/>
      <c r="C931" s="123" t="s">
        <v>1555</v>
      </c>
      <c r="D931" s="123" t="s">
        <v>150</v>
      </c>
      <c r="E931" s="124" t="s">
        <v>1556</v>
      </c>
      <c r="F931" s="125" t="s">
        <v>1557</v>
      </c>
      <c r="G931" s="126" t="s">
        <v>317</v>
      </c>
      <c r="H931" s="127">
        <v>250</v>
      </c>
      <c r="I931" s="128"/>
      <c r="J931" s="129">
        <f>ROUND(I931*H931,2)</f>
        <v>0</v>
      </c>
      <c r="K931" s="125" t="s">
        <v>19</v>
      </c>
      <c r="L931" s="33"/>
      <c r="M931" s="130" t="s">
        <v>19</v>
      </c>
      <c r="N931" s="131" t="s">
        <v>42</v>
      </c>
      <c r="P931" s="132">
        <f>O931*H931</f>
        <v>0</v>
      </c>
      <c r="Q931" s="132">
        <v>0</v>
      </c>
      <c r="R931" s="132">
        <f>Q931*H931</f>
        <v>0</v>
      </c>
      <c r="S931" s="132">
        <v>0</v>
      </c>
      <c r="T931" s="133">
        <f>S931*H931</f>
        <v>0</v>
      </c>
      <c r="AR931" s="134" t="s">
        <v>276</v>
      </c>
      <c r="AT931" s="134" t="s">
        <v>150</v>
      </c>
      <c r="AU931" s="134" t="s">
        <v>78</v>
      </c>
      <c r="AY931" s="18" t="s">
        <v>147</v>
      </c>
      <c r="BE931" s="135">
        <f>IF(N931="základní",J931,0)</f>
        <v>0</v>
      </c>
      <c r="BF931" s="135">
        <f>IF(N931="snížená",J931,0)</f>
        <v>0</v>
      </c>
      <c r="BG931" s="135">
        <f>IF(N931="zákl. přenesená",J931,0)</f>
        <v>0</v>
      </c>
      <c r="BH931" s="135">
        <f>IF(N931="sníž. přenesená",J931,0)</f>
        <v>0</v>
      </c>
      <c r="BI931" s="135">
        <f>IF(N931="nulová",J931,0)</f>
        <v>0</v>
      </c>
      <c r="BJ931" s="18" t="s">
        <v>76</v>
      </c>
      <c r="BK931" s="135">
        <f>ROUND(I931*H931,2)</f>
        <v>0</v>
      </c>
      <c r="BL931" s="18" t="s">
        <v>276</v>
      </c>
      <c r="BM931" s="134" t="s">
        <v>1558</v>
      </c>
    </row>
    <row r="932" spans="2:65" s="13" customFormat="1">
      <c r="B932" s="147"/>
      <c r="D932" s="141" t="s">
        <v>159</v>
      </c>
      <c r="E932" s="148" t="s">
        <v>19</v>
      </c>
      <c r="F932" s="149" t="s">
        <v>1559</v>
      </c>
      <c r="H932" s="150">
        <v>250</v>
      </c>
      <c r="I932" s="151"/>
      <c r="L932" s="147"/>
      <c r="M932" s="152"/>
      <c r="T932" s="153"/>
      <c r="AT932" s="148" t="s">
        <v>159</v>
      </c>
      <c r="AU932" s="148" t="s">
        <v>78</v>
      </c>
      <c r="AV932" s="13" t="s">
        <v>78</v>
      </c>
      <c r="AW932" s="13" t="s">
        <v>32</v>
      </c>
      <c r="AX932" s="13" t="s">
        <v>76</v>
      </c>
      <c r="AY932" s="148" t="s">
        <v>147</v>
      </c>
    </row>
    <row r="933" spans="2:65" s="1" customFormat="1" ht="16.5" customHeight="1">
      <c r="B933" s="33"/>
      <c r="C933" s="123" t="s">
        <v>1560</v>
      </c>
      <c r="D933" s="123" t="s">
        <v>150</v>
      </c>
      <c r="E933" s="124" t="s">
        <v>1561</v>
      </c>
      <c r="F933" s="125" t="s">
        <v>1562</v>
      </c>
      <c r="G933" s="126" t="s">
        <v>317</v>
      </c>
      <c r="H933" s="127">
        <v>75</v>
      </c>
      <c r="I933" s="128"/>
      <c r="J933" s="129">
        <f>ROUND(I933*H933,2)</f>
        <v>0</v>
      </c>
      <c r="K933" s="125" t="s">
        <v>19</v>
      </c>
      <c r="L933" s="33"/>
      <c r="M933" s="130" t="s">
        <v>19</v>
      </c>
      <c r="N933" s="131" t="s">
        <v>42</v>
      </c>
      <c r="P933" s="132">
        <f>O933*H933</f>
        <v>0</v>
      </c>
      <c r="Q933" s="132">
        <v>0</v>
      </c>
      <c r="R933" s="132">
        <f>Q933*H933</f>
        <v>0</v>
      </c>
      <c r="S933" s="132">
        <v>0</v>
      </c>
      <c r="T933" s="133">
        <f>S933*H933</f>
        <v>0</v>
      </c>
      <c r="AR933" s="134" t="s">
        <v>276</v>
      </c>
      <c r="AT933" s="134" t="s">
        <v>150</v>
      </c>
      <c r="AU933" s="134" t="s">
        <v>78</v>
      </c>
      <c r="AY933" s="18" t="s">
        <v>147</v>
      </c>
      <c r="BE933" s="135">
        <f>IF(N933="základní",J933,0)</f>
        <v>0</v>
      </c>
      <c r="BF933" s="135">
        <f>IF(N933="snížená",J933,0)</f>
        <v>0</v>
      </c>
      <c r="BG933" s="135">
        <f>IF(N933="zákl. přenesená",J933,0)</f>
        <v>0</v>
      </c>
      <c r="BH933" s="135">
        <f>IF(N933="sníž. přenesená",J933,0)</f>
        <v>0</v>
      </c>
      <c r="BI933" s="135">
        <f>IF(N933="nulová",J933,0)</f>
        <v>0</v>
      </c>
      <c r="BJ933" s="18" t="s">
        <v>76</v>
      </c>
      <c r="BK933" s="135">
        <f>ROUND(I933*H933,2)</f>
        <v>0</v>
      </c>
      <c r="BL933" s="18" t="s">
        <v>276</v>
      </c>
      <c r="BM933" s="134" t="s">
        <v>1563</v>
      </c>
    </row>
    <row r="934" spans="2:65" s="13" customFormat="1">
      <c r="B934" s="147"/>
      <c r="D934" s="141" t="s">
        <v>159</v>
      </c>
      <c r="E934" s="148" t="s">
        <v>19</v>
      </c>
      <c r="F934" s="149" t="s">
        <v>684</v>
      </c>
      <c r="H934" s="150">
        <v>75</v>
      </c>
      <c r="I934" s="151"/>
      <c r="L934" s="147"/>
      <c r="M934" s="152"/>
      <c r="T934" s="153"/>
      <c r="AT934" s="148" t="s">
        <v>159</v>
      </c>
      <c r="AU934" s="148" t="s">
        <v>78</v>
      </c>
      <c r="AV934" s="13" t="s">
        <v>78</v>
      </c>
      <c r="AW934" s="13" t="s">
        <v>32</v>
      </c>
      <c r="AX934" s="13" t="s">
        <v>76</v>
      </c>
      <c r="AY934" s="148" t="s">
        <v>147</v>
      </c>
    </row>
    <row r="935" spans="2:65" s="1" customFormat="1" ht="16.5" customHeight="1">
      <c r="B935" s="33"/>
      <c r="C935" s="123" t="s">
        <v>1564</v>
      </c>
      <c r="D935" s="123" t="s">
        <v>150</v>
      </c>
      <c r="E935" s="124" t="s">
        <v>1565</v>
      </c>
      <c r="F935" s="125" t="s">
        <v>1566</v>
      </c>
      <c r="G935" s="126" t="s">
        <v>166</v>
      </c>
      <c r="H935" s="127">
        <v>2</v>
      </c>
      <c r="I935" s="128"/>
      <c r="J935" s="129">
        <f>ROUND(I935*H935,2)</f>
        <v>0</v>
      </c>
      <c r="K935" s="125" t="s">
        <v>19</v>
      </c>
      <c r="L935" s="33"/>
      <c r="M935" s="130" t="s">
        <v>19</v>
      </c>
      <c r="N935" s="131" t="s">
        <v>42</v>
      </c>
      <c r="P935" s="132">
        <f>O935*H935</f>
        <v>0</v>
      </c>
      <c r="Q935" s="132">
        <v>0</v>
      </c>
      <c r="R935" s="132">
        <f>Q935*H935</f>
        <v>0</v>
      </c>
      <c r="S935" s="132">
        <v>0</v>
      </c>
      <c r="T935" s="133">
        <f>S935*H935</f>
        <v>0</v>
      </c>
      <c r="AR935" s="134" t="s">
        <v>276</v>
      </c>
      <c r="AT935" s="134" t="s">
        <v>150</v>
      </c>
      <c r="AU935" s="134" t="s">
        <v>78</v>
      </c>
      <c r="AY935" s="18" t="s">
        <v>147</v>
      </c>
      <c r="BE935" s="135">
        <f>IF(N935="základní",J935,0)</f>
        <v>0</v>
      </c>
      <c r="BF935" s="135">
        <f>IF(N935="snížená",J935,0)</f>
        <v>0</v>
      </c>
      <c r="BG935" s="135">
        <f>IF(N935="zákl. přenesená",J935,0)</f>
        <v>0</v>
      </c>
      <c r="BH935" s="135">
        <f>IF(N935="sníž. přenesená",J935,0)</f>
        <v>0</v>
      </c>
      <c r="BI935" s="135">
        <f>IF(N935="nulová",J935,0)</f>
        <v>0</v>
      </c>
      <c r="BJ935" s="18" t="s">
        <v>76</v>
      </c>
      <c r="BK935" s="135">
        <f>ROUND(I935*H935,2)</f>
        <v>0</v>
      </c>
      <c r="BL935" s="18" t="s">
        <v>276</v>
      </c>
      <c r="BM935" s="134" t="s">
        <v>1567</v>
      </c>
    </row>
    <row r="936" spans="2:65" s="13" customFormat="1">
      <c r="B936" s="147"/>
      <c r="D936" s="141" t="s">
        <v>159</v>
      </c>
      <c r="E936" s="148" t="s">
        <v>19</v>
      </c>
      <c r="F936" s="149" t="s">
        <v>78</v>
      </c>
      <c r="H936" s="150">
        <v>2</v>
      </c>
      <c r="I936" s="151"/>
      <c r="L936" s="147"/>
      <c r="M936" s="152"/>
      <c r="T936" s="153"/>
      <c r="AT936" s="148" t="s">
        <v>159</v>
      </c>
      <c r="AU936" s="148" t="s">
        <v>78</v>
      </c>
      <c r="AV936" s="13" t="s">
        <v>78</v>
      </c>
      <c r="AW936" s="13" t="s">
        <v>32</v>
      </c>
      <c r="AX936" s="13" t="s">
        <v>76</v>
      </c>
      <c r="AY936" s="148" t="s">
        <v>147</v>
      </c>
    </row>
    <row r="937" spans="2:65" s="1" customFormat="1" ht="16.5" customHeight="1">
      <c r="B937" s="33"/>
      <c r="C937" s="123" t="s">
        <v>1568</v>
      </c>
      <c r="D937" s="123" t="s">
        <v>150</v>
      </c>
      <c r="E937" s="124" t="s">
        <v>1569</v>
      </c>
      <c r="F937" s="125" t="s">
        <v>1570</v>
      </c>
      <c r="G937" s="126" t="s">
        <v>166</v>
      </c>
      <c r="H937" s="127">
        <v>4</v>
      </c>
      <c r="I937" s="128"/>
      <c r="J937" s="129">
        <f>ROUND(I937*H937,2)</f>
        <v>0</v>
      </c>
      <c r="K937" s="125" t="s">
        <v>19</v>
      </c>
      <c r="L937" s="33"/>
      <c r="M937" s="130" t="s">
        <v>19</v>
      </c>
      <c r="N937" s="131" t="s">
        <v>42</v>
      </c>
      <c r="P937" s="132">
        <f>O937*H937</f>
        <v>0</v>
      </c>
      <c r="Q937" s="132">
        <v>0</v>
      </c>
      <c r="R937" s="132">
        <f>Q937*H937</f>
        <v>0</v>
      </c>
      <c r="S937" s="132">
        <v>0</v>
      </c>
      <c r="T937" s="133">
        <f>S937*H937</f>
        <v>0</v>
      </c>
      <c r="AR937" s="134" t="s">
        <v>276</v>
      </c>
      <c r="AT937" s="134" t="s">
        <v>150</v>
      </c>
      <c r="AU937" s="134" t="s">
        <v>78</v>
      </c>
      <c r="AY937" s="18" t="s">
        <v>147</v>
      </c>
      <c r="BE937" s="135">
        <f>IF(N937="základní",J937,0)</f>
        <v>0</v>
      </c>
      <c r="BF937" s="135">
        <f>IF(N937="snížená",J937,0)</f>
        <v>0</v>
      </c>
      <c r="BG937" s="135">
        <f>IF(N937="zákl. přenesená",J937,0)</f>
        <v>0</v>
      </c>
      <c r="BH937" s="135">
        <f>IF(N937="sníž. přenesená",J937,0)</f>
        <v>0</v>
      </c>
      <c r="BI937" s="135">
        <f>IF(N937="nulová",J937,0)</f>
        <v>0</v>
      </c>
      <c r="BJ937" s="18" t="s">
        <v>76</v>
      </c>
      <c r="BK937" s="135">
        <f>ROUND(I937*H937,2)</f>
        <v>0</v>
      </c>
      <c r="BL937" s="18" t="s">
        <v>276</v>
      </c>
      <c r="BM937" s="134" t="s">
        <v>1571</v>
      </c>
    </row>
    <row r="938" spans="2:65" s="13" customFormat="1">
      <c r="B938" s="147"/>
      <c r="D938" s="141" t="s">
        <v>159</v>
      </c>
      <c r="E938" s="148" t="s">
        <v>19</v>
      </c>
      <c r="F938" s="149" t="s">
        <v>155</v>
      </c>
      <c r="H938" s="150">
        <v>4</v>
      </c>
      <c r="I938" s="151"/>
      <c r="L938" s="147"/>
      <c r="M938" s="152"/>
      <c r="T938" s="153"/>
      <c r="AT938" s="148" t="s">
        <v>159</v>
      </c>
      <c r="AU938" s="148" t="s">
        <v>78</v>
      </c>
      <c r="AV938" s="13" t="s">
        <v>78</v>
      </c>
      <c r="AW938" s="13" t="s">
        <v>32</v>
      </c>
      <c r="AX938" s="13" t="s">
        <v>76</v>
      </c>
      <c r="AY938" s="148" t="s">
        <v>147</v>
      </c>
    </row>
    <row r="939" spans="2:65" s="1" customFormat="1" ht="37.9" customHeight="1">
      <c r="B939" s="33"/>
      <c r="C939" s="123" t="s">
        <v>1572</v>
      </c>
      <c r="D939" s="123" t="s">
        <v>150</v>
      </c>
      <c r="E939" s="124" t="s">
        <v>1573</v>
      </c>
      <c r="F939" s="125" t="s">
        <v>1574</v>
      </c>
      <c r="G939" s="126" t="s">
        <v>166</v>
      </c>
      <c r="H939" s="127">
        <v>2</v>
      </c>
      <c r="I939" s="128"/>
      <c r="J939" s="129">
        <f>ROUND(I939*H939,2)</f>
        <v>0</v>
      </c>
      <c r="K939" s="125" t="s">
        <v>19</v>
      </c>
      <c r="L939" s="33"/>
      <c r="M939" s="130" t="s">
        <v>19</v>
      </c>
      <c r="N939" s="131" t="s">
        <v>42</v>
      </c>
      <c r="P939" s="132">
        <f>O939*H939</f>
        <v>0</v>
      </c>
      <c r="Q939" s="132">
        <v>0</v>
      </c>
      <c r="R939" s="132">
        <f>Q939*H939</f>
        <v>0</v>
      </c>
      <c r="S939" s="132">
        <v>0</v>
      </c>
      <c r="T939" s="133">
        <f>S939*H939</f>
        <v>0</v>
      </c>
      <c r="AR939" s="134" t="s">
        <v>276</v>
      </c>
      <c r="AT939" s="134" t="s">
        <v>150</v>
      </c>
      <c r="AU939" s="134" t="s">
        <v>78</v>
      </c>
      <c r="AY939" s="18" t="s">
        <v>147</v>
      </c>
      <c r="BE939" s="135">
        <f>IF(N939="základní",J939,0)</f>
        <v>0</v>
      </c>
      <c r="BF939" s="135">
        <f>IF(N939="snížená",J939,0)</f>
        <v>0</v>
      </c>
      <c r="BG939" s="135">
        <f>IF(N939="zákl. přenesená",J939,0)</f>
        <v>0</v>
      </c>
      <c r="BH939" s="135">
        <f>IF(N939="sníž. přenesená",J939,0)</f>
        <v>0</v>
      </c>
      <c r="BI939" s="135">
        <f>IF(N939="nulová",J939,0)</f>
        <v>0</v>
      </c>
      <c r="BJ939" s="18" t="s">
        <v>76</v>
      </c>
      <c r="BK939" s="135">
        <f>ROUND(I939*H939,2)</f>
        <v>0</v>
      </c>
      <c r="BL939" s="18" t="s">
        <v>276</v>
      </c>
      <c r="BM939" s="134" t="s">
        <v>1575</v>
      </c>
    </row>
    <row r="940" spans="2:65" s="13" customFormat="1">
      <c r="B940" s="147"/>
      <c r="D940" s="141" t="s">
        <v>159</v>
      </c>
      <c r="E940" s="148" t="s">
        <v>19</v>
      </c>
      <c r="F940" s="149" t="s">
        <v>78</v>
      </c>
      <c r="H940" s="150">
        <v>2</v>
      </c>
      <c r="I940" s="151"/>
      <c r="L940" s="147"/>
      <c r="M940" s="152"/>
      <c r="T940" s="153"/>
      <c r="AT940" s="148" t="s">
        <v>159</v>
      </c>
      <c r="AU940" s="148" t="s">
        <v>78</v>
      </c>
      <c r="AV940" s="13" t="s">
        <v>78</v>
      </c>
      <c r="AW940" s="13" t="s">
        <v>32</v>
      </c>
      <c r="AX940" s="13" t="s">
        <v>76</v>
      </c>
      <c r="AY940" s="148" t="s">
        <v>147</v>
      </c>
    </row>
    <row r="941" spans="2:65" s="1" customFormat="1" ht="16.5" customHeight="1">
      <c r="B941" s="33"/>
      <c r="C941" s="123" t="s">
        <v>1576</v>
      </c>
      <c r="D941" s="123" t="s">
        <v>150</v>
      </c>
      <c r="E941" s="124" t="s">
        <v>1577</v>
      </c>
      <c r="F941" s="125" t="s">
        <v>1578</v>
      </c>
      <c r="G941" s="126" t="s">
        <v>166</v>
      </c>
      <c r="H941" s="127">
        <v>2</v>
      </c>
      <c r="I941" s="128"/>
      <c r="J941" s="129">
        <f>ROUND(I941*H941,2)</f>
        <v>0</v>
      </c>
      <c r="K941" s="125" t="s">
        <v>19</v>
      </c>
      <c r="L941" s="33"/>
      <c r="M941" s="130" t="s">
        <v>19</v>
      </c>
      <c r="N941" s="131" t="s">
        <v>42</v>
      </c>
      <c r="P941" s="132">
        <f>O941*H941</f>
        <v>0</v>
      </c>
      <c r="Q941" s="132">
        <v>0</v>
      </c>
      <c r="R941" s="132">
        <f>Q941*H941</f>
        <v>0</v>
      </c>
      <c r="S941" s="132">
        <v>0</v>
      </c>
      <c r="T941" s="133">
        <f>S941*H941</f>
        <v>0</v>
      </c>
      <c r="AR941" s="134" t="s">
        <v>276</v>
      </c>
      <c r="AT941" s="134" t="s">
        <v>150</v>
      </c>
      <c r="AU941" s="134" t="s">
        <v>78</v>
      </c>
      <c r="AY941" s="18" t="s">
        <v>147</v>
      </c>
      <c r="BE941" s="135">
        <f>IF(N941="základní",J941,0)</f>
        <v>0</v>
      </c>
      <c r="BF941" s="135">
        <f>IF(N941="snížená",J941,0)</f>
        <v>0</v>
      </c>
      <c r="BG941" s="135">
        <f>IF(N941="zákl. přenesená",J941,0)</f>
        <v>0</v>
      </c>
      <c r="BH941" s="135">
        <f>IF(N941="sníž. přenesená",J941,0)</f>
        <v>0</v>
      </c>
      <c r="BI941" s="135">
        <f>IF(N941="nulová",J941,0)</f>
        <v>0</v>
      </c>
      <c r="BJ941" s="18" t="s">
        <v>76</v>
      </c>
      <c r="BK941" s="135">
        <f>ROUND(I941*H941,2)</f>
        <v>0</v>
      </c>
      <c r="BL941" s="18" t="s">
        <v>276</v>
      </c>
      <c r="BM941" s="134" t="s">
        <v>1579</v>
      </c>
    </row>
    <row r="942" spans="2:65" s="13" customFormat="1">
      <c r="B942" s="147"/>
      <c r="D942" s="141" t="s">
        <v>159</v>
      </c>
      <c r="E942" s="148" t="s">
        <v>19</v>
      </c>
      <c r="F942" s="149" t="s">
        <v>78</v>
      </c>
      <c r="H942" s="150">
        <v>2</v>
      </c>
      <c r="I942" s="151"/>
      <c r="L942" s="147"/>
      <c r="M942" s="152"/>
      <c r="T942" s="153"/>
      <c r="AT942" s="148" t="s">
        <v>159</v>
      </c>
      <c r="AU942" s="148" t="s">
        <v>78</v>
      </c>
      <c r="AV942" s="13" t="s">
        <v>78</v>
      </c>
      <c r="AW942" s="13" t="s">
        <v>32</v>
      </c>
      <c r="AX942" s="13" t="s">
        <v>76</v>
      </c>
      <c r="AY942" s="148" t="s">
        <v>147</v>
      </c>
    </row>
    <row r="943" spans="2:65" s="1" customFormat="1" ht="16.5" customHeight="1">
      <c r="B943" s="33"/>
      <c r="C943" s="123" t="s">
        <v>1580</v>
      </c>
      <c r="D943" s="123" t="s">
        <v>150</v>
      </c>
      <c r="E943" s="124" t="s">
        <v>1581</v>
      </c>
      <c r="F943" s="125" t="s">
        <v>1582</v>
      </c>
      <c r="G943" s="126" t="s">
        <v>166</v>
      </c>
      <c r="H943" s="127">
        <v>52</v>
      </c>
      <c r="I943" s="128"/>
      <c r="J943" s="129">
        <f>ROUND(I943*H943,2)</f>
        <v>0</v>
      </c>
      <c r="K943" s="125" t="s">
        <v>19</v>
      </c>
      <c r="L943" s="33"/>
      <c r="M943" s="130" t="s">
        <v>19</v>
      </c>
      <c r="N943" s="131" t="s">
        <v>42</v>
      </c>
      <c r="P943" s="132">
        <f>O943*H943</f>
        <v>0</v>
      </c>
      <c r="Q943" s="132">
        <v>0</v>
      </c>
      <c r="R943" s="132">
        <f>Q943*H943</f>
        <v>0</v>
      </c>
      <c r="S943" s="132">
        <v>0</v>
      </c>
      <c r="T943" s="133">
        <f>S943*H943</f>
        <v>0</v>
      </c>
      <c r="AR943" s="134" t="s">
        <v>276</v>
      </c>
      <c r="AT943" s="134" t="s">
        <v>150</v>
      </c>
      <c r="AU943" s="134" t="s">
        <v>78</v>
      </c>
      <c r="AY943" s="18" t="s">
        <v>147</v>
      </c>
      <c r="BE943" s="135">
        <f>IF(N943="základní",J943,0)</f>
        <v>0</v>
      </c>
      <c r="BF943" s="135">
        <f>IF(N943="snížená",J943,0)</f>
        <v>0</v>
      </c>
      <c r="BG943" s="135">
        <f>IF(N943="zákl. přenesená",J943,0)</f>
        <v>0</v>
      </c>
      <c r="BH943" s="135">
        <f>IF(N943="sníž. přenesená",J943,0)</f>
        <v>0</v>
      </c>
      <c r="BI943" s="135">
        <f>IF(N943="nulová",J943,0)</f>
        <v>0</v>
      </c>
      <c r="BJ943" s="18" t="s">
        <v>76</v>
      </c>
      <c r="BK943" s="135">
        <f>ROUND(I943*H943,2)</f>
        <v>0</v>
      </c>
      <c r="BL943" s="18" t="s">
        <v>276</v>
      </c>
      <c r="BM943" s="134" t="s">
        <v>1583</v>
      </c>
    </row>
    <row r="944" spans="2:65" s="13" customFormat="1">
      <c r="B944" s="147"/>
      <c r="D944" s="141" t="s">
        <v>159</v>
      </c>
      <c r="E944" s="148" t="s">
        <v>19</v>
      </c>
      <c r="F944" s="149" t="s">
        <v>527</v>
      </c>
      <c r="H944" s="150">
        <v>52</v>
      </c>
      <c r="I944" s="151"/>
      <c r="L944" s="147"/>
      <c r="M944" s="152"/>
      <c r="T944" s="153"/>
      <c r="AT944" s="148" t="s">
        <v>159</v>
      </c>
      <c r="AU944" s="148" t="s">
        <v>78</v>
      </c>
      <c r="AV944" s="13" t="s">
        <v>78</v>
      </c>
      <c r="AW944" s="13" t="s">
        <v>32</v>
      </c>
      <c r="AX944" s="13" t="s">
        <v>76</v>
      </c>
      <c r="AY944" s="148" t="s">
        <v>147</v>
      </c>
    </row>
    <row r="945" spans="2:65" s="1" customFormat="1" ht="16.5" customHeight="1">
      <c r="B945" s="33"/>
      <c r="C945" s="123" t="s">
        <v>1559</v>
      </c>
      <c r="D945" s="123" t="s">
        <v>150</v>
      </c>
      <c r="E945" s="124" t="s">
        <v>1584</v>
      </c>
      <c r="F945" s="125" t="s">
        <v>1585</v>
      </c>
      <c r="G945" s="126" t="s">
        <v>166</v>
      </c>
      <c r="H945" s="127">
        <v>22</v>
      </c>
      <c r="I945" s="128"/>
      <c r="J945" s="129">
        <f>ROUND(I945*H945,2)</f>
        <v>0</v>
      </c>
      <c r="K945" s="125" t="s">
        <v>19</v>
      </c>
      <c r="L945" s="33"/>
      <c r="M945" s="130" t="s">
        <v>19</v>
      </c>
      <c r="N945" s="131" t="s">
        <v>42</v>
      </c>
      <c r="P945" s="132">
        <f>O945*H945</f>
        <v>0</v>
      </c>
      <c r="Q945" s="132">
        <v>0</v>
      </c>
      <c r="R945" s="132">
        <f>Q945*H945</f>
        <v>0</v>
      </c>
      <c r="S945" s="132">
        <v>0</v>
      </c>
      <c r="T945" s="133">
        <f>S945*H945</f>
        <v>0</v>
      </c>
      <c r="AR945" s="134" t="s">
        <v>276</v>
      </c>
      <c r="AT945" s="134" t="s">
        <v>150</v>
      </c>
      <c r="AU945" s="134" t="s">
        <v>78</v>
      </c>
      <c r="AY945" s="18" t="s">
        <v>147</v>
      </c>
      <c r="BE945" s="135">
        <f>IF(N945="základní",J945,0)</f>
        <v>0</v>
      </c>
      <c r="BF945" s="135">
        <f>IF(N945="snížená",J945,0)</f>
        <v>0</v>
      </c>
      <c r="BG945" s="135">
        <f>IF(N945="zákl. přenesená",J945,0)</f>
        <v>0</v>
      </c>
      <c r="BH945" s="135">
        <f>IF(N945="sníž. přenesená",J945,0)</f>
        <v>0</v>
      </c>
      <c r="BI945" s="135">
        <f>IF(N945="nulová",J945,0)</f>
        <v>0</v>
      </c>
      <c r="BJ945" s="18" t="s">
        <v>76</v>
      </c>
      <c r="BK945" s="135">
        <f>ROUND(I945*H945,2)</f>
        <v>0</v>
      </c>
      <c r="BL945" s="18" t="s">
        <v>276</v>
      </c>
      <c r="BM945" s="134" t="s">
        <v>1586</v>
      </c>
    </row>
    <row r="946" spans="2:65" s="13" customFormat="1">
      <c r="B946" s="147"/>
      <c r="D946" s="141" t="s">
        <v>159</v>
      </c>
      <c r="E946" s="148" t="s">
        <v>19</v>
      </c>
      <c r="F946" s="149" t="s">
        <v>314</v>
      </c>
      <c r="H946" s="150">
        <v>22</v>
      </c>
      <c r="I946" s="151"/>
      <c r="L946" s="147"/>
      <c r="M946" s="152"/>
      <c r="T946" s="153"/>
      <c r="AT946" s="148" t="s">
        <v>159</v>
      </c>
      <c r="AU946" s="148" t="s">
        <v>78</v>
      </c>
      <c r="AV946" s="13" t="s">
        <v>78</v>
      </c>
      <c r="AW946" s="13" t="s">
        <v>32</v>
      </c>
      <c r="AX946" s="13" t="s">
        <v>76</v>
      </c>
      <c r="AY946" s="148" t="s">
        <v>147</v>
      </c>
    </row>
    <row r="947" spans="2:65" s="1" customFormat="1" ht="16.5" customHeight="1">
      <c r="B947" s="33"/>
      <c r="C947" s="123" t="s">
        <v>1587</v>
      </c>
      <c r="D947" s="123" t="s">
        <v>150</v>
      </c>
      <c r="E947" s="124" t="s">
        <v>1588</v>
      </c>
      <c r="F947" s="125" t="s">
        <v>1589</v>
      </c>
      <c r="G947" s="126" t="s">
        <v>166</v>
      </c>
      <c r="H947" s="127">
        <v>1</v>
      </c>
      <c r="I947" s="128"/>
      <c r="J947" s="129">
        <f>ROUND(I947*H947,2)</f>
        <v>0</v>
      </c>
      <c r="K947" s="125" t="s">
        <v>19</v>
      </c>
      <c r="L947" s="33"/>
      <c r="M947" s="130" t="s">
        <v>19</v>
      </c>
      <c r="N947" s="131" t="s">
        <v>42</v>
      </c>
      <c r="P947" s="132">
        <f>O947*H947</f>
        <v>0</v>
      </c>
      <c r="Q947" s="132">
        <v>0</v>
      </c>
      <c r="R947" s="132">
        <f>Q947*H947</f>
        <v>0</v>
      </c>
      <c r="S947" s="132">
        <v>0</v>
      </c>
      <c r="T947" s="133">
        <f>S947*H947</f>
        <v>0</v>
      </c>
      <c r="AR947" s="134" t="s">
        <v>276</v>
      </c>
      <c r="AT947" s="134" t="s">
        <v>150</v>
      </c>
      <c r="AU947" s="134" t="s">
        <v>78</v>
      </c>
      <c r="AY947" s="18" t="s">
        <v>147</v>
      </c>
      <c r="BE947" s="135">
        <f>IF(N947="základní",J947,0)</f>
        <v>0</v>
      </c>
      <c r="BF947" s="135">
        <f>IF(N947="snížená",J947,0)</f>
        <v>0</v>
      </c>
      <c r="BG947" s="135">
        <f>IF(N947="zákl. přenesená",J947,0)</f>
        <v>0</v>
      </c>
      <c r="BH947" s="135">
        <f>IF(N947="sníž. přenesená",J947,0)</f>
        <v>0</v>
      </c>
      <c r="BI947" s="135">
        <f>IF(N947="nulová",J947,0)</f>
        <v>0</v>
      </c>
      <c r="BJ947" s="18" t="s">
        <v>76</v>
      </c>
      <c r="BK947" s="135">
        <f>ROUND(I947*H947,2)</f>
        <v>0</v>
      </c>
      <c r="BL947" s="18" t="s">
        <v>276</v>
      </c>
      <c r="BM947" s="134" t="s">
        <v>1590</v>
      </c>
    </row>
    <row r="948" spans="2:65" s="13" customFormat="1">
      <c r="B948" s="147"/>
      <c r="D948" s="141" t="s">
        <v>159</v>
      </c>
      <c r="E948" s="148" t="s">
        <v>19</v>
      </c>
      <c r="F948" s="149" t="s">
        <v>76</v>
      </c>
      <c r="H948" s="150">
        <v>1</v>
      </c>
      <c r="I948" s="151"/>
      <c r="L948" s="147"/>
      <c r="M948" s="152"/>
      <c r="T948" s="153"/>
      <c r="AT948" s="148" t="s">
        <v>159</v>
      </c>
      <c r="AU948" s="148" t="s">
        <v>78</v>
      </c>
      <c r="AV948" s="13" t="s">
        <v>78</v>
      </c>
      <c r="AW948" s="13" t="s">
        <v>32</v>
      </c>
      <c r="AX948" s="13" t="s">
        <v>76</v>
      </c>
      <c r="AY948" s="148" t="s">
        <v>147</v>
      </c>
    </row>
    <row r="949" spans="2:65" s="1" customFormat="1" ht="16.5" customHeight="1">
      <c r="B949" s="33"/>
      <c r="C949" s="123" t="s">
        <v>1591</v>
      </c>
      <c r="D949" s="123" t="s">
        <v>150</v>
      </c>
      <c r="E949" s="124" t="s">
        <v>1592</v>
      </c>
      <c r="F949" s="125" t="s">
        <v>1593</v>
      </c>
      <c r="G949" s="126" t="s">
        <v>166</v>
      </c>
      <c r="H949" s="127">
        <v>26</v>
      </c>
      <c r="I949" s="128"/>
      <c r="J949" s="129">
        <f>ROUND(I949*H949,2)</f>
        <v>0</v>
      </c>
      <c r="K949" s="125" t="s">
        <v>19</v>
      </c>
      <c r="L949" s="33"/>
      <c r="M949" s="130" t="s">
        <v>19</v>
      </c>
      <c r="N949" s="131" t="s">
        <v>42</v>
      </c>
      <c r="P949" s="132">
        <f>O949*H949</f>
        <v>0</v>
      </c>
      <c r="Q949" s="132">
        <v>0</v>
      </c>
      <c r="R949" s="132">
        <f>Q949*H949</f>
        <v>0</v>
      </c>
      <c r="S949" s="132">
        <v>0</v>
      </c>
      <c r="T949" s="133">
        <f>S949*H949</f>
        <v>0</v>
      </c>
      <c r="AR949" s="134" t="s">
        <v>276</v>
      </c>
      <c r="AT949" s="134" t="s">
        <v>150</v>
      </c>
      <c r="AU949" s="134" t="s">
        <v>78</v>
      </c>
      <c r="AY949" s="18" t="s">
        <v>147</v>
      </c>
      <c r="BE949" s="135">
        <f>IF(N949="základní",J949,0)</f>
        <v>0</v>
      </c>
      <c r="BF949" s="135">
        <f>IF(N949="snížená",J949,0)</f>
        <v>0</v>
      </c>
      <c r="BG949" s="135">
        <f>IF(N949="zákl. přenesená",J949,0)</f>
        <v>0</v>
      </c>
      <c r="BH949" s="135">
        <f>IF(N949="sníž. přenesená",J949,0)</f>
        <v>0</v>
      </c>
      <c r="BI949" s="135">
        <f>IF(N949="nulová",J949,0)</f>
        <v>0</v>
      </c>
      <c r="BJ949" s="18" t="s">
        <v>76</v>
      </c>
      <c r="BK949" s="135">
        <f>ROUND(I949*H949,2)</f>
        <v>0</v>
      </c>
      <c r="BL949" s="18" t="s">
        <v>276</v>
      </c>
      <c r="BM949" s="134" t="s">
        <v>1594</v>
      </c>
    </row>
    <row r="950" spans="2:65" s="13" customFormat="1">
      <c r="B950" s="147"/>
      <c r="D950" s="141" t="s">
        <v>159</v>
      </c>
      <c r="E950" s="148" t="s">
        <v>19</v>
      </c>
      <c r="F950" s="149" t="s">
        <v>343</v>
      </c>
      <c r="H950" s="150">
        <v>26</v>
      </c>
      <c r="I950" s="151"/>
      <c r="L950" s="147"/>
      <c r="M950" s="152"/>
      <c r="T950" s="153"/>
      <c r="AT950" s="148" t="s">
        <v>159</v>
      </c>
      <c r="AU950" s="148" t="s">
        <v>78</v>
      </c>
      <c r="AV950" s="13" t="s">
        <v>78</v>
      </c>
      <c r="AW950" s="13" t="s">
        <v>32</v>
      </c>
      <c r="AX950" s="13" t="s">
        <v>76</v>
      </c>
      <c r="AY950" s="148" t="s">
        <v>147</v>
      </c>
    </row>
    <row r="951" spans="2:65" s="11" customFormat="1" ht="22.9" customHeight="1">
      <c r="B951" s="111"/>
      <c r="D951" s="112" t="s">
        <v>70</v>
      </c>
      <c r="E951" s="121" t="s">
        <v>1595</v>
      </c>
      <c r="F951" s="121" t="s">
        <v>1596</v>
      </c>
      <c r="I951" s="114"/>
      <c r="J951" s="122">
        <f>BK951</f>
        <v>0</v>
      </c>
      <c r="L951" s="111"/>
      <c r="M951" s="116"/>
      <c r="P951" s="117">
        <f>SUM(P952:P981)</f>
        <v>0</v>
      </c>
      <c r="R951" s="117">
        <f>SUM(R952:R981)</f>
        <v>0</v>
      </c>
      <c r="T951" s="118">
        <f>SUM(T952:T981)</f>
        <v>0</v>
      </c>
      <c r="AR951" s="112" t="s">
        <v>78</v>
      </c>
      <c r="AT951" s="119" t="s">
        <v>70</v>
      </c>
      <c r="AU951" s="119" t="s">
        <v>76</v>
      </c>
      <c r="AY951" s="112" t="s">
        <v>147</v>
      </c>
      <c r="BK951" s="120">
        <f>SUM(BK952:BK981)</f>
        <v>0</v>
      </c>
    </row>
    <row r="952" spans="2:65" s="1" customFormat="1" ht="16.5" customHeight="1">
      <c r="B952" s="33"/>
      <c r="C952" s="123" t="s">
        <v>1597</v>
      </c>
      <c r="D952" s="123" t="s">
        <v>150</v>
      </c>
      <c r="E952" s="124" t="s">
        <v>1598</v>
      </c>
      <c r="F952" s="125" t="s">
        <v>1599</v>
      </c>
      <c r="G952" s="126" t="s">
        <v>317</v>
      </c>
      <c r="H952" s="127">
        <v>45</v>
      </c>
      <c r="I952" s="128"/>
      <c r="J952" s="129">
        <f>ROUND(I952*H952,2)</f>
        <v>0</v>
      </c>
      <c r="K952" s="125" t="s">
        <v>19</v>
      </c>
      <c r="L952" s="33"/>
      <c r="M952" s="130" t="s">
        <v>19</v>
      </c>
      <c r="N952" s="131" t="s">
        <v>42</v>
      </c>
      <c r="P952" s="132">
        <f>O952*H952</f>
        <v>0</v>
      </c>
      <c r="Q952" s="132">
        <v>0</v>
      </c>
      <c r="R952" s="132">
        <f>Q952*H952</f>
        <v>0</v>
      </c>
      <c r="S952" s="132">
        <v>0</v>
      </c>
      <c r="T952" s="133">
        <f>S952*H952</f>
        <v>0</v>
      </c>
      <c r="AR952" s="134" t="s">
        <v>276</v>
      </c>
      <c r="AT952" s="134" t="s">
        <v>150</v>
      </c>
      <c r="AU952" s="134" t="s">
        <v>78</v>
      </c>
      <c r="AY952" s="18" t="s">
        <v>147</v>
      </c>
      <c r="BE952" s="135">
        <f>IF(N952="základní",J952,0)</f>
        <v>0</v>
      </c>
      <c r="BF952" s="135">
        <f>IF(N952="snížená",J952,0)</f>
        <v>0</v>
      </c>
      <c r="BG952" s="135">
        <f>IF(N952="zákl. přenesená",J952,0)</f>
        <v>0</v>
      </c>
      <c r="BH952" s="135">
        <f>IF(N952="sníž. přenesená",J952,0)</f>
        <v>0</v>
      </c>
      <c r="BI952" s="135">
        <f>IF(N952="nulová",J952,0)</f>
        <v>0</v>
      </c>
      <c r="BJ952" s="18" t="s">
        <v>76</v>
      </c>
      <c r="BK952" s="135">
        <f>ROUND(I952*H952,2)</f>
        <v>0</v>
      </c>
      <c r="BL952" s="18" t="s">
        <v>276</v>
      </c>
      <c r="BM952" s="134" t="s">
        <v>1600</v>
      </c>
    </row>
    <row r="953" spans="2:65" s="13" customFormat="1">
      <c r="B953" s="147"/>
      <c r="D953" s="141" t="s">
        <v>159</v>
      </c>
      <c r="E953" s="148" t="s">
        <v>19</v>
      </c>
      <c r="F953" s="149" t="s">
        <v>480</v>
      </c>
      <c r="H953" s="150">
        <v>45</v>
      </c>
      <c r="I953" s="151"/>
      <c r="L953" s="147"/>
      <c r="M953" s="152"/>
      <c r="T953" s="153"/>
      <c r="AT953" s="148" t="s">
        <v>159</v>
      </c>
      <c r="AU953" s="148" t="s">
        <v>78</v>
      </c>
      <c r="AV953" s="13" t="s">
        <v>78</v>
      </c>
      <c r="AW953" s="13" t="s">
        <v>32</v>
      </c>
      <c r="AX953" s="13" t="s">
        <v>76</v>
      </c>
      <c r="AY953" s="148" t="s">
        <v>147</v>
      </c>
    </row>
    <row r="954" spans="2:65" s="1" customFormat="1" ht="16.5" customHeight="1">
      <c r="B954" s="33"/>
      <c r="C954" s="123" t="s">
        <v>1601</v>
      </c>
      <c r="D954" s="123" t="s">
        <v>150</v>
      </c>
      <c r="E954" s="124" t="s">
        <v>1602</v>
      </c>
      <c r="F954" s="125" t="s">
        <v>1603</v>
      </c>
      <c r="G954" s="126" t="s">
        <v>317</v>
      </c>
      <c r="H954" s="127">
        <v>15</v>
      </c>
      <c r="I954" s="128"/>
      <c r="J954" s="129">
        <f>ROUND(I954*H954,2)</f>
        <v>0</v>
      </c>
      <c r="K954" s="125" t="s">
        <v>19</v>
      </c>
      <c r="L954" s="33"/>
      <c r="M954" s="130" t="s">
        <v>19</v>
      </c>
      <c r="N954" s="131" t="s">
        <v>42</v>
      </c>
      <c r="P954" s="132">
        <f>O954*H954</f>
        <v>0</v>
      </c>
      <c r="Q954" s="132">
        <v>0</v>
      </c>
      <c r="R954" s="132">
        <f>Q954*H954</f>
        <v>0</v>
      </c>
      <c r="S954" s="132">
        <v>0</v>
      </c>
      <c r="T954" s="133">
        <f>S954*H954</f>
        <v>0</v>
      </c>
      <c r="AR954" s="134" t="s">
        <v>276</v>
      </c>
      <c r="AT954" s="134" t="s">
        <v>150</v>
      </c>
      <c r="AU954" s="134" t="s">
        <v>78</v>
      </c>
      <c r="AY954" s="18" t="s">
        <v>147</v>
      </c>
      <c r="BE954" s="135">
        <f>IF(N954="základní",J954,0)</f>
        <v>0</v>
      </c>
      <c r="BF954" s="135">
        <f>IF(N954="snížená",J954,0)</f>
        <v>0</v>
      </c>
      <c r="BG954" s="135">
        <f>IF(N954="zákl. přenesená",J954,0)</f>
        <v>0</v>
      </c>
      <c r="BH954" s="135">
        <f>IF(N954="sníž. přenesená",J954,0)</f>
        <v>0</v>
      </c>
      <c r="BI954" s="135">
        <f>IF(N954="nulová",J954,0)</f>
        <v>0</v>
      </c>
      <c r="BJ954" s="18" t="s">
        <v>76</v>
      </c>
      <c r="BK954" s="135">
        <f>ROUND(I954*H954,2)</f>
        <v>0</v>
      </c>
      <c r="BL954" s="18" t="s">
        <v>276</v>
      </c>
      <c r="BM954" s="134" t="s">
        <v>1604</v>
      </c>
    </row>
    <row r="955" spans="2:65" s="13" customFormat="1">
      <c r="B955" s="147"/>
      <c r="D955" s="141" t="s">
        <v>159</v>
      </c>
      <c r="E955" s="148" t="s">
        <v>19</v>
      </c>
      <c r="F955" s="149" t="s">
        <v>269</v>
      </c>
      <c r="H955" s="150">
        <v>15</v>
      </c>
      <c r="I955" s="151"/>
      <c r="L955" s="147"/>
      <c r="M955" s="152"/>
      <c r="T955" s="153"/>
      <c r="AT955" s="148" t="s">
        <v>159</v>
      </c>
      <c r="AU955" s="148" t="s">
        <v>78</v>
      </c>
      <c r="AV955" s="13" t="s">
        <v>78</v>
      </c>
      <c r="AW955" s="13" t="s">
        <v>32</v>
      </c>
      <c r="AX955" s="13" t="s">
        <v>76</v>
      </c>
      <c r="AY955" s="148" t="s">
        <v>147</v>
      </c>
    </row>
    <row r="956" spans="2:65" s="1" customFormat="1" ht="16.5" customHeight="1">
      <c r="B956" s="33"/>
      <c r="C956" s="123" t="s">
        <v>1605</v>
      </c>
      <c r="D956" s="123" t="s">
        <v>150</v>
      </c>
      <c r="E956" s="124" t="s">
        <v>1606</v>
      </c>
      <c r="F956" s="125" t="s">
        <v>1607</v>
      </c>
      <c r="G956" s="126" t="s">
        <v>317</v>
      </c>
      <c r="H956" s="127">
        <v>10</v>
      </c>
      <c r="I956" s="128"/>
      <c r="J956" s="129">
        <f>ROUND(I956*H956,2)</f>
        <v>0</v>
      </c>
      <c r="K956" s="125" t="s">
        <v>19</v>
      </c>
      <c r="L956" s="33"/>
      <c r="M956" s="130" t="s">
        <v>19</v>
      </c>
      <c r="N956" s="131" t="s">
        <v>42</v>
      </c>
      <c r="P956" s="132">
        <f>O956*H956</f>
        <v>0</v>
      </c>
      <c r="Q956" s="132">
        <v>0</v>
      </c>
      <c r="R956" s="132">
        <f>Q956*H956</f>
        <v>0</v>
      </c>
      <c r="S956" s="132">
        <v>0</v>
      </c>
      <c r="T956" s="133">
        <f>S956*H956</f>
        <v>0</v>
      </c>
      <c r="AR956" s="134" t="s">
        <v>276</v>
      </c>
      <c r="AT956" s="134" t="s">
        <v>150</v>
      </c>
      <c r="AU956" s="134" t="s">
        <v>78</v>
      </c>
      <c r="AY956" s="18" t="s">
        <v>147</v>
      </c>
      <c r="BE956" s="135">
        <f>IF(N956="základní",J956,0)</f>
        <v>0</v>
      </c>
      <c r="BF956" s="135">
        <f>IF(N956="snížená",J956,0)</f>
        <v>0</v>
      </c>
      <c r="BG956" s="135">
        <f>IF(N956="zákl. přenesená",J956,0)</f>
        <v>0</v>
      </c>
      <c r="BH956" s="135">
        <f>IF(N956="sníž. přenesená",J956,0)</f>
        <v>0</v>
      </c>
      <c r="BI956" s="135">
        <f>IF(N956="nulová",J956,0)</f>
        <v>0</v>
      </c>
      <c r="BJ956" s="18" t="s">
        <v>76</v>
      </c>
      <c r="BK956" s="135">
        <f>ROUND(I956*H956,2)</f>
        <v>0</v>
      </c>
      <c r="BL956" s="18" t="s">
        <v>276</v>
      </c>
      <c r="BM956" s="134" t="s">
        <v>1608</v>
      </c>
    </row>
    <row r="957" spans="2:65" s="13" customFormat="1">
      <c r="B957" s="147"/>
      <c r="D957" s="141" t="s">
        <v>159</v>
      </c>
      <c r="E957" s="148" t="s">
        <v>19</v>
      </c>
      <c r="F957" s="149" t="s">
        <v>226</v>
      </c>
      <c r="H957" s="150">
        <v>10</v>
      </c>
      <c r="I957" s="151"/>
      <c r="L957" s="147"/>
      <c r="M957" s="152"/>
      <c r="T957" s="153"/>
      <c r="AT957" s="148" t="s">
        <v>159</v>
      </c>
      <c r="AU957" s="148" t="s">
        <v>78</v>
      </c>
      <c r="AV957" s="13" t="s">
        <v>78</v>
      </c>
      <c r="AW957" s="13" t="s">
        <v>32</v>
      </c>
      <c r="AX957" s="13" t="s">
        <v>76</v>
      </c>
      <c r="AY957" s="148" t="s">
        <v>147</v>
      </c>
    </row>
    <row r="958" spans="2:65" s="1" customFormat="1" ht="16.5" customHeight="1">
      <c r="B958" s="33"/>
      <c r="C958" s="123" t="s">
        <v>1609</v>
      </c>
      <c r="D958" s="123" t="s">
        <v>150</v>
      </c>
      <c r="E958" s="124" t="s">
        <v>1610</v>
      </c>
      <c r="F958" s="125" t="s">
        <v>1611</v>
      </c>
      <c r="G958" s="126" t="s">
        <v>166</v>
      </c>
      <c r="H958" s="127">
        <v>11</v>
      </c>
      <c r="I958" s="128"/>
      <c r="J958" s="129">
        <f>ROUND(I958*H958,2)</f>
        <v>0</v>
      </c>
      <c r="K958" s="125" t="s">
        <v>19</v>
      </c>
      <c r="L958" s="33"/>
      <c r="M958" s="130" t="s">
        <v>19</v>
      </c>
      <c r="N958" s="131" t="s">
        <v>42</v>
      </c>
      <c r="P958" s="132">
        <f>O958*H958</f>
        <v>0</v>
      </c>
      <c r="Q958" s="132">
        <v>0</v>
      </c>
      <c r="R958" s="132">
        <f>Q958*H958</f>
        <v>0</v>
      </c>
      <c r="S958" s="132">
        <v>0</v>
      </c>
      <c r="T958" s="133">
        <f>S958*H958</f>
        <v>0</v>
      </c>
      <c r="AR958" s="134" t="s">
        <v>276</v>
      </c>
      <c r="AT958" s="134" t="s">
        <v>150</v>
      </c>
      <c r="AU958" s="134" t="s">
        <v>78</v>
      </c>
      <c r="AY958" s="18" t="s">
        <v>147</v>
      </c>
      <c r="BE958" s="135">
        <f>IF(N958="základní",J958,0)</f>
        <v>0</v>
      </c>
      <c r="BF958" s="135">
        <f>IF(N958="snížená",J958,0)</f>
        <v>0</v>
      </c>
      <c r="BG958" s="135">
        <f>IF(N958="zákl. přenesená",J958,0)</f>
        <v>0</v>
      </c>
      <c r="BH958" s="135">
        <f>IF(N958="sníž. přenesená",J958,0)</f>
        <v>0</v>
      </c>
      <c r="BI958" s="135">
        <f>IF(N958="nulová",J958,0)</f>
        <v>0</v>
      </c>
      <c r="BJ958" s="18" t="s">
        <v>76</v>
      </c>
      <c r="BK958" s="135">
        <f>ROUND(I958*H958,2)</f>
        <v>0</v>
      </c>
      <c r="BL958" s="18" t="s">
        <v>276</v>
      </c>
      <c r="BM958" s="134" t="s">
        <v>1612</v>
      </c>
    </row>
    <row r="959" spans="2:65" s="13" customFormat="1">
      <c r="B959" s="147"/>
      <c r="D959" s="141" t="s">
        <v>159</v>
      </c>
      <c r="E959" s="148" t="s">
        <v>19</v>
      </c>
      <c r="F959" s="149" t="s">
        <v>233</v>
      </c>
      <c r="H959" s="150">
        <v>11</v>
      </c>
      <c r="I959" s="151"/>
      <c r="L959" s="147"/>
      <c r="M959" s="152"/>
      <c r="T959" s="153"/>
      <c r="AT959" s="148" t="s">
        <v>159</v>
      </c>
      <c r="AU959" s="148" t="s">
        <v>78</v>
      </c>
      <c r="AV959" s="13" t="s">
        <v>78</v>
      </c>
      <c r="AW959" s="13" t="s">
        <v>32</v>
      </c>
      <c r="AX959" s="13" t="s">
        <v>76</v>
      </c>
      <c r="AY959" s="148" t="s">
        <v>147</v>
      </c>
    </row>
    <row r="960" spans="2:65" s="1" customFormat="1" ht="16.5" customHeight="1">
      <c r="B960" s="33"/>
      <c r="C960" s="123" t="s">
        <v>1613</v>
      </c>
      <c r="D960" s="123" t="s">
        <v>150</v>
      </c>
      <c r="E960" s="124" t="s">
        <v>1614</v>
      </c>
      <c r="F960" s="125" t="s">
        <v>1615</v>
      </c>
      <c r="G960" s="126" t="s">
        <v>317</v>
      </c>
      <c r="H960" s="127">
        <v>5</v>
      </c>
      <c r="I960" s="128"/>
      <c r="J960" s="129">
        <f>ROUND(I960*H960,2)</f>
        <v>0</v>
      </c>
      <c r="K960" s="125" t="s">
        <v>19</v>
      </c>
      <c r="L960" s="33"/>
      <c r="M960" s="130" t="s">
        <v>19</v>
      </c>
      <c r="N960" s="131" t="s">
        <v>42</v>
      </c>
      <c r="P960" s="132">
        <f>O960*H960</f>
        <v>0</v>
      </c>
      <c r="Q960" s="132">
        <v>0</v>
      </c>
      <c r="R960" s="132">
        <f>Q960*H960</f>
        <v>0</v>
      </c>
      <c r="S960" s="132">
        <v>0</v>
      </c>
      <c r="T960" s="133">
        <f>S960*H960</f>
        <v>0</v>
      </c>
      <c r="AR960" s="134" t="s">
        <v>276</v>
      </c>
      <c r="AT960" s="134" t="s">
        <v>150</v>
      </c>
      <c r="AU960" s="134" t="s">
        <v>78</v>
      </c>
      <c r="AY960" s="18" t="s">
        <v>147</v>
      </c>
      <c r="BE960" s="135">
        <f>IF(N960="základní",J960,0)</f>
        <v>0</v>
      </c>
      <c r="BF960" s="135">
        <f>IF(N960="snížená",J960,0)</f>
        <v>0</v>
      </c>
      <c r="BG960" s="135">
        <f>IF(N960="zákl. přenesená",J960,0)</f>
        <v>0</v>
      </c>
      <c r="BH960" s="135">
        <f>IF(N960="sníž. přenesená",J960,0)</f>
        <v>0</v>
      </c>
      <c r="BI960" s="135">
        <f>IF(N960="nulová",J960,0)</f>
        <v>0</v>
      </c>
      <c r="BJ960" s="18" t="s">
        <v>76</v>
      </c>
      <c r="BK960" s="135">
        <f>ROUND(I960*H960,2)</f>
        <v>0</v>
      </c>
      <c r="BL960" s="18" t="s">
        <v>276</v>
      </c>
      <c r="BM960" s="134" t="s">
        <v>1616</v>
      </c>
    </row>
    <row r="961" spans="2:65" s="13" customFormat="1">
      <c r="B961" s="147"/>
      <c r="D961" s="141" t="s">
        <v>159</v>
      </c>
      <c r="E961" s="148" t="s">
        <v>19</v>
      </c>
      <c r="F961" s="149" t="s">
        <v>186</v>
      </c>
      <c r="H961" s="150">
        <v>5</v>
      </c>
      <c r="I961" s="151"/>
      <c r="L961" s="147"/>
      <c r="M961" s="152"/>
      <c r="T961" s="153"/>
      <c r="AT961" s="148" t="s">
        <v>159</v>
      </c>
      <c r="AU961" s="148" t="s">
        <v>78</v>
      </c>
      <c r="AV961" s="13" t="s">
        <v>78</v>
      </c>
      <c r="AW961" s="13" t="s">
        <v>32</v>
      </c>
      <c r="AX961" s="13" t="s">
        <v>76</v>
      </c>
      <c r="AY961" s="148" t="s">
        <v>147</v>
      </c>
    </row>
    <row r="962" spans="2:65" s="1" customFormat="1" ht="24.2" customHeight="1">
      <c r="B962" s="33"/>
      <c r="C962" s="123" t="s">
        <v>1617</v>
      </c>
      <c r="D962" s="123" t="s">
        <v>150</v>
      </c>
      <c r="E962" s="124" t="s">
        <v>1618</v>
      </c>
      <c r="F962" s="125" t="s">
        <v>1619</v>
      </c>
      <c r="G962" s="126" t="s">
        <v>317</v>
      </c>
      <c r="H962" s="127">
        <v>8</v>
      </c>
      <c r="I962" s="128"/>
      <c r="J962" s="129">
        <f>ROUND(I962*H962,2)</f>
        <v>0</v>
      </c>
      <c r="K962" s="125" t="s">
        <v>19</v>
      </c>
      <c r="L962" s="33"/>
      <c r="M962" s="130" t="s">
        <v>19</v>
      </c>
      <c r="N962" s="131" t="s">
        <v>42</v>
      </c>
      <c r="P962" s="132">
        <f>O962*H962</f>
        <v>0</v>
      </c>
      <c r="Q962" s="132">
        <v>0</v>
      </c>
      <c r="R962" s="132">
        <f>Q962*H962</f>
        <v>0</v>
      </c>
      <c r="S962" s="132">
        <v>0</v>
      </c>
      <c r="T962" s="133">
        <f>S962*H962</f>
        <v>0</v>
      </c>
      <c r="AR962" s="134" t="s">
        <v>276</v>
      </c>
      <c r="AT962" s="134" t="s">
        <v>150</v>
      </c>
      <c r="AU962" s="134" t="s">
        <v>78</v>
      </c>
      <c r="AY962" s="18" t="s">
        <v>147</v>
      </c>
      <c r="BE962" s="135">
        <f>IF(N962="základní",J962,0)</f>
        <v>0</v>
      </c>
      <c r="BF962" s="135">
        <f>IF(N962="snížená",J962,0)</f>
        <v>0</v>
      </c>
      <c r="BG962" s="135">
        <f>IF(N962="zákl. přenesená",J962,0)</f>
        <v>0</v>
      </c>
      <c r="BH962" s="135">
        <f>IF(N962="sníž. přenesená",J962,0)</f>
        <v>0</v>
      </c>
      <c r="BI962" s="135">
        <f>IF(N962="nulová",J962,0)</f>
        <v>0</v>
      </c>
      <c r="BJ962" s="18" t="s">
        <v>76</v>
      </c>
      <c r="BK962" s="135">
        <f>ROUND(I962*H962,2)</f>
        <v>0</v>
      </c>
      <c r="BL962" s="18" t="s">
        <v>276</v>
      </c>
      <c r="BM962" s="134" t="s">
        <v>1620</v>
      </c>
    </row>
    <row r="963" spans="2:65" s="13" customFormat="1">
      <c r="B963" s="147"/>
      <c r="D963" s="141" t="s">
        <v>159</v>
      </c>
      <c r="E963" s="148" t="s">
        <v>19</v>
      </c>
      <c r="F963" s="149" t="s">
        <v>208</v>
      </c>
      <c r="H963" s="150">
        <v>8</v>
      </c>
      <c r="I963" s="151"/>
      <c r="L963" s="147"/>
      <c r="M963" s="152"/>
      <c r="T963" s="153"/>
      <c r="AT963" s="148" t="s">
        <v>159</v>
      </c>
      <c r="AU963" s="148" t="s">
        <v>78</v>
      </c>
      <c r="AV963" s="13" t="s">
        <v>78</v>
      </c>
      <c r="AW963" s="13" t="s">
        <v>32</v>
      </c>
      <c r="AX963" s="13" t="s">
        <v>76</v>
      </c>
      <c r="AY963" s="148" t="s">
        <v>147</v>
      </c>
    </row>
    <row r="964" spans="2:65" s="1" customFormat="1" ht="24.2" customHeight="1">
      <c r="B964" s="33"/>
      <c r="C964" s="123" t="s">
        <v>1621</v>
      </c>
      <c r="D964" s="123" t="s">
        <v>150</v>
      </c>
      <c r="E964" s="124" t="s">
        <v>1622</v>
      </c>
      <c r="F964" s="125" t="s">
        <v>1623</v>
      </c>
      <c r="G964" s="126" t="s">
        <v>166</v>
      </c>
      <c r="H964" s="127">
        <v>50</v>
      </c>
      <c r="I964" s="128"/>
      <c r="J964" s="129">
        <f>ROUND(I964*H964,2)</f>
        <v>0</v>
      </c>
      <c r="K964" s="125" t="s">
        <v>19</v>
      </c>
      <c r="L964" s="33"/>
      <c r="M964" s="130" t="s">
        <v>19</v>
      </c>
      <c r="N964" s="131" t="s">
        <v>42</v>
      </c>
      <c r="P964" s="132">
        <f>O964*H964</f>
        <v>0</v>
      </c>
      <c r="Q964" s="132">
        <v>0</v>
      </c>
      <c r="R964" s="132">
        <f>Q964*H964</f>
        <v>0</v>
      </c>
      <c r="S964" s="132">
        <v>0</v>
      </c>
      <c r="T964" s="133">
        <f>S964*H964</f>
        <v>0</v>
      </c>
      <c r="AR964" s="134" t="s">
        <v>276</v>
      </c>
      <c r="AT964" s="134" t="s">
        <v>150</v>
      </c>
      <c r="AU964" s="134" t="s">
        <v>78</v>
      </c>
      <c r="AY964" s="18" t="s">
        <v>147</v>
      </c>
      <c r="BE964" s="135">
        <f>IF(N964="základní",J964,0)</f>
        <v>0</v>
      </c>
      <c r="BF964" s="135">
        <f>IF(N964="snížená",J964,0)</f>
        <v>0</v>
      </c>
      <c r="BG964" s="135">
        <f>IF(N964="zákl. přenesená",J964,0)</f>
        <v>0</v>
      </c>
      <c r="BH964" s="135">
        <f>IF(N964="sníž. přenesená",J964,0)</f>
        <v>0</v>
      </c>
      <c r="BI964" s="135">
        <f>IF(N964="nulová",J964,0)</f>
        <v>0</v>
      </c>
      <c r="BJ964" s="18" t="s">
        <v>76</v>
      </c>
      <c r="BK964" s="135">
        <f>ROUND(I964*H964,2)</f>
        <v>0</v>
      </c>
      <c r="BL964" s="18" t="s">
        <v>276</v>
      </c>
      <c r="BM964" s="134" t="s">
        <v>1624</v>
      </c>
    </row>
    <row r="965" spans="2:65" s="13" customFormat="1">
      <c r="B965" s="147"/>
      <c r="D965" s="141" t="s">
        <v>159</v>
      </c>
      <c r="E965" s="148" t="s">
        <v>19</v>
      </c>
      <c r="F965" s="149" t="s">
        <v>516</v>
      </c>
      <c r="H965" s="150">
        <v>50</v>
      </c>
      <c r="I965" s="151"/>
      <c r="L965" s="147"/>
      <c r="M965" s="152"/>
      <c r="T965" s="153"/>
      <c r="AT965" s="148" t="s">
        <v>159</v>
      </c>
      <c r="AU965" s="148" t="s">
        <v>78</v>
      </c>
      <c r="AV965" s="13" t="s">
        <v>78</v>
      </c>
      <c r="AW965" s="13" t="s">
        <v>32</v>
      </c>
      <c r="AX965" s="13" t="s">
        <v>76</v>
      </c>
      <c r="AY965" s="148" t="s">
        <v>147</v>
      </c>
    </row>
    <row r="966" spans="2:65" s="1" customFormat="1" ht="16.5" customHeight="1">
      <c r="B966" s="33"/>
      <c r="C966" s="123" t="s">
        <v>1625</v>
      </c>
      <c r="D966" s="123" t="s">
        <v>150</v>
      </c>
      <c r="E966" s="124" t="s">
        <v>1626</v>
      </c>
      <c r="F966" s="125" t="s">
        <v>1627</v>
      </c>
      <c r="G966" s="126" t="s">
        <v>166</v>
      </c>
      <c r="H966" s="127">
        <v>100</v>
      </c>
      <c r="I966" s="128"/>
      <c r="J966" s="129">
        <f>ROUND(I966*H966,2)</f>
        <v>0</v>
      </c>
      <c r="K966" s="125" t="s">
        <v>19</v>
      </c>
      <c r="L966" s="33"/>
      <c r="M966" s="130" t="s">
        <v>19</v>
      </c>
      <c r="N966" s="131" t="s">
        <v>42</v>
      </c>
      <c r="P966" s="132">
        <f>O966*H966</f>
        <v>0</v>
      </c>
      <c r="Q966" s="132">
        <v>0</v>
      </c>
      <c r="R966" s="132">
        <f>Q966*H966</f>
        <v>0</v>
      </c>
      <c r="S966" s="132">
        <v>0</v>
      </c>
      <c r="T966" s="133">
        <f>S966*H966</f>
        <v>0</v>
      </c>
      <c r="AR966" s="134" t="s">
        <v>276</v>
      </c>
      <c r="AT966" s="134" t="s">
        <v>150</v>
      </c>
      <c r="AU966" s="134" t="s">
        <v>78</v>
      </c>
      <c r="AY966" s="18" t="s">
        <v>147</v>
      </c>
      <c r="BE966" s="135">
        <f>IF(N966="základní",J966,0)</f>
        <v>0</v>
      </c>
      <c r="BF966" s="135">
        <f>IF(N966="snížená",J966,0)</f>
        <v>0</v>
      </c>
      <c r="BG966" s="135">
        <f>IF(N966="zákl. přenesená",J966,0)</f>
        <v>0</v>
      </c>
      <c r="BH966" s="135">
        <f>IF(N966="sníž. přenesená",J966,0)</f>
        <v>0</v>
      </c>
      <c r="BI966" s="135">
        <f>IF(N966="nulová",J966,0)</f>
        <v>0</v>
      </c>
      <c r="BJ966" s="18" t="s">
        <v>76</v>
      </c>
      <c r="BK966" s="135">
        <f>ROUND(I966*H966,2)</f>
        <v>0</v>
      </c>
      <c r="BL966" s="18" t="s">
        <v>276</v>
      </c>
      <c r="BM966" s="134" t="s">
        <v>1628</v>
      </c>
    </row>
    <row r="967" spans="2:65" s="13" customFormat="1">
      <c r="B967" s="147"/>
      <c r="D967" s="141" t="s">
        <v>159</v>
      </c>
      <c r="E967" s="148" t="s">
        <v>19</v>
      </c>
      <c r="F967" s="149" t="s">
        <v>829</v>
      </c>
      <c r="H967" s="150">
        <v>100</v>
      </c>
      <c r="I967" s="151"/>
      <c r="L967" s="147"/>
      <c r="M967" s="152"/>
      <c r="T967" s="153"/>
      <c r="AT967" s="148" t="s">
        <v>159</v>
      </c>
      <c r="AU967" s="148" t="s">
        <v>78</v>
      </c>
      <c r="AV967" s="13" t="s">
        <v>78</v>
      </c>
      <c r="AW967" s="13" t="s">
        <v>32</v>
      </c>
      <c r="AX967" s="13" t="s">
        <v>76</v>
      </c>
      <c r="AY967" s="148" t="s">
        <v>147</v>
      </c>
    </row>
    <row r="968" spans="2:65" s="1" customFormat="1" ht="16.5" customHeight="1">
      <c r="B968" s="33"/>
      <c r="C968" s="123" t="s">
        <v>1629</v>
      </c>
      <c r="D968" s="123" t="s">
        <v>150</v>
      </c>
      <c r="E968" s="124" t="s">
        <v>1630</v>
      </c>
      <c r="F968" s="125" t="s">
        <v>1631</v>
      </c>
      <c r="G968" s="126" t="s">
        <v>166</v>
      </c>
      <c r="H968" s="127">
        <v>75</v>
      </c>
      <c r="I968" s="128"/>
      <c r="J968" s="129">
        <f>ROUND(I968*H968,2)</f>
        <v>0</v>
      </c>
      <c r="K968" s="125" t="s">
        <v>19</v>
      </c>
      <c r="L968" s="33"/>
      <c r="M968" s="130" t="s">
        <v>19</v>
      </c>
      <c r="N968" s="131" t="s">
        <v>42</v>
      </c>
      <c r="P968" s="132">
        <f>O968*H968</f>
        <v>0</v>
      </c>
      <c r="Q968" s="132">
        <v>0</v>
      </c>
      <c r="R968" s="132">
        <f>Q968*H968</f>
        <v>0</v>
      </c>
      <c r="S968" s="132">
        <v>0</v>
      </c>
      <c r="T968" s="133">
        <f>S968*H968</f>
        <v>0</v>
      </c>
      <c r="AR968" s="134" t="s">
        <v>276</v>
      </c>
      <c r="AT968" s="134" t="s">
        <v>150</v>
      </c>
      <c r="AU968" s="134" t="s">
        <v>78</v>
      </c>
      <c r="AY968" s="18" t="s">
        <v>147</v>
      </c>
      <c r="BE968" s="135">
        <f>IF(N968="základní",J968,0)</f>
        <v>0</v>
      </c>
      <c r="BF968" s="135">
        <f>IF(N968="snížená",J968,0)</f>
        <v>0</v>
      </c>
      <c r="BG968" s="135">
        <f>IF(N968="zákl. přenesená",J968,0)</f>
        <v>0</v>
      </c>
      <c r="BH968" s="135">
        <f>IF(N968="sníž. přenesená",J968,0)</f>
        <v>0</v>
      </c>
      <c r="BI968" s="135">
        <f>IF(N968="nulová",J968,0)</f>
        <v>0</v>
      </c>
      <c r="BJ968" s="18" t="s">
        <v>76</v>
      </c>
      <c r="BK968" s="135">
        <f>ROUND(I968*H968,2)</f>
        <v>0</v>
      </c>
      <c r="BL968" s="18" t="s">
        <v>276</v>
      </c>
      <c r="BM968" s="134" t="s">
        <v>1632</v>
      </c>
    </row>
    <row r="969" spans="2:65" s="13" customFormat="1">
      <c r="B969" s="147"/>
      <c r="D969" s="141" t="s">
        <v>159</v>
      </c>
      <c r="E969" s="148" t="s">
        <v>19</v>
      </c>
      <c r="F969" s="149" t="s">
        <v>684</v>
      </c>
      <c r="H969" s="150">
        <v>75</v>
      </c>
      <c r="I969" s="151"/>
      <c r="L969" s="147"/>
      <c r="M969" s="152"/>
      <c r="T969" s="153"/>
      <c r="AT969" s="148" t="s">
        <v>159</v>
      </c>
      <c r="AU969" s="148" t="s">
        <v>78</v>
      </c>
      <c r="AV969" s="13" t="s">
        <v>78</v>
      </c>
      <c r="AW969" s="13" t="s">
        <v>32</v>
      </c>
      <c r="AX969" s="13" t="s">
        <v>76</v>
      </c>
      <c r="AY969" s="148" t="s">
        <v>147</v>
      </c>
    </row>
    <row r="970" spans="2:65" s="1" customFormat="1" ht="16.5" customHeight="1">
      <c r="B970" s="33"/>
      <c r="C970" s="123" t="s">
        <v>1633</v>
      </c>
      <c r="D970" s="123" t="s">
        <v>150</v>
      </c>
      <c r="E970" s="124" t="s">
        <v>1634</v>
      </c>
      <c r="F970" s="125" t="s">
        <v>1635</v>
      </c>
      <c r="G970" s="126" t="s">
        <v>166</v>
      </c>
      <c r="H970" s="127">
        <v>75</v>
      </c>
      <c r="I970" s="128"/>
      <c r="J970" s="129">
        <f>ROUND(I970*H970,2)</f>
        <v>0</v>
      </c>
      <c r="K970" s="125" t="s">
        <v>19</v>
      </c>
      <c r="L970" s="33"/>
      <c r="M970" s="130" t="s">
        <v>19</v>
      </c>
      <c r="N970" s="131" t="s">
        <v>42</v>
      </c>
      <c r="P970" s="132">
        <f>O970*H970</f>
        <v>0</v>
      </c>
      <c r="Q970" s="132">
        <v>0</v>
      </c>
      <c r="R970" s="132">
        <f>Q970*H970</f>
        <v>0</v>
      </c>
      <c r="S970" s="132">
        <v>0</v>
      </c>
      <c r="T970" s="133">
        <f>S970*H970</f>
        <v>0</v>
      </c>
      <c r="AR970" s="134" t="s">
        <v>276</v>
      </c>
      <c r="AT970" s="134" t="s">
        <v>150</v>
      </c>
      <c r="AU970" s="134" t="s">
        <v>78</v>
      </c>
      <c r="AY970" s="18" t="s">
        <v>147</v>
      </c>
      <c r="BE970" s="135">
        <f>IF(N970="základní",J970,0)</f>
        <v>0</v>
      </c>
      <c r="BF970" s="135">
        <f>IF(N970="snížená",J970,0)</f>
        <v>0</v>
      </c>
      <c r="BG970" s="135">
        <f>IF(N970="zákl. přenesená",J970,0)</f>
        <v>0</v>
      </c>
      <c r="BH970" s="135">
        <f>IF(N970="sníž. přenesená",J970,0)</f>
        <v>0</v>
      </c>
      <c r="BI970" s="135">
        <f>IF(N970="nulová",J970,0)</f>
        <v>0</v>
      </c>
      <c r="BJ970" s="18" t="s">
        <v>76</v>
      </c>
      <c r="BK970" s="135">
        <f>ROUND(I970*H970,2)</f>
        <v>0</v>
      </c>
      <c r="BL970" s="18" t="s">
        <v>276</v>
      </c>
      <c r="BM970" s="134" t="s">
        <v>1636</v>
      </c>
    </row>
    <row r="971" spans="2:65" s="13" customFormat="1">
      <c r="B971" s="147"/>
      <c r="D971" s="141" t="s">
        <v>159</v>
      </c>
      <c r="E971" s="148" t="s">
        <v>19</v>
      </c>
      <c r="F971" s="149" t="s">
        <v>684</v>
      </c>
      <c r="H971" s="150">
        <v>75</v>
      </c>
      <c r="I971" s="151"/>
      <c r="L971" s="147"/>
      <c r="M971" s="152"/>
      <c r="T971" s="153"/>
      <c r="AT971" s="148" t="s">
        <v>159</v>
      </c>
      <c r="AU971" s="148" t="s">
        <v>78</v>
      </c>
      <c r="AV971" s="13" t="s">
        <v>78</v>
      </c>
      <c r="AW971" s="13" t="s">
        <v>32</v>
      </c>
      <c r="AX971" s="13" t="s">
        <v>76</v>
      </c>
      <c r="AY971" s="148" t="s">
        <v>147</v>
      </c>
    </row>
    <row r="972" spans="2:65" s="1" customFormat="1" ht="24.2" customHeight="1">
      <c r="B972" s="33"/>
      <c r="C972" s="123" t="s">
        <v>1637</v>
      </c>
      <c r="D972" s="123" t="s">
        <v>150</v>
      </c>
      <c r="E972" s="124" t="s">
        <v>1638</v>
      </c>
      <c r="F972" s="125" t="s">
        <v>1639</v>
      </c>
      <c r="G972" s="126" t="s">
        <v>317</v>
      </c>
      <c r="H972" s="127">
        <v>55</v>
      </c>
      <c r="I972" s="128"/>
      <c r="J972" s="129">
        <f>ROUND(I972*H972,2)</f>
        <v>0</v>
      </c>
      <c r="K972" s="125" t="s">
        <v>19</v>
      </c>
      <c r="L972" s="33"/>
      <c r="M972" s="130" t="s">
        <v>19</v>
      </c>
      <c r="N972" s="131" t="s">
        <v>42</v>
      </c>
      <c r="P972" s="132">
        <f>O972*H972</f>
        <v>0</v>
      </c>
      <c r="Q972" s="132">
        <v>0</v>
      </c>
      <c r="R972" s="132">
        <f>Q972*H972</f>
        <v>0</v>
      </c>
      <c r="S972" s="132">
        <v>0</v>
      </c>
      <c r="T972" s="133">
        <f>S972*H972</f>
        <v>0</v>
      </c>
      <c r="AR972" s="134" t="s">
        <v>276</v>
      </c>
      <c r="AT972" s="134" t="s">
        <v>150</v>
      </c>
      <c r="AU972" s="134" t="s">
        <v>78</v>
      </c>
      <c r="AY972" s="18" t="s">
        <v>147</v>
      </c>
      <c r="BE972" s="135">
        <f>IF(N972="základní",J972,0)</f>
        <v>0</v>
      </c>
      <c r="BF972" s="135">
        <f>IF(N972="snížená",J972,0)</f>
        <v>0</v>
      </c>
      <c r="BG972" s="135">
        <f>IF(N972="zákl. přenesená",J972,0)</f>
        <v>0</v>
      </c>
      <c r="BH972" s="135">
        <f>IF(N972="sníž. přenesená",J972,0)</f>
        <v>0</v>
      </c>
      <c r="BI972" s="135">
        <f>IF(N972="nulová",J972,0)</f>
        <v>0</v>
      </c>
      <c r="BJ972" s="18" t="s">
        <v>76</v>
      </c>
      <c r="BK972" s="135">
        <f>ROUND(I972*H972,2)</f>
        <v>0</v>
      </c>
      <c r="BL972" s="18" t="s">
        <v>276</v>
      </c>
      <c r="BM972" s="134" t="s">
        <v>1640</v>
      </c>
    </row>
    <row r="973" spans="2:65" s="13" customFormat="1">
      <c r="B973" s="147"/>
      <c r="D973" s="141" t="s">
        <v>159</v>
      </c>
      <c r="E973" s="148" t="s">
        <v>19</v>
      </c>
      <c r="F973" s="149" t="s">
        <v>546</v>
      </c>
      <c r="H973" s="150">
        <v>55</v>
      </c>
      <c r="I973" s="151"/>
      <c r="L973" s="147"/>
      <c r="M973" s="152"/>
      <c r="T973" s="153"/>
      <c r="AT973" s="148" t="s">
        <v>159</v>
      </c>
      <c r="AU973" s="148" t="s">
        <v>78</v>
      </c>
      <c r="AV973" s="13" t="s">
        <v>78</v>
      </c>
      <c r="AW973" s="13" t="s">
        <v>32</v>
      </c>
      <c r="AX973" s="13" t="s">
        <v>76</v>
      </c>
      <c r="AY973" s="148" t="s">
        <v>147</v>
      </c>
    </row>
    <row r="974" spans="2:65" s="1" customFormat="1" ht="16.5" customHeight="1">
      <c r="B974" s="33"/>
      <c r="C974" s="123" t="s">
        <v>1641</v>
      </c>
      <c r="D974" s="123" t="s">
        <v>150</v>
      </c>
      <c r="E974" s="124" t="s">
        <v>1642</v>
      </c>
      <c r="F974" s="125" t="s">
        <v>1643</v>
      </c>
      <c r="G974" s="126" t="s">
        <v>166</v>
      </c>
      <c r="H974" s="127">
        <v>3</v>
      </c>
      <c r="I974" s="128"/>
      <c r="J974" s="129">
        <f>ROUND(I974*H974,2)</f>
        <v>0</v>
      </c>
      <c r="K974" s="125" t="s">
        <v>19</v>
      </c>
      <c r="L974" s="33"/>
      <c r="M974" s="130" t="s">
        <v>19</v>
      </c>
      <c r="N974" s="131" t="s">
        <v>42</v>
      </c>
      <c r="P974" s="132">
        <f>O974*H974</f>
        <v>0</v>
      </c>
      <c r="Q974" s="132">
        <v>0</v>
      </c>
      <c r="R974" s="132">
        <f>Q974*H974</f>
        <v>0</v>
      </c>
      <c r="S974" s="132">
        <v>0</v>
      </c>
      <c r="T974" s="133">
        <f>S974*H974</f>
        <v>0</v>
      </c>
      <c r="AR974" s="134" t="s">
        <v>276</v>
      </c>
      <c r="AT974" s="134" t="s">
        <v>150</v>
      </c>
      <c r="AU974" s="134" t="s">
        <v>78</v>
      </c>
      <c r="AY974" s="18" t="s">
        <v>147</v>
      </c>
      <c r="BE974" s="135">
        <f>IF(N974="základní",J974,0)</f>
        <v>0</v>
      </c>
      <c r="BF974" s="135">
        <f>IF(N974="snížená",J974,0)</f>
        <v>0</v>
      </c>
      <c r="BG974" s="135">
        <f>IF(N974="zákl. přenesená",J974,0)</f>
        <v>0</v>
      </c>
      <c r="BH974" s="135">
        <f>IF(N974="sníž. přenesená",J974,0)</f>
        <v>0</v>
      </c>
      <c r="BI974" s="135">
        <f>IF(N974="nulová",J974,0)</f>
        <v>0</v>
      </c>
      <c r="BJ974" s="18" t="s">
        <v>76</v>
      </c>
      <c r="BK974" s="135">
        <f>ROUND(I974*H974,2)</f>
        <v>0</v>
      </c>
      <c r="BL974" s="18" t="s">
        <v>276</v>
      </c>
      <c r="BM974" s="134" t="s">
        <v>1644</v>
      </c>
    </row>
    <row r="975" spans="2:65" s="13" customFormat="1">
      <c r="B975" s="147"/>
      <c r="D975" s="141" t="s">
        <v>159</v>
      </c>
      <c r="E975" s="148" t="s">
        <v>19</v>
      </c>
      <c r="F975" s="149" t="s">
        <v>148</v>
      </c>
      <c r="H975" s="150">
        <v>3</v>
      </c>
      <c r="I975" s="151"/>
      <c r="L975" s="147"/>
      <c r="M975" s="152"/>
      <c r="T975" s="153"/>
      <c r="AT975" s="148" t="s">
        <v>159</v>
      </c>
      <c r="AU975" s="148" t="s">
        <v>78</v>
      </c>
      <c r="AV975" s="13" t="s">
        <v>78</v>
      </c>
      <c r="AW975" s="13" t="s">
        <v>32</v>
      </c>
      <c r="AX975" s="13" t="s">
        <v>76</v>
      </c>
      <c r="AY975" s="148" t="s">
        <v>147</v>
      </c>
    </row>
    <row r="976" spans="2:65" s="1" customFormat="1" ht="16.5" customHeight="1">
      <c r="B976" s="33"/>
      <c r="C976" s="123" t="s">
        <v>1645</v>
      </c>
      <c r="D976" s="123" t="s">
        <v>150</v>
      </c>
      <c r="E976" s="124" t="s">
        <v>1646</v>
      </c>
      <c r="F976" s="125" t="s">
        <v>1647</v>
      </c>
      <c r="G976" s="126" t="s">
        <v>166</v>
      </c>
      <c r="H976" s="127">
        <v>22</v>
      </c>
      <c r="I976" s="128"/>
      <c r="J976" s="129">
        <f>ROUND(I976*H976,2)</f>
        <v>0</v>
      </c>
      <c r="K976" s="125" t="s">
        <v>19</v>
      </c>
      <c r="L976" s="33"/>
      <c r="M976" s="130" t="s">
        <v>19</v>
      </c>
      <c r="N976" s="131" t="s">
        <v>42</v>
      </c>
      <c r="P976" s="132">
        <f>O976*H976</f>
        <v>0</v>
      </c>
      <c r="Q976" s="132">
        <v>0</v>
      </c>
      <c r="R976" s="132">
        <f>Q976*H976</f>
        <v>0</v>
      </c>
      <c r="S976" s="132">
        <v>0</v>
      </c>
      <c r="T976" s="133">
        <f>S976*H976</f>
        <v>0</v>
      </c>
      <c r="AR976" s="134" t="s">
        <v>276</v>
      </c>
      <c r="AT976" s="134" t="s">
        <v>150</v>
      </c>
      <c r="AU976" s="134" t="s">
        <v>78</v>
      </c>
      <c r="AY976" s="18" t="s">
        <v>147</v>
      </c>
      <c r="BE976" s="135">
        <f>IF(N976="základní",J976,0)</f>
        <v>0</v>
      </c>
      <c r="BF976" s="135">
        <f>IF(N976="snížená",J976,0)</f>
        <v>0</v>
      </c>
      <c r="BG976" s="135">
        <f>IF(N976="zákl. přenesená",J976,0)</f>
        <v>0</v>
      </c>
      <c r="BH976" s="135">
        <f>IF(N976="sníž. přenesená",J976,0)</f>
        <v>0</v>
      </c>
      <c r="BI976" s="135">
        <f>IF(N976="nulová",J976,0)</f>
        <v>0</v>
      </c>
      <c r="BJ976" s="18" t="s">
        <v>76</v>
      </c>
      <c r="BK976" s="135">
        <f>ROUND(I976*H976,2)</f>
        <v>0</v>
      </c>
      <c r="BL976" s="18" t="s">
        <v>276</v>
      </c>
      <c r="BM976" s="134" t="s">
        <v>1648</v>
      </c>
    </row>
    <row r="977" spans="2:65" s="13" customFormat="1">
      <c r="B977" s="147"/>
      <c r="D977" s="141" t="s">
        <v>159</v>
      </c>
      <c r="E977" s="148" t="s">
        <v>19</v>
      </c>
      <c r="F977" s="149" t="s">
        <v>314</v>
      </c>
      <c r="H977" s="150">
        <v>22</v>
      </c>
      <c r="I977" s="151"/>
      <c r="L977" s="147"/>
      <c r="M977" s="152"/>
      <c r="T977" s="153"/>
      <c r="AT977" s="148" t="s">
        <v>159</v>
      </c>
      <c r="AU977" s="148" t="s">
        <v>78</v>
      </c>
      <c r="AV977" s="13" t="s">
        <v>78</v>
      </c>
      <c r="AW977" s="13" t="s">
        <v>32</v>
      </c>
      <c r="AX977" s="13" t="s">
        <v>76</v>
      </c>
      <c r="AY977" s="148" t="s">
        <v>147</v>
      </c>
    </row>
    <row r="978" spans="2:65" s="1" customFormat="1" ht="16.5" customHeight="1">
      <c r="B978" s="33"/>
      <c r="C978" s="123" t="s">
        <v>1649</v>
      </c>
      <c r="D978" s="123" t="s">
        <v>150</v>
      </c>
      <c r="E978" s="124" t="s">
        <v>1650</v>
      </c>
      <c r="F978" s="125" t="s">
        <v>1651</v>
      </c>
      <c r="G978" s="126" t="s">
        <v>317</v>
      </c>
      <c r="H978" s="127">
        <v>45</v>
      </c>
      <c r="I978" s="128"/>
      <c r="J978" s="129">
        <f>ROUND(I978*H978,2)</f>
        <v>0</v>
      </c>
      <c r="K978" s="125" t="s">
        <v>19</v>
      </c>
      <c r="L978" s="33"/>
      <c r="M978" s="130" t="s">
        <v>19</v>
      </c>
      <c r="N978" s="131" t="s">
        <v>42</v>
      </c>
      <c r="P978" s="132">
        <f>O978*H978</f>
        <v>0</v>
      </c>
      <c r="Q978" s="132">
        <v>0</v>
      </c>
      <c r="R978" s="132">
        <f>Q978*H978</f>
        <v>0</v>
      </c>
      <c r="S978" s="132">
        <v>0</v>
      </c>
      <c r="T978" s="133">
        <f>S978*H978</f>
        <v>0</v>
      </c>
      <c r="AR978" s="134" t="s">
        <v>276</v>
      </c>
      <c r="AT978" s="134" t="s">
        <v>150</v>
      </c>
      <c r="AU978" s="134" t="s">
        <v>78</v>
      </c>
      <c r="AY978" s="18" t="s">
        <v>147</v>
      </c>
      <c r="BE978" s="135">
        <f>IF(N978="základní",J978,0)</f>
        <v>0</v>
      </c>
      <c r="BF978" s="135">
        <f>IF(N978="snížená",J978,0)</f>
        <v>0</v>
      </c>
      <c r="BG978" s="135">
        <f>IF(N978="zákl. přenesená",J978,0)</f>
        <v>0</v>
      </c>
      <c r="BH978" s="135">
        <f>IF(N978="sníž. přenesená",J978,0)</f>
        <v>0</v>
      </c>
      <c r="BI978" s="135">
        <f>IF(N978="nulová",J978,0)</f>
        <v>0</v>
      </c>
      <c r="BJ978" s="18" t="s">
        <v>76</v>
      </c>
      <c r="BK978" s="135">
        <f>ROUND(I978*H978,2)</f>
        <v>0</v>
      </c>
      <c r="BL978" s="18" t="s">
        <v>276</v>
      </c>
      <c r="BM978" s="134" t="s">
        <v>1652</v>
      </c>
    </row>
    <row r="979" spans="2:65" s="13" customFormat="1">
      <c r="B979" s="147"/>
      <c r="D979" s="141" t="s">
        <v>159</v>
      </c>
      <c r="E979" s="148" t="s">
        <v>19</v>
      </c>
      <c r="F979" s="149" t="s">
        <v>480</v>
      </c>
      <c r="H979" s="150">
        <v>45</v>
      </c>
      <c r="I979" s="151"/>
      <c r="L979" s="147"/>
      <c r="M979" s="152"/>
      <c r="T979" s="153"/>
      <c r="AT979" s="148" t="s">
        <v>159</v>
      </c>
      <c r="AU979" s="148" t="s">
        <v>78</v>
      </c>
      <c r="AV979" s="13" t="s">
        <v>78</v>
      </c>
      <c r="AW979" s="13" t="s">
        <v>32</v>
      </c>
      <c r="AX979" s="13" t="s">
        <v>76</v>
      </c>
      <c r="AY979" s="148" t="s">
        <v>147</v>
      </c>
    </row>
    <row r="980" spans="2:65" s="1" customFormat="1" ht="16.5" customHeight="1">
      <c r="B980" s="33"/>
      <c r="C980" s="123" t="s">
        <v>1653</v>
      </c>
      <c r="D980" s="123" t="s">
        <v>150</v>
      </c>
      <c r="E980" s="124" t="s">
        <v>1654</v>
      </c>
      <c r="F980" s="125" t="s">
        <v>1655</v>
      </c>
      <c r="G980" s="126" t="s">
        <v>153</v>
      </c>
      <c r="H980" s="127">
        <v>0.25</v>
      </c>
      <c r="I980" s="128"/>
      <c r="J980" s="129">
        <f>ROUND(I980*H980,2)</f>
        <v>0</v>
      </c>
      <c r="K980" s="125" t="s">
        <v>19</v>
      </c>
      <c r="L980" s="33"/>
      <c r="M980" s="130" t="s">
        <v>19</v>
      </c>
      <c r="N980" s="131" t="s">
        <v>42</v>
      </c>
      <c r="P980" s="132">
        <f>O980*H980</f>
        <v>0</v>
      </c>
      <c r="Q980" s="132">
        <v>0</v>
      </c>
      <c r="R980" s="132">
        <f>Q980*H980</f>
        <v>0</v>
      </c>
      <c r="S980" s="132">
        <v>0</v>
      </c>
      <c r="T980" s="133">
        <f>S980*H980</f>
        <v>0</v>
      </c>
      <c r="AR980" s="134" t="s">
        <v>276</v>
      </c>
      <c r="AT980" s="134" t="s">
        <v>150</v>
      </c>
      <c r="AU980" s="134" t="s">
        <v>78</v>
      </c>
      <c r="AY980" s="18" t="s">
        <v>147</v>
      </c>
      <c r="BE980" s="135">
        <f>IF(N980="základní",J980,0)</f>
        <v>0</v>
      </c>
      <c r="BF980" s="135">
        <f>IF(N980="snížená",J980,0)</f>
        <v>0</v>
      </c>
      <c r="BG980" s="135">
        <f>IF(N980="zákl. přenesená",J980,0)</f>
        <v>0</v>
      </c>
      <c r="BH980" s="135">
        <f>IF(N980="sníž. přenesená",J980,0)</f>
        <v>0</v>
      </c>
      <c r="BI980" s="135">
        <f>IF(N980="nulová",J980,0)</f>
        <v>0</v>
      </c>
      <c r="BJ980" s="18" t="s">
        <v>76</v>
      </c>
      <c r="BK980" s="135">
        <f>ROUND(I980*H980,2)</f>
        <v>0</v>
      </c>
      <c r="BL980" s="18" t="s">
        <v>276</v>
      </c>
      <c r="BM980" s="134" t="s">
        <v>1656</v>
      </c>
    </row>
    <row r="981" spans="2:65" s="13" customFormat="1">
      <c r="B981" s="147"/>
      <c r="D981" s="141" t="s">
        <v>159</v>
      </c>
      <c r="E981" s="148" t="s">
        <v>19</v>
      </c>
      <c r="F981" s="149" t="s">
        <v>1657</v>
      </c>
      <c r="H981" s="150">
        <v>0.25</v>
      </c>
      <c r="I981" s="151"/>
      <c r="L981" s="147"/>
      <c r="M981" s="152"/>
      <c r="T981" s="153"/>
      <c r="AT981" s="148" t="s">
        <v>159</v>
      </c>
      <c r="AU981" s="148" t="s">
        <v>78</v>
      </c>
      <c r="AV981" s="13" t="s">
        <v>78</v>
      </c>
      <c r="AW981" s="13" t="s">
        <v>32</v>
      </c>
      <c r="AX981" s="13" t="s">
        <v>76</v>
      </c>
      <c r="AY981" s="148" t="s">
        <v>147</v>
      </c>
    </row>
    <row r="982" spans="2:65" s="11" customFormat="1" ht="22.9" customHeight="1">
      <c r="B982" s="111"/>
      <c r="D982" s="112" t="s">
        <v>70</v>
      </c>
      <c r="E982" s="121" t="s">
        <v>1658</v>
      </c>
      <c r="F982" s="121" t="s">
        <v>1659</v>
      </c>
      <c r="I982" s="114"/>
      <c r="J982" s="122">
        <f>BK982</f>
        <v>0</v>
      </c>
      <c r="L982" s="111"/>
      <c r="M982" s="116"/>
      <c r="P982" s="117">
        <f>SUM(P983:P1003)</f>
        <v>0</v>
      </c>
      <c r="R982" s="117">
        <f>SUM(R983:R1003)</f>
        <v>1.6000000000000001E-3</v>
      </c>
      <c r="T982" s="118">
        <f>SUM(T983:T1003)</f>
        <v>3.456</v>
      </c>
      <c r="AR982" s="112" t="s">
        <v>78</v>
      </c>
      <c r="AT982" s="119" t="s">
        <v>70</v>
      </c>
      <c r="AU982" s="119" t="s">
        <v>76</v>
      </c>
      <c r="AY982" s="112" t="s">
        <v>147</v>
      </c>
      <c r="BK982" s="120">
        <f>SUM(BK983:BK1003)</f>
        <v>0</v>
      </c>
    </row>
    <row r="983" spans="2:65" s="1" customFormat="1" ht="37.9" customHeight="1">
      <c r="B983" s="33"/>
      <c r="C983" s="123" t="s">
        <v>1660</v>
      </c>
      <c r="D983" s="123" t="s">
        <v>150</v>
      </c>
      <c r="E983" s="124" t="s">
        <v>1661</v>
      </c>
      <c r="F983" s="125" t="s">
        <v>1662</v>
      </c>
      <c r="G983" s="126" t="s">
        <v>394</v>
      </c>
      <c r="H983" s="127">
        <v>1</v>
      </c>
      <c r="I983" s="128"/>
      <c r="J983" s="129">
        <f>ROUND(I983*H983,2)</f>
        <v>0</v>
      </c>
      <c r="K983" s="125" t="s">
        <v>19</v>
      </c>
      <c r="L983" s="33"/>
      <c r="M983" s="130" t="s">
        <v>19</v>
      </c>
      <c r="N983" s="131" t="s">
        <v>42</v>
      </c>
      <c r="P983" s="132">
        <f>O983*H983</f>
        <v>0</v>
      </c>
      <c r="Q983" s="132">
        <v>0</v>
      </c>
      <c r="R983" s="132">
        <f>Q983*H983</f>
        <v>0</v>
      </c>
      <c r="S983" s="132">
        <v>0.432</v>
      </c>
      <c r="T983" s="133">
        <f>S983*H983</f>
        <v>0.432</v>
      </c>
      <c r="AR983" s="134" t="s">
        <v>276</v>
      </c>
      <c r="AT983" s="134" t="s">
        <v>150</v>
      </c>
      <c r="AU983" s="134" t="s">
        <v>78</v>
      </c>
      <c r="AY983" s="18" t="s">
        <v>147</v>
      </c>
      <c r="BE983" s="135">
        <f>IF(N983="základní",J983,0)</f>
        <v>0</v>
      </c>
      <c r="BF983" s="135">
        <f>IF(N983="snížená",J983,0)</f>
        <v>0</v>
      </c>
      <c r="BG983" s="135">
        <f>IF(N983="zákl. přenesená",J983,0)</f>
        <v>0</v>
      </c>
      <c r="BH983" s="135">
        <f>IF(N983="sníž. přenesená",J983,0)</f>
        <v>0</v>
      </c>
      <c r="BI983" s="135">
        <f>IF(N983="nulová",J983,0)</f>
        <v>0</v>
      </c>
      <c r="BJ983" s="18" t="s">
        <v>76</v>
      </c>
      <c r="BK983" s="135">
        <f>ROUND(I983*H983,2)</f>
        <v>0</v>
      </c>
      <c r="BL983" s="18" t="s">
        <v>276</v>
      </c>
      <c r="BM983" s="134" t="s">
        <v>1663</v>
      </c>
    </row>
    <row r="984" spans="2:65" s="13" customFormat="1">
      <c r="B984" s="147"/>
      <c r="D984" s="141" t="s">
        <v>159</v>
      </c>
      <c r="E984" s="148" t="s">
        <v>19</v>
      </c>
      <c r="F984" s="149" t="s">
        <v>76</v>
      </c>
      <c r="H984" s="150">
        <v>1</v>
      </c>
      <c r="I984" s="151"/>
      <c r="L984" s="147"/>
      <c r="M984" s="152"/>
      <c r="T984" s="153"/>
      <c r="AT984" s="148" t="s">
        <v>159</v>
      </c>
      <c r="AU984" s="148" t="s">
        <v>78</v>
      </c>
      <c r="AV984" s="13" t="s">
        <v>78</v>
      </c>
      <c r="AW984" s="13" t="s">
        <v>32</v>
      </c>
      <c r="AX984" s="13" t="s">
        <v>76</v>
      </c>
      <c r="AY984" s="148" t="s">
        <v>147</v>
      </c>
    </row>
    <row r="985" spans="2:65" s="1" customFormat="1" ht="44.25" customHeight="1">
      <c r="B985" s="33"/>
      <c r="C985" s="123" t="s">
        <v>1664</v>
      </c>
      <c r="D985" s="123" t="s">
        <v>150</v>
      </c>
      <c r="E985" s="124" t="s">
        <v>1665</v>
      </c>
      <c r="F985" s="125" t="s">
        <v>1666</v>
      </c>
      <c r="G985" s="126" t="s">
        <v>394</v>
      </c>
      <c r="H985" s="127">
        <v>1</v>
      </c>
      <c r="I985" s="128"/>
      <c r="J985" s="129">
        <f>ROUND(I985*H985,2)</f>
        <v>0</v>
      </c>
      <c r="K985" s="125" t="s">
        <v>19</v>
      </c>
      <c r="L985" s="33"/>
      <c r="M985" s="130" t="s">
        <v>19</v>
      </c>
      <c r="N985" s="131" t="s">
        <v>42</v>
      </c>
      <c r="P985" s="132">
        <f>O985*H985</f>
        <v>0</v>
      </c>
      <c r="Q985" s="132">
        <v>0</v>
      </c>
      <c r="R985" s="132">
        <f>Q985*H985</f>
        <v>0</v>
      </c>
      <c r="S985" s="132">
        <v>0.432</v>
      </c>
      <c r="T985" s="133">
        <f>S985*H985</f>
        <v>0.432</v>
      </c>
      <c r="AR985" s="134" t="s">
        <v>276</v>
      </c>
      <c r="AT985" s="134" t="s">
        <v>150</v>
      </c>
      <c r="AU985" s="134" t="s">
        <v>78</v>
      </c>
      <c r="AY985" s="18" t="s">
        <v>147</v>
      </c>
      <c r="BE985" s="135">
        <f>IF(N985="základní",J985,0)</f>
        <v>0</v>
      </c>
      <c r="BF985" s="135">
        <f>IF(N985="snížená",J985,0)</f>
        <v>0</v>
      </c>
      <c r="BG985" s="135">
        <f>IF(N985="zákl. přenesená",J985,0)</f>
        <v>0</v>
      </c>
      <c r="BH985" s="135">
        <f>IF(N985="sníž. přenesená",J985,0)</f>
        <v>0</v>
      </c>
      <c r="BI985" s="135">
        <f>IF(N985="nulová",J985,0)</f>
        <v>0</v>
      </c>
      <c r="BJ985" s="18" t="s">
        <v>76</v>
      </c>
      <c r="BK985" s="135">
        <f>ROUND(I985*H985,2)</f>
        <v>0</v>
      </c>
      <c r="BL985" s="18" t="s">
        <v>276</v>
      </c>
      <c r="BM985" s="134" t="s">
        <v>1667</v>
      </c>
    </row>
    <row r="986" spans="2:65" s="13" customFormat="1">
      <c r="B986" s="147"/>
      <c r="D986" s="141" t="s">
        <v>159</v>
      </c>
      <c r="E986" s="148" t="s">
        <v>19</v>
      </c>
      <c r="F986" s="149" t="s">
        <v>76</v>
      </c>
      <c r="H986" s="150">
        <v>1</v>
      </c>
      <c r="I986" s="151"/>
      <c r="L986" s="147"/>
      <c r="M986" s="152"/>
      <c r="T986" s="153"/>
      <c r="AT986" s="148" t="s">
        <v>159</v>
      </c>
      <c r="AU986" s="148" t="s">
        <v>78</v>
      </c>
      <c r="AV986" s="13" t="s">
        <v>78</v>
      </c>
      <c r="AW986" s="13" t="s">
        <v>32</v>
      </c>
      <c r="AX986" s="13" t="s">
        <v>76</v>
      </c>
      <c r="AY986" s="148" t="s">
        <v>147</v>
      </c>
    </row>
    <row r="987" spans="2:65" s="1" customFormat="1" ht="37.9" customHeight="1">
      <c r="B987" s="33"/>
      <c r="C987" s="123" t="s">
        <v>1668</v>
      </c>
      <c r="D987" s="123" t="s">
        <v>150</v>
      </c>
      <c r="E987" s="124" t="s">
        <v>1669</v>
      </c>
      <c r="F987" s="125" t="s">
        <v>1670</v>
      </c>
      <c r="G987" s="126" t="s">
        <v>394</v>
      </c>
      <c r="H987" s="127">
        <v>1</v>
      </c>
      <c r="I987" s="128"/>
      <c r="J987" s="129">
        <f>ROUND(I987*H987,2)</f>
        <v>0</v>
      </c>
      <c r="K987" s="125" t="s">
        <v>19</v>
      </c>
      <c r="L987" s="33"/>
      <c r="M987" s="130" t="s">
        <v>19</v>
      </c>
      <c r="N987" s="131" t="s">
        <v>42</v>
      </c>
      <c r="P987" s="132">
        <f>O987*H987</f>
        <v>0</v>
      </c>
      <c r="Q987" s="132">
        <v>0</v>
      </c>
      <c r="R987" s="132">
        <f>Q987*H987</f>
        <v>0</v>
      </c>
      <c r="S987" s="132">
        <v>0.432</v>
      </c>
      <c r="T987" s="133">
        <f>S987*H987</f>
        <v>0.432</v>
      </c>
      <c r="AR987" s="134" t="s">
        <v>276</v>
      </c>
      <c r="AT987" s="134" t="s">
        <v>150</v>
      </c>
      <c r="AU987" s="134" t="s">
        <v>78</v>
      </c>
      <c r="AY987" s="18" t="s">
        <v>147</v>
      </c>
      <c r="BE987" s="135">
        <f>IF(N987="základní",J987,0)</f>
        <v>0</v>
      </c>
      <c r="BF987" s="135">
        <f>IF(N987="snížená",J987,0)</f>
        <v>0</v>
      </c>
      <c r="BG987" s="135">
        <f>IF(N987="zákl. přenesená",J987,0)</f>
        <v>0</v>
      </c>
      <c r="BH987" s="135">
        <f>IF(N987="sníž. přenesená",J987,0)</f>
        <v>0</v>
      </c>
      <c r="BI987" s="135">
        <f>IF(N987="nulová",J987,0)</f>
        <v>0</v>
      </c>
      <c r="BJ987" s="18" t="s">
        <v>76</v>
      </c>
      <c r="BK987" s="135">
        <f>ROUND(I987*H987,2)</f>
        <v>0</v>
      </c>
      <c r="BL987" s="18" t="s">
        <v>276</v>
      </c>
      <c r="BM987" s="134" t="s">
        <v>1671</v>
      </c>
    </row>
    <row r="988" spans="2:65" s="13" customFormat="1">
      <c r="B988" s="147"/>
      <c r="D988" s="141" t="s">
        <v>159</v>
      </c>
      <c r="E988" s="148" t="s">
        <v>19</v>
      </c>
      <c r="F988" s="149" t="s">
        <v>76</v>
      </c>
      <c r="H988" s="150">
        <v>1</v>
      </c>
      <c r="I988" s="151"/>
      <c r="L988" s="147"/>
      <c r="M988" s="152"/>
      <c r="T988" s="153"/>
      <c r="AT988" s="148" t="s">
        <v>159</v>
      </c>
      <c r="AU988" s="148" t="s">
        <v>78</v>
      </c>
      <c r="AV988" s="13" t="s">
        <v>78</v>
      </c>
      <c r="AW988" s="13" t="s">
        <v>32</v>
      </c>
      <c r="AX988" s="13" t="s">
        <v>76</v>
      </c>
      <c r="AY988" s="148" t="s">
        <v>147</v>
      </c>
    </row>
    <row r="989" spans="2:65" s="1" customFormat="1" ht="24.2" customHeight="1">
      <c r="B989" s="33"/>
      <c r="C989" s="123" t="s">
        <v>1672</v>
      </c>
      <c r="D989" s="123" t="s">
        <v>150</v>
      </c>
      <c r="E989" s="124" t="s">
        <v>1673</v>
      </c>
      <c r="F989" s="125" t="s">
        <v>1674</v>
      </c>
      <c r="G989" s="126" t="s">
        <v>166</v>
      </c>
      <c r="H989" s="127">
        <v>4</v>
      </c>
      <c r="I989" s="128"/>
      <c r="J989" s="129">
        <f>ROUND(I989*H989,2)</f>
        <v>0</v>
      </c>
      <c r="K989" s="125" t="s">
        <v>154</v>
      </c>
      <c r="L989" s="33"/>
      <c r="M989" s="130" t="s">
        <v>19</v>
      </c>
      <c r="N989" s="131" t="s">
        <v>42</v>
      </c>
      <c r="P989" s="132">
        <f>O989*H989</f>
        <v>0</v>
      </c>
      <c r="Q989" s="132">
        <v>0</v>
      </c>
      <c r="R989" s="132">
        <f>Q989*H989</f>
        <v>0</v>
      </c>
      <c r="S989" s="132">
        <v>0</v>
      </c>
      <c r="T989" s="133">
        <f>S989*H989</f>
        <v>0</v>
      </c>
      <c r="AR989" s="134" t="s">
        <v>276</v>
      </c>
      <c r="AT989" s="134" t="s">
        <v>150</v>
      </c>
      <c r="AU989" s="134" t="s">
        <v>78</v>
      </c>
      <c r="AY989" s="18" t="s">
        <v>147</v>
      </c>
      <c r="BE989" s="135">
        <f>IF(N989="základní",J989,0)</f>
        <v>0</v>
      </c>
      <c r="BF989" s="135">
        <f>IF(N989="snížená",J989,0)</f>
        <v>0</v>
      </c>
      <c r="BG989" s="135">
        <f>IF(N989="zákl. přenesená",J989,0)</f>
        <v>0</v>
      </c>
      <c r="BH989" s="135">
        <f>IF(N989="sníž. přenesená",J989,0)</f>
        <v>0</v>
      </c>
      <c r="BI989" s="135">
        <f>IF(N989="nulová",J989,0)</f>
        <v>0</v>
      </c>
      <c r="BJ989" s="18" t="s">
        <v>76</v>
      </c>
      <c r="BK989" s="135">
        <f>ROUND(I989*H989,2)</f>
        <v>0</v>
      </c>
      <c r="BL989" s="18" t="s">
        <v>276</v>
      </c>
      <c r="BM989" s="134" t="s">
        <v>1675</v>
      </c>
    </row>
    <row r="990" spans="2:65" s="1" customFormat="1">
      <c r="B990" s="33"/>
      <c r="D990" s="136" t="s">
        <v>157</v>
      </c>
      <c r="F990" s="137" t="s">
        <v>1676</v>
      </c>
      <c r="I990" s="138"/>
      <c r="L990" s="33"/>
      <c r="M990" s="139"/>
      <c r="T990" s="54"/>
      <c r="AT990" s="18" t="s">
        <v>157</v>
      </c>
      <c r="AU990" s="18" t="s">
        <v>78</v>
      </c>
    </row>
    <row r="991" spans="2:65" s="13" customFormat="1">
      <c r="B991" s="147"/>
      <c r="D991" s="141" t="s">
        <v>159</v>
      </c>
      <c r="E991" s="148" t="s">
        <v>19</v>
      </c>
      <c r="F991" s="149" t="s">
        <v>1677</v>
      </c>
      <c r="H991" s="150">
        <v>4</v>
      </c>
      <c r="I991" s="151"/>
      <c r="L991" s="147"/>
      <c r="M991" s="152"/>
      <c r="T991" s="153"/>
      <c r="AT991" s="148" t="s">
        <v>159</v>
      </c>
      <c r="AU991" s="148" t="s">
        <v>78</v>
      </c>
      <c r="AV991" s="13" t="s">
        <v>78</v>
      </c>
      <c r="AW991" s="13" t="s">
        <v>32</v>
      </c>
      <c r="AX991" s="13" t="s">
        <v>76</v>
      </c>
      <c r="AY991" s="148" t="s">
        <v>147</v>
      </c>
    </row>
    <row r="992" spans="2:65" s="1" customFormat="1" ht="16.5" customHeight="1">
      <c r="B992" s="33"/>
      <c r="C992" s="161" t="s">
        <v>1678</v>
      </c>
      <c r="D992" s="161" t="s">
        <v>338</v>
      </c>
      <c r="E992" s="162" t="s">
        <v>1679</v>
      </c>
      <c r="F992" s="163" t="s">
        <v>1680</v>
      </c>
      <c r="G992" s="164" t="s">
        <v>166</v>
      </c>
      <c r="H992" s="165">
        <v>4</v>
      </c>
      <c r="I992" s="166"/>
      <c r="J992" s="167">
        <f>ROUND(I992*H992,2)</f>
        <v>0</v>
      </c>
      <c r="K992" s="163" t="s">
        <v>154</v>
      </c>
      <c r="L992" s="168"/>
      <c r="M992" s="169" t="s">
        <v>19</v>
      </c>
      <c r="N992" s="170" t="s">
        <v>42</v>
      </c>
      <c r="P992" s="132">
        <f>O992*H992</f>
        <v>0</v>
      </c>
      <c r="Q992" s="132">
        <v>4.0000000000000002E-4</v>
      </c>
      <c r="R992" s="132">
        <f>Q992*H992</f>
        <v>1.6000000000000001E-3</v>
      </c>
      <c r="S992" s="132">
        <v>0</v>
      </c>
      <c r="T992" s="133">
        <f>S992*H992</f>
        <v>0</v>
      </c>
      <c r="AR992" s="134" t="s">
        <v>381</v>
      </c>
      <c r="AT992" s="134" t="s">
        <v>338</v>
      </c>
      <c r="AU992" s="134" t="s">
        <v>78</v>
      </c>
      <c r="AY992" s="18" t="s">
        <v>147</v>
      </c>
      <c r="BE992" s="135">
        <f>IF(N992="základní",J992,0)</f>
        <v>0</v>
      </c>
      <c r="BF992" s="135">
        <f>IF(N992="snížená",J992,0)</f>
        <v>0</v>
      </c>
      <c r="BG992" s="135">
        <f>IF(N992="zákl. přenesená",J992,0)</f>
        <v>0</v>
      </c>
      <c r="BH992" s="135">
        <f>IF(N992="sníž. přenesená",J992,0)</f>
        <v>0</v>
      </c>
      <c r="BI992" s="135">
        <f>IF(N992="nulová",J992,0)</f>
        <v>0</v>
      </c>
      <c r="BJ992" s="18" t="s">
        <v>76</v>
      </c>
      <c r="BK992" s="135">
        <f>ROUND(I992*H992,2)</f>
        <v>0</v>
      </c>
      <c r="BL992" s="18" t="s">
        <v>276</v>
      </c>
      <c r="BM992" s="134" t="s">
        <v>1681</v>
      </c>
    </row>
    <row r="993" spans="2:65" s="1" customFormat="1" ht="24.2" customHeight="1">
      <c r="B993" s="33"/>
      <c r="C993" s="123" t="s">
        <v>1682</v>
      </c>
      <c r="D993" s="123" t="s">
        <v>150</v>
      </c>
      <c r="E993" s="124" t="s">
        <v>1683</v>
      </c>
      <c r="F993" s="125" t="s">
        <v>1684</v>
      </c>
      <c r="G993" s="126" t="s">
        <v>394</v>
      </c>
      <c r="H993" s="127">
        <v>1</v>
      </c>
      <c r="I993" s="128"/>
      <c r="J993" s="129">
        <f>ROUND(I993*H993,2)</f>
        <v>0</v>
      </c>
      <c r="K993" s="125" t="s">
        <v>19</v>
      </c>
      <c r="L993" s="33"/>
      <c r="M993" s="130" t="s">
        <v>19</v>
      </c>
      <c r="N993" s="131" t="s">
        <v>42</v>
      </c>
      <c r="P993" s="132">
        <f>O993*H993</f>
        <v>0</v>
      </c>
      <c r="Q993" s="132">
        <v>0</v>
      </c>
      <c r="R993" s="132">
        <f>Q993*H993</f>
        <v>0</v>
      </c>
      <c r="S993" s="132">
        <v>0.432</v>
      </c>
      <c r="T993" s="133">
        <f>S993*H993</f>
        <v>0.432</v>
      </c>
      <c r="AR993" s="134" t="s">
        <v>276</v>
      </c>
      <c r="AT993" s="134" t="s">
        <v>150</v>
      </c>
      <c r="AU993" s="134" t="s">
        <v>78</v>
      </c>
      <c r="AY993" s="18" t="s">
        <v>147</v>
      </c>
      <c r="BE993" s="135">
        <f>IF(N993="základní",J993,0)</f>
        <v>0</v>
      </c>
      <c r="BF993" s="135">
        <f>IF(N993="snížená",J993,0)</f>
        <v>0</v>
      </c>
      <c r="BG993" s="135">
        <f>IF(N993="zákl. přenesená",J993,0)</f>
        <v>0</v>
      </c>
      <c r="BH993" s="135">
        <f>IF(N993="sníž. přenesená",J993,0)</f>
        <v>0</v>
      </c>
      <c r="BI993" s="135">
        <f>IF(N993="nulová",J993,0)</f>
        <v>0</v>
      </c>
      <c r="BJ993" s="18" t="s">
        <v>76</v>
      </c>
      <c r="BK993" s="135">
        <f>ROUND(I993*H993,2)</f>
        <v>0</v>
      </c>
      <c r="BL993" s="18" t="s">
        <v>276</v>
      </c>
      <c r="BM993" s="134" t="s">
        <v>1685</v>
      </c>
    </row>
    <row r="994" spans="2:65" s="13" customFormat="1">
      <c r="B994" s="147"/>
      <c r="D994" s="141" t="s">
        <v>159</v>
      </c>
      <c r="E994" s="148" t="s">
        <v>19</v>
      </c>
      <c r="F994" s="149" t="s">
        <v>76</v>
      </c>
      <c r="H994" s="150">
        <v>1</v>
      </c>
      <c r="I994" s="151"/>
      <c r="L994" s="147"/>
      <c r="M994" s="152"/>
      <c r="T994" s="153"/>
      <c r="AT994" s="148" t="s">
        <v>159</v>
      </c>
      <c r="AU994" s="148" t="s">
        <v>78</v>
      </c>
      <c r="AV994" s="13" t="s">
        <v>78</v>
      </c>
      <c r="AW994" s="13" t="s">
        <v>32</v>
      </c>
      <c r="AX994" s="13" t="s">
        <v>76</v>
      </c>
      <c r="AY994" s="148" t="s">
        <v>147</v>
      </c>
    </row>
    <row r="995" spans="2:65" s="1" customFormat="1" ht="24.2" customHeight="1">
      <c r="B995" s="33"/>
      <c r="C995" s="123" t="s">
        <v>1686</v>
      </c>
      <c r="D995" s="123" t="s">
        <v>150</v>
      </c>
      <c r="E995" s="124" t="s">
        <v>1687</v>
      </c>
      <c r="F995" s="125" t="s">
        <v>1688</v>
      </c>
      <c r="G995" s="126" t="s">
        <v>394</v>
      </c>
      <c r="H995" s="127">
        <v>1</v>
      </c>
      <c r="I995" s="128"/>
      <c r="J995" s="129">
        <f>ROUND(I995*H995,2)</f>
        <v>0</v>
      </c>
      <c r="K995" s="125" t="s">
        <v>19</v>
      </c>
      <c r="L995" s="33"/>
      <c r="M995" s="130" t="s">
        <v>19</v>
      </c>
      <c r="N995" s="131" t="s">
        <v>42</v>
      </c>
      <c r="P995" s="132">
        <f>O995*H995</f>
        <v>0</v>
      </c>
      <c r="Q995" s="132">
        <v>0</v>
      </c>
      <c r="R995" s="132">
        <f>Q995*H995</f>
        <v>0</v>
      </c>
      <c r="S995" s="132">
        <v>0.432</v>
      </c>
      <c r="T995" s="133">
        <f>S995*H995</f>
        <v>0.432</v>
      </c>
      <c r="AR995" s="134" t="s">
        <v>276</v>
      </c>
      <c r="AT995" s="134" t="s">
        <v>150</v>
      </c>
      <c r="AU995" s="134" t="s">
        <v>78</v>
      </c>
      <c r="AY995" s="18" t="s">
        <v>147</v>
      </c>
      <c r="BE995" s="135">
        <f>IF(N995="základní",J995,0)</f>
        <v>0</v>
      </c>
      <c r="BF995" s="135">
        <f>IF(N995="snížená",J995,0)</f>
        <v>0</v>
      </c>
      <c r="BG995" s="135">
        <f>IF(N995="zákl. přenesená",J995,0)</f>
        <v>0</v>
      </c>
      <c r="BH995" s="135">
        <f>IF(N995="sníž. přenesená",J995,0)</f>
        <v>0</v>
      </c>
      <c r="BI995" s="135">
        <f>IF(N995="nulová",J995,0)</f>
        <v>0</v>
      </c>
      <c r="BJ995" s="18" t="s">
        <v>76</v>
      </c>
      <c r="BK995" s="135">
        <f>ROUND(I995*H995,2)</f>
        <v>0</v>
      </c>
      <c r="BL995" s="18" t="s">
        <v>276</v>
      </c>
      <c r="BM995" s="134" t="s">
        <v>1689</v>
      </c>
    </row>
    <row r="996" spans="2:65" s="13" customFormat="1">
      <c r="B996" s="147"/>
      <c r="D996" s="141" t="s">
        <v>159</v>
      </c>
      <c r="E996" s="148" t="s">
        <v>19</v>
      </c>
      <c r="F996" s="149" t="s">
        <v>76</v>
      </c>
      <c r="H996" s="150">
        <v>1</v>
      </c>
      <c r="I996" s="151"/>
      <c r="L996" s="147"/>
      <c r="M996" s="152"/>
      <c r="T996" s="153"/>
      <c r="AT996" s="148" t="s">
        <v>159</v>
      </c>
      <c r="AU996" s="148" t="s">
        <v>78</v>
      </c>
      <c r="AV996" s="13" t="s">
        <v>78</v>
      </c>
      <c r="AW996" s="13" t="s">
        <v>32</v>
      </c>
      <c r="AX996" s="13" t="s">
        <v>76</v>
      </c>
      <c r="AY996" s="148" t="s">
        <v>147</v>
      </c>
    </row>
    <row r="997" spans="2:65" s="1" customFormat="1" ht="49.15" customHeight="1">
      <c r="B997" s="33"/>
      <c r="C997" s="123" t="s">
        <v>1690</v>
      </c>
      <c r="D997" s="123" t="s">
        <v>150</v>
      </c>
      <c r="E997" s="124" t="s">
        <v>1691</v>
      </c>
      <c r="F997" s="125" t="s">
        <v>1692</v>
      </c>
      <c r="G997" s="126" t="s">
        <v>394</v>
      </c>
      <c r="H997" s="127">
        <v>1</v>
      </c>
      <c r="I997" s="128"/>
      <c r="J997" s="129">
        <f>ROUND(I997*H997,2)</f>
        <v>0</v>
      </c>
      <c r="K997" s="125" t="s">
        <v>19</v>
      </c>
      <c r="L997" s="33"/>
      <c r="M997" s="130" t="s">
        <v>19</v>
      </c>
      <c r="N997" s="131" t="s">
        <v>42</v>
      </c>
      <c r="P997" s="132">
        <f>O997*H997</f>
        <v>0</v>
      </c>
      <c r="Q997" s="132">
        <v>0</v>
      </c>
      <c r="R997" s="132">
        <f>Q997*H997</f>
        <v>0</v>
      </c>
      <c r="S997" s="132">
        <v>0.432</v>
      </c>
      <c r="T997" s="133">
        <f>S997*H997</f>
        <v>0.432</v>
      </c>
      <c r="AR997" s="134" t="s">
        <v>276</v>
      </c>
      <c r="AT997" s="134" t="s">
        <v>150</v>
      </c>
      <c r="AU997" s="134" t="s">
        <v>78</v>
      </c>
      <c r="AY997" s="18" t="s">
        <v>147</v>
      </c>
      <c r="BE997" s="135">
        <f>IF(N997="základní",J997,0)</f>
        <v>0</v>
      </c>
      <c r="BF997" s="135">
        <f>IF(N997="snížená",J997,0)</f>
        <v>0</v>
      </c>
      <c r="BG997" s="135">
        <f>IF(N997="zákl. přenesená",J997,0)</f>
        <v>0</v>
      </c>
      <c r="BH997" s="135">
        <f>IF(N997="sníž. přenesená",J997,0)</f>
        <v>0</v>
      </c>
      <c r="BI997" s="135">
        <f>IF(N997="nulová",J997,0)</f>
        <v>0</v>
      </c>
      <c r="BJ997" s="18" t="s">
        <v>76</v>
      </c>
      <c r="BK997" s="135">
        <f>ROUND(I997*H997,2)</f>
        <v>0</v>
      </c>
      <c r="BL997" s="18" t="s">
        <v>276</v>
      </c>
      <c r="BM997" s="134" t="s">
        <v>1693</v>
      </c>
    </row>
    <row r="998" spans="2:65" s="12" customFormat="1">
      <c r="B998" s="140"/>
      <c r="D998" s="141" t="s">
        <v>159</v>
      </c>
      <c r="E998" s="142" t="s">
        <v>19</v>
      </c>
      <c r="F998" s="143" t="s">
        <v>1694</v>
      </c>
      <c r="H998" s="142" t="s">
        <v>19</v>
      </c>
      <c r="I998" s="144"/>
      <c r="L998" s="140"/>
      <c r="M998" s="145"/>
      <c r="T998" s="146"/>
      <c r="AT998" s="142" t="s">
        <v>159</v>
      </c>
      <c r="AU998" s="142" t="s">
        <v>78</v>
      </c>
      <c r="AV998" s="12" t="s">
        <v>76</v>
      </c>
      <c r="AW998" s="12" t="s">
        <v>32</v>
      </c>
      <c r="AX998" s="12" t="s">
        <v>71</v>
      </c>
      <c r="AY998" s="142" t="s">
        <v>147</v>
      </c>
    </row>
    <row r="999" spans="2:65" s="13" customFormat="1">
      <c r="B999" s="147"/>
      <c r="D999" s="141" t="s">
        <v>159</v>
      </c>
      <c r="E999" s="148" t="s">
        <v>19</v>
      </c>
      <c r="F999" s="149" t="s">
        <v>76</v>
      </c>
      <c r="H999" s="150">
        <v>1</v>
      </c>
      <c r="I999" s="151"/>
      <c r="L999" s="147"/>
      <c r="M999" s="152"/>
      <c r="T999" s="153"/>
      <c r="AT999" s="148" t="s">
        <v>159</v>
      </c>
      <c r="AU999" s="148" t="s">
        <v>78</v>
      </c>
      <c r="AV999" s="13" t="s">
        <v>78</v>
      </c>
      <c r="AW999" s="13" t="s">
        <v>32</v>
      </c>
      <c r="AX999" s="13" t="s">
        <v>76</v>
      </c>
      <c r="AY999" s="148" t="s">
        <v>147</v>
      </c>
    </row>
    <row r="1000" spans="2:65" s="1" customFormat="1" ht="24.2" customHeight="1">
      <c r="B1000" s="33"/>
      <c r="C1000" s="123" t="s">
        <v>1695</v>
      </c>
      <c r="D1000" s="123" t="s">
        <v>150</v>
      </c>
      <c r="E1000" s="124" t="s">
        <v>1696</v>
      </c>
      <c r="F1000" s="125" t="s">
        <v>1697</v>
      </c>
      <c r="G1000" s="126" t="s">
        <v>394</v>
      </c>
      <c r="H1000" s="127">
        <v>1</v>
      </c>
      <c r="I1000" s="128"/>
      <c r="J1000" s="129">
        <f>ROUND(I1000*H1000,2)</f>
        <v>0</v>
      </c>
      <c r="K1000" s="125" t="s">
        <v>19</v>
      </c>
      <c r="L1000" s="33"/>
      <c r="M1000" s="130" t="s">
        <v>19</v>
      </c>
      <c r="N1000" s="131" t="s">
        <v>42</v>
      </c>
      <c r="P1000" s="132">
        <f>O1000*H1000</f>
        <v>0</v>
      </c>
      <c r="Q1000" s="132">
        <v>0</v>
      </c>
      <c r="R1000" s="132">
        <f>Q1000*H1000</f>
        <v>0</v>
      </c>
      <c r="S1000" s="132">
        <v>0.432</v>
      </c>
      <c r="T1000" s="133">
        <f>S1000*H1000</f>
        <v>0.432</v>
      </c>
      <c r="AR1000" s="134" t="s">
        <v>276</v>
      </c>
      <c r="AT1000" s="134" t="s">
        <v>150</v>
      </c>
      <c r="AU1000" s="134" t="s">
        <v>78</v>
      </c>
      <c r="AY1000" s="18" t="s">
        <v>147</v>
      </c>
      <c r="BE1000" s="135">
        <f>IF(N1000="základní",J1000,0)</f>
        <v>0</v>
      </c>
      <c r="BF1000" s="135">
        <f>IF(N1000="snížená",J1000,0)</f>
        <v>0</v>
      </c>
      <c r="BG1000" s="135">
        <f>IF(N1000="zákl. přenesená",J1000,0)</f>
        <v>0</v>
      </c>
      <c r="BH1000" s="135">
        <f>IF(N1000="sníž. přenesená",J1000,0)</f>
        <v>0</v>
      </c>
      <c r="BI1000" s="135">
        <f>IF(N1000="nulová",J1000,0)</f>
        <v>0</v>
      </c>
      <c r="BJ1000" s="18" t="s">
        <v>76</v>
      </c>
      <c r="BK1000" s="135">
        <f>ROUND(I1000*H1000,2)</f>
        <v>0</v>
      </c>
      <c r="BL1000" s="18" t="s">
        <v>276</v>
      </c>
      <c r="BM1000" s="134" t="s">
        <v>1698</v>
      </c>
    </row>
    <row r="1001" spans="2:65" s="13" customFormat="1">
      <c r="B1001" s="147"/>
      <c r="D1001" s="141" t="s">
        <v>159</v>
      </c>
      <c r="E1001" s="148" t="s">
        <v>19</v>
      </c>
      <c r="F1001" s="149" t="s">
        <v>76</v>
      </c>
      <c r="H1001" s="150">
        <v>1</v>
      </c>
      <c r="I1001" s="151"/>
      <c r="L1001" s="147"/>
      <c r="M1001" s="152"/>
      <c r="T1001" s="153"/>
      <c r="AT1001" s="148" t="s">
        <v>159</v>
      </c>
      <c r="AU1001" s="148" t="s">
        <v>78</v>
      </c>
      <c r="AV1001" s="13" t="s">
        <v>78</v>
      </c>
      <c r="AW1001" s="13" t="s">
        <v>32</v>
      </c>
      <c r="AX1001" s="13" t="s">
        <v>76</v>
      </c>
      <c r="AY1001" s="148" t="s">
        <v>147</v>
      </c>
    </row>
    <row r="1002" spans="2:65" s="1" customFormat="1" ht="21.75" customHeight="1">
      <c r="B1002" s="33"/>
      <c r="C1002" s="123" t="s">
        <v>1699</v>
      </c>
      <c r="D1002" s="123" t="s">
        <v>150</v>
      </c>
      <c r="E1002" s="124" t="s">
        <v>1700</v>
      </c>
      <c r="F1002" s="125" t="s">
        <v>1701</v>
      </c>
      <c r="G1002" s="126" t="s">
        <v>394</v>
      </c>
      <c r="H1002" s="127">
        <v>1</v>
      </c>
      <c r="I1002" s="128"/>
      <c r="J1002" s="129">
        <f>ROUND(I1002*H1002,2)</f>
        <v>0</v>
      </c>
      <c r="K1002" s="125" t="s">
        <v>19</v>
      </c>
      <c r="L1002" s="33"/>
      <c r="M1002" s="130" t="s">
        <v>19</v>
      </c>
      <c r="N1002" s="131" t="s">
        <v>42</v>
      </c>
      <c r="P1002" s="132">
        <f>O1002*H1002</f>
        <v>0</v>
      </c>
      <c r="Q1002" s="132">
        <v>0</v>
      </c>
      <c r="R1002" s="132">
        <f>Q1002*H1002</f>
        <v>0</v>
      </c>
      <c r="S1002" s="132">
        <v>0.432</v>
      </c>
      <c r="T1002" s="133">
        <f>S1002*H1002</f>
        <v>0.432</v>
      </c>
      <c r="AR1002" s="134" t="s">
        <v>276</v>
      </c>
      <c r="AT1002" s="134" t="s">
        <v>150</v>
      </c>
      <c r="AU1002" s="134" t="s">
        <v>78</v>
      </c>
      <c r="AY1002" s="18" t="s">
        <v>147</v>
      </c>
      <c r="BE1002" s="135">
        <f>IF(N1002="základní",J1002,0)</f>
        <v>0</v>
      </c>
      <c r="BF1002" s="135">
        <f>IF(N1002="snížená",J1002,0)</f>
        <v>0</v>
      </c>
      <c r="BG1002" s="135">
        <f>IF(N1002="zákl. přenesená",J1002,0)</f>
        <v>0</v>
      </c>
      <c r="BH1002" s="135">
        <f>IF(N1002="sníž. přenesená",J1002,0)</f>
        <v>0</v>
      </c>
      <c r="BI1002" s="135">
        <f>IF(N1002="nulová",J1002,0)</f>
        <v>0</v>
      </c>
      <c r="BJ1002" s="18" t="s">
        <v>76</v>
      </c>
      <c r="BK1002" s="135">
        <f>ROUND(I1002*H1002,2)</f>
        <v>0</v>
      </c>
      <c r="BL1002" s="18" t="s">
        <v>276</v>
      </c>
      <c r="BM1002" s="134" t="s">
        <v>1702</v>
      </c>
    </row>
    <row r="1003" spans="2:65" s="13" customFormat="1">
      <c r="B1003" s="147"/>
      <c r="D1003" s="141" t="s">
        <v>159</v>
      </c>
      <c r="E1003" s="148" t="s">
        <v>19</v>
      </c>
      <c r="F1003" s="149" t="s">
        <v>76</v>
      </c>
      <c r="H1003" s="150">
        <v>1</v>
      </c>
      <c r="I1003" s="151"/>
      <c r="L1003" s="147"/>
      <c r="M1003" s="152"/>
      <c r="T1003" s="153"/>
      <c r="AT1003" s="148" t="s">
        <v>159</v>
      </c>
      <c r="AU1003" s="148" t="s">
        <v>78</v>
      </c>
      <c r="AV1003" s="13" t="s">
        <v>78</v>
      </c>
      <c r="AW1003" s="13" t="s">
        <v>32</v>
      </c>
      <c r="AX1003" s="13" t="s">
        <v>76</v>
      </c>
      <c r="AY1003" s="148" t="s">
        <v>147</v>
      </c>
    </row>
    <row r="1004" spans="2:65" s="11" customFormat="1" ht="22.9" customHeight="1">
      <c r="B1004" s="111"/>
      <c r="D1004" s="112" t="s">
        <v>70</v>
      </c>
      <c r="E1004" s="121" t="s">
        <v>1703</v>
      </c>
      <c r="F1004" s="121" t="s">
        <v>1704</v>
      </c>
      <c r="I1004" s="114"/>
      <c r="J1004" s="122">
        <f>BK1004</f>
        <v>0</v>
      </c>
      <c r="L1004" s="111"/>
      <c r="M1004" s="116"/>
      <c r="P1004" s="117">
        <f>SUM(P1005:P1209)</f>
        <v>0</v>
      </c>
      <c r="R1004" s="117">
        <f>SUM(R1005:R1209)</f>
        <v>0</v>
      </c>
      <c r="T1004" s="118">
        <f>SUM(T1005:T1209)</f>
        <v>0</v>
      </c>
      <c r="AR1004" s="112" t="s">
        <v>78</v>
      </c>
      <c r="AT1004" s="119" t="s">
        <v>70</v>
      </c>
      <c r="AU1004" s="119" t="s">
        <v>76</v>
      </c>
      <c r="AY1004" s="112" t="s">
        <v>147</v>
      </c>
      <c r="BK1004" s="120">
        <f>SUM(BK1005:BK1209)</f>
        <v>0</v>
      </c>
    </row>
    <row r="1005" spans="2:65" s="1" customFormat="1" ht="37.9" customHeight="1">
      <c r="B1005" s="33"/>
      <c r="C1005" s="123" t="s">
        <v>1705</v>
      </c>
      <c r="D1005" s="123" t="s">
        <v>150</v>
      </c>
      <c r="E1005" s="124" t="s">
        <v>1706</v>
      </c>
      <c r="F1005" s="125" t="s">
        <v>1707</v>
      </c>
      <c r="G1005" s="126" t="s">
        <v>166</v>
      </c>
      <c r="H1005" s="127">
        <v>1</v>
      </c>
      <c r="I1005" s="128"/>
      <c r="J1005" s="129">
        <f>ROUND(I1005*H1005,2)</f>
        <v>0</v>
      </c>
      <c r="K1005" s="125" t="s">
        <v>19</v>
      </c>
      <c r="L1005" s="33"/>
      <c r="M1005" s="130" t="s">
        <v>19</v>
      </c>
      <c r="N1005" s="131" t="s">
        <v>42</v>
      </c>
      <c r="P1005" s="132">
        <f>O1005*H1005</f>
        <v>0</v>
      </c>
      <c r="Q1005" s="132">
        <v>0</v>
      </c>
      <c r="R1005" s="132">
        <f>Q1005*H1005</f>
        <v>0</v>
      </c>
      <c r="S1005" s="132">
        <v>0</v>
      </c>
      <c r="T1005" s="133">
        <f>S1005*H1005</f>
        <v>0</v>
      </c>
      <c r="AR1005" s="134" t="s">
        <v>276</v>
      </c>
      <c r="AT1005" s="134" t="s">
        <v>150</v>
      </c>
      <c r="AU1005" s="134" t="s">
        <v>78</v>
      </c>
      <c r="AY1005" s="18" t="s">
        <v>147</v>
      </c>
      <c r="BE1005" s="135">
        <f>IF(N1005="základní",J1005,0)</f>
        <v>0</v>
      </c>
      <c r="BF1005" s="135">
        <f>IF(N1005="snížená",J1005,0)</f>
        <v>0</v>
      </c>
      <c r="BG1005" s="135">
        <f>IF(N1005="zákl. přenesená",J1005,0)</f>
        <v>0</v>
      </c>
      <c r="BH1005" s="135">
        <f>IF(N1005="sníž. přenesená",J1005,0)</f>
        <v>0</v>
      </c>
      <c r="BI1005" s="135">
        <f>IF(N1005="nulová",J1005,0)</f>
        <v>0</v>
      </c>
      <c r="BJ1005" s="18" t="s">
        <v>76</v>
      </c>
      <c r="BK1005" s="135">
        <f>ROUND(I1005*H1005,2)</f>
        <v>0</v>
      </c>
      <c r="BL1005" s="18" t="s">
        <v>276</v>
      </c>
      <c r="BM1005" s="134" t="s">
        <v>1708</v>
      </c>
    </row>
    <row r="1006" spans="2:65" s="12" customFormat="1" ht="22.5">
      <c r="B1006" s="140"/>
      <c r="D1006" s="141" t="s">
        <v>159</v>
      </c>
      <c r="E1006" s="142" t="s">
        <v>19</v>
      </c>
      <c r="F1006" s="143" t="s">
        <v>1709</v>
      </c>
      <c r="H1006" s="142" t="s">
        <v>19</v>
      </c>
      <c r="I1006" s="144"/>
      <c r="L1006" s="140"/>
      <c r="M1006" s="145"/>
      <c r="T1006" s="146"/>
      <c r="AT1006" s="142" t="s">
        <v>159</v>
      </c>
      <c r="AU1006" s="142" t="s">
        <v>78</v>
      </c>
      <c r="AV1006" s="12" t="s">
        <v>76</v>
      </c>
      <c r="AW1006" s="12" t="s">
        <v>32</v>
      </c>
      <c r="AX1006" s="12" t="s">
        <v>71</v>
      </c>
      <c r="AY1006" s="142" t="s">
        <v>147</v>
      </c>
    </row>
    <row r="1007" spans="2:65" s="12" customFormat="1">
      <c r="B1007" s="140"/>
      <c r="D1007" s="141" t="s">
        <v>159</v>
      </c>
      <c r="E1007" s="142" t="s">
        <v>19</v>
      </c>
      <c r="F1007" s="143" t="s">
        <v>1710</v>
      </c>
      <c r="H1007" s="142" t="s">
        <v>19</v>
      </c>
      <c r="I1007" s="144"/>
      <c r="L1007" s="140"/>
      <c r="M1007" s="145"/>
      <c r="T1007" s="146"/>
      <c r="AT1007" s="142" t="s">
        <v>159</v>
      </c>
      <c r="AU1007" s="142" t="s">
        <v>78</v>
      </c>
      <c r="AV1007" s="12" t="s">
        <v>76</v>
      </c>
      <c r="AW1007" s="12" t="s">
        <v>32</v>
      </c>
      <c r="AX1007" s="12" t="s">
        <v>71</v>
      </c>
      <c r="AY1007" s="142" t="s">
        <v>147</v>
      </c>
    </row>
    <row r="1008" spans="2:65" s="13" customFormat="1">
      <c r="B1008" s="147"/>
      <c r="D1008" s="141" t="s">
        <v>159</v>
      </c>
      <c r="E1008" s="148" t="s">
        <v>19</v>
      </c>
      <c r="F1008" s="149" t="s">
        <v>76</v>
      </c>
      <c r="H1008" s="150">
        <v>1</v>
      </c>
      <c r="I1008" s="151"/>
      <c r="L1008" s="147"/>
      <c r="M1008" s="152"/>
      <c r="T1008" s="153"/>
      <c r="AT1008" s="148" t="s">
        <v>159</v>
      </c>
      <c r="AU1008" s="148" t="s">
        <v>78</v>
      </c>
      <c r="AV1008" s="13" t="s">
        <v>78</v>
      </c>
      <c r="AW1008" s="13" t="s">
        <v>32</v>
      </c>
      <c r="AX1008" s="13" t="s">
        <v>76</v>
      </c>
      <c r="AY1008" s="148" t="s">
        <v>147</v>
      </c>
    </row>
    <row r="1009" spans="2:65" s="12" customFormat="1">
      <c r="B1009" s="140"/>
      <c r="D1009" s="141" t="s">
        <v>159</v>
      </c>
      <c r="E1009" s="142" t="s">
        <v>19</v>
      </c>
      <c r="F1009" s="143" t="s">
        <v>1711</v>
      </c>
      <c r="H1009" s="142" t="s">
        <v>19</v>
      </c>
      <c r="I1009" s="144"/>
      <c r="L1009" s="140"/>
      <c r="M1009" s="145"/>
      <c r="T1009" s="146"/>
      <c r="AT1009" s="142" t="s">
        <v>159</v>
      </c>
      <c r="AU1009" s="142" t="s">
        <v>78</v>
      </c>
      <c r="AV1009" s="12" t="s">
        <v>76</v>
      </c>
      <c r="AW1009" s="12" t="s">
        <v>32</v>
      </c>
      <c r="AX1009" s="12" t="s">
        <v>71</v>
      </c>
      <c r="AY1009" s="142" t="s">
        <v>147</v>
      </c>
    </row>
    <row r="1010" spans="2:65" s="1" customFormat="1" ht="24.2" customHeight="1">
      <c r="B1010" s="33"/>
      <c r="C1010" s="123" t="s">
        <v>1712</v>
      </c>
      <c r="D1010" s="123" t="s">
        <v>150</v>
      </c>
      <c r="E1010" s="124" t="s">
        <v>1713</v>
      </c>
      <c r="F1010" s="125" t="s">
        <v>1714</v>
      </c>
      <c r="G1010" s="126" t="s">
        <v>166</v>
      </c>
      <c r="H1010" s="127">
        <v>1</v>
      </c>
      <c r="I1010" s="128"/>
      <c r="J1010" s="129">
        <f>ROUND(I1010*H1010,2)</f>
        <v>0</v>
      </c>
      <c r="K1010" s="125" t="s">
        <v>19</v>
      </c>
      <c r="L1010" s="33"/>
      <c r="M1010" s="130" t="s">
        <v>19</v>
      </c>
      <c r="N1010" s="131" t="s">
        <v>42</v>
      </c>
      <c r="P1010" s="132">
        <f>O1010*H1010</f>
        <v>0</v>
      </c>
      <c r="Q1010" s="132">
        <v>0</v>
      </c>
      <c r="R1010" s="132">
        <f>Q1010*H1010</f>
        <v>0</v>
      </c>
      <c r="S1010" s="132">
        <v>0</v>
      </c>
      <c r="T1010" s="133">
        <f>S1010*H1010</f>
        <v>0</v>
      </c>
      <c r="AR1010" s="134" t="s">
        <v>276</v>
      </c>
      <c r="AT1010" s="134" t="s">
        <v>150</v>
      </c>
      <c r="AU1010" s="134" t="s">
        <v>78</v>
      </c>
      <c r="AY1010" s="18" t="s">
        <v>147</v>
      </c>
      <c r="BE1010" s="135">
        <f>IF(N1010="základní",J1010,0)</f>
        <v>0</v>
      </c>
      <c r="BF1010" s="135">
        <f>IF(N1010="snížená",J1010,0)</f>
        <v>0</v>
      </c>
      <c r="BG1010" s="135">
        <f>IF(N1010="zákl. přenesená",J1010,0)</f>
        <v>0</v>
      </c>
      <c r="BH1010" s="135">
        <f>IF(N1010="sníž. přenesená",J1010,0)</f>
        <v>0</v>
      </c>
      <c r="BI1010" s="135">
        <f>IF(N1010="nulová",J1010,0)</f>
        <v>0</v>
      </c>
      <c r="BJ1010" s="18" t="s">
        <v>76</v>
      </c>
      <c r="BK1010" s="135">
        <f>ROUND(I1010*H1010,2)</f>
        <v>0</v>
      </c>
      <c r="BL1010" s="18" t="s">
        <v>276</v>
      </c>
      <c r="BM1010" s="134" t="s">
        <v>1715</v>
      </c>
    </row>
    <row r="1011" spans="2:65" s="13" customFormat="1">
      <c r="B1011" s="147"/>
      <c r="D1011" s="141" t="s">
        <v>159</v>
      </c>
      <c r="E1011" s="148" t="s">
        <v>19</v>
      </c>
      <c r="F1011" s="149" t="s">
        <v>76</v>
      </c>
      <c r="H1011" s="150">
        <v>1</v>
      </c>
      <c r="I1011" s="151"/>
      <c r="L1011" s="147"/>
      <c r="M1011" s="152"/>
      <c r="T1011" s="153"/>
      <c r="AT1011" s="148" t="s">
        <v>159</v>
      </c>
      <c r="AU1011" s="148" t="s">
        <v>78</v>
      </c>
      <c r="AV1011" s="13" t="s">
        <v>78</v>
      </c>
      <c r="AW1011" s="13" t="s">
        <v>32</v>
      </c>
      <c r="AX1011" s="13" t="s">
        <v>76</v>
      </c>
      <c r="AY1011" s="148" t="s">
        <v>147</v>
      </c>
    </row>
    <row r="1012" spans="2:65" s="12" customFormat="1">
      <c r="B1012" s="140"/>
      <c r="D1012" s="141" t="s">
        <v>159</v>
      </c>
      <c r="E1012" s="142" t="s">
        <v>19</v>
      </c>
      <c r="F1012" s="143" t="s">
        <v>1711</v>
      </c>
      <c r="H1012" s="142" t="s">
        <v>19</v>
      </c>
      <c r="I1012" s="144"/>
      <c r="L1012" s="140"/>
      <c r="M1012" s="145"/>
      <c r="T1012" s="146"/>
      <c r="AT1012" s="142" t="s">
        <v>159</v>
      </c>
      <c r="AU1012" s="142" t="s">
        <v>78</v>
      </c>
      <c r="AV1012" s="12" t="s">
        <v>76</v>
      </c>
      <c r="AW1012" s="12" t="s">
        <v>32</v>
      </c>
      <c r="AX1012" s="12" t="s">
        <v>71</v>
      </c>
      <c r="AY1012" s="142" t="s">
        <v>147</v>
      </c>
    </row>
    <row r="1013" spans="2:65" s="1" customFormat="1" ht="24.2" customHeight="1">
      <c r="B1013" s="33"/>
      <c r="C1013" s="123" t="s">
        <v>1716</v>
      </c>
      <c r="D1013" s="123" t="s">
        <v>150</v>
      </c>
      <c r="E1013" s="124" t="s">
        <v>1717</v>
      </c>
      <c r="F1013" s="125" t="s">
        <v>1718</v>
      </c>
      <c r="G1013" s="126" t="s">
        <v>166</v>
      </c>
      <c r="H1013" s="127">
        <v>4</v>
      </c>
      <c r="I1013" s="128"/>
      <c r="J1013" s="129">
        <f>ROUND(I1013*H1013,2)</f>
        <v>0</v>
      </c>
      <c r="K1013" s="125" t="s">
        <v>19</v>
      </c>
      <c r="L1013" s="33"/>
      <c r="M1013" s="130" t="s">
        <v>19</v>
      </c>
      <c r="N1013" s="131" t="s">
        <v>42</v>
      </c>
      <c r="P1013" s="132">
        <f>O1013*H1013</f>
        <v>0</v>
      </c>
      <c r="Q1013" s="132">
        <v>0</v>
      </c>
      <c r="R1013" s="132">
        <f>Q1013*H1013</f>
        <v>0</v>
      </c>
      <c r="S1013" s="132">
        <v>0</v>
      </c>
      <c r="T1013" s="133">
        <f>S1013*H1013</f>
        <v>0</v>
      </c>
      <c r="AR1013" s="134" t="s">
        <v>276</v>
      </c>
      <c r="AT1013" s="134" t="s">
        <v>150</v>
      </c>
      <c r="AU1013" s="134" t="s">
        <v>78</v>
      </c>
      <c r="AY1013" s="18" t="s">
        <v>147</v>
      </c>
      <c r="BE1013" s="135">
        <f>IF(N1013="základní",J1013,0)</f>
        <v>0</v>
      </c>
      <c r="BF1013" s="135">
        <f>IF(N1013="snížená",J1013,0)</f>
        <v>0</v>
      </c>
      <c r="BG1013" s="135">
        <f>IF(N1013="zákl. přenesená",J1013,0)</f>
        <v>0</v>
      </c>
      <c r="BH1013" s="135">
        <f>IF(N1013="sníž. přenesená",J1013,0)</f>
        <v>0</v>
      </c>
      <c r="BI1013" s="135">
        <f>IF(N1013="nulová",J1013,0)</f>
        <v>0</v>
      </c>
      <c r="BJ1013" s="18" t="s">
        <v>76</v>
      </c>
      <c r="BK1013" s="135">
        <f>ROUND(I1013*H1013,2)</f>
        <v>0</v>
      </c>
      <c r="BL1013" s="18" t="s">
        <v>276</v>
      </c>
      <c r="BM1013" s="134" t="s">
        <v>1719</v>
      </c>
    </row>
    <row r="1014" spans="2:65" s="13" customFormat="1">
      <c r="B1014" s="147"/>
      <c r="D1014" s="141" t="s">
        <v>159</v>
      </c>
      <c r="E1014" s="148" t="s">
        <v>19</v>
      </c>
      <c r="F1014" s="149" t="s">
        <v>155</v>
      </c>
      <c r="H1014" s="150">
        <v>4</v>
      </c>
      <c r="I1014" s="151"/>
      <c r="L1014" s="147"/>
      <c r="M1014" s="152"/>
      <c r="T1014" s="153"/>
      <c r="AT1014" s="148" t="s">
        <v>159</v>
      </c>
      <c r="AU1014" s="148" t="s">
        <v>78</v>
      </c>
      <c r="AV1014" s="13" t="s">
        <v>78</v>
      </c>
      <c r="AW1014" s="13" t="s">
        <v>32</v>
      </c>
      <c r="AX1014" s="13" t="s">
        <v>76</v>
      </c>
      <c r="AY1014" s="148" t="s">
        <v>147</v>
      </c>
    </row>
    <row r="1015" spans="2:65" s="12" customFormat="1">
      <c r="B1015" s="140"/>
      <c r="D1015" s="141" t="s">
        <v>159</v>
      </c>
      <c r="E1015" s="142" t="s">
        <v>19</v>
      </c>
      <c r="F1015" s="143" t="s">
        <v>1711</v>
      </c>
      <c r="H1015" s="142" t="s">
        <v>19</v>
      </c>
      <c r="I1015" s="144"/>
      <c r="L1015" s="140"/>
      <c r="M1015" s="145"/>
      <c r="T1015" s="146"/>
      <c r="AT1015" s="142" t="s">
        <v>159</v>
      </c>
      <c r="AU1015" s="142" t="s">
        <v>78</v>
      </c>
      <c r="AV1015" s="12" t="s">
        <v>76</v>
      </c>
      <c r="AW1015" s="12" t="s">
        <v>32</v>
      </c>
      <c r="AX1015" s="12" t="s">
        <v>71</v>
      </c>
      <c r="AY1015" s="142" t="s">
        <v>147</v>
      </c>
    </row>
    <row r="1016" spans="2:65" s="1" customFormat="1" ht="24.2" customHeight="1">
      <c r="B1016" s="33"/>
      <c r="C1016" s="123" t="s">
        <v>1720</v>
      </c>
      <c r="D1016" s="123" t="s">
        <v>150</v>
      </c>
      <c r="E1016" s="124" t="s">
        <v>1721</v>
      </c>
      <c r="F1016" s="125" t="s">
        <v>1722</v>
      </c>
      <c r="G1016" s="126" t="s">
        <v>166</v>
      </c>
      <c r="H1016" s="127">
        <v>3</v>
      </c>
      <c r="I1016" s="128"/>
      <c r="J1016" s="129">
        <f>ROUND(I1016*H1016,2)</f>
        <v>0</v>
      </c>
      <c r="K1016" s="125" t="s">
        <v>19</v>
      </c>
      <c r="L1016" s="33"/>
      <c r="M1016" s="130" t="s">
        <v>19</v>
      </c>
      <c r="N1016" s="131" t="s">
        <v>42</v>
      </c>
      <c r="P1016" s="132">
        <f>O1016*H1016</f>
        <v>0</v>
      </c>
      <c r="Q1016" s="132">
        <v>0</v>
      </c>
      <c r="R1016" s="132">
        <f>Q1016*H1016</f>
        <v>0</v>
      </c>
      <c r="S1016" s="132">
        <v>0</v>
      </c>
      <c r="T1016" s="133">
        <f>S1016*H1016</f>
        <v>0</v>
      </c>
      <c r="AR1016" s="134" t="s">
        <v>276</v>
      </c>
      <c r="AT1016" s="134" t="s">
        <v>150</v>
      </c>
      <c r="AU1016" s="134" t="s">
        <v>78</v>
      </c>
      <c r="AY1016" s="18" t="s">
        <v>147</v>
      </c>
      <c r="BE1016" s="135">
        <f>IF(N1016="základní",J1016,0)</f>
        <v>0</v>
      </c>
      <c r="BF1016" s="135">
        <f>IF(N1016="snížená",J1016,0)</f>
        <v>0</v>
      </c>
      <c r="BG1016" s="135">
        <f>IF(N1016="zákl. přenesená",J1016,0)</f>
        <v>0</v>
      </c>
      <c r="BH1016" s="135">
        <f>IF(N1016="sníž. přenesená",J1016,0)</f>
        <v>0</v>
      </c>
      <c r="BI1016" s="135">
        <f>IF(N1016="nulová",J1016,0)</f>
        <v>0</v>
      </c>
      <c r="BJ1016" s="18" t="s">
        <v>76</v>
      </c>
      <c r="BK1016" s="135">
        <f>ROUND(I1016*H1016,2)</f>
        <v>0</v>
      </c>
      <c r="BL1016" s="18" t="s">
        <v>276</v>
      </c>
      <c r="BM1016" s="134" t="s">
        <v>1723</v>
      </c>
    </row>
    <row r="1017" spans="2:65" s="13" customFormat="1">
      <c r="B1017" s="147"/>
      <c r="D1017" s="141" t="s">
        <v>159</v>
      </c>
      <c r="E1017" s="148" t="s">
        <v>19</v>
      </c>
      <c r="F1017" s="149" t="s">
        <v>148</v>
      </c>
      <c r="H1017" s="150">
        <v>3</v>
      </c>
      <c r="I1017" s="151"/>
      <c r="L1017" s="147"/>
      <c r="M1017" s="152"/>
      <c r="T1017" s="153"/>
      <c r="AT1017" s="148" t="s">
        <v>159</v>
      </c>
      <c r="AU1017" s="148" t="s">
        <v>78</v>
      </c>
      <c r="AV1017" s="13" t="s">
        <v>78</v>
      </c>
      <c r="AW1017" s="13" t="s">
        <v>32</v>
      </c>
      <c r="AX1017" s="13" t="s">
        <v>76</v>
      </c>
      <c r="AY1017" s="148" t="s">
        <v>147</v>
      </c>
    </row>
    <row r="1018" spans="2:65" s="12" customFormat="1">
      <c r="B1018" s="140"/>
      <c r="D1018" s="141" t="s">
        <v>159</v>
      </c>
      <c r="E1018" s="142" t="s">
        <v>19</v>
      </c>
      <c r="F1018" s="143" t="s">
        <v>1711</v>
      </c>
      <c r="H1018" s="142" t="s">
        <v>19</v>
      </c>
      <c r="I1018" s="144"/>
      <c r="L1018" s="140"/>
      <c r="M1018" s="145"/>
      <c r="T1018" s="146"/>
      <c r="AT1018" s="142" t="s">
        <v>159</v>
      </c>
      <c r="AU1018" s="142" t="s">
        <v>78</v>
      </c>
      <c r="AV1018" s="12" t="s">
        <v>76</v>
      </c>
      <c r="AW1018" s="12" t="s">
        <v>32</v>
      </c>
      <c r="AX1018" s="12" t="s">
        <v>71</v>
      </c>
      <c r="AY1018" s="142" t="s">
        <v>147</v>
      </c>
    </row>
    <row r="1019" spans="2:65" s="1" customFormat="1" ht="21.75" customHeight="1">
      <c r="B1019" s="33"/>
      <c r="C1019" s="123" t="s">
        <v>1724</v>
      </c>
      <c r="D1019" s="123" t="s">
        <v>150</v>
      </c>
      <c r="E1019" s="124" t="s">
        <v>1725</v>
      </c>
      <c r="F1019" s="125" t="s">
        <v>1726</v>
      </c>
      <c r="G1019" s="126" t="s">
        <v>166</v>
      </c>
      <c r="H1019" s="127">
        <v>1</v>
      </c>
      <c r="I1019" s="128"/>
      <c r="J1019" s="129">
        <f>ROUND(I1019*H1019,2)</f>
        <v>0</v>
      </c>
      <c r="K1019" s="125" t="s">
        <v>19</v>
      </c>
      <c r="L1019" s="33"/>
      <c r="M1019" s="130" t="s">
        <v>19</v>
      </c>
      <c r="N1019" s="131" t="s">
        <v>42</v>
      </c>
      <c r="P1019" s="132">
        <f>O1019*H1019</f>
        <v>0</v>
      </c>
      <c r="Q1019" s="132">
        <v>0</v>
      </c>
      <c r="R1019" s="132">
        <f>Q1019*H1019</f>
        <v>0</v>
      </c>
      <c r="S1019" s="132">
        <v>0</v>
      </c>
      <c r="T1019" s="133">
        <f>S1019*H1019</f>
        <v>0</v>
      </c>
      <c r="AR1019" s="134" t="s">
        <v>276</v>
      </c>
      <c r="AT1019" s="134" t="s">
        <v>150</v>
      </c>
      <c r="AU1019" s="134" t="s">
        <v>78</v>
      </c>
      <c r="AY1019" s="18" t="s">
        <v>147</v>
      </c>
      <c r="BE1019" s="135">
        <f>IF(N1019="základní",J1019,0)</f>
        <v>0</v>
      </c>
      <c r="BF1019" s="135">
        <f>IF(N1019="snížená",J1019,0)</f>
        <v>0</v>
      </c>
      <c r="BG1019" s="135">
        <f>IF(N1019="zákl. přenesená",J1019,0)</f>
        <v>0</v>
      </c>
      <c r="BH1019" s="135">
        <f>IF(N1019="sníž. přenesená",J1019,0)</f>
        <v>0</v>
      </c>
      <c r="BI1019" s="135">
        <f>IF(N1019="nulová",J1019,0)</f>
        <v>0</v>
      </c>
      <c r="BJ1019" s="18" t="s">
        <v>76</v>
      </c>
      <c r="BK1019" s="135">
        <f>ROUND(I1019*H1019,2)</f>
        <v>0</v>
      </c>
      <c r="BL1019" s="18" t="s">
        <v>276</v>
      </c>
      <c r="BM1019" s="134" t="s">
        <v>1727</v>
      </c>
    </row>
    <row r="1020" spans="2:65" s="13" customFormat="1">
      <c r="B1020" s="147"/>
      <c r="D1020" s="141" t="s">
        <v>159</v>
      </c>
      <c r="E1020" s="148" t="s">
        <v>19</v>
      </c>
      <c r="F1020" s="149" t="s">
        <v>76</v>
      </c>
      <c r="H1020" s="150">
        <v>1</v>
      </c>
      <c r="I1020" s="151"/>
      <c r="L1020" s="147"/>
      <c r="M1020" s="152"/>
      <c r="T1020" s="153"/>
      <c r="AT1020" s="148" t="s">
        <v>159</v>
      </c>
      <c r="AU1020" s="148" t="s">
        <v>78</v>
      </c>
      <c r="AV1020" s="13" t="s">
        <v>78</v>
      </c>
      <c r="AW1020" s="13" t="s">
        <v>32</v>
      </c>
      <c r="AX1020" s="13" t="s">
        <v>76</v>
      </c>
      <c r="AY1020" s="148" t="s">
        <v>147</v>
      </c>
    </row>
    <row r="1021" spans="2:65" s="12" customFormat="1">
      <c r="B1021" s="140"/>
      <c r="D1021" s="141" t="s">
        <v>159</v>
      </c>
      <c r="E1021" s="142" t="s">
        <v>19</v>
      </c>
      <c r="F1021" s="143" t="s">
        <v>1711</v>
      </c>
      <c r="H1021" s="142" t="s">
        <v>19</v>
      </c>
      <c r="I1021" s="144"/>
      <c r="L1021" s="140"/>
      <c r="M1021" s="145"/>
      <c r="T1021" s="146"/>
      <c r="AT1021" s="142" t="s">
        <v>159</v>
      </c>
      <c r="AU1021" s="142" t="s">
        <v>78</v>
      </c>
      <c r="AV1021" s="12" t="s">
        <v>76</v>
      </c>
      <c r="AW1021" s="12" t="s">
        <v>32</v>
      </c>
      <c r="AX1021" s="12" t="s">
        <v>71</v>
      </c>
      <c r="AY1021" s="142" t="s">
        <v>147</v>
      </c>
    </row>
    <row r="1022" spans="2:65" s="1" customFormat="1" ht="21.75" customHeight="1">
      <c r="B1022" s="33"/>
      <c r="C1022" s="123" t="s">
        <v>1728</v>
      </c>
      <c r="D1022" s="123" t="s">
        <v>150</v>
      </c>
      <c r="E1022" s="124" t="s">
        <v>1729</v>
      </c>
      <c r="F1022" s="125" t="s">
        <v>1730</v>
      </c>
      <c r="G1022" s="126" t="s">
        <v>166</v>
      </c>
      <c r="H1022" s="127">
        <v>1</v>
      </c>
      <c r="I1022" s="128"/>
      <c r="J1022" s="129">
        <f>ROUND(I1022*H1022,2)</f>
        <v>0</v>
      </c>
      <c r="K1022" s="125" t="s">
        <v>19</v>
      </c>
      <c r="L1022" s="33"/>
      <c r="M1022" s="130" t="s">
        <v>19</v>
      </c>
      <c r="N1022" s="131" t="s">
        <v>42</v>
      </c>
      <c r="P1022" s="132">
        <f>O1022*H1022</f>
        <v>0</v>
      </c>
      <c r="Q1022" s="132">
        <v>0</v>
      </c>
      <c r="R1022" s="132">
        <f>Q1022*H1022</f>
        <v>0</v>
      </c>
      <c r="S1022" s="132">
        <v>0</v>
      </c>
      <c r="T1022" s="133">
        <f>S1022*H1022</f>
        <v>0</v>
      </c>
      <c r="AR1022" s="134" t="s">
        <v>276</v>
      </c>
      <c r="AT1022" s="134" t="s">
        <v>150</v>
      </c>
      <c r="AU1022" s="134" t="s">
        <v>78</v>
      </c>
      <c r="AY1022" s="18" t="s">
        <v>147</v>
      </c>
      <c r="BE1022" s="135">
        <f>IF(N1022="základní",J1022,0)</f>
        <v>0</v>
      </c>
      <c r="BF1022" s="135">
        <f>IF(N1022="snížená",J1022,0)</f>
        <v>0</v>
      </c>
      <c r="BG1022" s="135">
        <f>IF(N1022="zákl. přenesená",J1022,0)</f>
        <v>0</v>
      </c>
      <c r="BH1022" s="135">
        <f>IF(N1022="sníž. přenesená",J1022,0)</f>
        <v>0</v>
      </c>
      <c r="BI1022" s="135">
        <f>IF(N1022="nulová",J1022,0)</f>
        <v>0</v>
      </c>
      <c r="BJ1022" s="18" t="s">
        <v>76</v>
      </c>
      <c r="BK1022" s="135">
        <f>ROUND(I1022*H1022,2)</f>
        <v>0</v>
      </c>
      <c r="BL1022" s="18" t="s">
        <v>276</v>
      </c>
      <c r="BM1022" s="134" t="s">
        <v>1731</v>
      </c>
    </row>
    <row r="1023" spans="2:65" s="13" customFormat="1">
      <c r="B1023" s="147"/>
      <c r="D1023" s="141" t="s">
        <v>159</v>
      </c>
      <c r="E1023" s="148" t="s">
        <v>19</v>
      </c>
      <c r="F1023" s="149" t="s">
        <v>76</v>
      </c>
      <c r="H1023" s="150">
        <v>1</v>
      </c>
      <c r="I1023" s="151"/>
      <c r="L1023" s="147"/>
      <c r="M1023" s="152"/>
      <c r="T1023" s="153"/>
      <c r="AT1023" s="148" t="s">
        <v>159</v>
      </c>
      <c r="AU1023" s="148" t="s">
        <v>78</v>
      </c>
      <c r="AV1023" s="13" t="s">
        <v>78</v>
      </c>
      <c r="AW1023" s="13" t="s">
        <v>32</v>
      </c>
      <c r="AX1023" s="13" t="s">
        <v>76</v>
      </c>
      <c r="AY1023" s="148" t="s">
        <v>147</v>
      </c>
    </row>
    <row r="1024" spans="2:65" s="12" customFormat="1">
      <c r="B1024" s="140"/>
      <c r="D1024" s="141" t="s">
        <v>159</v>
      </c>
      <c r="E1024" s="142" t="s">
        <v>19</v>
      </c>
      <c r="F1024" s="143" t="s">
        <v>1711</v>
      </c>
      <c r="H1024" s="142" t="s">
        <v>19</v>
      </c>
      <c r="I1024" s="144"/>
      <c r="L1024" s="140"/>
      <c r="M1024" s="145"/>
      <c r="T1024" s="146"/>
      <c r="AT1024" s="142" t="s">
        <v>159</v>
      </c>
      <c r="AU1024" s="142" t="s">
        <v>78</v>
      </c>
      <c r="AV1024" s="12" t="s">
        <v>76</v>
      </c>
      <c r="AW1024" s="12" t="s">
        <v>32</v>
      </c>
      <c r="AX1024" s="12" t="s">
        <v>71</v>
      </c>
      <c r="AY1024" s="142" t="s">
        <v>147</v>
      </c>
    </row>
    <row r="1025" spans="2:65" s="1" customFormat="1" ht="24.2" customHeight="1">
      <c r="B1025" s="33"/>
      <c r="C1025" s="123" t="s">
        <v>1732</v>
      </c>
      <c r="D1025" s="123" t="s">
        <v>150</v>
      </c>
      <c r="E1025" s="124" t="s">
        <v>1733</v>
      </c>
      <c r="F1025" s="125" t="s">
        <v>1734</v>
      </c>
      <c r="G1025" s="126" t="s">
        <v>166</v>
      </c>
      <c r="H1025" s="127">
        <v>2</v>
      </c>
      <c r="I1025" s="128"/>
      <c r="J1025" s="129">
        <f>ROUND(I1025*H1025,2)</f>
        <v>0</v>
      </c>
      <c r="K1025" s="125" t="s">
        <v>19</v>
      </c>
      <c r="L1025" s="33"/>
      <c r="M1025" s="130" t="s">
        <v>19</v>
      </c>
      <c r="N1025" s="131" t="s">
        <v>42</v>
      </c>
      <c r="P1025" s="132">
        <f>O1025*H1025</f>
        <v>0</v>
      </c>
      <c r="Q1025" s="132">
        <v>0</v>
      </c>
      <c r="R1025" s="132">
        <f>Q1025*H1025</f>
        <v>0</v>
      </c>
      <c r="S1025" s="132">
        <v>0</v>
      </c>
      <c r="T1025" s="133">
        <f>S1025*H1025</f>
        <v>0</v>
      </c>
      <c r="AR1025" s="134" t="s">
        <v>276</v>
      </c>
      <c r="AT1025" s="134" t="s">
        <v>150</v>
      </c>
      <c r="AU1025" s="134" t="s">
        <v>78</v>
      </c>
      <c r="AY1025" s="18" t="s">
        <v>147</v>
      </c>
      <c r="BE1025" s="135">
        <f>IF(N1025="základní",J1025,0)</f>
        <v>0</v>
      </c>
      <c r="BF1025" s="135">
        <f>IF(N1025="snížená",J1025,0)</f>
        <v>0</v>
      </c>
      <c r="BG1025" s="135">
        <f>IF(N1025="zákl. přenesená",J1025,0)</f>
        <v>0</v>
      </c>
      <c r="BH1025" s="135">
        <f>IF(N1025="sníž. přenesená",J1025,0)</f>
        <v>0</v>
      </c>
      <c r="BI1025" s="135">
        <f>IF(N1025="nulová",J1025,0)</f>
        <v>0</v>
      </c>
      <c r="BJ1025" s="18" t="s">
        <v>76</v>
      </c>
      <c r="BK1025" s="135">
        <f>ROUND(I1025*H1025,2)</f>
        <v>0</v>
      </c>
      <c r="BL1025" s="18" t="s">
        <v>276</v>
      </c>
      <c r="BM1025" s="134" t="s">
        <v>1735</v>
      </c>
    </row>
    <row r="1026" spans="2:65" s="13" customFormat="1">
      <c r="B1026" s="147"/>
      <c r="D1026" s="141" t="s">
        <v>159</v>
      </c>
      <c r="E1026" s="148" t="s">
        <v>19</v>
      </c>
      <c r="F1026" s="149" t="s">
        <v>78</v>
      </c>
      <c r="H1026" s="150">
        <v>2</v>
      </c>
      <c r="I1026" s="151"/>
      <c r="L1026" s="147"/>
      <c r="M1026" s="152"/>
      <c r="T1026" s="153"/>
      <c r="AT1026" s="148" t="s">
        <v>159</v>
      </c>
      <c r="AU1026" s="148" t="s">
        <v>78</v>
      </c>
      <c r="AV1026" s="13" t="s">
        <v>78</v>
      </c>
      <c r="AW1026" s="13" t="s">
        <v>32</v>
      </c>
      <c r="AX1026" s="13" t="s">
        <v>76</v>
      </c>
      <c r="AY1026" s="148" t="s">
        <v>147</v>
      </c>
    </row>
    <row r="1027" spans="2:65" s="12" customFormat="1">
      <c r="B1027" s="140"/>
      <c r="D1027" s="141" t="s">
        <v>159</v>
      </c>
      <c r="E1027" s="142" t="s">
        <v>19</v>
      </c>
      <c r="F1027" s="143" t="s">
        <v>1711</v>
      </c>
      <c r="H1027" s="142" t="s">
        <v>19</v>
      </c>
      <c r="I1027" s="144"/>
      <c r="L1027" s="140"/>
      <c r="M1027" s="145"/>
      <c r="T1027" s="146"/>
      <c r="AT1027" s="142" t="s">
        <v>159</v>
      </c>
      <c r="AU1027" s="142" t="s">
        <v>78</v>
      </c>
      <c r="AV1027" s="12" t="s">
        <v>76</v>
      </c>
      <c r="AW1027" s="12" t="s">
        <v>32</v>
      </c>
      <c r="AX1027" s="12" t="s">
        <v>71</v>
      </c>
      <c r="AY1027" s="142" t="s">
        <v>147</v>
      </c>
    </row>
    <row r="1028" spans="2:65" s="1" customFormat="1" ht="21.75" customHeight="1">
      <c r="B1028" s="33"/>
      <c r="C1028" s="123" t="s">
        <v>1736</v>
      </c>
      <c r="D1028" s="123" t="s">
        <v>150</v>
      </c>
      <c r="E1028" s="124" t="s">
        <v>1737</v>
      </c>
      <c r="F1028" s="125" t="s">
        <v>1738</v>
      </c>
      <c r="G1028" s="126" t="s">
        <v>166</v>
      </c>
      <c r="H1028" s="127">
        <v>2</v>
      </c>
      <c r="I1028" s="128"/>
      <c r="J1028" s="129">
        <f>ROUND(I1028*H1028,2)</f>
        <v>0</v>
      </c>
      <c r="K1028" s="125" t="s">
        <v>19</v>
      </c>
      <c r="L1028" s="33"/>
      <c r="M1028" s="130" t="s">
        <v>19</v>
      </c>
      <c r="N1028" s="131" t="s">
        <v>42</v>
      </c>
      <c r="P1028" s="132">
        <f>O1028*H1028</f>
        <v>0</v>
      </c>
      <c r="Q1028" s="132">
        <v>0</v>
      </c>
      <c r="R1028" s="132">
        <f>Q1028*H1028</f>
        <v>0</v>
      </c>
      <c r="S1028" s="132">
        <v>0</v>
      </c>
      <c r="T1028" s="133">
        <f>S1028*H1028</f>
        <v>0</v>
      </c>
      <c r="AR1028" s="134" t="s">
        <v>276</v>
      </c>
      <c r="AT1028" s="134" t="s">
        <v>150</v>
      </c>
      <c r="AU1028" s="134" t="s">
        <v>78</v>
      </c>
      <c r="AY1028" s="18" t="s">
        <v>147</v>
      </c>
      <c r="BE1028" s="135">
        <f>IF(N1028="základní",J1028,0)</f>
        <v>0</v>
      </c>
      <c r="BF1028" s="135">
        <f>IF(N1028="snížená",J1028,0)</f>
        <v>0</v>
      </c>
      <c r="BG1028" s="135">
        <f>IF(N1028="zákl. přenesená",J1028,0)</f>
        <v>0</v>
      </c>
      <c r="BH1028" s="135">
        <f>IF(N1028="sníž. přenesená",J1028,0)</f>
        <v>0</v>
      </c>
      <c r="BI1028" s="135">
        <f>IF(N1028="nulová",J1028,0)</f>
        <v>0</v>
      </c>
      <c r="BJ1028" s="18" t="s">
        <v>76</v>
      </c>
      <c r="BK1028" s="135">
        <f>ROUND(I1028*H1028,2)</f>
        <v>0</v>
      </c>
      <c r="BL1028" s="18" t="s">
        <v>276</v>
      </c>
      <c r="BM1028" s="134" t="s">
        <v>1739</v>
      </c>
    </row>
    <row r="1029" spans="2:65" s="13" customFormat="1">
      <c r="B1029" s="147"/>
      <c r="D1029" s="141" t="s">
        <v>159</v>
      </c>
      <c r="E1029" s="148" t="s">
        <v>19</v>
      </c>
      <c r="F1029" s="149" t="s">
        <v>78</v>
      </c>
      <c r="H1029" s="150">
        <v>2</v>
      </c>
      <c r="I1029" s="151"/>
      <c r="L1029" s="147"/>
      <c r="M1029" s="152"/>
      <c r="T1029" s="153"/>
      <c r="AT1029" s="148" t="s">
        <v>159</v>
      </c>
      <c r="AU1029" s="148" t="s">
        <v>78</v>
      </c>
      <c r="AV1029" s="13" t="s">
        <v>78</v>
      </c>
      <c r="AW1029" s="13" t="s">
        <v>32</v>
      </c>
      <c r="AX1029" s="13" t="s">
        <v>76</v>
      </c>
      <c r="AY1029" s="148" t="s">
        <v>147</v>
      </c>
    </row>
    <row r="1030" spans="2:65" s="12" customFormat="1">
      <c r="B1030" s="140"/>
      <c r="D1030" s="141" t="s">
        <v>159</v>
      </c>
      <c r="E1030" s="142" t="s">
        <v>19</v>
      </c>
      <c r="F1030" s="143" t="s">
        <v>1711</v>
      </c>
      <c r="H1030" s="142" t="s">
        <v>19</v>
      </c>
      <c r="I1030" s="144"/>
      <c r="L1030" s="140"/>
      <c r="M1030" s="145"/>
      <c r="T1030" s="146"/>
      <c r="AT1030" s="142" t="s">
        <v>159</v>
      </c>
      <c r="AU1030" s="142" t="s">
        <v>78</v>
      </c>
      <c r="AV1030" s="12" t="s">
        <v>76</v>
      </c>
      <c r="AW1030" s="12" t="s">
        <v>32</v>
      </c>
      <c r="AX1030" s="12" t="s">
        <v>71</v>
      </c>
      <c r="AY1030" s="142" t="s">
        <v>147</v>
      </c>
    </row>
    <row r="1031" spans="2:65" s="1" customFormat="1" ht="21.75" customHeight="1">
      <c r="B1031" s="33"/>
      <c r="C1031" s="123" t="s">
        <v>1740</v>
      </c>
      <c r="D1031" s="123" t="s">
        <v>150</v>
      </c>
      <c r="E1031" s="124" t="s">
        <v>1741</v>
      </c>
      <c r="F1031" s="125" t="s">
        <v>1742</v>
      </c>
      <c r="G1031" s="126" t="s">
        <v>166</v>
      </c>
      <c r="H1031" s="127">
        <v>2</v>
      </c>
      <c r="I1031" s="128"/>
      <c r="J1031" s="129">
        <f>ROUND(I1031*H1031,2)</f>
        <v>0</v>
      </c>
      <c r="K1031" s="125" t="s">
        <v>19</v>
      </c>
      <c r="L1031" s="33"/>
      <c r="M1031" s="130" t="s">
        <v>19</v>
      </c>
      <c r="N1031" s="131" t="s">
        <v>42</v>
      </c>
      <c r="P1031" s="132">
        <f>O1031*H1031</f>
        <v>0</v>
      </c>
      <c r="Q1031" s="132">
        <v>0</v>
      </c>
      <c r="R1031" s="132">
        <f>Q1031*H1031</f>
        <v>0</v>
      </c>
      <c r="S1031" s="132">
        <v>0</v>
      </c>
      <c r="T1031" s="133">
        <f>S1031*H1031</f>
        <v>0</v>
      </c>
      <c r="AR1031" s="134" t="s">
        <v>276</v>
      </c>
      <c r="AT1031" s="134" t="s">
        <v>150</v>
      </c>
      <c r="AU1031" s="134" t="s">
        <v>78</v>
      </c>
      <c r="AY1031" s="18" t="s">
        <v>147</v>
      </c>
      <c r="BE1031" s="135">
        <f>IF(N1031="základní",J1031,0)</f>
        <v>0</v>
      </c>
      <c r="BF1031" s="135">
        <f>IF(N1031="snížená",J1031,0)</f>
        <v>0</v>
      </c>
      <c r="BG1031" s="135">
        <f>IF(N1031="zákl. přenesená",J1031,0)</f>
        <v>0</v>
      </c>
      <c r="BH1031" s="135">
        <f>IF(N1031="sníž. přenesená",J1031,0)</f>
        <v>0</v>
      </c>
      <c r="BI1031" s="135">
        <f>IF(N1031="nulová",J1031,0)</f>
        <v>0</v>
      </c>
      <c r="BJ1031" s="18" t="s">
        <v>76</v>
      </c>
      <c r="BK1031" s="135">
        <f>ROUND(I1031*H1031,2)</f>
        <v>0</v>
      </c>
      <c r="BL1031" s="18" t="s">
        <v>276</v>
      </c>
      <c r="BM1031" s="134" t="s">
        <v>1743</v>
      </c>
    </row>
    <row r="1032" spans="2:65" s="13" customFormat="1">
      <c r="B1032" s="147"/>
      <c r="D1032" s="141" t="s">
        <v>159</v>
      </c>
      <c r="E1032" s="148" t="s">
        <v>19</v>
      </c>
      <c r="F1032" s="149" t="s">
        <v>78</v>
      </c>
      <c r="H1032" s="150">
        <v>2</v>
      </c>
      <c r="I1032" s="151"/>
      <c r="L1032" s="147"/>
      <c r="M1032" s="152"/>
      <c r="T1032" s="153"/>
      <c r="AT1032" s="148" t="s">
        <v>159</v>
      </c>
      <c r="AU1032" s="148" t="s">
        <v>78</v>
      </c>
      <c r="AV1032" s="13" t="s">
        <v>78</v>
      </c>
      <c r="AW1032" s="13" t="s">
        <v>32</v>
      </c>
      <c r="AX1032" s="13" t="s">
        <v>76</v>
      </c>
      <c r="AY1032" s="148" t="s">
        <v>147</v>
      </c>
    </row>
    <row r="1033" spans="2:65" s="12" customFormat="1">
      <c r="B1033" s="140"/>
      <c r="D1033" s="141" t="s">
        <v>159</v>
      </c>
      <c r="E1033" s="142" t="s">
        <v>19</v>
      </c>
      <c r="F1033" s="143" t="s">
        <v>1711</v>
      </c>
      <c r="H1033" s="142" t="s">
        <v>19</v>
      </c>
      <c r="I1033" s="144"/>
      <c r="L1033" s="140"/>
      <c r="M1033" s="145"/>
      <c r="T1033" s="146"/>
      <c r="AT1033" s="142" t="s">
        <v>159</v>
      </c>
      <c r="AU1033" s="142" t="s">
        <v>78</v>
      </c>
      <c r="AV1033" s="12" t="s">
        <v>76</v>
      </c>
      <c r="AW1033" s="12" t="s">
        <v>32</v>
      </c>
      <c r="AX1033" s="12" t="s">
        <v>71</v>
      </c>
      <c r="AY1033" s="142" t="s">
        <v>147</v>
      </c>
    </row>
    <row r="1034" spans="2:65" s="1" customFormat="1" ht="24.2" customHeight="1">
      <c r="B1034" s="33"/>
      <c r="C1034" s="123" t="s">
        <v>1744</v>
      </c>
      <c r="D1034" s="123" t="s">
        <v>150</v>
      </c>
      <c r="E1034" s="124" t="s">
        <v>1745</v>
      </c>
      <c r="F1034" s="125" t="s">
        <v>1746</v>
      </c>
      <c r="G1034" s="126" t="s">
        <v>317</v>
      </c>
      <c r="H1034" s="127">
        <v>30</v>
      </c>
      <c r="I1034" s="128"/>
      <c r="J1034" s="129">
        <f>ROUND(I1034*H1034,2)</f>
        <v>0</v>
      </c>
      <c r="K1034" s="125" t="s">
        <v>19</v>
      </c>
      <c r="L1034" s="33"/>
      <c r="M1034" s="130" t="s">
        <v>19</v>
      </c>
      <c r="N1034" s="131" t="s">
        <v>42</v>
      </c>
      <c r="P1034" s="132">
        <f>O1034*H1034</f>
        <v>0</v>
      </c>
      <c r="Q1034" s="132">
        <v>0</v>
      </c>
      <c r="R1034" s="132">
        <f>Q1034*H1034</f>
        <v>0</v>
      </c>
      <c r="S1034" s="132">
        <v>0</v>
      </c>
      <c r="T1034" s="133">
        <f>S1034*H1034</f>
        <v>0</v>
      </c>
      <c r="AR1034" s="134" t="s">
        <v>276</v>
      </c>
      <c r="AT1034" s="134" t="s">
        <v>150</v>
      </c>
      <c r="AU1034" s="134" t="s">
        <v>78</v>
      </c>
      <c r="AY1034" s="18" t="s">
        <v>147</v>
      </c>
      <c r="BE1034" s="135">
        <f>IF(N1034="základní",J1034,0)</f>
        <v>0</v>
      </c>
      <c r="BF1034" s="135">
        <f>IF(N1034="snížená",J1034,0)</f>
        <v>0</v>
      </c>
      <c r="BG1034" s="135">
        <f>IF(N1034="zákl. přenesená",J1034,0)</f>
        <v>0</v>
      </c>
      <c r="BH1034" s="135">
        <f>IF(N1034="sníž. přenesená",J1034,0)</f>
        <v>0</v>
      </c>
      <c r="BI1034" s="135">
        <f>IF(N1034="nulová",J1034,0)</f>
        <v>0</v>
      </c>
      <c r="BJ1034" s="18" t="s">
        <v>76</v>
      </c>
      <c r="BK1034" s="135">
        <f>ROUND(I1034*H1034,2)</f>
        <v>0</v>
      </c>
      <c r="BL1034" s="18" t="s">
        <v>276</v>
      </c>
      <c r="BM1034" s="134" t="s">
        <v>1747</v>
      </c>
    </row>
    <row r="1035" spans="2:65" s="13" customFormat="1">
      <c r="B1035" s="147"/>
      <c r="D1035" s="141" t="s">
        <v>159</v>
      </c>
      <c r="E1035" s="148" t="s">
        <v>19</v>
      </c>
      <c r="F1035" s="149" t="s">
        <v>1748</v>
      </c>
      <c r="H1035" s="150">
        <v>30</v>
      </c>
      <c r="I1035" s="151"/>
      <c r="L1035" s="147"/>
      <c r="M1035" s="152"/>
      <c r="T1035" s="153"/>
      <c r="AT1035" s="148" t="s">
        <v>159</v>
      </c>
      <c r="AU1035" s="148" t="s">
        <v>78</v>
      </c>
      <c r="AV1035" s="13" t="s">
        <v>78</v>
      </c>
      <c r="AW1035" s="13" t="s">
        <v>32</v>
      </c>
      <c r="AX1035" s="13" t="s">
        <v>76</v>
      </c>
      <c r="AY1035" s="148" t="s">
        <v>147</v>
      </c>
    </row>
    <row r="1036" spans="2:65" s="12" customFormat="1">
      <c r="B1036" s="140"/>
      <c r="D1036" s="141" t="s">
        <v>159</v>
      </c>
      <c r="E1036" s="142" t="s">
        <v>19</v>
      </c>
      <c r="F1036" s="143" t="s">
        <v>1711</v>
      </c>
      <c r="H1036" s="142" t="s">
        <v>19</v>
      </c>
      <c r="I1036" s="144"/>
      <c r="L1036" s="140"/>
      <c r="M1036" s="145"/>
      <c r="T1036" s="146"/>
      <c r="AT1036" s="142" t="s">
        <v>159</v>
      </c>
      <c r="AU1036" s="142" t="s">
        <v>78</v>
      </c>
      <c r="AV1036" s="12" t="s">
        <v>76</v>
      </c>
      <c r="AW1036" s="12" t="s">
        <v>32</v>
      </c>
      <c r="AX1036" s="12" t="s">
        <v>71</v>
      </c>
      <c r="AY1036" s="142" t="s">
        <v>147</v>
      </c>
    </row>
    <row r="1037" spans="2:65" s="1" customFormat="1" ht="24.2" customHeight="1">
      <c r="B1037" s="33"/>
      <c r="C1037" s="123" t="s">
        <v>1749</v>
      </c>
      <c r="D1037" s="123" t="s">
        <v>150</v>
      </c>
      <c r="E1037" s="124" t="s">
        <v>1750</v>
      </c>
      <c r="F1037" s="125" t="s">
        <v>1751</v>
      </c>
      <c r="G1037" s="126" t="s">
        <v>1752</v>
      </c>
      <c r="H1037" s="127">
        <v>20</v>
      </c>
      <c r="I1037" s="128"/>
      <c r="J1037" s="129">
        <f>ROUND(I1037*H1037,2)</f>
        <v>0</v>
      </c>
      <c r="K1037" s="125" t="s">
        <v>19</v>
      </c>
      <c r="L1037" s="33"/>
      <c r="M1037" s="130" t="s">
        <v>19</v>
      </c>
      <c r="N1037" s="131" t="s">
        <v>42</v>
      </c>
      <c r="P1037" s="132">
        <f>O1037*H1037</f>
        <v>0</v>
      </c>
      <c r="Q1037" s="132">
        <v>0</v>
      </c>
      <c r="R1037" s="132">
        <f>Q1037*H1037</f>
        <v>0</v>
      </c>
      <c r="S1037" s="132">
        <v>0</v>
      </c>
      <c r="T1037" s="133">
        <f>S1037*H1037</f>
        <v>0</v>
      </c>
      <c r="AR1037" s="134" t="s">
        <v>276</v>
      </c>
      <c r="AT1037" s="134" t="s">
        <v>150</v>
      </c>
      <c r="AU1037" s="134" t="s">
        <v>78</v>
      </c>
      <c r="AY1037" s="18" t="s">
        <v>147</v>
      </c>
      <c r="BE1037" s="135">
        <f>IF(N1037="základní",J1037,0)</f>
        <v>0</v>
      </c>
      <c r="BF1037" s="135">
        <f>IF(N1037="snížená",J1037,0)</f>
        <v>0</v>
      </c>
      <c r="BG1037" s="135">
        <f>IF(N1037="zákl. přenesená",J1037,0)</f>
        <v>0</v>
      </c>
      <c r="BH1037" s="135">
        <f>IF(N1037="sníž. přenesená",J1037,0)</f>
        <v>0</v>
      </c>
      <c r="BI1037" s="135">
        <f>IF(N1037="nulová",J1037,0)</f>
        <v>0</v>
      </c>
      <c r="BJ1037" s="18" t="s">
        <v>76</v>
      </c>
      <c r="BK1037" s="135">
        <f>ROUND(I1037*H1037,2)</f>
        <v>0</v>
      </c>
      <c r="BL1037" s="18" t="s">
        <v>276</v>
      </c>
      <c r="BM1037" s="134" t="s">
        <v>1753</v>
      </c>
    </row>
    <row r="1038" spans="2:65" s="13" customFormat="1">
      <c r="B1038" s="147"/>
      <c r="D1038" s="141" t="s">
        <v>159</v>
      </c>
      <c r="E1038" s="148" t="s">
        <v>19</v>
      </c>
      <c r="F1038" s="149" t="s">
        <v>1754</v>
      </c>
      <c r="H1038" s="150">
        <v>20</v>
      </c>
      <c r="I1038" s="151"/>
      <c r="L1038" s="147"/>
      <c r="M1038" s="152"/>
      <c r="T1038" s="153"/>
      <c r="AT1038" s="148" t="s">
        <v>159</v>
      </c>
      <c r="AU1038" s="148" t="s">
        <v>78</v>
      </c>
      <c r="AV1038" s="13" t="s">
        <v>78</v>
      </c>
      <c r="AW1038" s="13" t="s">
        <v>32</v>
      </c>
      <c r="AX1038" s="13" t="s">
        <v>76</v>
      </c>
      <c r="AY1038" s="148" t="s">
        <v>147</v>
      </c>
    </row>
    <row r="1039" spans="2:65" s="12" customFormat="1">
      <c r="B1039" s="140"/>
      <c r="D1039" s="141" t="s">
        <v>159</v>
      </c>
      <c r="E1039" s="142" t="s">
        <v>19</v>
      </c>
      <c r="F1039" s="143" t="s">
        <v>1711</v>
      </c>
      <c r="H1039" s="142" t="s">
        <v>19</v>
      </c>
      <c r="I1039" s="144"/>
      <c r="L1039" s="140"/>
      <c r="M1039" s="145"/>
      <c r="T1039" s="146"/>
      <c r="AT1039" s="142" t="s">
        <v>159</v>
      </c>
      <c r="AU1039" s="142" t="s">
        <v>78</v>
      </c>
      <c r="AV1039" s="12" t="s">
        <v>76</v>
      </c>
      <c r="AW1039" s="12" t="s">
        <v>32</v>
      </c>
      <c r="AX1039" s="12" t="s">
        <v>71</v>
      </c>
      <c r="AY1039" s="142" t="s">
        <v>147</v>
      </c>
    </row>
    <row r="1040" spans="2:65" s="1" customFormat="1" ht="24.2" customHeight="1">
      <c r="B1040" s="33"/>
      <c r="C1040" s="123" t="s">
        <v>1755</v>
      </c>
      <c r="D1040" s="123" t="s">
        <v>150</v>
      </c>
      <c r="E1040" s="124" t="s">
        <v>1756</v>
      </c>
      <c r="F1040" s="125" t="s">
        <v>1757</v>
      </c>
      <c r="G1040" s="126" t="s">
        <v>1752</v>
      </c>
      <c r="H1040" s="127">
        <v>1</v>
      </c>
      <c r="I1040" s="128"/>
      <c r="J1040" s="129">
        <f>ROUND(I1040*H1040,2)</f>
        <v>0</v>
      </c>
      <c r="K1040" s="125" t="s">
        <v>19</v>
      </c>
      <c r="L1040" s="33"/>
      <c r="M1040" s="130" t="s">
        <v>19</v>
      </c>
      <c r="N1040" s="131" t="s">
        <v>42</v>
      </c>
      <c r="P1040" s="132">
        <f>O1040*H1040</f>
        <v>0</v>
      </c>
      <c r="Q1040" s="132">
        <v>0</v>
      </c>
      <c r="R1040" s="132">
        <f>Q1040*H1040</f>
        <v>0</v>
      </c>
      <c r="S1040" s="132">
        <v>0</v>
      </c>
      <c r="T1040" s="133">
        <f>S1040*H1040</f>
        <v>0</v>
      </c>
      <c r="AR1040" s="134" t="s">
        <v>276</v>
      </c>
      <c r="AT1040" s="134" t="s">
        <v>150</v>
      </c>
      <c r="AU1040" s="134" t="s">
        <v>78</v>
      </c>
      <c r="AY1040" s="18" t="s">
        <v>147</v>
      </c>
      <c r="BE1040" s="135">
        <f>IF(N1040="základní",J1040,0)</f>
        <v>0</v>
      </c>
      <c r="BF1040" s="135">
        <f>IF(N1040="snížená",J1040,0)</f>
        <v>0</v>
      </c>
      <c r="BG1040" s="135">
        <f>IF(N1040="zákl. přenesená",J1040,0)</f>
        <v>0</v>
      </c>
      <c r="BH1040" s="135">
        <f>IF(N1040="sníž. přenesená",J1040,0)</f>
        <v>0</v>
      </c>
      <c r="BI1040" s="135">
        <f>IF(N1040="nulová",J1040,0)</f>
        <v>0</v>
      </c>
      <c r="BJ1040" s="18" t="s">
        <v>76</v>
      </c>
      <c r="BK1040" s="135">
        <f>ROUND(I1040*H1040,2)</f>
        <v>0</v>
      </c>
      <c r="BL1040" s="18" t="s">
        <v>276</v>
      </c>
      <c r="BM1040" s="134" t="s">
        <v>1758</v>
      </c>
    </row>
    <row r="1041" spans="2:65" s="13" customFormat="1">
      <c r="B1041" s="147"/>
      <c r="D1041" s="141" t="s">
        <v>159</v>
      </c>
      <c r="E1041" s="148" t="s">
        <v>19</v>
      </c>
      <c r="F1041" s="149" t="s">
        <v>76</v>
      </c>
      <c r="H1041" s="150">
        <v>1</v>
      </c>
      <c r="I1041" s="151"/>
      <c r="L1041" s="147"/>
      <c r="M1041" s="152"/>
      <c r="T1041" s="153"/>
      <c r="AT1041" s="148" t="s">
        <v>159</v>
      </c>
      <c r="AU1041" s="148" t="s">
        <v>78</v>
      </c>
      <c r="AV1041" s="13" t="s">
        <v>78</v>
      </c>
      <c r="AW1041" s="13" t="s">
        <v>32</v>
      </c>
      <c r="AX1041" s="13" t="s">
        <v>76</v>
      </c>
      <c r="AY1041" s="148" t="s">
        <v>147</v>
      </c>
    </row>
    <row r="1042" spans="2:65" s="12" customFormat="1">
      <c r="B1042" s="140"/>
      <c r="D1042" s="141" t="s">
        <v>159</v>
      </c>
      <c r="E1042" s="142" t="s">
        <v>19</v>
      </c>
      <c r="F1042" s="143" t="s">
        <v>1711</v>
      </c>
      <c r="H1042" s="142" t="s">
        <v>19</v>
      </c>
      <c r="I1042" s="144"/>
      <c r="L1042" s="140"/>
      <c r="M1042" s="145"/>
      <c r="T1042" s="146"/>
      <c r="AT1042" s="142" t="s">
        <v>159</v>
      </c>
      <c r="AU1042" s="142" t="s">
        <v>78</v>
      </c>
      <c r="AV1042" s="12" t="s">
        <v>76</v>
      </c>
      <c r="AW1042" s="12" t="s">
        <v>32</v>
      </c>
      <c r="AX1042" s="12" t="s">
        <v>71</v>
      </c>
      <c r="AY1042" s="142" t="s">
        <v>147</v>
      </c>
    </row>
    <row r="1043" spans="2:65" s="1" customFormat="1" ht="21.75" customHeight="1">
      <c r="B1043" s="33"/>
      <c r="C1043" s="123" t="s">
        <v>1759</v>
      </c>
      <c r="D1043" s="123" t="s">
        <v>150</v>
      </c>
      <c r="E1043" s="124" t="s">
        <v>1760</v>
      </c>
      <c r="F1043" s="125" t="s">
        <v>1761</v>
      </c>
      <c r="G1043" s="126" t="s">
        <v>1752</v>
      </c>
      <c r="H1043" s="127">
        <v>1</v>
      </c>
      <c r="I1043" s="128"/>
      <c r="J1043" s="129">
        <f>ROUND(I1043*H1043,2)</f>
        <v>0</v>
      </c>
      <c r="K1043" s="125" t="s">
        <v>19</v>
      </c>
      <c r="L1043" s="33"/>
      <c r="M1043" s="130" t="s">
        <v>19</v>
      </c>
      <c r="N1043" s="131" t="s">
        <v>42</v>
      </c>
      <c r="P1043" s="132">
        <f>O1043*H1043</f>
        <v>0</v>
      </c>
      <c r="Q1043" s="132">
        <v>0</v>
      </c>
      <c r="R1043" s="132">
        <f>Q1043*H1043</f>
        <v>0</v>
      </c>
      <c r="S1043" s="132">
        <v>0</v>
      </c>
      <c r="T1043" s="133">
        <f>S1043*H1043</f>
        <v>0</v>
      </c>
      <c r="AR1043" s="134" t="s">
        <v>276</v>
      </c>
      <c r="AT1043" s="134" t="s">
        <v>150</v>
      </c>
      <c r="AU1043" s="134" t="s">
        <v>78</v>
      </c>
      <c r="AY1043" s="18" t="s">
        <v>147</v>
      </c>
      <c r="BE1043" s="135">
        <f>IF(N1043="základní",J1043,0)</f>
        <v>0</v>
      </c>
      <c r="BF1043" s="135">
        <f>IF(N1043="snížená",J1043,0)</f>
        <v>0</v>
      </c>
      <c r="BG1043" s="135">
        <f>IF(N1043="zákl. přenesená",J1043,0)</f>
        <v>0</v>
      </c>
      <c r="BH1043" s="135">
        <f>IF(N1043="sníž. přenesená",J1043,0)</f>
        <v>0</v>
      </c>
      <c r="BI1043" s="135">
        <f>IF(N1043="nulová",J1043,0)</f>
        <v>0</v>
      </c>
      <c r="BJ1043" s="18" t="s">
        <v>76</v>
      </c>
      <c r="BK1043" s="135">
        <f>ROUND(I1043*H1043,2)</f>
        <v>0</v>
      </c>
      <c r="BL1043" s="18" t="s">
        <v>276</v>
      </c>
      <c r="BM1043" s="134" t="s">
        <v>1762</v>
      </c>
    </row>
    <row r="1044" spans="2:65" s="13" customFormat="1">
      <c r="B1044" s="147"/>
      <c r="D1044" s="141" t="s">
        <v>159</v>
      </c>
      <c r="E1044" s="148" t="s">
        <v>19</v>
      </c>
      <c r="F1044" s="149" t="s">
        <v>76</v>
      </c>
      <c r="H1044" s="150">
        <v>1</v>
      </c>
      <c r="I1044" s="151"/>
      <c r="L1044" s="147"/>
      <c r="M1044" s="152"/>
      <c r="T1044" s="153"/>
      <c r="AT1044" s="148" t="s">
        <v>159</v>
      </c>
      <c r="AU1044" s="148" t="s">
        <v>78</v>
      </c>
      <c r="AV1044" s="13" t="s">
        <v>78</v>
      </c>
      <c r="AW1044" s="13" t="s">
        <v>32</v>
      </c>
      <c r="AX1044" s="13" t="s">
        <v>76</v>
      </c>
      <c r="AY1044" s="148" t="s">
        <v>147</v>
      </c>
    </row>
    <row r="1045" spans="2:65" s="12" customFormat="1">
      <c r="B1045" s="140"/>
      <c r="D1045" s="141" t="s">
        <v>159</v>
      </c>
      <c r="E1045" s="142" t="s">
        <v>19</v>
      </c>
      <c r="F1045" s="143" t="s">
        <v>1711</v>
      </c>
      <c r="H1045" s="142" t="s">
        <v>19</v>
      </c>
      <c r="I1045" s="144"/>
      <c r="L1045" s="140"/>
      <c r="M1045" s="145"/>
      <c r="T1045" s="146"/>
      <c r="AT1045" s="142" t="s">
        <v>159</v>
      </c>
      <c r="AU1045" s="142" t="s">
        <v>78</v>
      </c>
      <c r="AV1045" s="12" t="s">
        <v>76</v>
      </c>
      <c r="AW1045" s="12" t="s">
        <v>32</v>
      </c>
      <c r="AX1045" s="12" t="s">
        <v>71</v>
      </c>
      <c r="AY1045" s="142" t="s">
        <v>147</v>
      </c>
    </row>
    <row r="1046" spans="2:65" s="1" customFormat="1" ht="21.75" customHeight="1">
      <c r="B1046" s="33"/>
      <c r="C1046" s="123" t="s">
        <v>1763</v>
      </c>
      <c r="D1046" s="123" t="s">
        <v>150</v>
      </c>
      <c r="E1046" s="124" t="s">
        <v>1764</v>
      </c>
      <c r="F1046" s="125" t="s">
        <v>1765</v>
      </c>
      <c r="G1046" s="126" t="s">
        <v>1752</v>
      </c>
      <c r="H1046" s="127">
        <v>1</v>
      </c>
      <c r="I1046" s="128"/>
      <c r="J1046" s="129">
        <f>ROUND(I1046*H1046,2)</f>
        <v>0</v>
      </c>
      <c r="K1046" s="125" t="s">
        <v>19</v>
      </c>
      <c r="L1046" s="33"/>
      <c r="M1046" s="130" t="s">
        <v>19</v>
      </c>
      <c r="N1046" s="131" t="s">
        <v>42</v>
      </c>
      <c r="P1046" s="132">
        <f>O1046*H1046</f>
        <v>0</v>
      </c>
      <c r="Q1046" s="132">
        <v>0</v>
      </c>
      <c r="R1046" s="132">
        <f>Q1046*H1046</f>
        <v>0</v>
      </c>
      <c r="S1046" s="132">
        <v>0</v>
      </c>
      <c r="T1046" s="133">
        <f>S1046*H1046</f>
        <v>0</v>
      </c>
      <c r="AR1046" s="134" t="s">
        <v>276</v>
      </c>
      <c r="AT1046" s="134" t="s">
        <v>150</v>
      </c>
      <c r="AU1046" s="134" t="s">
        <v>78</v>
      </c>
      <c r="AY1046" s="18" t="s">
        <v>147</v>
      </c>
      <c r="BE1046" s="135">
        <f>IF(N1046="základní",J1046,0)</f>
        <v>0</v>
      </c>
      <c r="BF1046" s="135">
        <f>IF(N1046="snížená",J1046,0)</f>
        <v>0</v>
      </c>
      <c r="BG1046" s="135">
        <f>IF(N1046="zákl. přenesená",J1046,0)</f>
        <v>0</v>
      </c>
      <c r="BH1046" s="135">
        <f>IF(N1046="sníž. přenesená",J1046,0)</f>
        <v>0</v>
      </c>
      <c r="BI1046" s="135">
        <f>IF(N1046="nulová",J1046,0)</f>
        <v>0</v>
      </c>
      <c r="BJ1046" s="18" t="s">
        <v>76</v>
      </c>
      <c r="BK1046" s="135">
        <f>ROUND(I1046*H1046,2)</f>
        <v>0</v>
      </c>
      <c r="BL1046" s="18" t="s">
        <v>276</v>
      </c>
      <c r="BM1046" s="134" t="s">
        <v>1766</v>
      </c>
    </row>
    <row r="1047" spans="2:65" s="13" customFormat="1">
      <c r="B1047" s="147"/>
      <c r="D1047" s="141" t="s">
        <v>159</v>
      </c>
      <c r="E1047" s="148" t="s">
        <v>19</v>
      </c>
      <c r="F1047" s="149" t="s">
        <v>76</v>
      </c>
      <c r="H1047" s="150">
        <v>1</v>
      </c>
      <c r="I1047" s="151"/>
      <c r="L1047" s="147"/>
      <c r="M1047" s="152"/>
      <c r="T1047" s="153"/>
      <c r="AT1047" s="148" t="s">
        <v>159</v>
      </c>
      <c r="AU1047" s="148" t="s">
        <v>78</v>
      </c>
      <c r="AV1047" s="13" t="s">
        <v>78</v>
      </c>
      <c r="AW1047" s="13" t="s">
        <v>32</v>
      </c>
      <c r="AX1047" s="13" t="s">
        <v>76</v>
      </c>
      <c r="AY1047" s="148" t="s">
        <v>147</v>
      </c>
    </row>
    <row r="1048" spans="2:65" s="12" customFormat="1">
      <c r="B1048" s="140"/>
      <c r="D1048" s="141" t="s">
        <v>159</v>
      </c>
      <c r="E1048" s="142" t="s">
        <v>19</v>
      </c>
      <c r="F1048" s="143" t="s">
        <v>1711</v>
      </c>
      <c r="H1048" s="142" t="s">
        <v>19</v>
      </c>
      <c r="I1048" s="144"/>
      <c r="L1048" s="140"/>
      <c r="M1048" s="145"/>
      <c r="T1048" s="146"/>
      <c r="AT1048" s="142" t="s">
        <v>159</v>
      </c>
      <c r="AU1048" s="142" t="s">
        <v>78</v>
      </c>
      <c r="AV1048" s="12" t="s">
        <v>76</v>
      </c>
      <c r="AW1048" s="12" t="s">
        <v>32</v>
      </c>
      <c r="AX1048" s="12" t="s">
        <v>71</v>
      </c>
      <c r="AY1048" s="142" t="s">
        <v>147</v>
      </c>
    </row>
    <row r="1049" spans="2:65" s="1" customFormat="1" ht="21.75" customHeight="1">
      <c r="B1049" s="33"/>
      <c r="C1049" s="123" t="s">
        <v>1767</v>
      </c>
      <c r="D1049" s="123" t="s">
        <v>150</v>
      </c>
      <c r="E1049" s="124" t="s">
        <v>1768</v>
      </c>
      <c r="F1049" s="125" t="s">
        <v>1769</v>
      </c>
      <c r="G1049" s="126" t="s">
        <v>1752</v>
      </c>
      <c r="H1049" s="127">
        <v>1</v>
      </c>
      <c r="I1049" s="128"/>
      <c r="J1049" s="129">
        <f>ROUND(I1049*H1049,2)</f>
        <v>0</v>
      </c>
      <c r="K1049" s="125" t="s">
        <v>19</v>
      </c>
      <c r="L1049" s="33"/>
      <c r="M1049" s="130" t="s">
        <v>19</v>
      </c>
      <c r="N1049" s="131" t="s">
        <v>42</v>
      </c>
      <c r="P1049" s="132">
        <f>O1049*H1049</f>
        <v>0</v>
      </c>
      <c r="Q1049" s="132">
        <v>0</v>
      </c>
      <c r="R1049" s="132">
        <f>Q1049*H1049</f>
        <v>0</v>
      </c>
      <c r="S1049" s="132">
        <v>0</v>
      </c>
      <c r="T1049" s="133">
        <f>S1049*H1049</f>
        <v>0</v>
      </c>
      <c r="AR1049" s="134" t="s">
        <v>276</v>
      </c>
      <c r="AT1049" s="134" t="s">
        <v>150</v>
      </c>
      <c r="AU1049" s="134" t="s">
        <v>78</v>
      </c>
      <c r="AY1049" s="18" t="s">
        <v>147</v>
      </c>
      <c r="BE1049" s="135">
        <f>IF(N1049="základní",J1049,0)</f>
        <v>0</v>
      </c>
      <c r="BF1049" s="135">
        <f>IF(N1049="snížená",J1049,0)</f>
        <v>0</v>
      </c>
      <c r="BG1049" s="135">
        <f>IF(N1049="zákl. přenesená",J1049,0)</f>
        <v>0</v>
      </c>
      <c r="BH1049" s="135">
        <f>IF(N1049="sníž. přenesená",J1049,0)</f>
        <v>0</v>
      </c>
      <c r="BI1049" s="135">
        <f>IF(N1049="nulová",J1049,0)</f>
        <v>0</v>
      </c>
      <c r="BJ1049" s="18" t="s">
        <v>76</v>
      </c>
      <c r="BK1049" s="135">
        <f>ROUND(I1049*H1049,2)</f>
        <v>0</v>
      </c>
      <c r="BL1049" s="18" t="s">
        <v>276</v>
      </c>
      <c r="BM1049" s="134" t="s">
        <v>1770</v>
      </c>
    </row>
    <row r="1050" spans="2:65" s="13" customFormat="1">
      <c r="B1050" s="147"/>
      <c r="D1050" s="141" t="s">
        <v>159</v>
      </c>
      <c r="E1050" s="148" t="s">
        <v>19</v>
      </c>
      <c r="F1050" s="149" t="s">
        <v>76</v>
      </c>
      <c r="H1050" s="150">
        <v>1</v>
      </c>
      <c r="I1050" s="151"/>
      <c r="L1050" s="147"/>
      <c r="M1050" s="152"/>
      <c r="T1050" s="153"/>
      <c r="AT1050" s="148" t="s">
        <v>159</v>
      </c>
      <c r="AU1050" s="148" t="s">
        <v>78</v>
      </c>
      <c r="AV1050" s="13" t="s">
        <v>78</v>
      </c>
      <c r="AW1050" s="13" t="s">
        <v>32</v>
      </c>
      <c r="AX1050" s="13" t="s">
        <v>76</v>
      </c>
      <c r="AY1050" s="148" t="s">
        <v>147</v>
      </c>
    </row>
    <row r="1051" spans="2:65" s="12" customFormat="1">
      <c r="B1051" s="140"/>
      <c r="D1051" s="141" t="s">
        <v>159</v>
      </c>
      <c r="E1051" s="142" t="s">
        <v>19</v>
      </c>
      <c r="F1051" s="143" t="s">
        <v>1711</v>
      </c>
      <c r="H1051" s="142" t="s">
        <v>19</v>
      </c>
      <c r="I1051" s="144"/>
      <c r="L1051" s="140"/>
      <c r="M1051" s="145"/>
      <c r="T1051" s="146"/>
      <c r="AT1051" s="142" t="s">
        <v>159</v>
      </c>
      <c r="AU1051" s="142" t="s">
        <v>78</v>
      </c>
      <c r="AV1051" s="12" t="s">
        <v>76</v>
      </c>
      <c r="AW1051" s="12" t="s">
        <v>32</v>
      </c>
      <c r="AX1051" s="12" t="s">
        <v>71</v>
      </c>
      <c r="AY1051" s="142" t="s">
        <v>147</v>
      </c>
    </row>
    <row r="1052" spans="2:65" s="1" customFormat="1" ht="21.75" customHeight="1">
      <c r="B1052" s="33"/>
      <c r="C1052" s="123" t="s">
        <v>1771</v>
      </c>
      <c r="D1052" s="123" t="s">
        <v>150</v>
      </c>
      <c r="E1052" s="124" t="s">
        <v>1772</v>
      </c>
      <c r="F1052" s="125" t="s">
        <v>1773</v>
      </c>
      <c r="G1052" s="126" t="s">
        <v>1752</v>
      </c>
      <c r="H1052" s="127">
        <v>1</v>
      </c>
      <c r="I1052" s="128"/>
      <c r="J1052" s="129">
        <f>ROUND(I1052*H1052,2)</f>
        <v>0</v>
      </c>
      <c r="K1052" s="125" t="s">
        <v>19</v>
      </c>
      <c r="L1052" s="33"/>
      <c r="M1052" s="130" t="s">
        <v>19</v>
      </c>
      <c r="N1052" s="131" t="s">
        <v>42</v>
      </c>
      <c r="P1052" s="132">
        <f>O1052*H1052</f>
        <v>0</v>
      </c>
      <c r="Q1052" s="132">
        <v>0</v>
      </c>
      <c r="R1052" s="132">
        <f>Q1052*H1052</f>
        <v>0</v>
      </c>
      <c r="S1052" s="132">
        <v>0</v>
      </c>
      <c r="T1052" s="133">
        <f>S1052*H1052</f>
        <v>0</v>
      </c>
      <c r="AR1052" s="134" t="s">
        <v>276</v>
      </c>
      <c r="AT1052" s="134" t="s">
        <v>150</v>
      </c>
      <c r="AU1052" s="134" t="s">
        <v>78</v>
      </c>
      <c r="AY1052" s="18" t="s">
        <v>147</v>
      </c>
      <c r="BE1052" s="135">
        <f>IF(N1052="základní",J1052,0)</f>
        <v>0</v>
      </c>
      <c r="BF1052" s="135">
        <f>IF(N1052="snížená",J1052,0)</f>
        <v>0</v>
      </c>
      <c r="BG1052" s="135">
        <f>IF(N1052="zákl. přenesená",J1052,0)</f>
        <v>0</v>
      </c>
      <c r="BH1052" s="135">
        <f>IF(N1052="sníž. přenesená",J1052,0)</f>
        <v>0</v>
      </c>
      <c r="BI1052" s="135">
        <f>IF(N1052="nulová",J1052,0)</f>
        <v>0</v>
      </c>
      <c r="BJ1052" s="18" t="s">
        <v>76</v>
      </c>
      <c r="BK1052" s="135">
        <f>ROUND(I1052*H1052,2)</f>
        <v>0</v>
      </c>
      <c r="BL1052" s="18" t="s">
        <v>276</v>
      </c>
      <c r="BM1052" s="134" t="s">
        <v>1774</v>
      </c>
    </row>
    <row r="1053" spans="2:65" s="13" customFormat="1">
      <c r="B1053" s="147"/>
      <c r="D1053" s="141" t="s">
        <v>159</v>
      </c>
      <c r="E1053" s="148" t="s">
        <v>19</v>
      </c>
      <c r="F1053" s="149" t="s">
        <v>76</v>
      </c>
      <c r="H1053" s="150">
        <v>1</v>
      </c>
      <c r="I1053" s="151"/>
      <c r="L1053" s="147"/>
      <c r="M1053" s="152"/>
      <c r="T1053" s="153"/>
      <c r="AT1053" s="148" t="s">
        <v>159</v>
      </c>
      <c r="AU1053" s="148" t="s">
        <v>78</v>
      </c>
      <c r="AV1053" s="13" t="s">
        <v>78</v>
      </c>
      <c r="AW1053" s="13" t="s">
        <v>32</v>
      </c>
      <c r="AX1053" s="13" t="s">
        <v>76</v>
      </c>
      <c r="AY1053" s="148" t="s">
        <v>147</v>
      </c>
    </row>
    <row r="1054" spans="2:65" s="12" customFormat="1">
      <c r="B1054" s="140"/>
      <c r="D1054" s="141" t="s">
        <v>159</v>
      </c>
      <c r="E1054" s="142" t="s">
        <v>19</v>
      </c>
      <c r="F1054" s="143" t="s">
        <v>1711</v>
      </c>
      <c r="H1054" s="142" t="s">
        <v>19</v>
      </c>
      <c r="I1054" s="144"/>
      <c r="L1054" s="140"/>
      <c r="M1054" s="145"/>
      <c r="T1054" s="146"/>
      <c r="AT1054" s="142" t="s">
        <v>159</v>
      </c>
      <c r="AU1054" s="142" t="s">
        <v>78</v>
      </c>
      <c r="AV1054" s="12" t="s">
        <v>76</v>
      </c>
      <c r="AW1054" s="12" t="s">
        <v>32</v>
      </c>
      <c r="AX1054" s="12" t="s">
        <v>71</v>
      </c>
      <c r="AY1054" s="142" t="s">
        <v>147</v>
      </c>
    </row>
    <row r="1055" spans="2:65" s="1" customFormat="1" ht="24.2" customHeight="1">
      <c r="B1055" s="33"/>
      <c r="C1055" s="123" t="s">
        <v>1775</v>
      </c>
      <c r="D1055" s="123" t="s">
        <v>150</v>
      </c>
      <c r="E1055" s="124" t="s">
        <v>1776</v>
      </c>
      <c r="F1055" s="125" t="s">
        <v>1777</v>
      </c>
      <c r="G1055" s="126" t="s">
        <v>1752</v>
      </c>
      <c r="H1055" s="127">
        <v>1</v>
      </c>
      <c r="I1055" s="128"/>
      <c r="J1055" s="129">
        <f>ROUND(I1055*H1055,2)</f>
        <v>0</v>
      </c>
      <c r="K1055" s="125" t="s">
        <v>19</v>
      </c>
      <c r="L1055" s="33"/>
      <c r="M1055" s="130" t="s">
        <v>19</v>
      </c>
      <c r="N1055" s="131" t="s">
        <v>42</v>
      </c>
      <c r="P1055" s="132">
        <f>O1055*H1055</f>
        <v>0</v>
      </c>
      <c r="Q1055" s="132">
        <v>0</v>
      </c>
      <c r="R1055" s="132">
        <f>Q1055*H1055</f>
        <v>0</v>
      </c>
      <c r="S1055" s="132">
        <v>0</v>
      </c>
      <c r="T1055" s="133">
        <f>S1055*H1055</f>
        <v>0</v>
      </c>
      <c r="AR1055" s="134" t="s">
        <v>276</v>
      </c>
      <c r="AT1055" s="134" t="s">
        <v>150</v>
      </c>
      <c r="AU1055" s="134" t="s">
        <v>78</v>
      </c>
      <c r="AY1055" s="18" t="s">
        <v>147</v>
      </c>
      <c r="BE1055" s="135">
        <f>IF(N1055="základní",J1055,0)</f>
        <v>0</v>
      </c>
      <c r="BF1055" s="135">
        <f>IF(N1055="snížená",J1055,0)</f>
        <v>0</v>
      </c>
      <c r="BG1055" s="135">
        <f>IF(N1055="zákl. přenesená",J1055,0)</f>
        <v>0</v>
      </c>
      <c r="BH1055" s="135">
        <f>IF(N1055="sníž. přenesená",J1055,0)</f>
        <v>0</v>
      </c>
      <c r="BI1055" s="135">
        <f>IF(N1055="nulová",J1055,0)</f>
        <v>0</v>
      </c>
      <c r="BJ1055" s="18" t="s">
        <v>76</v>
      </c>
      <c r="BK1055" s="135">
        <f>ROUND(I1055*H1055,2)</f>
        <v>0</v>
      </c>
      <c r="BL1055" s="18" t="s">
        <v>276</v>
      </c>
      <c r="BM1055" s="134" t="s">
        <v>1778</v>
      </c>
    </row>
    <row r="1056" spans="2:65" s="13" customFormat="1">
      <c r="B1056" s="147"/>
      <c r="D1056" s="141" t="s">
        <v>159</v>
      </c>
      <c r="E1056" s="148" t="s">
        <v>19</v>
      </c>
      <c r="F1056" s="149" t="s">
        <v>76</v>
      </c>
      <c r="H1056" s="150">
        <v>1</v>
      </c>
      <c r="I1056" s="151"/>
      <c r="L1056" s="147"/>
      <c r="M1056" s="152"/>
      <c r="T1056" s="153"/>
      <c r="AT1056" s="148" t="s">
        <v>159</v>
      </c>
      <c r="AU1056" s="148" t="s">
        <v>78</v>
      </c>
      <c r="AV1056" s="13" t="s">
        <v>78</v>
      </c>
      <c r="AW1056" s="13" t="s">
        <v>32</v>
      </c>
      <c r="AX1056" s="13" t="s">
        <v>76</v>
      </c>
      <c r="AY1056" s="148" t="s">
        <v>147</v>
      </c>
    </row>
    <row r="1057" spans="2:65" s="12" customFormat="1">
      <c r="B1057" s="140"/>
      <c r="D1057" s="141" t="s">
        <v>159</v>
      </c>
      <c r="E1057" s="142" t="s">
        <v>19</v>
      </c>
      <c r="F1057" s="143" t="s">
        <v>1711</v>
      </c>
      <c r="H1057" s="142" t="s">
        <v>19</v>
      </c>
      <c r="I1057" s="144"/>
      <c r="L1057" s="140"/>
      <c r="M1057" s="145"/>
      <c r="T1057" s="146"/>
      <c r="AT1057" s="142" t="s">
        <v>159</v>
      </c>
      <c r="AU1057" s="142" t="s">
        <v>78</v>
      </c>
      <c r="AV1057" s="12" t="s">
        <v>76</v>
      </c>
      <c r="AW1057" s="12" t="s">
        <v>32</v>
      </c>
      <c r="AX1057" s="12" t="s">
        <v>71</v>
      </c>
      <c r="AY1057" s="142" t="s">
        <v>147</v>
      </c>
    </row>
    <row r="1058" spans="2:65" s="1" customFormat="1" ht="24.2" customHeight="1">
      <c r="B1058" s="33"/>
      <c r="C1058" s="123" t="s">
        <v>1779</v>
      </c>
      <c r="D1058" s="123" t="s">
        <v>150</v>
      </c>
      <c r="E1058" s="124" t="s">
        <v>1780</v>
      </c>
      <c r="F1058" s="125" t="s">
        <v>1781</v>
      </c>
      <c r="G1058" s="126" t="s">
        <v>1752</v>
      </c>
      <c r="H1058" s="127">
        <v>1</v>
      </c>
      <c r="I1058" s="128"/>
      <c r="J1058" s="129">
        <f>ROUND(I1058*H1058,2)</f>
        <v>0</v>
      </c>
      <c r="K1058" s="125" t="s">
        <v>19</v>
      </c>
      <c r="L1058" s="33"/>
      <c r="M1058" s="130" t="s">
        <v>19</v>
      </c>
      <c r="N1058" s="131" t="s">
        <v>42</v>
      </c>
      <c r="P1058" s="132">
        <f>O1058*H1058</f>
        <v>0</v>
      </c>
      <c r="Q1058" s="132">
        <v>0</v>
      </c>
      <c r="R1058" s="132">
        <f>Q1058*H1058</f>
        <v>0</v>
      </c>
      <c r="S1058" s="132">
        <v>0</v>
      </c>
      <c r="T1058" s="133">
        <f>S1058*H1058</f>
        <v>0</v>
      </c>
      <c r="AR1058" s="134" t="s">
        <v>276</v>
      </c>
      <c r="AT1058" s="134" t="s">
        <v>150</v>
      </c>
      <c r="AU1058" s="134" t="s">
        <v>78</v>
      </c>
      <c r="AY1058" s="18" t="s">
        <v>147</v>
      </c>
      <c r="BE1058" s="135">
        <f>IF(N1058="základní",J1058,0)</f>
        <v>0</v>
      </c>
      <c r="BF1058" s="135">
        <f>IF(N1058="snížená",J1058,0)</f>
        <v>0</v>
      </c>
      <c r="BG1058" s="135">
        <f>IF(N1058="zákl. přenesená",J1058,0)</f>
        <v>0</v>
      </c>
      <c r="BH1058" s="135">
        <f>IF(N1058="sníž. přenesená",J1058,0)</f>
        <v>0</v>
      </c>
      <c r="BI1058" s="135">
        <f>IF(N1058="nulová",J1058,0)</f>
        <v>0</v>
      </c>
      <c r="BJ1058" s="18" t="s">
        <v>76</v>
      </c>
      <c r="BK1058" s="135">
        <f>ROUND(I1058*H1058,2)</f>
        <v>0</v>
      </c>
      <c r="BL1058" s="18" t="s">
        <v>276</v>
      </c>
      <c r="BM1058" s="134" t="s">
        <v>1782</v>
      </c>
    </row>
    <row r="1059" spans="2:65" s="12" customFormat="1">
      <c r="B1059" s="140"/>
      <c r="D1059" s="141" t="s">
        <v>159</v>
      </c>
      <c r="E1059" s="142" t="s">
        <v>19</v>
      </c>
      <c r="F1059" s="143" t="s">
        <v>1783</v>
      </c>
      <c r="H1059" s="142" t="s">
        <v>19</v>
      </c>
      <c r="I1059" s="144"/>
      <c r="L1059" s="140"/>
      <c r="M1059" s="145"/>
      <c r="T1059" s="146"/>
      <c r="AT1059" s="142" t="s">
        <v>159</v>
      </c>
      <c r="AU1059" s="142" t="s">
        <v>78</v>
      </c>
      <c r="AV1059" s="12" t="s">
        <v>76</v>
      </c>
      <c r="AW1059" s="12" t="s">
        <v>32</v>
      </c>
      <c r="AX1059" s="12" t="s">
        <v>71</v>
      </c>
      <c r="AY1059" s="142" t="s">
        <v>147</v>
      </c>
    </row>
    <row r="1060" spans="2:65" s="12" customFormat="1">
      <c r="B1060" s="140"/>
      <c r="D1060" s="141" t="s">
        <v>159</v>
      </c>
      <c r="E1060" s="142" t="s">
        <v>19</v>
      </c>
      <c r="F1060" s="143" t="s">
        <v>1784</v>
      </c>
      <c r="H1060" s="142" t="s">
        <v>19</v>
      </c>
      <c r="I1060" s="144"/>
      <c r="L1060" s="140"/>
      <c r="M1060" s="145"/>
      <c r="T1060" s="146"/>
      <c r="AT1060" s="142" t="s">
        <v>159</v>
      </c>
      <c r="AU1060" s="142" t="s">
        <v>78</v>
      </c>
      <c r="AV1060" s="12" t="s">
        <v>76</v>
      </c>
      <c r="AW1060" s="12" t="s">
        <v>32</v>
      </c>
      <c r="AX1060" s="12" t="s">
        <v>71</v>
      </c>
      <c r="AY1060" s="142" t="s">
        <v>147</v>
      </c>
    </row>
    <row r="1061" spans="2:65" s="13" customFormat="1">
      <c r="B1061" s="147"/>
      <c r="D1061" s="141" t="s">
        <v>159</v>
      </c>
      <c r="E1061" s="148" t="s">
        <v>19</v>
      </c>
      <c r="F1061" s="149" t="s">
        <v>76</v>
      </c>
      <c r="H1061" s="150">
        <v>1</v>
      </c>
      <c r="I1061" s="151"/>
      <c r="L1061" s="147"/>
      <c r="M1061" s="152"/>
      <c r="T1061" s="153"/>
      <c r="AT1061" s="148" t="s">
        <v>159</v>
      </c>
      <c r="AU1061" s="148" t="s">
        <v>78</v>
      </c>
      <c r="AV1061" s="13" t="s">
        <v>78</v>
      </c>
      <c r="AW1061" s="13" t="s">
        <v>32</v>
      </c>
      <c r="AX1061" s="13" t="s">
        <v>76</v>
      </c>
      <c r="AY1061" s="148" t="s">
        <v>147</v>
      </c>
    </row>
    <row r="1062" spans="2:65" s="12" customFormat="1">
      <c r="B1062" s="140"/>
      <c r="D1062" s="141" t="s">
        <v>159</v>
      </c>
      <c r="E1062" s="142" t="s">
        <v>19</v>
      </c>
      <c r="F1062" s="143" t="s">
        <v>1711</v>
      </c>
      <c r="H1062" s="142" t="s">
        <v>19</v>
      </c>
      <c r="I1062" s="144"/>
      <c r="L1062" s="140"/>
      <c r="M1062" s="145"/>
      <c r="T1062" s="146"/>
      <c r="AT1062" s="142" t="s">
        <v>159</v>
      </c>
      <c r="AU1062" s="142" t="s">
        <v>78</v>
      </c>
      <c r="AV1062" s="12" t="s">
        <v>76</v>
      </c>
      <c r="AW1062" s="12" t="s">
        <v>32</v>
      </c>
      <c r="AX1062" s="12" t="s">
        <v>71</v>
      </c>
      <c r="AY1062" s="142" t="s">
        <v>147</v>
      </c>
    </row>
    <row r="1063" spans="2:65" s="1" customFormat="1" ht="37.9" customHeight="1">
      <c r="B1063" s="33"/>
      <c r="C1063" s="123" t="s">
        <v>1785</v>
      </c>
      <c r="D1063" s="123" t="s">
        <v>150</v>
      </c>
      <c r="E1063" s="124" t="s">
        <v>1786</v>
      </c>
      <c r="F1063" s="125" t="s">
        <v>1787</v>
      </c>
      <c r="G1063" s="126" t="s">
        <v>1752</v>
      </c>
      <c r="H1063" s="127">
        <v>4</v>
      </c>
      <c r="I1063" s="128"/>
      <c r="J1063" s="129">
        <f>ROUND(I1063*H1063,2)</f>
        <v>0</v>
      </c>
      <c r="K1063" s="125" t="s">
        <v>19</v>
      </c>
      <c r="L1063" s="33"/>
      <c r="M1063" s="130" t="s">
        <v>19</v>
      </c>
      <c r="N1063" s="131" t="s">
        <v>42</v>
      </c>
      <c r="P1063" s="132">
        <f>O1063*H1063</f>
        <v>0</v>
      </c>
      <c r="Q1063" s="132">
        <v>0</v>
      </c>
      <c r="R1063" s="132">
        <f>Q1063*H1063</f>
        <v>0</v>
      </c>
      <c r="S1063" s="132">
        <v>0</v>
      </c>
      <c r="T1063" s="133">
        <f>S1063*H1063</f>
        <v>0</v>
      </c>
      <c r="AR1063" s="134" t="s">
        <v>276</v>
      </c>
      <c r="AT1063" s="134" t="s">
        <v>150</v>
      </c>
      <c r="AU1063" s="134" t="s">
        <v>78</v>
      </c>
      <c r="AY1063" s="18" t="s">
        <v>147</v>
      </c>
      <c r="BE1063" s="135">
        <f>IF(N1063="základní",J1063,0)</f>
        <v>0</v>
      </c>
      <c r="BF1063" s="135">
        <f>IF(N1063="snížená",J1063,0)</f>
        <v>0</v>
      </c>
      <c r="BG1063" s="135">
        <f>IF(N1063="zákl. přenesená",J1063,0)</f>
        <v>0</v>
      </c>
      <c r="BH1063" s="135">
        <f>IF(N1063="sníž. přenesená",J1063,0)</f>
        <v>0</v>
      </c>
      <c r="BI1063" s="135">
        <f>IF(N1063="nulová",J1063,0)</f>
        <v>0</v>
      </c>
      <c r="BJ1063" s="18" t="s">
        <v>76</v>
      </c>
      <c r="BK1063" s="135">
        <f>ROUND(I1063*H1063,2)</f>
        <v>0</v>
      </c>
      <c r="BL1063" s="18" t="s">
        <v>276</v>
      </c>
      <c r="BM1063" s="134" t="s">
        <v>1788</v>
      </c>
    </row>
    <row r="1064" spans="2:65" s="12" customFormat="1">
      <c r="B1064" s="140"/>
      <c r="D1064" s="141" t="s">
        <v>159</v>
      </c>
      <c r="E1064" s="142" t="s">
        <v>19</v>
      </c>
      <c r="F1064" s="143" t="s">
        <v>1784</v>
      </c>
      <c r="H1064" s="142" t="s">
        <v>19</v>
      </c>
      <c r="I1064" s="144"/>
      <c r="L1064" s="140"/>
      <c r="M1064" s="145"/>
      <c r="T1064" s="146"/>
      <c r="AT1064" s="142" t="s">
        <v>159</v>
      </c>
      <c r="AU1064" s="142" t="s">
        <v>78</v>
      </c>
      <c r="AV1064" s="12" t="s">
        <v>76</v>
      </c>
      <c r="AW1064" s="12" t="s">
        <v>32</v>
      </c>
      <c r="AX1064" s="12" t="s">
        <v>71</v>
      </c>
      <c r="AY1064" s="142" t="s">
        <v>147</v>
      </c>
    </row>
    <row r="1065" spans="2:65" s="13" customFormat="1">
      <c r="B1065" s="147"/>
      <c r="D1065" s="141" t="s">
        <v>159</v>
      </c>
      <c r="E1065" s="148" t="s">
        <v>19</v>
      </c>
      <c r="F1065" s="149" t="s">
        <v>155</v>
      </c>
      <c r="H1065" s="150">
        <v>4</v>
      </c>
      <c r="I1065" s="151"/>
      <c r="L1065" s="147"/>
      <c r="M1065" s="152"/>
      <c r="T1065" s="153"/>
      <c r="AT1065" s="148" t="s">
        <v>159</v>
      </c>
      <c r="AU1065" s="148" t="s">
        <v>78</v>
      </c>
      <c r="AV1065" s="13" t="s">
        <v>78</v>
      </c>
      <c r="AW1065" s="13" t="s">
        <v>32</v>
      </c>
      <c r="AX1065" s="13" t="s">
        <v>76</v>
      </c>
      <c r="AY1065" s="148" t="s">
        <v>147</v>
      </c>
    </row>
    <row r="1066" spans="2:65" s="12" customFormat="1">
      <c r="B1066" s="140"/>
      <c r="D1066" s="141" t="s">
        <v>159</v>
      </c>
      <c r="E1066" s="142" t="s">
        <v>19</v>
      </c>
      <c r="F1066" s="143" t="s">
        <v>1711</v>
      </c>
      <c r="H1066" s="142" t="s">
        <v>19</v>
      </c>
      <c r="I1066" s="144"/>
      <c r="L1066" s="140"/>
      <c r="M1066" s="145"/>
      <c r="T1066" s="146"/>
      <c r="AT1066" s="142" t="s">
        <v>159</v>
      </c>
      <c r="AU1066" s="142" t="s">
        <v>78</v>
      </c>
      <c r="AV1066" s="12" t="s">
        <v>76</v>
      </c>
      <c r="AW1066" s="12" t="s">
        <v>32</v>
      </c>
      <c r="AX1066" s="12" t="s">
        <v>71</v>
      </c>
      <c r="AY1066" s="142" t="s">
        <v>147</v>
      </c>
    </row>
    <row r="1067" spans="2:65" s="1" customFormat="1" ht="24.2" customHeight="1">
      <c r="B1067" s="33"/>
      <c r="C1067" s="123" t="s">
        <v>1789</v>
      </c>
      <c r="D1067" s="123" t="s">
        <v>150</v>
      </c>
      <c r="E1067" s="124" t="s">
        <v>1790</v>
      </c>
      <c r="F1067" s="125" t="s">
        <v>1791</v>
      </c>
      <c r="G1067" s="126" t="s">
        <v>1752</v>
      </c>
      <c r="H1067" s="127">
        <v>1</v>
      </c>
      <c r="I1067" s="128"/>
      <c r="J1067" s="129">
        <f>ROUND(I1067*H1067,2)</f>
        <v>0</v>
      </c>
      <c r="K1067" s="125" t="s">
        <v>19</v>
      </c>
      <c r="L1067" s="33"/>
      <c r="M1067" s="130" t="s">
        <v>19</v>
      </c>
      <c r="N1067" s="131" t="s">
        <v>42</v>
      </c>
      <c r="P1067" s="132">
        <f>O1067*H1067</f>
        <v>0</v>
      </c>
      <c r="Q1067" s="132">
        <v>0</v>
      </c>
      <c r="R1067" s="132">
        <f>Q1067*H1067</f>
        <v>0</v>
      </c>
      <c r="S1067" s="132">
        <v>0</v>
      </c>
      <c r="T1067" s="133">
        <f>S1067*H1067</f>
        <v>0</v>
      </c>
      <c r="AR1067" s="134" t="s">
        <v>276</v>
      </c>
      <c r="AT1067" s="134" t="s">
        <v>150</v>
      </c>
      <c r="AU1067" s="134" t="s">
        <v>78</v>
      </c>
      <c r="AY1067" s="18" t="s">
        <v>147</v>
      </c>
      <c r="BE1067" s="135">
        <f>IF(N1067="základní",J1067,0)</f>
        <v>0</v>
      </c>
      <c r="BF1067" s="135">
        <f>IF(N1067="snížená",J1067,0)</f>
        <v>0</v>
      </c>
      <c r="BG1067" s="135">
        <f>IF(N1067="zákl. přenesená",J1067,0)</f>
        <v>0</v>
      </c>
      <c r="BH1067" s="135">
        <f>IF(N1067="sníž. přenesená",J1067,0)</f>
        <v>0</v>
      </c>
      <c r="BI1067" s="135">
        <f>IF(N1067="nulová",J1067,0)</f>
        <v>0</v>
      </c>
      <c r="BJ1067" s="18" t="s">
        <v>76</v>
      </c>
      <c r="BK1067" s="135">
        <f>ROUND(I1067*H1067,2)</f>
        <v>0</v>
      </c>
      <c r="BL1067" s="18" t="s">
        <v>276</v>
      </c>
      <c r="BM1067" s="134" t="s">
        <v>1792</v>
      </c>
    </row>
    <row r="1068" spans="2:65" s="12" customFormat="1">
      <c r="B1068" s="140"/>
      <c r="D1068" s="141" t="s">
        <v>159</v>
      </c>
      <c r="E1068" s="142" t="s">
        <v>19</v>
      </c>
      <c r="F1068" s="143" t="s">
        <v>1784</v>
      </c>
      <c r="H1068" s="142" t="s">
        <v>19</v>
      </c>
      <c r="I1068" s="144"/>
      <c r="L1068" s="140"/>
      <c r="M1068" s="145"/>
      <c r="T1068" s="146"/>
      <c r="AT1068" s="142" t="s">
        <v>159</v>
      </c>
      <c r="AU1068" s="142" t="s">
        <v>78</v>
      </c>
      <c r="AV1068" s="12" t="s">
        <v>76</v>
      </c>
      <c r="AW1068" s="12" t="s">
        <v>32</v>
      </c>
      <c r="AX1068" s="12" t="s">
        <v>71</v>
      </c>
      <c r="AY1068" s="142" t="s">
        <v>147</v>
      </c>
    </row>
    <row r="1069" spans="2:65" s="13" customFormat="1">
      <c r="B1069" s="147"/>
      <c r="D1069" s="141" t="s">
        <v>159</v>
      </c>
      <c r="E1069" s="148" t="s">
        <v>19</v>
      </c>
      <c r="F1069" s="149" t="s">
        <v>76</v>
      </c>
      <c r="H1069" s="150">
        <v>1</v>
      </c>
      <c r="I1069" s="151"/>
      <c r="L1069" s="147"/>
      <c r="M1069" s="152"/>
      <c r="T1069" s="153"/>
      <c r="AT1069" s="148" t="s">
        <v>159</v>
      </c>
      <c r="AU1069" s="148" t="s">
        <v>78</v>
      </c>
      <c r="AV1069" s="13" t="s">
        <v>78</v>
      </c>
      <c r="AW1069" s="13" t="s">
        <v>32</v>
      </c>
      <c r="AX1069" s="13" t="s">
        <v>76</v>
      </c>
      <c r="AY1069" s="148" t="s">
        <v>147</v>
      </c>
    </row>
    <row r="1070" spans="2:65" s="12" customFormat="1">
      <c r="B1070" s="140"/>
      <c r="D1070" s="141" t="s">
        <v>159</v>
      </c>
      <c r="E1070" s="142" t="s">
        <v>19</v>
      </c>
      <c r="F1070" s="143" t="s">
        <v>1711</v>
      </c>
      <c r="H1070" s="142" t="s">
        <v>19</v>
      </c>
      <c r="I1070" s="144"/>
      <c r="L1070" s="140"/>
      <c r="M1070" s="145"/>
      <c r="T1070" s="146"/>
      <c r="AT1070" s="142" t="s">
        <v>159</v>
      </c>
      <c r="AU1070" s="142" t="s">
        <v>78</v>
      </c>
      <c r="AV1070" s="12" t="s">
        <v>76</v>
      </c>
      <c r="AW1070" s="12" t="s">
        <v>32</v>
      </c>
      <c r="AX1070" s="12" t="s">
        <v>71</v>
      </c>
      <c r="AY1070" s="142" t="s">
        <v>147</v>
      </c>
    </row>
    <row r="1071" spans="2:65" s="1" customFormat="1" ht="24.2" customHeight="1">
      <c r="B1071" s="33"/>
      <c r="C1071" s="123" t="s">
        <v>1793</v>
      </c>
      <c r="D1071" s="123" t="s">
        <v>150</v>
      </c>
      <c r="E1071" s="124" t="s">
        <v>1794</v>
      </c>
      <c r="F1071" s="125" t="s">
        <v>1795</v>
      </c>
      <c r="G1071" s="126" t="s">
        <v>1752</v>
      </c>
      <c r="H1071" s="127">
        <v>4</v>
      </c>
      <c r="I1071" s="128"/>
      <c r="J1071" s="129">
        <f>ROUND(I1071*H1071,2)</f>
        <v>0</v>
      </c>
      <c r="K1071" s="125" t="s">
        <v>19</v>
      </c>
      <c r="L1071" s="33"/>
      <c r="M1071" s="130" t="s">
        <v>19</v>
      </c>
      <c r="N1071" s="131" t="s">
        <v>42</v>
      </c>
      <c r="P1071" s="132">
        <f>O1071*H1071</f>
        <v>0</v>
      </c>
      <c r="Q1071" s="132">
        <v>0</v>
      </c>
      <c r="R1071" s="132">
        <f>Q1071*H1071</f>
        <v>0</v>
      </c>
      <c r="S1071" s="132">
        <v>0</v>
      </c>
      <c r="T1071" s="133">
        <f>S1071*H1071</f>
        <v>0</v>
      </c>
      <c r="AR1071" s="134" t="s">
        <v>276</v>
      </c>
      <c r="AT1071" s="134" t="s">
        <v>150</v>
      </c>
      <c r="AU1071" s="134" t="s">
        <v>78</v>
      </c>
      <c r="AY1071" s="18" t="s">
        <v>147</v>
      </c>
      <c r="BE1071" s="135">
        <f>IF(N1071="základní",J1071,0)</f>
        <v>0</v>
      </c>
      <c r="BF1071" s="135">
        <f>IF(N1071="snížená",J1071,0)</f>
        <v>0</v>
      </c>
      <c r="BG1071" s="135">
        <f>IF(N1071="zákl. přenesená",J1071,0)</f>
        <v>0</v>
      </c>
      <c r="BH1071" s="135">
        <f>IF(N1071="sníž. přenesená",J1071,0)</f>
        <v>0</v>
      </c>
      <c r="BI1071" s="135">
        <f>IF(N1071="nulová",J1071,0)</f>
        <v>0</v>
      </c>
      <c r="BJ1071" s="18" t="s">
        <v>76</v>
      </c>
      <c r="BK1071" s="135">
        <f>ROUND(I1071*H1071,2)</f>
        <v>0</v>
      </c>
      <c r="BL1071" s="18" t="s">
        <v>276</v>
      </c>
      <c r="BM1071" s="134" t="s">
        <v>1796</v>
      </c>
    </row>
    <row r="1072" spans="2:65" s="12" customFormat="1">
      <c r="B1072" s="140"/>
      <c r="D1072" s="141" t="s">
        <v>159</v>
      </c>
      <c r="E1072" s="142" t="s">
        <v>19</v>
      </c>
      <c r="F1072" s="143" t="s">
        <v>1784</v>
      </c>
      <c r="H1072" s="142" t="s">
        <v>19</v>
      </c>
      <c r="I1072" s="144"/>
      <c r="L1072" s="140"/>
      <c r="M1072" s="145"/>
      <c r="T1072" s="146"/>
      <c r="AT1072" s="142" t="s">
        <v>159</v>
      </c>
      <c r="AU1072" s="142" t="s">
        <v>78</v>
      </c>
      <c r="AV1072" s="12" t="s">
        <v>76</v>
      </c>
      <c r="AW1072" s="12" t="s">
        <v>32</v>
      </c>
      <c r="AX1072" s="12" t="s">
        <v>71</v>
      </c>
      <c r="AY1072" s="142" t="s">
        <v>147</v>
      </c>
    </row>
    <row r="1073" spans="2:65" s="13" customFormat="1">
      <c r="B1073" s="147"/>
      <c r="D1073" s="141" t="s">
        <v>159</v>
      </c>
      <c r="E1073" s="148" t="s">
        <v>19</v>
      </c>
      <c r="F1073" s="149" t="s">
        <v>155</v>
      </c>
      <c r="H1073" s="150">
        <v>4</v>
      </c>
      <c r="I1073" s="151"/>
      <c r="L1073" s="147"/>
      <c r="M1073" s="152"/>
      <c r="T1073" s="153"/>
      <c r="AT1073" s="148" t="s">
        <v>159</v>
      </c>
      <c r="AU1073" s="148" t="s">
        <v>78</v>
      </c>
      <c r="AV1073" s="13" t="s">
        <v>78</v>
      </c>
      <c r="AW1073" s="13" t="s">
        <v>32</v>
      </c>
      <c r="AX1073" s="13" t="s">
        <v>76</v>
      </c>
      <c r="AY1073" s="148" t="s">
        <v>147</v>
      </c>
    </row>
    <row r="1074" spans="2:65" s="12" customFormat="1">
      <c r="B1074" s="140"/>
      <c r="D1074" s="141" t="s">
        <v>159</v>
      </c>
      <c r="E1074" s="142" t="s">
        <v>19</v>
      </c>
      <c r="F1074" s="143" t="s">
        <v>1711</v>
      </c>
      <c r="H1074" s="142" t="s">
        <v>19</v>
      </c>
      <c r="I1074" s="144"/>
      <c r="L1074" s="140"/>
      <c r="M1074" s="145"/>
      <c r="T1074" s="146"/>
      <c r="AT1074" s="142" t="s">
        <v>159</v>
      </c>
      <c r="AU1074" s="142" t="s">
        <v>78</v>
      </c>
      <c r="AV1074" s="12" t="s">
        <v>76</v>
      </c>
      <c r="AW1074" s="12" t="s">
        <v>32</v>
      </c>
      <c r="AX1074" s="12" t="s">
        <v>71</v>
      </c>
      <c r="AY1074" s="142" t="s">
        <v>147</v>
      </c>
    </row>
    <row r="1075" spans="2:65" s="1" customFormat="1" ht="21.75" customHeight="1">
      <c r="B1075" s="33"/>
      <c r="C1075" s="123" t="s">
        <v>1797</v>
      </c>
      <c r="D1075" s="123" t="s">
        <v>150</v>
      </c>
      <c r="E1075" s="124" t="s">
        <v>1798</v>
      </c>
      <c r="F1075" s="125" t="s">
        <v>1799</v>
      </c>
      <c r="G1075" s="126" t="s">
        <v>1752</v>
      </c>
      <c r="H1075" s="127">
        <v>1</v>
      </c>
      <c r="I1075" s="128"/>
      <c r="J1075" s="129">
        <f>ROUND(I1075*H1075,2)</f>
        <v>0</v>
      </c>
      <c r="K1075" s="125" t="s">
        <v>19</v>
      </c>
      <c r="L1075" s="33"/>
      <c r="M1075" s="130" t="s">
        <v>19</v>
      </c>
      <c r="N1075" s="131" t="s">
        <v>42</v>
      </c>
      <c r="P1075" s="132">
        <f>O1075*H1075</f>
        <v>0</v>
      </c>
      <c r="Q1075" s="132">
        <v>0</v>
      </c>
      <c r="R1075" s="132">
        <f>Q1075*H1075</f>
        <v>0</v>
      </c>
      <c r="S1075" s="132">
        <v>0</v>
      </c>
      <c r="T1075" s="133">
        <f>S1075*H1075</f>
        <v>0</v>
      </c>
      <c r="AR1075" s="134" t="s">
        <v>276</v>
      </c>
      <c r="AT1075" s="134" t="s">
        <v>150</v>
      </c>
      <c r="AU1075" s="134" t="s">
        <v>78</v>
      </c>
      <c r="AY1075" s="18" t="s">
        <v>147</v>
      </c>
      <c r="BE1075" s="135">
        <f>IF(N1075="základní",J1075,0)</f>
        <v>0</v>
      </c>
      <c r="BF1075" s="135">
        <f>IF(N1075="snížená",J1075,0)</f>
        <v>0</v>
      </c>
      <c r="BG1075" s="135">
        <f>IF(N1075="zákl. přenesená",J1075,0)</f>
        <v>0</v>
      </c>
      <c r="BH1075" s="135">
        <f>IF(N1075="sníž. přenesená",J1075,0)</f>
        <v>0</v>
      </c>
      <c r="BI1075" s="135">
        <f>IF(N1075="nulová",J1075,0)</f>
        <v>0</v>
      </c>
      <c r="BJ1075" s="18" t="s">
        <v>76</v>
      </c>
      <c r="BK1075" s="135">
        <f>ROUND(I1075*H1075,2)</f>
        <v>0</v>
      </c>
      <c r="BL1075" s="18" t="s">
        <v>276</v>
      </c>
      <c r="BM1075" s="134" t="s">
        <v>1800</v>
      </c>
    </row>
    <row r="1076" spans="2:65" s="12" customFormat="1">
      <c r="B1076" s="140"/>
      <c r="D1076" s="141" t="s">
        <v>159</v>
      </c>
      <c r="E1076" s="142" t="s">
        <v>19</v>
      </c>
      <c r="F1076" s="143" t="s">
        <v>1784</v>
      </c>
      <c r="H1076" s="142" t="s">
        <v>19</v>
      </c>
      <c r="I1076" s="144"/>
      <c r="L1076" s="140"/>
      <c r="M1076" s="145"/>
      <c r="T1076" s="146"/>
      <c r="AT1076" s="142" t="s">
        <v>159</v>
      </c>
      <c r="AU1076" s="142" t="s">
        <v>78</v>
      </c>
      <c r="AV1076" s="12" t="s">
        <v>76</v>
      </c>
      <c r="AW1076" s="12" t="s">
        <v>32</v>
      </c>
      <c r="AX1076" s="12" t="s">
        <v>71</v>
      </c>
      <c r="AY1076" s="142" t="s">
        <v>147</v>
      </c>
    </row>
    <row r="1077" spans="2:65" s="13" customFormat="1">
      <c r="B1077" s="147"/>
      <c r="D1077" s="141" t="s">
        <v>159</v>
      </c>
      <c r="E1077" s="148" t="s">
        <v>19</v>
      </c>
      <c r="F1077" s="149" t="s">
        <v>76</v>
      </c>
      <c r="H1077" s="150">
        <v>1</v>
      </c>
      <c r="I1077" s="151"/>
      <c r="L1077" s="147"/>
      <c r="M1077" s="152"/>
      <c r="T1077" s="153"/>
      <c r="AT1077" s="148" t="s">
        <v>159</v>
      </c>
      <c r="AU1077" s="148" t="s">
        <v>78</v>
      </c>
      <c r="AV1077" s="13" t="s">
        <v>78</v>
      </c>
      <c r="AW1077" s="13" t="s">
        <v>32</v>
      </c>
      <c r="AX1077" s="13" t="s">
        <v>76</v>
      </c>
      <c r="AY1077" s="148" t="s">
        <v>147</v>
      </c>
    </row>
    <row r="1078" spans="2:65" s="12" customFormat="1">
      <c r="B1078" s="140"/>
      <c r="D1078" s="141" t="s">
        <v>159</v>
      </c>
      <c r="E1078" s="142" t="s">
        <v>19</v>
      </c>
      <c r="F1078" s="143" t="s">
        <v>1711</v>
      </c>
      <c r="H1078" s="142" t="s">
        <v>19</v>
      </c>
      <c r="I1078" s="144"/>
      <c r="L1078" s="140"/>
      <c r="M1078" s="145"/>
      <c r="T1078" s="146"/>
      <c r="AT1078" s="142" t="s">
        <v>159</v>
      </c>
      <c r="AU1078" s="142" t="s">
        <v>78</v>
      </c>
      <c r="AV1078" s="12" t="s">
        <v>76</v>
      </c>
      <c r="AW1078" s="12" t="s">
        <v>32</v>
      </c>
      <c r="AX1078" s="12" t="s">
        <v>71</v>
      </c>
      <c r="AY1078" s="142" t="s">
        <v>147</v>
      </c>
    </row>
    <row r="1079" spans="2:65" s="1" customFormat="1" ht="21.75" customHeight="1">
      <c r="B1079" s="33"/>
      <c r="C1079" s="123" t="s">
        <v>1801</v>
      </c>
      <c r="D1079" s="123" t="s">
        <v>150</v>
      </c>
      <c r="E1079" s="124" t="s">
        <v>1802</v>
      </c>
      <c r="F1079" s="125" t="s">
        <v>1803</v>
      </c>
      <c r="G1079" s="126" t="s">
        <v>317</v>
      </c>
      <c r="H1079" s="127">
        <v>10</v>
      </c>
      <c r="I1079" s="128"/>
      <c r="J1079" s="129">
        <f>ROUND(I1079*H1079,2)</f>
        <v>0</v>
      </c>
      <c r="K1079" s="125" t="s">
        <v>19</v>
      </c>
      <c r="L1079" s="33"/>
      <c r="M1079" s="130" t="s">
        <v>19</v>
      </c>
      <c r="N1079" s="131" t="s">
        <v>42</v>
      </c>
      <c r="P1079" s="132">
        <f>O1079*H1079</f>
        <v>0</v>
      </c>
      <c r="Q1079" s="132">
        <v>0</v>
      </c>
      <c r="R1079" s="132">
        <f>Q1079*H1079</f>
        <v>0</v>
      </c>
      <c r="S1079" s="132">
        <v>0</v>
      </c>
      <c r="T1079" s="133">
        <f>S1079*H1079</f>
        <v>0</v>
      </c>
      <c r="AR1079" s="134" t="s">
        <v>276</v>
      </c>
      <c r="AT1079" s="134" t="s">
        <v>150</v>
      </c>
      <c r="AU1079" s="134" t="s">
        <v>78</v>
      </c>
      <c r="AY1079" s="18" t="s">
        <v>147</v>
      </c>
      <c r="BE1079" s="135">
        <f>IF(N1079="základní",J1079,0)</f>
        <v>0</v>
      </c>
      <c r="BF1079" s="135">
        <f>IF(N1079="snížená",J1079,0)</f>
        <v>0</v>
      </c>
      <c r="BG1079" s="135">
        <f>IF(N1079="zákl. přenesená",J1079,0)</f>
        <v>0</v>
      </c>
      <c r="BH1079" s="135">
        <f>IF(N1079="sníž. přenesená",J1079,0)</f>
        <v>0</v>
      </c>
      <c r="BI1079" s="135">
        <f>IF(N1079="nulová",J1079,0)</f>
        <v>0</v>
      </c>
      <c r="BJ1079" s="18" t="s">
        <v>76</v>
      </c>
      <c r="BK1079" s="135">
        <f>ROUND(I1079*H1079,2)</f>
        <v>0</v>
      </c>
      <c r="BL1079" s="18" t="s">
        <v>276</v>
      </c>
      <c r="BM1079" s="134" t="s">
        <v>1804</v>
      </c>
    </row>
    <row r="1080" spans="2:65" s="13" customFormat="1">
      <c r="B1080" s="147"/>
      <c r="D1080" s="141" t="s">
        <v>159</v>
      </c>
      <c r="E1080" s="148" t="s">
        <v>19</v>
      </c>
      <c r="F1080" s="149" t="s">
        <v>226</v>
      </c>
      <c r="H1080" s="150">
        <v>10</v>
      </c>
      <c r="I1080" s="151"/>
      <c r="L1080" s="147"/>
      <c r="M1080" s="152"/>
      <c r="T1080" s="153"/>
      <c r="AT1080" s="148" t="s">
        <v>159</v>
      </c>
      <c r="AU1080" s="148" t="s">
        <v>78</v>
      </c>
      <c r="AV1080" s="13" t="s">
        <v>78</v>
      </c>
      <c r="AW1080" s="13" t="s">
        <v>32</v>
      </c>
      <c r="AX1080" s="13" t="s">
        <v>76</v>
      </c>
      <c r="AY1080" s="148" t="s">
        <v>147</v>
      </c>
    </row>
    <row r="1081" spans="2:65" s="12" customFormat="1">
      <c r="B1081" s="140"/>
      <c r="D1081" s="141" t="s">
        <v>159</v>
      </c>
      <c r="E1081" s="142" t="s">
        <v>19</v>
      </c>
      <c r="F1081" s="143" t="s">
        <v>1711</v>
      </c>
      <c r="H1081" s="142" t="s">
        <v>19</v>
      </c>
      <c r="I1081" s="144"/>
      <c r="L1081" s="140"/>
      <c r="M1081" s="145"/>
      <c r="T1081" s="146"/>
      <c r="AT1081" s="142" t="s">
        <v>159</v>
      </c>
      <c r="AU1081" s="142" t="s">
        <v>78</v>
      </c>
      <c r="AV1081" s="12" t="s">
        <v>76</v>
      </c>
      <c r="AW1081" s="12" t="s">
        <v>32</v>
      </c>
      <c r="AX1081" s="12" t="s">
        <v>71</v>
      </c>
      <c r="AY1081" s="142" t="s">
        <v>147</v>
      </c>
    </row>
    <row r="1082" spans="2:65" s="1" customFormat="1" ht="37.9" customHeight="1">
      <c r="B1082" s="33"/>
      <c r="C1082" s="123" t="s">
        <v>1805</v>
      </c>
      <c r="D1082" s="123" t="s">
        <v>150</v>
      </c>
      <c r="E1082" s="124" t="s">
        <v>1806</v>
      </c>
      <c r="F1082" s="125" t="s">
        <v>1807</v>
      </c>
      <c r="G1082" s="126" t="s">
        <v>166</v>
      </c>
      <c r="H1082" s="127">
        <v>1</v>
      </c>
      <c r="I1082" s="128"/>
      <c r="J1082" s="129">
        <f>ROUND(I1082*H1082,2)</f>
        <v>0</v>
      </c>
      <c r="K1082" s="125" t="s">
        <v>19</v>
      </c>
      <c r="L1082" s="33"/>
      <c r="M1082" s="130" t="s">
        <v>19</v>
      </c>
      <c r="N1082" s="131" t="s">
        <v>42</v>
      </c>
      <c r="P1082" s="132">
        <f>O1082*H1082</f>
        <v>0</v>
      </c>
      <c r="Q1082" s="132">
        <v>0</v>
      </c>
      <c r="R1082" s="132">
        <f>Q1082*H1082</f>
        <v>0</v>
      </c>
      <c r="S1082" s="132">
        <v>0</v>
      </c>
      <c r="T1082" s="133">
        <f>S1082*H1082</f>
        <v>0</v>
      </c>
      <c r="AR1082" s="134" t="s">
        <v>276</v>
      </c>
      <c r="AT1082" s="134" t="s">
        <v>150</v>
      </c>
      <c r="AU1082" s="134" t="s">
        <v>78</v>
      </c>
      <c r="AY1082" s="18" t="s">
        <v>147</v>
      </c>
      <c r="BE1082" s="135">
        <f>IF(N1082="základní",J1082,0)</f>
        <v>0</v>
      </c>
      <c r="BF1082" s="135">
        <f>IF(N1082="snížená",J1082,0)</f>
        <v>0</v>
      </c>
      <c r="BG1082" s="135">
        <f>IF(N1082="zákl. přenesená",J1082,0)</f>
        <v>0</v>
      </c>
      <c r="BH1082" s="135">
        <f>IF(N1082="sníž. přenesená",J1082,0)</f>
        <v>0</v>
      </c>
      <c r="BI1082" s="135">
        <f>IF(N1082="nulová",J1082,0)</f>
        <v>0</v>
      </c>
      <c r="BJ1082" s="18" t="s">
        <v>76</v>
      </c>
      <c r="BK1082" s="135">
        <f>ROUND(I1082*H1082,2)</f>
        <v>0</v>
      </c>
      <c r="BL1082" s="18" t="s">
        <v>276</v>
      </c>
      <c r="BM1082" s="134" t="s">
        <v>1808</v>
      </c>
    </row>
    <row r="1083" spans="2:65" s="13" customFormat="1">
      <c r="B1083" s="147"/>
      <c r="D1083" s="141" t="s">
        <v>159</v>
      </c>
      <c r="E1083" s="148" t="s">
        <v>19</v>
      </c>
      <c r="F1083" s="149" t="s">
        <v>76</v>
      </c>
      <c r="H1083" s="150">
        <v>1</v>
      </c>
      <c r="I1083" s="151"/>
      <c r="L1083" s="147"/>
      <c r="M1083" s="152"/>
      <c r="T1083" s="153"/>
      <c r="AT1083" s="148" t="s">
        <v>159</v>
      </c>
      <c r="AU1083" s="148" t="s">
        <v>78</v>
      </c>
      <c r="AV1083" s="13" t="s">
        <v>78</v>
      </c>
      <c r="AW1083" s="13" t="s">
        <v>32</v>
      </c>
      <c r="AX1083" s="13" t="s">
        <v>76</v>
      </c>
      <c r="AY1083" s="148" t="s">
        <v>147</v>
      </c>
    </row>
    <row r="1084" spans="2:65" s="12" customFormat="1">
      <c r="B1084" s="140"/>
      <c r="D1084" s="141" t="s">
        <v>159</v>
      </c>
      <c r="E1084" s="142" t="s">
        <v>19</v>
      </c>
      <c r="F1084" s="143" t="s">
        <v>1711</v>
      </c>
      <c r="H1084" s="142" t="s">
        <v>19</v>
      </c>
      <c r="I1084" s="144"/>
      <c r="L1084" s="140"/>
      <c r="M1084" s="145"/>
      <c r="T1084" s="146"/>
      <c r="AT1084" s="142" t="s">
        <v>159</v>
      </c>
      <c r="AU1084" s="142" t="s">
        <v>78</v>
      </c>
      <c r="AV1084" s="12" t="s">
        <v>76</v>
      </c>
      <c r="AW1084" s="12" t="s">
        <v>32</v>
      </c>
      <c r="AX1084" s="12" t="s">
        <v>71</v>
      </c>
      <c r="AY1084" s="142" t="s">
        <v>147</v>
      </c>
    </row>
    <row r="1085" spans="2:65" s="1" customFormat="1" ht="33" customHeight="1">
      <c r="B1085" s="33"/>
      <c r="C1085" s="123" t="s">
        <v>1809</v>
      </c>
      <c r="D1085" s="123" t="s">
        <v>150</v>
      </c>
      <c r="E1085" s="124" t="s">
        <v>1810</v>
      </c>
      <c r="F1085" s="125" t="s">
        <v>1811</v>
      </c>
      <c r="G1085" s="126" t="s">
        <v>153</v>
      </c>
      <c r="H1085" s="127">
        <v>135</v>
      </c>
      <c r="I1085" s="128"/>
      <c r="J1085" s="129">
        <f>ROUND(I1085*H1085,2)</f>
        <v>0</v>
      </c>
      <c r="K1085" s="125" t="s">
        <v>19</v>
      </c>
      <c r="L1085" s="33"/>
      <c r="M1085" s="130" t="s">
        <v>19</v>
      </c>
      <c r="N1085" s="131" t="s">
        <v>42</v>
      </c>
      <c r="P1085" s="132">
        <f>O1085*H1085</f>
        <v>0</v>
      </c>
      <c r="Q1085" s="132">
        <v>0</v>
      </c>
      <c r="R1085" s="132">
        <f>Q1085*H1085</f>
        <v>0</v>
      </c>
      <c r="S1085" s="132">
        <v>0</v>
      </c>
      <c r="T1085" s="133">
        <f>S1085*H1085</f>
        <v>0</v>
      </c>
      <c r="AR1085" s="134" t="s">
        <v>276</v>
      </c>
      <c r="AT1085" s="134" t="s">
        <v>150</v>
      </c>
      <c r="AU1085" s="134" t="s">
        <v>78</v>
      </c>
      <c r="AY1085" s="18" t="s">
        <v>147</v>
      </c>
      <c r="BE1085" s="135">
        <f>IF(N1085="základní",J1085,0)</f>
        <v>0</v>
      </c>
      <c r="BF1085" s="135">
        <f>IF(N1085="snížená",J1085,0)</f>
        <v>0</v>
      </c>
      <c r="BG1085" s="135">
        <f>IF(N1085="zákl. přenesená",J1085,0)</f>
        <v>0</v>
      </c>
      <c r="BH1085" s="135">
        <f>IF(N1085="sníž. přenesená",J1085,0)</f>
        <v>0</v>
      </c>
      <c r="BI1085" s="135">
        <f>IF(N1085="nulová",J1085,0)</f>
        <v>0</v>
      </c>
      <c r="BJ1085" s="18" t="s">
        <v>76</v>
      </c>
      <c r="BK1085" s="135">
        <f>ROUND(I1085*H1085,2)</f>
        <v>0</v>
      </c>
      <c r="BL1085" s="18" t="s">
        <v>276</v>
      </c>
      <c r="BM1085" s="134" t="s">
        <v>1812</v>
      </c>
    </row>
    <row r="1086" spans="2:65" s="13" customFormat="1">
      <c r="B1086" s="147"/>
      <c r="D1086" s="141" t="s">
        <v>159</v>
      </c>
      <c r="E1086" s="148" t="s">
        <v>19</v>
      </c>
      <c r="F1086" s="149" t="s">
        <v>1019</v>
      </c>
      <c r="H1086" s="150">
        <v>135</v>
      </c>
      <c r="I1086" s="151"/>
      <c r="L1086" s="147"/>
      <c r="M1086" s="152"/>
      <c r="T1086" s="153"/>
      <c r="AT1086" s="148" t="s">
        <v>159</v>
      </c>
      <c r="AU1086" s="148" t="s">
        <v>78</v>
      </c>
      <c r="AV1086" s="13" t="s">
        <v>78</v>
      </c>
      <c r="AW1086" s="13" t="s">
        <v>32</v>
      </c>
      <c r="AX1086" s="13" t="s">
        <v>76</v>
      </c>
      <c r="AY1086" s="148" t="s">
        <v>147</v>
      </c>
    </row>
    <row r="1087" spans="2:65" s="12" customFormat="1">
      <c r="B1087" s="140"/>
      <c r="D1087" s="141" t="s">
        <v>159</v>
      </c>
      <c r="E1087" s="142" t="s">
        <v>19</v>
      </c>
      <c r="F1087" s="143" t="s">
        <v>1711</v>
      </c>
      <c r="H1087" s="142" t="s">
        <v>19</v>
      </c>
      <c r="I1087" s="144"/>
      <c r="L1087" s="140"/>
      <c r="M1087" s="145"/>
      <c r="T1087" s="146"/>
      <c r="AT1087" s="142" t="s">
        <v>159</v>
      </c>
      <c r="AU1087" s="142" t="s">
        <v>78</v>
      </c>
      <c r="AV1087" s="12" t="s">
        <v>76</v>
      </c>
      <c r="AW1087" s="12" t="s">
        <v>32</v>
      </c>
      <c r="AX1087" s="12" t="s">
        <v>71</v>
      </c>
      <c r="AY1087" s="142" t="s">
        <v>147</v>
      </c>
    </row>
    <row r="1088" spans="2:65" s="1" customFormat="1" ht="37.9" customHeight="1">
      <c r="B1088" s="33"/>
      <c r="C1088" s="123" t="s">
        <v>1813</v>
      </c>
      <c r="D1088" s="123" t="s">
        <v>150</v>
      </c>
      <c r="E1088" s="124" t="s">
        <v>1814</v>
      </c>
      <c r="F1088" s="125" t="s">
        <v>1815</v>
      </c>
      <c r="G1088" s="126" t="s">
        <v>153</v>
      </c>
      <c r="H1088" s="127">
        <v>2</v>
      </c>
      <c r="I1088" s="128"/>
      <c r="J1088" s="129">
        <f>ROUND(I1088*H1088,2)</f>
        <v>0</v>
      </c>
      <c r="K1088" s="125" t="s">
        <v>19</v>
      </c>
      <c r="L1088" s="33"/>
      <c r="M1088" s="130" t="s">
        <v>19</v>
      </c>
      <c r="N1088" s="131" t="s">
        <v>42</v>
      </c>
      <c r="P1088" s="132">
        <f>O1088*H1088</f>
        <v>0</v>
      </c>
      <c r="Q1088" s="132">
        <v>0</v>
      </c>
      <c r="R1088" s="132">
        <f>Q1088*H1088</f>
        <v>0</v>
      </c>
      <c r="S1088" s="132">
        <v>0</v>
      </c>
      <c r="T1088" s="133">
        <f>S1088*H1088</f>
        <v>0</v>
      </c>
      <c r="AR1088" s="134" t="s">
        <v>276</v>
      </c>
      <c r="AT1088" s="134" t="s">
        <v>150</v>
      </c>
      <c r="AU1088" s="134" t="s">
        <v>78</v>
      </c>
      <c r="AY1088" s="18" t="s">
        <v>147</v>
      </c>
      <c r="BE1088" s="135">
        <f>IF(N1088="základní",J1088,0)</f>
        <v>0</v>
      </c>
      <c r="BF1088" s="135">
        <f>IF(N1088="snížená",J1088,0)</f>
        <v>0</v>
      </c>
      <c r="BG1088" s="135">
        <f>IF(N1088="zákl. přenesená",J1088,0)</f>
        <v>0</v>
      </c>
      <c r="BH1088" s="135">
        <f>IF(N1088="sníž. přenesená",J1088,0)</f>
        <v>0</v>
      </c>
      <c r="BI1088" s="135">
        <f>IF(N1088="nulová",J1088,0)</f>
        <v>0</v>
      </c>
      <c r="BJ1088" s="18" t="s">
        <v>76</v>
      </c>
      <c r="BK1088" s="135">
        <f>ROUND(I1088*H1088,2)</f>
        <v>0</v>
      </c>
      <c r="BL1088" s="18" t="s">
        <v>276</v>
      </c>
      <c r="BM1088" s="134" t="s">
        <v>1816</v>
      </c>
    </row>
    <row r="1089" spans="2:65" s="13" customFormat="1">
      <c r="B1089" s="147"/>
      <c r="D1089" s="141" t="s">
        <v>159</v>
      </c>
      <c r="E1089" s="148" t="s">
        <v>19</v>
      </c>
      <c r="F1089" s="149" t="s">
        <v>78</v>
      </c>
      <c r="H1089" s="150">
        <v>2</v>
      </c>
      <c r="I1089" s="151"/>
      <c r="L1089" s="147"/>
      <c r="M1089" s="152"/>
      <c r="T1089" s="153"/>
      <c r="AT1089" s="148" t="s">
        <v>159</v>
      </c>
      <c r="AU1089" s="148" t="s">
        <v>78</v>
      </c>
      <c r="AV1089" s="13" t="s">
        <v>78</v>
      </c>
      <c r="AW1089" s="13" t="s">
        <v>32</v>
      </c>
      <c r="AX1089" s="13" t="s">
        <v>76</v>
      </c>
      <c r="AY1089" s="148" t="s">
        <v>147</v>
      </c>
    </row>
    <row r="1090" spans="2:65" s="12" customFormat="1">
      <c r="B1090" s="140"/>
      <c r="D1090" s="141" t="s">
        <v>159</v>
      </c>
      <c r="E1090" s="142" t="s">
        <v>19</v>
      </c>
      <c r="F1090" s="143" t="s">
        <v>1711</v>
      </c>
      <c r="H1090" s="142" t="s">
        <v>19</v>
      </c>
      <c r="I1090" s="144"/>
      <c r="L1090" s="140"/>
      <c r="M1090" s="145"/>
      <c r="T1090" s="146"/>
      <c r="AT1090" s="142" t="s">
        <v>159</v>
      </c>
      <c r="AU1090" s="142" t="s">
        <v>78</v>
      </c>
      <c r="AV1090" s="12" t="s">
        <v>76</v>
      </c>
      <c r="AW1090" s="12" t="s">
        <v>32</v>
      </c>
      <c r="AX1090" s="12" t="s">
        <v>71</v>
      </c>
      <c r="AY1090" s="142" t="s">
        <v>147</v>
      </c>
    </row>
    <row r="1091" spans="2:65" s="1" customFormat="1" ht="37.9" customHeight="1">
      <c r="B1091" s="33"/>
      <c r="C1091" s="123" t="s">
        <v>1817</v>
      </c>
      <c r="D1091" s="123" t="s">
        <v>150</v>
      </c>
      <c r="E1091" s="124" t="s">
        <v>1818</v>
      </c>
      <c r="F1091" s="125" t="s">
        <v>1819</v>
      </c>
      <c r="G1091" s="126" t="s">
        <v>153</v>
      </c>
      <c r="H1091" s="127">
        <v>27</v>
      </c>
      <c r="I1091" s="128"/>
      <c r="J1091" s="129">
        <f>ROUND(I1091*H1091,2)</f>
        <v>0</v>
      </c>
      <c r="K1091" s="125" t="s">
        <v>19</v>
      </c>
      <c r="L1091" s="33"/>
      <c r="M1091" s="130" t="s">
        <v>19</v>
      </c>
      <c r="N1091" s="131" t="s">
        <v>42</v>
      </c>
      <c r="P1091" s="132">
        <f>O1091*H1091</f>
        <v>0</v>
      </c>
      <c r="Q1091" s="132">
        <v>0</v>
      </c>
      <c r="R1091" s="132">
        <f>Q1091*H1091</f>
        <v>0</v>
      </c>
      <c r="S1091" s="132">
        <v>0</v>
      </c>
      <c r="T1091" s="133">
        <f>S1091*H1091</f>
        <v>0</v>
      </c>
      <c r="AR1091" s="134" t="s">
        <v>276</v>
      </c>
      <c r="AT1091" s="134" t="s">
        <v>150</v>
      </c>
      <c r="AU1091" s="134" t="s">
        <v>78</v>
      </c>
      <c r="AY1091" s="18" t="s">
        <v>147</v>
      </c>
      <c r="BE1091" s="135">
        <f>IF(N1091="základní",J1091,0)</f>
        <v>0</v>
      </c>
      <c r="BF1091" s="135">
        <f>IF(N1091="snížená",J1091,0)</f>
        <v>0</v>
      </c>
      <c r="BG1091" s="135">
        <f>IF(N1091="zákl. přenesená",J1091,0)</f>
        <v>0</v>
      </c>
      <c r="BH1091" s="135">
        <f>IF(N1091="sníž. přenesená",J1091,0)</f>
        <v>0</v>
      </c>
      <c r="BI1091" s="135">
        <f>IF(N1091="nulová",J1091,0)</f>
        <v>0</v>
      </c>
      <c r="BJ1091" s="18" t="s">
        <v>76</v>
      </c>
      <c r="BK1091" s="135">
        <f>ROUND(I1091*H1091,2)</f>
        <v>0</v>
      </c>
      <c r="BL1091" s="18" t="s">
        <v>276</v>
      </c>
      <c r="BM1091" s="134" t="s">
        <v>1820</v>
      </c>
    </row>
    <row r="1092" spans="2:65" s="13" customFormat="1">
      <c r="B1092" s="147"/>
      <c r="D1092" s="141" t="s">
        <v>159</v>
      </c>
      <c r="E1092" s="148" t="s">
        <v>19</v>
      </c>
      <c r="F1092" s="149" t="s">
        <v>351</v>
      </c>
      <c r="H1092" s="150">
        <v>27</v>
      </c>
      <c r="I1092" s="151"/>
      <c r="L1092" s="147"/>
      <c r="M1092" s="152"/>
      <c r="T1092" s="153"/>
      <c r="AT1092" s="148" t="s">
        <v>159</v>
      </c>
      <c r="AU1092" s="148" t="s">
        <v>78</v>
      </c>
      <c r="AV1092" s="13" t="s">
        <v>78</v>
      </c>
      <c r="AW1092" s="13" t="s">
        <v>32</v>
      </c>
      <c r="AX1092" s="13" t="s">
        <v>76</v>
      </c>
      <c r="AY1092" s="148" t="s">
        <v>147</v>
      </c>
    </row>
    <row r="1093" spans="2:65" s="12" customFormat="1">
      <c r="B1093" s="140"/>
      <c r="D1093" s="141" t="s">
        <v>159</v>
      </c>
      <c r="E1093" s="142" t="s">
        <v>19</v>
      </c>
      <c r="F1093" s="143" t="s">
        <v>1711</v>
      </c>
      <c r="H1093" s="142" t="s">
        <v>19</v>
      </c>
      <c r="I1093" s="144"/>
      <c r="L1093" s="140"/>
      <c r="M1093" s="145"/>
      <c r="T1093" s="146"/>
      <c r="AT1093" s="142" t="s">
        <v>159</v>
      </c>
      <c r="AU1093" s="142" t="s">
        <v>78</v>
      </c>
      <c r="AV1093" s="12" t="s">
        <v>76</v>
      </c>
      <c r="AW1093" s="12" t="s">
        <v>32</v>
      </c>
      <c r="AX1093" s="12" t="s">
        <v>71</v>
      </c>
      <c r="AY1093" s="142" t="s">
        <v>147</v>
      </c>
    </row>
    <row r="1094" spans="2:65" s="1" customFormat="1" ht="16.5" customHeight="1">
      <c r="B1094" s="33"/>
      <c r="C1094" s="123" t="s">
        <v>1821</v>
      </c>
      <c r="D1094" s="123" t="s">
        <v>150</v>
      </c>
      <c r="E1094" s="124" t="s">
        <v>1822</v>
      </c>
      <c r="F1094" s="125" t="s">
        <v>1823</v>
      </c>
      <c r="G1094" s="126" t="s">
        <v>153</v>
      </c>
      <c r="H1094" s="127">
        <v>44</v>
      </c>
      <c r="I1094" s="128"/>
      <c r="J1094" s="129">
        <f>ROUND(I1094*H1094,2)</f>
        <v>0</v>
      </c>
      <c r="K1094" s="125" t="s">
        <v>19</v>
      </c>
      <c r="L1094" s="33"/>
      <c r="M1094" s="130" t="s">
        <v>19</v>
      </c>
      <c r="N1094" s="131" t="s">
        <v>42</v>
      </c>
      <c r="P1094" s="132">
        <f>O1094*H1094</f>
        <v>0</v>
      </c>
      <c r="Q1094" s="132">
        <v>0</v>
      </c>
      <c r="R1094" s="132">
        <f>Q1094*H1094</f>
        <v>0</v>
      </c>
      <c r="S1094" s="132">
        <v>0</v>
      </c>
      <c r="T1094" s="133">
        <f>S1094*H1094</f>
        <v>0</v>
      </c>
      <c r="AR1094" s="134" t="s">
        <v>276</v>
      </c>
      <c r="AT1094" s="134" t="s">
        <v>150</v>
      </c>
      <c r="AU1094" s="134" t="s">
        <v>78</v>
      </c>
      <c r="AY1094" s="18" t="s">
        <v>147</v>
      </c>
      <c r="BE1094" s="135">
        <f>IF(N1094="základní",J1094,0)</f>
        <v>0</v>
      </c>
      <c r="BF1094" s="135">
        <f>IF(N1094="snížená",J1094,0)</f>
        <v>0</v>
      </c>
      <c r="BG1094" s="135">
        <f>IF(N1094="zákl. přenesená",J1094,0)</f>
        <v>0</v>
      </c>
      <c r="BH1094" s="135">
        <f>IF(N1094="sníž. přenesená",J1094,0)</f>
        <v>0</v>
      </c>
      <c r="BI1094" s="135">
        <f>IF(N1094="nulová",J1094,0)</f>
        <v>0</v>
      </c>
      <c r="BJ1094" s="18" t="s">
        <v>76</v>
      </c>
      <c r="BK1094" s="135">
        <f>ROUND(I1094*H1094,2)</f>
        <v>0</v>
      </c>
      <c r="BL1094" s="18" t="s">
        <v>276</v>
      </c>
      <c r="BM1094" s="134" t="s">
        <v>1824</v>
      </c>
    </row>
    <row r="1095" spans="2:65" s="13" customFormat="1">
      <c r="B1095" s="147"/>
      <c r="D1095" s="141" t="s">
        <v>159</v>
      </c>
      <c r="E1095" s="148" t="s">
        <v>19</v>
      </c>
      <c r="F1095" s="149" t="s">
        <v>473</v>
      </c>
      <c r="H1095" s="150">
        <v>44</v>
      </c>
      <c r="I1095" s="151"/>
      <c r="L1095" s="147"/>
      <c r="M1095" s="152"/>
      <c r="T1095" s="153"/>
      <c r="AT1095" s="148" t="s">
        <v>159</v>
      </c>
      <c r="AU1095" s="148" t="s">
        <v>78</v>
      </c>
      <c r="AV1095" s="13" t="s">
        <v>78</v>
      </c>
      <c r="AW1095" s="13" t="s">
        <v>32</v>
      </c>
      <c r="AX1095" s="13" t="s">
        <v>76</v>
      </c>
      <c r="AY1095" s="148" t="s">
        <v>147</v>
      </c>
    </row>
    <row r="1096" spans="2:65" s="12" customFormat="1">
      <c r="B1096" s="140"/>
      <c r="D1096" s="141" t="s">
        <v>159</v>
      </c>
      <c r="E1096" s="142" t="s">
        <v>19</v>
      </c>
      <c r="F1096" s="143" t="s">
        <v>1711</v>
      </c>
      <c r="H1096" s="142" t="s">
        <v>19</v>
      </c>
      <c r="I1096" s="144"/>
      <c r="L1096" s="140"/>
      <c r="M1096" s="145"/>
      <c r="T1096" s="146"/>
      <c r="AT1096" s="142" t="s">
        <v>159</v>
      </c>
      <c r="AU1096" s="142" t="s">
        <v>78</v>
      </c>
      <c r="AV1096" s="12" t="s">
        <v>76</v>
      </c>
      <c r="AW1096" s="12" t="s">
        <v>32</v>
      </c>
      <c r="AX1096" s="12" t="s">
        <v>71</v>
      </c>
      <c r="AY1096" s="142" t="s">
        <v>147</v>
      </c>
    </row>
    <row r="1097" spans="2:65" s="1" customFormat="1" ht="16.5" customHeight="1">
      <c r="B1097" s="33"/>
      <c r="C1097" s="123" t="s">
        <v>1825</v>
      </c>
      <c r="D1097" s="123" t="s">
        <v>150</v>
      </c>
      <c r="E1097" s="124" t="s">
        <v>1826</v>
      </c>
      <c r="F1097" s="125" t="s">
        <v>1827</v>
      </c>
      <c r="G1097" s="126" t="s">
        <v>153</v>
      </c>
      <c r="H1097" s="127">
        <v>69</v>
      </c>
      <c r="I1097" s="128"/>
      <c r="J1097" s="129">
        <f>ROUND(I1097*H1097,2)</f>
        <v>0</v>
      </c>
      <c r="K1097" s="125" t="s">
        <v>19</v>
      </c>
      <c r="L1097" s="33"/>
      <c r="M1097" s="130" t="s">
        <v>19</v>
      </c>
      <c r="N1097" s="131" t="s">
        <v>42</v>
      </c>
      <c r="P1097" s="132">
        <f>O1097*H1097</f>
        <v>0</v>
      </c>
      <c r="Q1097" s="132">
        <v>0</v>
      </c>
      <c r="R1097" s="132">
        <f>Q1097*H1097</f>
        <v>0</v>
      </c>
      <c r="S1097" s="132">
        <v>0</v>
      </c>
      <c r="T1097" s="133">
        <f>S1097*H1097</f>
        <v>0</v>
      </c>
      <c r="AR1097" s="134" t="s">
        <v>276</v>
      </c>
      <c r="AT1097" s="134" t="s">
        <v>150</v>
      </c>
      <c r="AU1097" s="134" t="s">
        <v>78</v>
      </c>
      <c r="AY1097" s="18" t="s">
        <v>147</v>
      </c>
      <c r="BE1097" s="135">
        <f>IF(N1097="základní",J1097,0)</f>
        <v>0</v>
      </c>
      <c r="BF1097" s="135">
        <f>IF(N1097="snížená",J1097,0)</f>
        <v>0</v>
      </c>
      <c r="BG1097" s="135">
        <f>IF(N1097="zákl. přenesená",J1097,0)</f>
        <v>0</v>
      </c>
      <c r="BH1097" s="135">
        <f>IF(N1097="sníž. přenesená",J1097,0)</f>
        <v>0</v>
      </c>
      <c r="BI1097" s="135">
        <f>IF(N1097="nulová",J1097,0)</f>
        <v>0</v>
      </c>
      <c r="BJ1097" s="18" t="s">
        <v>76</v>
      </c>
      <c r="BK1097" s="135">
        <f>ROUND(I1097*H1097,2)</f>
        <v>0</v>
      </c>
      <c r="BL1097" s="18" t="s">
        <v>276</v>
      </c>
      <c r="BM1097" s="134" t="s">
        <v>1828</v>
      </c>
    </row>
    <row r="1098" spans="2:65" s="13" customFormat="1">
      <c r="B1098" s="147"/>
      <c r="D1098" s="141" t="s">
        <v>159</v>
      </c>
      <c r="E1098" s="148" t="s">
        <v>19</v>
      </c>
      <c r="F1098" s="149" t="s">
        <v>645</v>
      </c>
      <c r="H1098" s="150">
        <v>69</v>
      </c>
      <c r="I1098" s="151"/>
      <c r="L1098" s="147"/>
      <c r="M1098" s="152"/>
      <c r="T1098" s="153"/>
      <c r="AT1098" s="148" t="s">
        <v>159</v>
      </c>
      <c r="AU1098" s="148" t="s">
        <v>78</v>
      </c>
      <c r="AV1098" s="13" t="s">
        <v>78</v>
      </c>
      <c r="AW1098" s="13" t="s">
        <v>32</v>
      </c>
      <c r="AX1098" s="13" t="s">
        <v>76</v>
      </c>
      <c r="AY1098" s="148" t="s">
        <v>147</v>
      </c>
    </row>
    <row r="1099" spans="2:65" s="12" customFormat="1">
      <c r="B1099" s="140"/>
      <c r="D1099" s="141" t="s">
        <v>159</v>
      </c>
      <c r="E1099" s="142" t="s">
        <v>19</v>
      </c>
      <c r="F1099" s="143" t="s">
        <v>1711</v>
      </c>
      <c r="H1099" s="142" t="s">
        <v>19</v>
      </c>
      <c r="I1099" s="144"/>
      <c r="L1099" s="140"/>
      <c r="M1099" s="145"/>
      <c r="T1099" s="146"/>
      <c r="AT1099" s="142" t="s">
        <v>159</v>
      </c>
      <c r="AU1099" s="142" t="s">
        <v>78</v>
      </c>
      <c r="AV1099" s="12" t="s">
        <v>76</v>
      </c>
      <c r="AW1099" s="12" t="s">
        <v>32</v>
      </c>
      <c r="AX1099" s="12" t="s">
        <v>71</v>
      </c>
      <c r="AY1099" s="142" t="s">
        <v>147</v>
      </c>
    </row>
    <row r="1100" spans="2:65" s="1" customFormat="1" ht="24.2" customHeight="1">
      <c r="B1100" s="33"/>
      <c r="C1100" s="123" t="s">
        <v>1829</v>
      </c>
      <c r="D1100" s="123" t="s">
        <v>150</v>
      </c>
      <c r="E1100" s="124" t="s">
        <v>1830</v>
      </c>
      <c r="F1100" s="125" t="s">
        <v>1831</v>
      </c>
      <c r="G1100" s="126" t="s">
        <v>166</v>
      </c>
      <c r="H1100" s="127">
        <v>12</v>
      </c>
      <c r="I1100" s="128"/>
      <c r="J1100" s="129">
        <f>ROUND(I1100*H1100,2)</f>
        <v>0</v>
      </c>
      <c r="K1100" s="125" t="s">
        <v>19</v>
      </c>
      <c r="L1100" s="33"/>
      <c r="M1100" s="130" t="s">
        <v>19</v>
      </c>
      <c r="N1100" s="131" t="s">
        <v>42</v>
      </c>
      <c r="P1100" s="132">
        <f>O1100*H1100</f>
        <v>0</v>
      </c>
      <c r="Q1100" s="132">
        <v>0</v>
      </c>
      <c r="R1100" s="132">
        <f>Q1100*H1100</f>
        <v>0</v>
      </c>
      <c r="S1100" s="132">
        <v>0</v>
      </c>
      <c r="T1100" s="133">
        <f>S1100*H1100</f>
        <v>0</v>
      </c>
      <c r="AR1100" s="134" t="s">
        <v>276</v>
      </c>
      <c r="AT1100" s="134" t="s">
        <v>150</v>
      </c>
      <c r="AU1100" s="134" t="s">
        <v>78</v>
      </c>
      <c r="AY1100" s="18" t="s">
        <v>147</v>
      </c>
      <c r="BE1100" s="135">
        <f>IF(N1100="základní",J1100,0)</f>
        <v>0</v>
      </c>
      <c r="BF1100" s="135">
        <f>IF(N1100="snížená",J1100,0)</f>
        <v>0</v>
      </c>
      <c r="BG1100" s="135">
        <f>IF(N1100="zákl. přenesená",J1100,0)</f>
        <v>0</v>
      </c>
      <c r="BH1100" s="135">
        <f>IF(N1100="sníž. přenesená",J1100,0)</f>
        <v>0</v>
      </c>
      <c r="BI1100" s="135">
        <f>IF(N1100="nulová",J1100,0)</f>
        <v>0</v>
      </c>
      <c r="BJ1100" s="18" t="s">
        <v>76</v>
      </c>
      <c r="BK1100" s="135">
        <f>ROUND(I1100*H1100,2)</f>
        <v>0</v>
      </c>
      <c r="BL1100" s="18" t="s">
        <v>276</v>
      </c>
      <c r="BM1100" s="134" t="s">
        <v>1832</v>
      </c>
    </row>
    <row r="1101" spans="2:65" s="13" customFormat="1">
      <c r="B1101" s="147"/>
      <c r="D1101" s="141" t="s">
        <v>159</v>
      </c>
      <c r="E1101" s="148" t="s">
        <v>19</v>
      </c>
      <c r="F1101" s="149" t="s">
        <v>1833</v>
      </c>
      <c r="H1101" s="150">
        <v>12</v>
      </c>
      <c r="I1101" s="151"/>
      <c r="L1101" s="147"/>
      <c r="M1101" s="152"/>
      <c r="T1101" s="153"/>
      <c r="AT1101" s="148" t="s">
        <v>159</v>
      </c>
      <c r="AU1101" s="148" t="s">
        <v>78</v>
      </c>
      <c r="AV1101" s="13" t="s">
        <v>78</v>
      </c>
      <c r="AW1101" s="13" t="s">
        <v>32</v>
      </c>
      <c r="AX1101" s="13" t="s">
        <v>76</v>
      </c>
      <c r="AY1101" s="148" t="s">
        <v>147</v>
      </c>
    </row>
    <row r="1102" spans="2:65" s="12" customFormat="1">
      <c r="B1102" s="140"/>
      <c r="D1102" s="141" t="s">
        <v>159</v>
      </c>
      <c r="E1102" s="142" t="s">
        <v>19</v>
      </c>
      <c r="F1102" s="143" t="s">
        <v>1711</v>
      </c>
      <c r="H1102" s="142" t="s">
        <v>19</v>
      </c>
      <c r="I1102" s="144"/>
      <c r="L1102" s="140"/>
      <c r="M1102" s="145"/>
      <c r="T1102" s="146"/>
      <c r="AT1102" s="142" t="s">
        <v>159</v>
      </c>
      <c r="AU1102" s="142" t="s">
        <v>78</v>
      </c>
      <c r="AV1102" s="12" t="s">
        <v>76</v>
      </c>
      <c r="AW1102" s="12" t="s">
        <v>32</v>
      </c>
      <c r="AX1102" s="12" t="s">
        <v>71</v>
      </c>
      <c r="AY1102" s="142" t="s">
        <v>147</v>
      </c>
    </row>
    <row r="1103" spans="2:65" s="1" customFormat="1" ht="24.2" customHeight="1">
      <c r="B1103" s="33"/>
      <c r="C1103" s="123" t="s">
        <v>1834</v>
      </c>
      <c r="D1103" s="123" t="s">
        <v>150</v>
      </c>
      <c r="E1103" s="124" t="s">
        <v>1835</v>
      </c>
      <c r="F1103" s="125" t="s">
        <v>1836</v>
      </c>
      <c r="G1103" s="126" t="s">
        <v>166</v>
      </c>
      <c r="H1103" s="127">
        <v>2</v>
      </c>
      <c r="I1103" s="128"/>
      <c r="J1103" s="129">
        <f>ROUND(I1103*H1103,2)</f>
        <v>0</v>
      </c>
      <c r="K1103" s="125" t="s">
        <v>19</v>
      </c>
      <c r="L1103" s="33"/>
      <c r="M1103" s="130" t="s">
        <v>19</v>
      </c>
      <c r="N1103" s="131" t="s">
        <v>42</v>
      </c>
      <c r="P1103" s="132">
        <f>O1103*H1103</f>
        <v>0</v>
      </c>
      <c r="Q1103" s="132">
        <v>0</v>
      </c>
      <c r="R1103" s="132">
        <f>Q1103*H1103</f>
        <v>0</v>
      </c>
      <c r="S1103" s="132">
        <v>0</v>
      </c>
      <c r="T1103" s="133">
        <f>S1103*H1103</f>
        <v>0</v>
      </c>
      <c r="AR1103" s="134" t="s">
        <v>276</v>
      </c>
      <c r="AT1103" s="134" t="s">
        <v>150</v>
      </c>
      <c r="AU1103" s="134" t="s">
        <v>78</v>
      </c>
      <c r="AY1103" s="18" t="s">
        <v>147</v>
      </c>
      <c r="BE1103" s="135">
        <f>IF(N1103="základní",J1103,0)</f>
        <v>0</v>
      </c>
      <c r="BF1103" s="135">
        <f>IF(N1103="snížená",J1103,0)</f>
        <v>0</v>
      </c>
      <c r="BG1103" s="135">
        <f>IF(N1103="zákl. přenesená",J1103,0)</f>
        <v>0</v>
      </c>
      <c r="BH1103" s="135">
        <f>IF(N1103="sníž. přenesená",J1103,0)</f>
        <v>0</v>
      </c>
      <c r="BI1103" s="135">
        <f>IF(N1103="nulová",J1103,0)</f>
        <v>0</v>
      </c>
      <c r="BJ1103" s="18" t="s">
        <v>76</v>
      </c>
      <c r="BK1103" s="135">
        <f>ROUND(I1103*H1103,2)</f>
        <v>0</v>
      </c>
      <c r="BL1103" s="18" t="s">
        <v>276</v>
      </c>
      <c r="BM1103" s="134" t="s">
        <v>1837</v>
      </c>
    </row>
    <row r="1104" spans="2:65" s="13" customFormat="1">
      <c r="B1104" s="147"/>
      <c r="D1104" s="141" t="s">
        <v>159</v>
      </c>
      <c r="E1104" s="148" t="s">
        <v>19</v>
      </c>
      <c r="F1104" s="149" t="s">
        <v>1838</v>
      </c>
      <c r="H1104" s="150">
        <v>2</v>
      </c>
      <c r="I1104" s="151"/>
      <c r="L1104" s="147"/>
      <c r="M1104" s="152"/>
      <c r="T1104" s="153"/>
      <c r="AT1104" s="148" t="s">
        <v>159</v>
      </c>
      <c r="AU1104" s="148" t="s">
        <v>78</v>
      </c>
      <c r="AV1104" s="13" t="s">
        <v>78</v>
      </c>
      <c r="AW1104" s="13" t="s">
        <v>32</v>
      </c>
      <c r="AX1104" s="13" t="s">
        <v>76</v>
      </c>
      <c r="AY1104" s="148" t="s">
        <v>147</v>
      </c>
    </row>
    <row r="1105" spans="2:65" s="12" customFormat="1">
      <c r="B1105" s="140"/>
      <c r="D1105" s="141" t="s">
        <v>159</v>
      </c>
      <c r="E1105" s="142" t="s">
        <v>19</v>
      </c>
      <c r="F1105" s="143" t="s">
        <v>1711</v>
      </c>
      <c r="H1105" s="142" t="s">
        <v>19</v>
      </c>
      <c r="I1105" s="144"/>
      <c r="L1105" s="140"/>
      <c r="M1105" s="145"/>
      <c r="T1105" s="146"/>
      <c r="AT1105" s="142" t="s">
        <v>159</v>
      </c>
      <c r="AU1105" s="142" t="s">
        <v>78</v>
      </c>
      <c r="AV1105" s="12" t="s">
        <v>76</v>
      </c>
      <c r="AW1105" s="12" t="s">
        <v>32</v>
      </c>
      <c r="AX1105" s="12" t="s">
        <v>71</v>
      </c>
      <c r="AY1105" s="142" t="s">
        <v>147</v>
      </c>
    </row>
    <row r="1106" spans="2:65" s="1" customFormat="1" ht="24.2" customHeight="1">
      <c r="B1106" s="33"/>
      <c r="C1106" s="123" t="s">
        <v>1839</v>
      </c>
      <c r="D1106" s="123" t="s">
        <v>150</v>
      </c>
      <c r="E1106" s="124" t="s">
        <v>1840</v>
      </c>
      <c r="F1106" s="125" t="s">
        <v>1841</v>
      </c>
      <c r="G1106" s="126" t="s">
        <v>166</v>
      </c>
      <c r="H1106" s="127">
        <v>1</v>
      </c>
      <c r="I1106" s="128"/>
      <c r="J1106" s="129">
        <f>ROUND(I1106*H1106,2)</f>
        <v>0</v>
      </c>
      <c r="K1106" s="125" t="s">
        <v>19</v>
      </c>
      <c r="L1106" s="33"/>
      <c r="M1106" s="130" t="s">
        <v>19</v>
      </c>
      <c r="N1106" s="131" t="s">
        <v>42</v>
      </c>
      <c r="P1106" s="132">
        <f>O1106*H1106</f>
        <v>0</v>
      </c>
      <c r="Q1106" s="132">
        <v>0</v>
      </c>
      <c r="R1106" s="132">
        <f>Q1106*H1106</f>
        <v>0</v>
      </c>
      <c r="S1106" s="132">
        <v>0</v>
      </c>
      <c r="T1106" s="133">
        <f>S1106*H1106</f>
        <v>0</v>
      </c>
      <c r="AR1106" s="134" t="s">
        <v>276</v>
      </c>
      <c r="AT1106" s="134" t="s">
        <v>150</v>
      </c>
      <c r="AU1106" s="134" t="s">
        <v>78</v>
      </c>
      <c r="AY1106" s="18" t="s">
        <v>147</v>
      </c>
      <c r="BE1106" s="135">
        <f>IF(N1106="základní",J1106,0)</f>
        <v>0</v>
      </c>
      <c r="BF1106" s="135">
        <f>IF(N1106="snížená",J1106,0)</f>
        <v>0</v>
      </c>
      <c r="BG1106" s="135">
        <f>IF(N1106="zákl. přenesená",J1106,0)</f>
        <v>0</v>
      </c>
      <c r="BH1106" s="135">
        <f>IF(N1106="sníž. přenesená",J1106,0)</f>
        <v>0</v>
      </c>
      <c r="BI1106" s="135">
        <f>IF(N1106="nulová",J1106,0)</f>
        <v>0</v>
      </c>
      <c r="BJ1106" s="18" t="s">
        <v>76</v>
      </c>
      <c r="BK1106" s="135">
        <f>ROUND(I1106*H1106,2)</f>
        <v>0</v>
      </c>
      <c r="BL1106" s="18" t="s">
        <v>276</v>
      </c>
      <c r="BM1106" s="134" t="s">
        <v>1842</v>
      </c>
    </row>
    <row r="1107" spans="2:65" s="13" customFormat="1">
      <c r="B1107" s="147"/>
      <c r="D1107" s="141" t="s">
        <v>159</v>
      </c>
      <c r="E1107" s="148" t="s">
        <v>19</v>
      </c>
      <c r="F1107" s="149" t="s">
        <v>1843</v>
      </c>
      <c r="H1107" s="150">
        <v>1</v>
      </c>
      <c r="I1107" s="151"/>
      <c r="L1107" s="147"/>
      <c r="M1107" s="152"/>
      <c r="T1107" s="153"/>
      <c r="AT1107" s="148" t="s">
        <v>159</v>
      </c>
      <c r="AU1107" s="148" t="s">
        <v>78</v>
      </c>
      <c r="AV1107" s="13" t="s">
        <v>78</v>
      </c>
      <c r="AW1107" s="13" t="s">
        <v>32</v>
      </c>
      <c r="AX1107" s="13" t="s">
        <v>76</v>
      </c>
      <c r="AY1107" s="148" t="s">
        <v>147</v>
      </c>
    </row>
    <row r="1108" spans="2:65" s="12" customFormat="1">
      <c r="B1108" s="140"/>
      <c r="D1108" s="141" t="s">
        <v>159</v>
      </c>
      <c r="E1108" s="142" t="s">
        <v>19</v>
      </c>
      <c r="F1108" s="143" t="s">
        <v>1711</v>
      </c>
      <c r="H1108" s="142" t="s">
        <v>19</v>
      </c>
      <c r="I1108" s="144"/>
      <c r="L1108" s="140"/>
      <c r="M1108" s="145"/>
      <c r="T1108" s="146"/>
      <c r="AT1108" s="142" t="s">
        <v>159</v>
      </c>
      <c r="AU1108" s="142" t="s">
        <v>78</v>
      </c>
      <c r="AV1108" s="12" t="s">
        <v>76</v>
      </c>
      <c r="AW1108" s="12" t="s">
        <v>32</v>
      </c>
      <c r="AX1108" s="12" t="s">
        <v>71</v>
      </c>
      <c r="AY1108" s="142" t="s">
        <v>147</v>
      </c>
    </row>
    <row r="1109" spans="2:65" s="1" customFormat="1" ht="24.2" customHeight="1">
      <c r="B1109" s="33"/>
      <c r="C1109" s="123" t="s">
        <v>1844</v>
      </c>
      <c r="D1109" s="123" t="s">
        <v>150</v>
      </c>
      <c r="E1109" s="124" t="s">
        <v>1845</v>
      </c>
      <c r="F1109" s="125" t="s">
        <v>1846</v>
      </c>
      <c r="G1109" s="126" t="s">
        <v>166</v>
      </c>
      <c r="H1109" s="127">
        <v>1</v>
      </c>
      <c r="I1109" s="128"/>
      <c r="J1109" s="129">
        <f>ROUND(I1109*H1109,2)</f>
        <v>0</v>
      </c>
      <c r="K1109" s="125" t="s">
        <v>19</v>
      </c>
      <c r="L1109" s="33"/>
      <c r="M1109" s="130" t="s">
        <v>19</v>
      </c>
      <c r="N1109" s="131" t="s">
        <v>42</v>
      </c>
      <c r="P1109" s="132">
        <f>O1109*H1109</f>
        <v>0</v>
      </c>
      <c r="Q1109" s="132">
        <v>0</v>
      </c>
      <c r="R1109" s="132">
        <f>Q1109*H1109</f>
        <v>0</v>
      </c>
      <c r="S1109" s="132">
        <v>0</v>
      </c>
      <c r="T1109" s="133">
        <f>S1109*H1109</f>
        <v>0</v>
      </c>
      <c r="AR1109" s="134" t="s">
        <v>276</v>
      </c>
      <c r="AT1109" s="134" t="s">
        <v>150</v>
      </c>
      <c r="AU1109" s="134" t="s">
        <v>78</v>
      </c>
      <c r="AY1109" s="18" t="s">
        <v>147</v>
      </c>
      <c r="BE1109" s="135">
        <f>IF(N1109="základní",J1109,0)</f>
        <v>0</v>
      </c>
      <c r="BF1109" s="135">
        <f>IF(N1109="snížená",J1109,0)</f>
        <v>0</v>
      </c>
      <c r="BG1109" s="135">
        <f>IF(N1109="zákl. přenesená",J1109,0)</f>
        <v>0</v>
      </c>
      <c r="BH1109" s="135">
        <f>IF(N1109="sníž. přenesená",J1109,0)</f>
        <v>0</v>
      </c>
      <c r="BI1109" s="135">
        <f>IF(N1109="nulová",J1109,0)</f>
        <v>0</v>
      </c>
      <c r="BJ1109" s="18" t="s">
        <v>76</v>
      </c>
      <c r="BK1109" s="135">
        <f>ROUND(I1109*H1109,2)</f>
        <v>0</v>
      </c>
      <c r="BL1109" s="18" t="s">
        <v>276</v>
      </c>
      <c r="BM1109" s="134" t="s">
        <v>1847</v>
      </c>
    </row>
    <row r="1110" spans="2:65" s="13" customFormat="1">
      <c r="B1110" s="147"/>
      <c r="D1110" s="141" t="s">
        <v>159</v>
      </c>
      <c r="E1110" s="148" t="s">
        <v>19</v>
      </c>
      <c r="F1110" s="149" t="s">
        <v>76</v>
      </c>
      <c r="H1110" s="150">
        <v>1</v>
      </c>
      <c r="I1110" s="151"/>
      <c r="L1110" s="147"/>
      <c r="M1110" s="152"/>
      <c r="T1110" s="153"/>
      <c r="AT1110" s="148" t="s">
        <v>159</v>
      </c>
      <c r="AU1110" s="148" t="s">
        <v>78</v>
      </c>
      <c r="AV1110" s="13" t="s">
        <v>78</v>
      </c>
      <c r="AW1110" s="13" t="s">
        <v>32</v>
      </c>
      <c r="AX1110" s="13" t="s">
        <v>76</v>
      </c>
      <c r="AY1110" s="148" t="s">
        <v>147</v>
      </c>
    </row>
    <row r="1111" spans="2:65" s="12" customFormat="1">
      <c r="B1111" s="140"/>
      <c r="D1111" s="141" t="s">
        <v>159</v>
      </c>
      <c r="E1111" s="142" t="s">
        <v>19</v>
      </c>
      <c r="F1111" s="143" t="s">
        <v>1711</v>
      </c>
      <c r="H1111" s="142" t="s">
        <v>19</v>
      </c>
      <c r="I1111" s="144"/>
      <c r="L1111" s="140"/>
      <c r="M1111" s="145"/>
      <c r="T1111" s="146"/>
      <c r="AT1111" s="142" t="s">
        <v>159</v>
      </c>
      <c r="AU1111" s="142" t="s">
        <v>78</v>
      </c>
      <c r="AV1111" s="12" t="s">
        <v>76</v>
      </c>
      <c r="AW1111" s="12" t="s">
        <v>32</v>
      </c>
      <c r="AX1111" s="12" t="s">
        <v>71</v>
      </c>
      <c r="AY1111" s="142" t="s">
        <v>147</v>
      </c>
    </row>
    <row r="1112" spans="2:65" s="1" customFormat="1" ht="24.2" customHeight="1">
      <c r="B1112" s="33"/>
      <c r="C1112" s="123" t="s">
        <v>1848</v>
      </c>
      <c r="D1112" s="123" t="s">
        <v>150</v>
      </c>
      <c r="E1112" s="124" t="s">
        <v>1849</v>
      </c>
      <c r="F1112" s="125" t="s">
        <v>1850</v>
      </c>
      <c r="G1112" s="126" t="s">
        <v>166</v>
      </c>
      <c r="H1112" s="127">
        <v>1</v>
      </c>
      <c r="I1112" s="128"/>
      <c r="J1112" s="129">
        <f>ROUND(I1112*H1112,2)</f>
        <v>0</v>
      </c>
      <c r="K1112" s="125" t="s">
        <v>19</v>
      </c>
      <c r="L1112" s="33"/>
      <c r="M1112" s="130" t="s">
        <v>19</v>
      </c>
      <c r="N1112" s="131" t="s">
        <v>42</v>
      </c>
      <c r="P1112" s="132">
        <f>O1112*H1112</f>
        <v>0</v>
      </c>
      <c r="Q1112" s="132">
        <v>0</v>
      </c>
      <c r="R1112" s="132">
        <f>Q1112*H1112</f>
        <v>0</v>
      </c>
      <c r="S1112" s="132">
        <v>0</v>
      </c>
      <c r="T1112" s="133">
        <f>S1112*H1112</f>
        <v>0</v>
      </c>
      <c r="AR1112" s="134" t="s">
        <v>276</v>
      </c>
      <c r="AT1112" s="134" t="s">
        <v>150</v>
      </c>
      <c r="AU1112" s="134" t="s">
        <v>78</v>
      </c>
      <c r="AY1112" s="18" t="s">
        <v>147</v>
      </c>
      <c r="BE1112" s="135">
        <f>IF(N1112="základní",J1112,0)</f>
        <v>0</v>
      </c>
      <c r="BF1112" s="135">
        <f>IF(N1112="snížená",J1112,0)</f>
        <v>0</v>
      </c>
      <c r="BG1112" s="135">
        <f>IF(N1112="zákl. přenesená",J1112,0)</f>
        <v>0</v>
      </c>
      <c r="BH1112" s="135">
        <f>IF(N1112="sníž. přenesená",J1112,0)</f>
        <v>0</v>
      </c>
      <c r="BI1112" s="135">
        <f>IF(N1112="nulová",J1112,0)</f>
        <v>0</v>
      </c>
      <c r="BJ1112" s="18" t="s">
        <v>76</v>
      </c>
      <c r="BK1112" s="135">
        <f>ROUND(I1112*H1112,2)</f>
        <v>0</v>
      </c>
      <c r="BL1112" s="18" t="s">
        <v>276</v>
      </c>
      <c r="BM1112" s="134" t="s">
        <v>1851</v>
      </c>
    </row>
    <row r="1113" spans="2:65" s="13" customFormat="1">
      <c r="B1113" s="147"/>
      <c r="D1113" s="141" t="s">
        <v>159</v>
      </c>
      <c r="E1113" s="148" t="s">
        <v>19</v>
      </c>
      <c r="F1113" s="149" t="s">
        <v>76</v>
      </c>
      <c r="H1113" s="150">
        <v>1</v>
      </c>
      <c r="I1113" s="151"/>
      <c r="L1113" s="147"/>
      <c r="M1113" s="152"/>
      <c r="T1113" s="153"/>
      <c r="AT1113" s="148" t="s">
        <v>159</v>
      </c>
      <c r="AU1113" s="148" t="s">
        <v>78</v>
      </c>
      <c r="AV1113" s="13" t="s">
        <v>78</v>
      </c>
      <c r="AW1113" s="13" t="s">
        <v>32</v>
      </c>
      <c r="AX1113" s="13" t="s">
        <v>76</v>
      </c>
      <c r="AY1113" s="148" t="s">
        <v>147</v>
      </c>
    </row>
    <row r="1114" spans="2:65" s="12" customFormat="1">
      <c r="B1114" s="140"/>
      <c r="D1114" s="141" t="s">
        <v>159</v>
      </c>
      <c r="E1114" s="142" t="s">
        <v>19</v>
      </c>
      <c r="F1114" s="143" t="s">
        <v>1711</v>
      </c>
      <c r="H1114" s="142" t="s">
        <v>19</v>
      </c>
      <c r="I1114" s="144"/>
      <c r="L1114" s="140"/>
      <c r="M1114" s="145"/>
      <c r="T1114" s="146"/>
      <c r="AT1114" s="142" t="s">
        <v>159</v>
      </c>
      <c r="AU1114" s="142" t="s">
        <v>78</v>
      </c>
      <c r="AV1114" s="12" t="s">
        <v>76</v>
      </c>
      <c r="AW1114" s="12" t="s">
        <v>32</v>
      </c>
      <c r="AX1114" s="12" t="s">
        <v>71</v>
      </c>
      <c r="AY1114" s="142" t="s">
        <v>147</v>
      </c>
    </row>
    <row r="1115" spans="2:65" s="1" customFormat="1" ht="24.2" customHeight="1">
      <c r="B1115" s="33"/>
      <c r="C1115" s="123" t="s">
        <v>1852</v>
      </c>
      <c r="D1115" s="123" t="s">
        <v>150</v>
      </c>
      <c r="E1115" s="124" t="s">
        <v>1853</v>
      </c>
      <c r="F1115" s="125" t="s">
        <v>1854</v>
      </c>
      <c r="G1115" s="126" t="s">
        <v>166</v>
      </c>
      <c r="H1115" s="127">
        <v>2</v>
      </c>
      <c r="I1115" s="128"/>
      <c r="J1115" s="129">
        <f>ROUND(I1115*H1115,2)</f>
        <v>0</v>
      </c>
      <c r="K1115" s="125" t="s">
        <v>19</v>
      </c>
      <c r="L1115" s="33"/>
      <c r="M1115" s="130" t="s">
        <v>19</v>
      </c>
      <c r="N1115" s="131" t="s">
        <v>42</v>
      </c>
      <c r="P1115" s="132">
        <f>O1115*H1115</f>
        <v>0</v>
      </c>
      <c r="Q1115" s="132">
        <v>0</v>
      </c>
      <c r="R1115" s="132">
        <f>Q1115*H1115</f>
        <v>0</v>
      </c>
      <c r="S1115" s="132">
        <v>0</v>
      </c>
      <c r="T1115" s="133">
        <f>S1115*H1115</f>
        <v>0</v>
      </c>
      <c r="AR1115" s="134" t="s">
        <v>276</v>
      </c>
      <c r="AT1115" s="134" t="s">
        <v>150</v>
      </c>
      <c r="AU1115" s="134" t="s">
        <v>78</v>
      </c>
      <c r="AY1115" s="18" t="s">
        <v>147</v>
      </c>
      <c r="BE1115" s="135">
        <f>IF(N1115="základní",J1115,0)</f>
        <v>0</v>
      </c>
      <c r="BF1115" s="135">
        <f>IF(N1115="snížená",J1115,0)</f>
        <v>0</v>
      </c>
      <c r="BG1115" s="135">
        <f>IF(N1115="zákl. přenesená",J1115,0)</f>
        <v>0</v>
      </c>
      <c r="BH1115" s="135">
        <f>IF(N1115="sníž. přenesená",J1115,0)</f>
        <v>0</v>
      </c>
      <c r="BI1115" s="135">
        <f>IF(N1115="nulová",J1115,0)</f>
        <v>0</v>
      </c>
      <c r="BJ1115" s="18" t="s">
        <v>76</v>
      </c>
      <c r="BK1115" s="135">
        <f>ROUND(I1115*H1115,2)</f>
        <v>0</v>
      </c>
      <c r="BL1115" s="18" t="s">
        <v>276</v>
      </c>
      <c r="BM1115" s="134" t="s">
        <v>1855</v>
      </c>
    </row>
    <row r="1116" spans="2:65" s="13" customFormat="1">
      <c r="B1116" s="147"/>
      <c r="D1116" s="141" t="s">
        <v>159</v>
      </c>
      <c r="E1116" s="148" t="s">
        <v>19</v>
      </c>
      <c r="F1116" s="149" t="s">
        <v>78</v>
      </c>
      <c r="H1116" s="150">
        <v>2</v>
      </c>
      <c r="I1116" s="151"/>
      <c r="L1116" s="147"/>
      <c r="M1116" s="152"/>
      <c r="T1116" s="153"/>
      <c r="AT1116" s="148" t="s">
        <v>159</v>
      </c>
      <c r="AU1116" s="148" t="s">
        <v>78</v>
      </c>
      <c r="AV1116" s="13" t="s">
        <v>78</v>
      </c>
      <c r="AW1116" s="13" t="s">
        <v>32</v>
      </c>
      <c r="AX1116" s="13" t="s">
        <v>76</v>
      </c>
      <c r="AY1116" s="148" t="s">
        <v>147</v>
      </c>
    </row>
    <row r="1117" spans="2:65" s="12" customFormat="1">
      <c r="B1117" s="140"/>
      <c r="D1117" s="141" t="s">
        <v>159</v>
      </c>
      <c r="E1117" s="142" t="s">
        <v>19</v>
      </c>
      <c r="F1117" s="143" t="s">
        <v>1711</v>
      </c>
      <c r="H1117" s="142" t="s">
        <v>19</v>
      </c>
      <c r="I1117" s="144"/>
      <c r="L1117" s="140"/>
      <c r="M1117" s="145"/>
      <c r="T1117" s="146"/>
      <c r="AT1117" s="142" t="s">
        <v>159</v>
      </c>
      <c r="AU1117" s="142" t="s">
        <v>78</v>
      </c>
      <c r="AV1117" s="12" t="s">
        <v>76</v>
      </c>
      <c r="AW1117" s="12" t="s">
        <v>32</v>
      </c>
      <c r="AX1117" s="12" t="s">
        <v>71</v>
      </c>
      <c r="AY1117" s="142" t="s">
        <v>147</v>
      </c>
    </row>
    <row r="1118" spans="2:65" s="1" customFormat="1" ht="24.2" customHeight="1">
      <c r="B1118" s="33"/>
      <c r="C1118" s="123" t="s">
        <v>1856</v>
      </c>
      <c r="D1118" s="123" t="s">
        <v>150</v>
      </c>
      <c r="E1118" s="124" t="s">
        <v>1857</v>
      </c>
      <c r="F1118" s="125" t="s">
        <v>1858</v>
      </c>
      <c r="G1118" s="126" t="s">
        <v>166</v>
      </c>
      <c r="H1118" s="127">
        <v>1</v>
      </c>
      <c r="I1118" s="128"/>
      <c r="J1118" s="129">
        <f>ROUND(I1118*H1118,2)</f>
        <v>0</v>
      </c>
      <c r="K1118" s="125" t="s">
        <v>19</v>
      </c>
      <c r="L1118" s="33"/>
      <c r="M1118" s="130" t="s">
        <v>19</v>
      </c>
      <c r="N1118" s="131" t="s">
        <v>42</v>
      </c>
      <c r="P1118" s="132">
        <f>O1118*H1118</f>
        <v>0</v>
      </c>
      <c r="Q1118" s="132">
        <v>0</v>
      </c>
      <c r="R1118" s="132">
        <f>Q1118*H1118</f>
        <v>0</v>
      </c>
      <c r="S1118" s="132">
        <v>0</v>
      </c>
      <c r="T1118" s="133">
        <f>S1118*H1118</f>
        <v>0</v>
      </c>
      <c r="AR1118" s="134" t="s">
        <v>276</v>
      </c>
      <c r="AT1118" s="134" t="s">
        <v>150</v>
      </c>
      <c r="AU1118" s="134" t="s">
        <v>78</v>
      </c>
      <c r="AY1118" s="18" t="s">
        <v>147</v>
      </c>
      <c r="BE1118" s="135">
        <f>IF(N1118="základní",J1118,0)</f>
        <v>0</v>
      </c>
      <c r="BF1118" s="135">
        <f>IF(N1118="snížená",J1118,0)</f>
        <v>0</v>
      </c>
      <c r="BG1118" s="135">
        <f>IF(N1118="zákl. přenesená",J1118,0)</f>
        <v>0</v>
      </c>
      <c r="BH1118" s="135">
        <f>IF(N1118="sníž. přenesená",J1118,0)</f>
        <v>0</v>
      </c>
      <c r="BI1118" s="135">
        <f>IF(N1118="nulová",J1118,0)</f>
        <v>0</v>
      </c>
      <c r="BJ1118" s="18" t="s">
        <v>76</v>
      </c>
      <c r="BK1118" s="135">
        <f>ROUND(I1118*H1118,2)</f>
        <v>0</v>
      </c>
      <c r="BL1118" s="18" t="s">
        <v>276</v>
      </c>
      <c r="BM1118" s="134" t="s">
        <v>1859</v>
      </c>
    </row>
    <row r="1119" spans="2:65" s="13" customFormat="1">
      <c r="B1119" s="147"/>
      <c r="D1119" s="141" t="s">
        <v>159</v>
      </c>
      <c r="E1119" s="148" t="s">
        <v>19</v>
      </c>
      <c r="F1119" s="149" t="s">
        <v>76</v>
      </c>
      <c r="H1119" s="150">
        <v>1</v>
      </c>
      <c r="I1119" s="151"/>
      <c r="L1119" s="147"/>
      <c r="M1119" s="152"/>
      <c r="T1119" s="153"/>
      <c r="AT1119" s="148" t="s">
        <v>159</v>
      </c>
      <c r="AU1119" s="148" t="s">
        <v>78</v>
      </c>
      <c r="AV1119" s="13" t="s">
        <v>78</v>
      </c>
      <c r="AW1119" s="13" t="s">
        <v>32</v>
      </c>
      <c r="AX1119" s="13" t="s">
        <v>76</v>
      </c>
      <c r="AY1119" s="148" t="s">
        <v>147</v>
      </c>
    </row>
    <row r="1120" spans="2:65" s="12" customFormat="1">
      <c r="B1120" s="140"/>
      <c r="D1120" s="141" t="s">
        <v>159</v>
      </c>
      <c r="E1120" s="142" t="s">
        <v>19</v>
      </c>
      <c r="F1120" s="143" t="s">
        <v>1711</v>
      </c>
      <c r="H1120" s="142" t="s">
        <v>19</v>
      </c>
      <c r="I1120" s="144"/>
      <c r="L1120" s="140"/>
      <c r="M1120" s="145"/>
      <c r="T1120" s="146"/>
      <c r="AT1120" s="142" t="s">
        <v>159</v>
      </c>
      <c r="AU1120" s="142" t="s">
        <v>78</v>
      </c>
      <c r="AV1120" s="12" t="s">
        <v>76</v>
      </c>
      <c r="AW1120" s="12" t="s">
        <v>32</v>
      </c>
      <c r="AX1120" s="12" t="s">
        <v>71</v>
      </c>
      <c r="AY1120" s="142" t="s">
        <v>147</v>
      </c>
    </row>
    <row r="1121" spans="2:65" s="1" customFormat="1" ht="24.2" customHeight="1">
      <c r="B1121" s="33"/>
      <c r="C1121" s="123" t="s">
        <v>1860</v>
      </c>
      <c r="D1121" s="123" t="s">
        <v>150</v>
      </c>
      <c r="E1121" s="124" t="s">
        <v>1861</v>
      </c>
      <c r="F1121" s="125" t="s">
        <v>1862</v>
      </c>
      <c r="G1121" s="126" t="s">
        <v>166</v>
      </c>
      <c r="H1121" s="127">
        <v>1</v>
      </c>
      <c r="I1121" s="128"/>
      <c r="J1121" s="129">
        <f>ROUND(I1121*H1121,2)</f>
        <v>0</v>
      </c>
      <c r="K1121" s="125" t="s">
        <v>19</v>
      </c>
      <c r="L1121" s="33"/>
      <c r="M1121" s="130" t="s">
        <v>19</v>
      </c>
      <c r="N1121" s="131" t="s">
        <v>42</v>
      </c>
      <c r="P1121" s="132">
        <f>O1121*H1121</f>
        <v>0</v>
      </c>
      <c r="Q1121" s="132">
        <v>0</v>
      </c>
      <c r="R1121" s="132">
        <f>Q1121*H1121</f>
        <v>0</v>
      </c>
      <c r="S1121" s="132">
        <v>0</v>
      </c>
      <c r="T1121" s="133">
        <f>S1121*H1121</f>
        <v>0</v>
      </c>
      <c r="AR1121" s="134" t="s">
        <v>276</v>
      </c>
      <c r="AT1121" s="134" t="s">
        <v>150</v>
      </c>
      <c r="AU1121" s="134" t="s">
        <v>78</v>
      </c>
      <c r="AY1121" s="18" t="s">
        <v>147</v>
      </c>
      <c r="BE1121" s="135">
        <f>IF(N1121="základní",J1121,0)</f>
        <v>0</v>
      </c>
      <c r="BF1121" s="135">
        <f>IF(N1121="snížená",J1121,0)</f>
        <v>0</v>
      </c>
      <c r="BG1121" s="135">
        <f>IF(N1121="zákl. přenesená",J1121,0)</f>
        <v>0</v>
      </c>
      <c r="BH1121" s="135">
        <f>IF(N1121="sníž. přenesená",J1121,0)</f>
        <v>0</v>
      </c>
      <c r="BI1121" s="135">
        <f>IF(N1121="nulová",J1121,0)</f>
        <v>0</v>
      </c>
      <c r="BJ1121" s="18" t="s">
        <v>76</v>
      </c>
      <c r="BK1121" s="135">
        <f>ROUND(I1121*H1121,2)</f>
        <v>0</v>
      </c>
      <c r="BL1121" s="18" t="s">
        <v>276</v>
      </c>
      <c r="BM1121" s="134" t="s">
        <v>1863</v>
      </c>
    </row>
    <row r="1122" spans="2:65" s="13" customFormat="1">
      <c r="B1122" s="147"/>
      <c r="D1122" s="141" t="s">
        <v>159</v>
      </c>
      <c r="E1122" s="148" t="s">
        <v>19</v>
      </c>
      <c r="F1122" s="149" t="s">
        <v>76</v>
      </c>
      <c r="H1122" s="150">
        <v>1</v>
      </c>
      <c r="I1122" s="151"/>
      <c r="L1122" s="147"/>
      <c r="M1122" s="152"/>
      <c r="T1122" s="153"/>
      <c r="AT1122" s="148" t="s">
        <v>159</v>
      </c>
      <c r="AU1122" s="148" t="s">
        <v>78</v>
      </c>
      <c r="AV1122" s="13" t="s">
        <v>78</v>
      </c>
      <c r="AW1122" s="13" t="s">
        <v>32</v>
      </c>
      <c r="AX1122" s="13" t="s">
        <v>76</v>
      </c>
      <c r="AY1122" s="148" t="s">
        <v>147</v>
      </c>
    </row>
    <row r="1123" spans="2:65" s="12" customFormat="1">
      <c r="B1123" s="140"/>
      <c r="D1123" s="141" t="s">
        <v>159</v>
      </c>
      <c r="E1123" s="142" t="s">
        <v>19</v>
      </c>
      <c r="F1123" s="143" t="s">
        <v>1711</v>
      </c>
      <c r="H1123" s="142" t="s">
        <v>19</v>
      </c>
      <c r="I1123" s="144"/>
      <c r="L1123" s="140"/>
      <c r="M1123" s="145"/>
      <c r="T1123" s="146"/>
      <c r="AT1123" s="142" t="s">
        <v>159</v>
      </c>
      <c r="AU1123" s="142" t="s">
        <v>78</v>
      </c>
      <c r="AV1123" s="12" t="s">
        <v>76</v>
      </c>
      <c r="AW1123" s="12" t="s">
        <v>32</v>
      </c>
      <c r="AX1123" s="12" t="s">
        <v>71</v>
      </c>
      <c r="AY1123" s="142" t="s">
        <v>147</v>
      </c>
    </row>
    <row r="1124" spans="2:65" s="1" customFormat="1" ht="24.2" customHeight="1">
      <c r="B1124" s="33"/>
      <c r="C1124" s="123" t="s">
        <v>1864</v>
      </c>
      <c r="D1124" s="123" t="s">
        <v>150</v>
      </c>
      <c r="E1124" s="124" t="s">
        <v>1865</v>
      </c>
      <c r="F1124" s="125" t="s">
        <v>1866</v>
      </c>
      <c r="G1124" s="126" t="s">
        <v>166</v>
      </c>
      <c r="H1124" s="127">
        <v>1</v>
      </c>
      <c r="I1124" s="128"/>
      <c r="J1124" s="129">
        <f>ROUND(I1124*H1124,2)</f>
        <v>0</v>
      </c>
      <c r="K1124" s="125" t="s">
        <v>19</v>
      </c>
      <c r="L1124" s="33"/>
      <c r="M1124" s="130" t="s">
        <v>19</v>
      </c>
      <c r="N1124" s="131" t="s">
        <v>42</v>
      </c>
      <c r="P1124" s="132">
        <f>O1124*H1124</f>
        <v>0</v>
      </c>
      <c r="Q1124" s="132">
        <v>0</v>
      </c>
      <c r="R1124" s="132">
        <f>Q1124*H1124</f>
        <v>0</v>
      </c>
      <c r="S1124" s="132">
        <v>0</v>
      </c>
      <c r="T1124" s="133">
        <f>S1124*H1124</f>
        <v>0</v>
      </c>
      <c r="AR1124" s="134" t="s">
        <v>276</v>
      </c>
      <c r="AT1124" s="134" t="s">
        <v>150</v>
      </c>
      <c r="AU1124" s="134" t="s">
        <v>78</v>
      </c>
      <c r="AY1124" s="18" t="s">
        <v>147</v>
      </c>
      <c r="BE1124" s="135">
        <f>IF(N1124="základní",J1124,0)</f>
        <v>0</v>
      </c>
      <c r="BF1124" s="135">
        <f>IF(N1124="snížená",J1124,0)</f>
        <v>0</v>
      </c>
      <c r="BG1124" s="135">
        <f>IF(N1124="zákl. přenesená",J1124,0)</f>
        <v>0</v>
      </c>
      <c r="BH1124" s="135">
        <f>IF(N1124="sníž. přenesená",J1124,0)</f>
        <v>0</v>
      </c>
      <c r="BI1124" s="135">
        <f>IF(N1124="nulová",J1124,0)</f>
        <v>0</v>
      </c>
      <c r="BJ1124" s="18" t="s">
        <v>76</v>
      </c>
      <c r="BK1124" s="135">
        <f>ROUND(I1124*H1124,2)</f>
        <v>0</v>
      </c>
      <c r="BL1124" s="18" t="s">
        <v>276</v>
      </c>
      <c r="BM1124" s="134" t="s">
        <v>1867</v>
      </c>
    </row>
    <row r="1125" spans="2:65" s="12" customFormat="1">
      <c r="B1125" s="140"/>
      <c r="D1125" s="141" t="s">
        <v>159</v>
      </c>
      <c r="E1125" s="142" t="s">
        <v>19</v>
      </c>
      <c r="F1125" s="143" t="s">
        <v>1868</v>
      </c>
      <c r="H1125" s="142" t="s">
        <v>19</v>
      </c>
      <c r="I1125" s="144"/>
      <c r="L1125" s="140"/>
      <c r="M1125" s="145"/>
      <c r="T1125" s="146"/>
      <c r="AT1125" s="142" t="s">
        <v>159</v>
      </c>
      <c r="AU1125" s="142" t="s">
        <v>78</v>
      </c>
      <c r="AV1125" s="12" t="s">
        <v>76</v>
      </c>
      <c r="AW1125" s="12" t="s">
        <v>32</v>
      </c>
      <c r="AX1125" s="12" t="s">
        <v>71</v>
      </c>
      <c r="AY1125" s="142" t="s">
        <v>147</v>
      </c>
    </row>
    <row r="1126" spans="2:65" s="13" customFormat="1">
      <c r="B1126" s="147"/>
      <c r="D1126" s="141" t="s">
        <v>159</v>
      </c>
      <c r="E1126" s="148" t="s">
        <v>19</v>
      </c>
      <c r="F1126" s="149" t="s">
        <v>76</v>
      </c>
      <c r="H1126" s="150">
        <v>1</v>
      </c>
      <c r="I1126" s="151"/>
      <c r="L1126" s="147"/>
      <c r="M1126" s="152"/>
      <c r="T1126" s="153"/>
      <c r="AT1126" s="148" t="s">
        <v>159</v>
      </c>
      <c r="AU1126" s="148" t="s">
        <v>78</v>
      </c>
      <c r="AV1126" s="13" t="s">
        <v>78</v>
      </c>
      <c r="AW1126" s="13" t="s">
        <v>32</v>
      </c>
      <c r="AX1126" s="13" t="s">
        <v>76</v>
      </c>
      <c r="AY1126" s="148" t="s">
        <v>147</v>
      </c>
    </row>
    <row r="1127" spans="2:65" s="12" customFormat="1">
      <c r="B1127" s="140"/>
      <c r="D1127" s="141" t="s">
        <v>159</v>
      </c>
      <c r="E1127" s="142" t="s">
        <v>19</v>
      </c>
      <c r="F1127" s="143" t="s">
        <v>1711</v>
      </c>
      <c r="H1127" s="142" t="s">
        <v>19</v>
      </c>
      <c r="I1127" s="144"/>
      <c r="L1127" s="140"/>
      <c r="M1127" s="145"/>
      <c r="T1127" s="146"/>
      <c r="AT1127" s="142" t="s">
        <v>159</v>
      </c>
      <c r="AU1127" s="142" t="s">
        <v>78</v>
      </c>
      <c r="AV1127" s="12" t="s">
        <v>76</v>
      </c>
      <c r="AW1127" s="12" t="s">
        <v>32</v>
      </c>
      <c r="AX1127" s="12" t="s">
        <v>71</v>
      </c>
      <c r="AY1127" s="142" t="s">
        <v>147</v>
      </c>
    </row>
    <row r="1128" spans="2:65" s="1" customFormat="1" ht="24.2" customHeight="1">
      <c r="B1128" s="33"/>
      <c r="C1128" s="123" t="s">
        <v>1869</v>
      </c>
      <c r="D1128" s="123" t="s">
        <v>150</v>
      </c>
      <c r="E1128" s="124" t="s">
        <v>1870</v>
      </c>
      <c r="F1128" s="125" t="s">
        <v>1866</v>
      </c>
      <c r="G1128" s="126" t="s">
        <v>166</v>
      </c>
      <c r="H1128" s="127">
        <v>1</v>
      </c>
      <c r="I1128" s="128"/>
      <c r="J1128" s="129">
        <f>ROUND(I1128*H1128,2)</f>
        <v>0</v>
      </c>
      <c r="K1128" s="125" t="s">
        <v>19</v>
      </c>
      <c r="L1128" s="33"/>
      <c r="M1128" s="130" t="s">
        <v>19</v>
      </c>
      <c r="N1128" s="131" t="s">
        <v>42</v>
      </c>
      <c r="P1128" s="132">
        <f>O1128*H1128</f>
        <v>0</v>
      </c>
      <c r="Q1128" s="132">
        <v>0</v>
      </c>
      <c r="R1128" s="132">
        <f>Q1128*H1128</f>
        <v>0</v>
      </c>
      <c r="S1128" s="132">
        <v>0</v>
      </c>
      <c r="T1128" s="133">
        <f>S1128*H1128</f>
        <v>0</v>
      </c>
      <c r="AR1128" s="134" t="s">
        <v>276</v>
      </c>
      <c r="AT1128" s="134" t="s">
        <v>150</v>
      </c>
      <c r="AU1128" s="134" t="s">
        <v>78</v>
      </c>
      <c r="AY1128" s="18" t="s">
        <v>147</v>
      </c>
      <c r="BE1128" s="135">
        <f>IF(N1128="základní",J1128,0)</f>
        <v>0</v>
      </c>
      <c r="BF1128" s="135">
        <f>IF(N1128="snížená",J1128,0)</f>
        <v>0</v>
      </c>
      <c r="BG1128" s="135">
        <f>IF(N1128="zákl. přenesená",J1128,0)</f>
        <v>0</v>
      </c>
      <c r="BH1128" s="135">
        <f>IF(N1128="sníž. přenesená",J1128,0)</f>
        <v>0</v>
      </c>
      <c r="BI1128" s="135">
        <f>IF(N1128="nulová",J1128,0)</f>
        <v>0</v>
      </c>
      <c r="BJ1128" s="18" t="s">
        <v>76</v>
      </c>
      <c r="BK1128" s="135">
        <f>ROUND(I1128*H1128,2)</f>
        <v>0</v>
      </c>
      <c r="BL1128" s="18" t="s">
        <v>276</v>
      </c>
      <c r="BM1128" s="134" t="s">
        <v>1871</v>
      </c>
    </row>
    <row r="1129" spans="2:65" s="12" customFormat="1">
      <c r="B1129" s="140"/>
      <c r="D1129" s="141" t="s">
        <v>159</v>
      </c>
      <c r="E1129" s="142" t="s">
        <v>19</v>
      </c>
      <c r="F1129" s="143" t="s">
        <v>1868</v>
      </c>
      <c r="H1129" s="142" t="s">
        <v>19</v>
      </c>
      <c r="I1129" s="144"/>
      <c r="L1129" s="140"/>
      <c r="M1129" s="145"/>
      <c r="T1129" s="146"/>
      <c r="AT1129" s="142" t="s">
        <v>159</v>
      </c>
      <c r="AU1129" s="142" t="s">
        <v>78</v>
      </c>
      <c r="AV1129" s="12" t="s">
        <v>76</v>
      </c>
      <c r="AW1129" s="12" t="s">
        <v>32</v>
      </c>
      <c r="AX1129" s="12" t="s">
        <v>71</v>
      </c>
      <c r="AY1129" s="142" t="s">
        <v>147</v>
      </c>
    </row>
    <row r="1130" spans="2:65" s="13" customFormat="1">
      <c r="B1130" s="147"/>
      <c r="D1130" s="141" t="s">
        <v>159</v>
      </c>
      <c r="E1130" s="148" t="s">
        <v>19</v>
      </c>
      <c r="F1130" s="149" t="s">
        <v>76</v>
      </c>
      <c r="H1130" s="150">
        <v>1</v>
      </c>
      <c r="I1130" s="151"/>
      <c r="L1130" s="147"/>
      <c r="M1130" s="152"/>
      <c r="T1130" s="153"/>
      <c r="AT1130" s="148" t="s">
        <v>159</v>
      </c>
      <c r="AU1130" s="148" t="s">
        <v>78</v>
      </c>
      <c r="AV1130" s="13" t="s">
        <v>78</v>
      </c>
      <c r="AW1130" s="13" t="s">
        <v>32</v>
      </c>
      <c r="AX1130" s="13" t="s">
        <v>76</v>
      </c>
      <c r="AY1130" s="148" t="s">
        <v>147</v>
      </c>
    </row>
    <row r="1131" spans="2:65" s="12" customFormat="1">
      <c r="B1131" s="140"/>
      <c r="D1131" s="141" t="s">
        <v>159</v>
      </c>
      <c r="E1131" s="142" t="s">
        <v>19</v>
      </c>
      <c r="F1131" s="143" t="s">
        <v>1711</v>
      </c>
      <c r="H1131" s="142" t="s">
        <v>19</v>
      </c>
      <c r="I1131" s="144"/>
      <c r="L1131" s="140"/>
      <c r="M1131" s="145"/>
      <c r="T1131" s="146"/>
      <c r="AT1131" s="142" t="s">
        <v>159</v>
      </c>
      <c r="AU1131" s="142" t="s">
        <v>78</v>
      </c>
      <c r="AV1131" s="12" t="s">
        <v>76</v>
      </c>
      <c r="AW1131" s="12" t="s">
        <v>32</v>
      </c>
      <c r="AX1131" s="12" t="s">
        <v>71</v>
      </c>
      <c r="AY1131" s="142" t="s">
        <v>147</v>
      </c>
    </row>
    <row r="1132" spans="2:65" s="1" customFormat="1" ht="33" customHeight="1">
      <c r="B1132" s="33"/>
      <c r="C1132" s="123" t="s">
        <v>1872</v>
      </c>
      <c r="D1132" s="123" t="s">
        <v>150</v>
      </c>
      <c r="E1132" s="124" t="s">
        <v>1873</v>
      </c>
      <c r="F1132" s="125" t="s">
        <v>1874</v>
      </c>
      <c r="G1132" s="126" t="s">
        <v>166</v>
      </c>
      <c r="H1132" s="127">
        <v>1</v>
      </c>
      <c r="I1132" s="128"/>
      <c r="J1132" s="129">
        <f>ROUND(I1132*H1132,2)</f>
        <v>0</v>
      </c>
      <c r="K1132" s="125" t="s">
        <v>19</v>
      </c>
      <c r="L1132" s="33"/>
      <c r="M1132" s="130" t="s">
        <v>19</v>
      </c>
      <c r="N1132" s="131" t="s">
        <v>42</v>
      </c>
      <c r="P1132" s="132">
        <f>O1132*H1132</f>
        <v>0</v>
      </c>
      <c r="Q1132" s="132">
        <v>0</v>
      </c>
      <c r="R1132" s="132">
        <f>Q1132*H1132</f>
        <v>0</v>
      </c>
      <c r="S1132" s="132">
        <v>0</v>
      </c>
      <c r="T1132" s="133">
        <f>S1132*H1132</f>
        <v>0</v>
      </c>
      <c r="AR1132" s="134" t="s">
        <v>276</v>
      </c>
      <c r="AT1132" s="134" t="s">
        <v>150</v>
      </c>
      <c r="AU1132" s="134" t="s">
        <v>78</v>
      </c>
      <c r="AY1132" s="18" t="s">
        <v>147</v>
      </c>
      <c r="BE1132" s="135">
        <f>IF(N1132="základní",J1132,0)</f>
        <v>0</v>
      </c>
      <c r="BF1132" s="135">
        <f>IF(N1132="snížená",J1132,0)</f>
        <v>0</v>
      </c>
      <c r="BG1132" s="135">
        <f>IF(N1132="zákl. přenesená",J1132,0)</f>
        <v>0</v>
      </c>
      <c r="BH1132" s="135">
        <f>IF(N1132="sníž. přenesená",J1132,0)</f>
        <v>0</v>
      </c>
      <c r="BI1132" s="135">
        <f>IF(N1132="nulová",J1132,0)</f>
        <v>0</v>
      </c>
      <c r="BJ1132" s="18" t="s">
        <v>76</v>
      </c>
      <c r="BK1132" s="135">
        <f>ROUND(I1132*H1132,2)</f>
        <v>0</v>
      </c>
      <c r="BL1132" s="18" t="s">
        <v>276</v>
      </c>
      <c r="BM1132" s="134" t="s">
        <v>1875</v>
      </c>
    </row>
    <row r="1133" spans="2:65" s="12" customFormat="1">
      <c r="B1133" s="140"/>
      <c r="D1133" s="141" t="s">
        <v>159</v>
      </c>
      <c r="E1133" s="142" t="s">
        <v>19</v>
      </c>
      <c r="F1133" s="143" t="s">
        <v>1868</v>
      </c>
      <c r="H1133" s="142" t="s">
        <v>19</v>
      </c>
      <c r="I1133" s="144"/>
      <c r="L1133" s="140"/>
      <c r="M1133" s="145"/>
      <c r="T1133" s="146"/>
      <c r="AT1133" s="142" t="s">
        <v>159</v>
      </c>
      <c r="AU1133" s="142" t="s">
        <v>78</v>
      </c>
      <c r="AV1133" s="12" t="s">
        <v>76</v>
      </c>
      <c r="AW1133" s="12" t="s">
        <v>32</v>
      </c>
      <c r="AX1133" s="12" t="s">
        <v>71</v>
      </c>
      <c r="AY1133" s="142" t="s">
        <v>147</v>
      </c>
    </row>
    <row r="1134" spans="2:65" s="13" customFormat="1">
      <c r="B1134" s="147"/>
      <c r="D1134" s="141" t="s">
        <v>159</v>
      </c>
      <c r="E1134" s="148" t="s">
        <v>19</v>
      </c>
      <c r="F1134" s="149" t="s">
        <v>76</v>
      </c>
      <c r="H1134" s="150">
        <v>1</v>
      </c>
      <c r="I1134" s="151"/>
      <c r="L1134" s="147"/>
      <c r="M1134" s="152"/>
      <c r="T1134" s="153"/>
      <c r="AT1134" s="148" t="s">
        <v>159</v>
      </c>
      <c r="AU1134" s="148" t="s">
        <v>78</v>
      </c>
      <c r="AV1134" s="13" t="s">
        <v>78</v>
      </c>
      <c r="AW1134" s="13" t="s">
        <v>32</v>
      </c>
      <c r="AX1134" s="13" t="s">
        <v>76</v>
      </c>
      <c r="AY1134" s="148" t="s">
        <v>147</v>
      </c>
    </row>
    <row r="1135" spans="2:65" s="12" customFormat="1">
      <c r="B1135" s="140"/>
      <c r="D1135" s="141" t="s">
        <v>159</v>
      </c>
      <c r="E1135" s="142" t="s">
        <v>19</v>
      </c>
      <c r="F1135" s="143" t="s">
        <v>1711</v>
      </c>
      <c r="H1135" s="142" t="s">
        <v>19</v>
      </c>
      <c r="I1135" s="144"/>
      <c r="L1135" s="140"/>
      <c r="M1135" s="145"/>
      <c r="T1135" s="146"/>
      <c r="AT1135" s="142" t="s">
        <v>159</v>
      </c>
      <c r="AU1135" s="142" t="s">
        <v>78</v>
      </c>
      <c r="AV1135" s="12" t="s">
        <v>76</v>
      </c>
      <c r="AW1135" s="12" t="s">
        <v>32</v>
      </c>
      <c r="AX1135" s="12" t="s">
        <v>71</v>
      </c>
      <c r="AY1135" s="142" t="s">
        <v>147</v>
      </c>
    </row>
    <row r="1136" spans="2:65" s="1" customFormat="1" ht="33" customHeight="1">
      <c r="B1136" s="33"/>
      <c r="C1136" s="123" t="s">
        <v>1876</v>
      </c>
      <c r="D1136" s="123" t="s">
        <v>150</v>
      </c>
      <c r="E1136" s="124" t="s">
        <v>1877</v>
      </c>
      <c r="F1136" s="125" t="s">
        <v>1878</v>
      </c>
      <c r="G1136" s="126" t="s">
        <v>166</v>
      </c>
      <c r="H1136" s="127">
        <v>1</v>
      </c>
      <c r="I1136" s="128"/>
      <c r="J1136" s="129">
        <f>ROUND(I1136*H1136,2)</f>
        <v>0</v>
      </c>
      <c r="K1136" s="125" t="s">
        <v>19</v>
      </c>
      <c r="L1136" s="33"/>
      <c r="M1136" s="130" t="s">
        <v>19</v>
      </c>
      <c r="N1136" s="131" t="s">
        <v>42</v>
      </c>
      <c r="P1136" s="132">
        <f>O1136*H1136</f>
        <v>0</v>
      </c>
      <c r="Q1136" s="132">
        <v>0</v>
      </c>
      <c r="R1136" s="132">
        <f>Q1136*H1136</f>
        <v>0</v>
      </c>
      <c r="S1136" s="132">
        <v>0</v>
      </c>
      <c r="T1136" s="133">
        <f>S1136*H1136</f>
        <v>0</v>
      </c>
      <c r="AR1136" s="134" t="s">
        <v>276</v>
      </c>
      <c r="AT1136" s="134" t="s">
        <v>150</v>
      </c>
      <c r="AU1136" s="134" t="s">
        <v>78</v>
      </c>
      <c r="AY1136" s="18" t="s">
        <v>147</v>
      </c>
      <c r="BE1136" s="135">
        <f>IF(N1136="základní",J1136,0)</f>
        <v>0</v>
      </c>
      <c r="BF1136" s="135">
        <f>IF(N1136="snížená",J1136,0)</f>
        <v>0</v>
      </c>
      <c r="BG1136" s="135">
        <f>IF(N1136="zákl. přenesená",J1136,0)</f>
        <v>0</v>
      </c>
      <c r="BH1136" s="135">
        <f>IF(N1136="sníž. přenesená",J1136,0)</f>
        <v>0</v>
      </c>
      <c r="BI1136" s="135">
        <f>IF(N1136="nulová",J1136,0)</f>
        <v>0</v>
      </c>
      <c r="BJ1136" s="18" t="s">
        <v>76</v>
      </c>
      <c r="BK1136" s="135">
        <f>ROUND(I1136*H1136,2)</f>
        <v>0</v>
      </c>
      <c r="BL1136" s="18" t="s">
        <v>276</v>
      </c>
      <c r="BM1136" s="134" t="s">
        <v>1879</v>
      </c>
    </row>
    <row r="1137" spans="2:65" s="12" customFormat="1">
      <c r="B1137" s="140"/>
      <c r="D1137" s="141" t="s">
        <v>159</v>
      </c>
      <c r="E1137" s="142" t="s">
        <v>19</v>
      </c>
      <c r="F1137" s="143" t="s">
        <v>1868</v>
      </c>
      <c r="H1137" s="142" t="s">
        <v>19</v>
      </c>
      <c r="I1137" s="144"/>
      <c r="L1137" s="140"/>
      <c r="M1137" s="145"/>
      <c r="T1137" s="146"/>
      <c r="AT1137" s="142" t="s">
        <v>159</v>
      </c>
      <c r="AU1137" s="142" t="s">
        <v>78</v>
      </c>
      <c r="AV1137" s="12" t="s">
        <v>76</v>
      </c>
      <c r="AW1137" s="12" t="s">
        <v>32</v>
      </c>
      <c r="AX1137" s="12" t="s">
        <v>71</v>
      </c>
      <c r="AY1137" s="142" t="s">
        <v>147</v>
      </c>
    </row>
    <row r="1138" spans="2:65" s="13" customFormat="1">
      <c r="B1138" s="147"/>
      <c r="D1138" s="141" t="s">
        <v>159</v>
      </c>
      <c r="E1138" s="148" t="s">
        <v>19</v>
      </c>
      <c r="F1138" s="149" t="s">
        <v>76</v>
      </c>
      <c r="H1138" s="150">
        <v>1</v>
      </c>
      <c r="I1138" s="151"/>
      <c r="L1138" s="147"/>
      <c r="M1138" s="152"/>
      <c r="T1138" s="153"/>
      <c r="AT1138" s="148" t="s">
        <v>159</v>
      </c>
      <c r="AU1138" s="148" t="s">
        <v>78</v>
      </c>
      <c r="AV1138" s="13" t="s">
        <v>78</v>
      </c>
      <c r="AW1138" s="13" t="s">
        <v>32</v>
      </c>
      <c r="AX1138" s="13" t="s">
        <v>76</v>
      </c>
      <c r="AY1138" s="148" t="s">
        <v>147</v>
      </c>
    </row>
    <row r="1139" spans="2:65" s="12" customFormat="1">
      <c r="B1139" s="140"/>
      <c r="D1139" s="141" t="s">
        <v>159</v>
      </c>
      <c r="E1139" s="142" t="s">
        <v>19</v>
      </c>
      <c r="F1139" s="143" t="s">
        <v>1711</v>
      </c>
      <c r="H1139" s="142" t="s">
        <v>19</v>
      </c>
      <c r="I1139" s="144"/>
      <c r="L1139" s="140"/>
      <c r="M1139" s="145"/>
      <c r="T1139" s="146"/>
      <c r="AT1139" s="142" t="s">
        <v>159</v>
      </c>
      <c r="AU1139" s="142" t="s">
        <v>78</v>
      </c>
      <c r="AV1139" s="12" t="s">
        <v>76</v>
      </c>
      <c r="AW1139" s="12" t="s">
        <v>32</v>
      </c>
      <c r="AX1139" s="12" t="s">
        <v>71</v>
      </c>
      <c r="AY1139" s="142" t="s">
        <v>147</v>
      </c>
    </row>
    <row r="1140" spans="2:65" s="1" customFormat="1" ht="33" customHeight="1">
      <c r="B1140" s="33"/>
      <c r="C1140" s="123" t="s">
        <v>1880</v>
      </c>
      <c r="D1140" s="123" t="s">
        <v>150</v>
      </c>
      <c r="E1140" s="124" t="s">
        <v>1881</v>
      </c>
      <c r="F1140" s="125" t="s">
        <v>1882</v>
      </c>
      <c r="G1140" s="126" t="s">
        <v>166</v>
      </c>
      <c r="H1140" s="127">
        <v>1</v>
      </c>
      <c r="I1140" s="128"/>
      <c r="J1140" s="129">
        <f>ROUND(I1140*H1140,2)</f>
        <v>0</v>
      </c>
      <c r="K1140" s="125" t="s">
        <v>19</v>
      </c>
      <c r="L1140" s="33"/>
      <c r="M1140" s="130" t="s">
        <v>19</v>
      </c>
      <c r="N1140" s="131" t="s">
        <v>42</v>
      </c>
      <c r="P1140" s="132">
        <f>O1140*H1140</f>
        <v>0</v>
      </c>
      <c r="Q1140" s="132">
        <v>0</v>
      </c>
      <c r="R1140" s="132">
        <f>Q1140*H1140</f>
        <v>0</v>
      </c>
      <c r="S1140" s="132">
        <v>0</v>
      </c>
      <c r="T1140" s="133">
        <f>S1140*H1140</f>
        <v>0</v>
      </c>
      <c r="AR1140" s="134" t="s">
        <v>276</v>
      </c>
      <c r="AT1140" s="134" t="s">
        <v>150</v>
      </c>
      <c r="AU1140" s="134" t="s">
        <v>78</v>
      </c>
      <c r="AY1140" s="18" t="s">
        <v>147</v>
      </c>
      <c r="BE1140" s="135">
        <f>IF(N1140="základní",J1140,0)</f>
        <v>0</v>
      </c>
      <c r="BF1140" s="135">
        <f>IF(N1140="snížená",J1140,0)</f>
        <v>0</v>
      </c>
      <c r="BG1140" s="135">
        <f>IF(N1140="zákl. přenesená",J1140,0)</f>
        <v>0</v>
      </c>
      <c r="BH1140" s="135">
        <f>IF(N1140="sníž. přenesená",J1140,0)</f>
        <v>0</v>
      </c>
      <c r="BI1140" s="135">
        <f>IF(N1140="nulová",J1140,0)</f>
        <v>0</v>
      </c>
      <c r="BJ1140" s="18" t="s">
        <v>76</v>
      </c>
      <c r="BK1140" s="135">
        <f>ROUND(I1140*H1140,2)</f>
        <v>0</v>
      </c>
      <c r="BL1140" s="18" t="s">
        <v>276</v>
      </c>
      <c r="BM1140" s="134" t="s">
        <v>1883</v>
      </c>
    </row>
    <row r="1141" spans="2:65" s="12" customFormat="1">
      <c r="B1141" s="140"/>
      <c r="D1141" s="141" t="s">
        <v>159</v>
      </c>
      <c r="E1141" s="142" t="s">
        <v>19</v>
      </c>
      <c r="F1141" s="143" t="s">
        <v>1868</v>
      </c>
      <c r="H1141" s="142" t="s">
        <v>19</v>
      </c>
      <c r="I1141" s="144"/>
      <c r="L1141" s="140"/>
      <c r="M1141" s="145"/>
      <c r="T1141" s="146"/>
      <c r="AT1141" s="142" t="s">
        <v>159</v>
      </c>
      <c r="AU1141" s="142" t="s">
        <v>78</v>
      </c>
      <c r="AV1141" s="12" t="s">
        <v>76</v>
      </c>
      <c r="AW1141" s="12" t="s">
        <v>32</v>
      </c>
      <c r="AX1141" s="12" t="s">
        <v>71</v>
      </c>
      <c r="AY1141" s="142" t="s">
        <v>147</v>
      </c>
    </row>
    <row r="1142" spans="2:65" s="13" customFormat="1">
      <c r="B1142" s="147"/>
      <c r="D1142" s="141" t="s">
        <v>159</v>
      </c>
      <c r="E1142" s="148" t="s">
        <v>19</v>
      </c>
      <c r="F1142" s="149" t="s">
        <v>76</v>
      </c>
      <c r="H1142" s="150">
        <v>1</v>
      </c>
      <c r="I1142" s="151"/>
      <c r="L1142" s="147"/>
      <c r="M1142" s="152"/>
      <c r="T1142" s="153"/>
      <c r="AT1142" s="148" t="s">
        <v>159</v>
      </c>
      <c r="AU1142" s="148" t="s">
        <v>78</v>
      </c>
      <c r="AV1142" s="13" t="s">
        <v>78</v>
      </c>
      <c r="AW1142" s="13" t="s">
        <v>32</v>
      </c>
      <c r="AX1142" s="13" t="s">
        <v>76</v>
      </c>
      <c r="AY1142" s="148" t="s">
        <v>147</v>
      </c>
    </row>
    <row r="1143" spans="2:65" s="12" customFormat="1">
      <c r="B1143" s="140"/>
      <c r="D1143" s="141" t="s">
        <v>159</v>
      </c>
      <c r="E1143" s="142" t="s">
        <v>19</v>
      </c>
      <c r="F1143" s="143" t="s">
        <v>1711</v>
      </c>
      <c r="H1143" s="142" t="s">
        <v>19</v>
      </c>
      <c r="I1143" s="144"/>
      <c r="L1143" s="140"/>
      <c r="M1143" s="145"/>
      <c r="T1143" s="146"/>
      <c r="AT1143" s="142" t="s">
        <v>159</v>
      </c>
      <c r="AU1143" s="142" t="s">
        <v>78</v>
      </c>
      <c r="AV1143" s="12" t="s">
        <v>76</v>
      </c>
      <c r="AW1143" s="12" t="s">
        <v>32</v>
      </c>
      <c r="AX1143" s="12" t="s">
        <v>71</v>
      </c>
      <c r="AY1143" s="142" t="s">
        <v>147</v>
      </c>
    </row>
    <row r="1144" spans="2:65" s="1" customFormat="1" ht="33" customHeight="1">
      <c r="B1144" s="33"/>
      <c r="C1144" s="123" t="s">
        <v>1884</v>
      </c>
      <c r="D1144" s="123" t="s">
        <v>150</v>
      </c>
      <c r="E1144" s="124" t="s">
        <v>1885</v>
      </c>
      <c r="F1144" s="125" t="s">
        <v>1886</v>
      </c>
      <c r="G1144" s="126" t="s">
        <v>166</v>
      </c>
      <c r="H1144" s="127">
        <v>1</v>
      </c>
      <c r="I1144" s="128"/>
      <c r="J1144" s="129">
        <f>ROUND(I1144*H1144,2)</f>
        <v>0</v>
      </c>
      <c r="K1144" s="125" t="s">
        <v>19</v>
      </c>
      <c r="L1144" s="33"/>
      <c r="M1144" s="130" t="s">
        <v>19</v>
      </c>
      <c r="N1144" s="131" t="s">
        <v>42</v>
      </c>
      <c r="P1144" s="132">
        <f>O1144*H1144</f>
        <v>0</v>
      </c>
      <c r="Q1144" s="132">
        <v>0</v>
      </c>
      <c r="R1144" s="132">
        <f>Q1144*H1144</f>
        <v>0</v>
      </c>
      <c r="S1144" s="132">
        <v>0</v>
      </c>
      <c r="T1144" s="133">
        <f>S1144*H1144</f>
        <v>0</v>
      </c>
      <c r="AR1144" s="134" t="s">
        <v>276</v>
      </c>
      <c r="AT1144" s="134" t="s">
        <v>150</v>
      </c>
      <c r="AU1144" s="134" t="s">
        <v>78</v>
      </c>
      <c r="AY1144" s="18" t="s">
        <v>147</v>
      </c>
      <c r="BE1144" s="135">
        <f>IF(N1144="základní",J1144,0)</f>
        <v>0</v>
      </c>
      <c r="BF1144" s="135">
        <f>IF(N1144="snížená",J1144,0)</f>
        <v>0</v>
      </c>
      <c r="BG1144" s="135">
        <f>IF(N1144="zákl. přenesená",J1144,0)</f>
        <v>0</v>
      </c>
      <c r="BH1144" s="135">
        <f>IF(N1144="sníž. přenesená",J1144,0)</f>
        <v>0</v>
      </c>
      <c r="BI1144" s="135">
        <f>IF(N1144="nulová",J1144,0)</f>
        <v>0</v>
      </c>
      <c r="BJ1144" s="18" t="s">
        <v>76</v>
      </c>
      <c r="BK1144" s="135">
        <f>ROUND(I1144*H1144,2)</f>
        <v>0</v>
      </c>
      <c r="BL1144" s="18" t="s">
        <v>276</v>
      </c>
      <c r="BM1144" s="134" t="s">
        <v>1887</v>
      </c>
    </row>
    <row r="1145" spans="2:65" s="12" customFormat="1">
      <c r="B1145" s="140"/>
      <c r="D1145" s="141" t="s">
        <v>159</v>
      </c>
      <c r="E1145" s="142" t="s">
        <v>19</v>
      </c>
      <c r="F1145" s="143" t="s">
        <v>1868</v>
      </c>
      <c r="H1145" s="142" t="s">
        <v>19</v>
      </c>
      <c r="I1145" s="144"/>
      <c r="L1145" s="140"/>
      <c r="M1145" s="145"/>
      <c r="T1145" s="146"/>
      <c r="AT1145" s="142" t="s">
        <v>159</v>
      </c>
      <c r="AU1145" s="142" t="s">
        <v>78</v>
      </c>
      <c r="AV1145" s="12" t="s">
        <v>76</v>
      </c>
      <c r="AW1145" s="12" t="s">
        <v>32</v>
      </c>
      <c r="AX1145" s="12" t="s">
        <v>71</v>
      </c>
      <c r="AY1145" s="142" t="s">
        <v>147</v>
      </c>
    </row>
    <row r="1146" spans="2:65" s="13" customFormat="1">
      <c r="B1146" s="147"/>
      <c r="D1146" s="141" t="s">
        <v>159</v>
      </c>
      <c r="E1146" s="148" t="s">
        <v>19</v>
      </c>
      <c r="F1146" s="149" t="s">
        <v>76</v>
      </c>
      <c r="H1146" s="150">
        <v>1</v>
      </c>
      <c r="I1146" s="151"/>
      <c r="L1146" s="147"/>
      <c r="M1146" s="152"/>
      <c r="T1146" s="153"/>
      <c r="AT1146" s="148" t="s">
        <v>159</v>
      </c>
      <c r="AU1146" s="148" t="s">
        <v>78</v>
      </c>
      <c r="AV1146" s="13" t="s">
        <v>78</v>
      </c>
      <c r="AW1146" s="13" t="s">
        <v>32</v>
      </c>
      <c r="AX1146" s="13" t="s">
        <v>76</v>
      </c>
      <c r="AY1146" s="148" t="s">
        <v>147</v>
      </c>
    </row>
    <row r="1147" spans="2:65" s="12" customFormat="1">
      <c r="B1147" s="140"/>
      <c r="D1147" s="141" t="s">
        <v>159</v>
      </c>
      <c r="E1147" s="142" t="s">
        <v>19</v>
      </c>
      <c r="F1147" s="143" t="s">
        <v>1711</v>
      </c>
      <c r="H1147" s="142" t="s">
        <v>19</v>
      </c>
      <c r="I1147" s="144"/>
      <c r="L1147" s="140"/>
      <c r="M1147" s="145"/>
      <c r="T1147" s="146"/>
      <c r="AT1147" s="142" t="s">
        <v>159</v>
      </c>
      <c r="AU1147" s="142" t="s">
        <v>78</v>
      </c>
      <c r="AV1147" s="12" t="s">
        <v>76</v>
      </c>
      <c r="AW1147" s="12" t="s">
        <v>32</v>
      </c>
      <c r="AX1147" s="12" t="s">
        <v>71</v>
      </c>
      <c r="AY1147" s="142" t="s">
        <v>147</v>
      </c>
    </row>
    <row r="1148" spans="2:65" s="1" customFormat="1" ht="49.15" customHeight="1">
      <c r="B1148" s="33"/>
      <c r="C1148" s="123" t="s">
        <v>1888</v>
      </c>
      <c r="D1148" s="123" t="s">
        <v>150</v>
      </c>
      <c r="E1148" s="124" t="s">
        <v>1889</v>
      </c>
      <c r="F1148" s="125" t="s">
        <v>1890</v>
      </c>
      <c r="G1148" s="126" t="s">
        <v>166</v>
      </c>
      <c r="H1148" s="127">
        <v>1</v>
      </c>
      <c r="I1148" s="128"/>
      <c r="J1148" s="129">
        <f>ROUND(I1148*H1148,2)</f>
        <v>0</v>
      </c>
      <c r="K1148" s="125" t="s">
        <v>19</v>
      </c>
      <c r="L1148" s="33"/>
      <c r="M1148" s="130" t="s">
        <v>19</v>
      </c>
      <c r="N1148" s="131" t="s">
        <v>42</v>
      </c>
      <c r="P1148" s="132">
        <f>O1148*H1148</f>
        <v>0</v>
      </c>
      <c r="Q1148" s="132">
        <v>0</v>
      </c>
      <c r="R1148" s="132">
        <f>Q1148*H1148</f>
        <v>0</v>
      </c>
      <c r="S1148" s="132">
        <v>0</v>
      </c>
      <c r="T1148" s="133">
        <f>S1148*H1148</f>
        <v>0</v>
      </c>
      <c r="AR1148" s="134" t="s">
        <v>276</v>
      </c>
      <c r="AT1148" s="134" t="s">
        <v>150</v>
      </c>
      <c r="AU1148" s="134" t="s">
        <v>78</v>
      </c>
      <c r="AY1148" s="18" t="s">
        <v>147</v>
      </c>
      <c r="BE1148" s="135">
        <f>IF(N1148="základní",J1148,0)</f>
        <v>0</v>
      </c>
      <c r="BF1148" s="135">
        <f>IF(N1148="snížená",J1148,0)</f>
        <v>0</v>
      </c>
      <c r="BG1148" s="135">
        <f>IF(N1148="zákl. přenesená",J1148,0)</f>
        <v>0</v>
      </c>
      <c r="BH1148" s="135">
        <f>IF(N1148="sníž. přenesená",J1148,0)</f>
        <v>0</v>
      </c>
      <c r="BI1148" s="135">
        <f>IF(N1148="nulová",J1148,0)</f>
        <v>0</v>
      </c>
      <c r="BJ1148" s="18" t="s">
        <v>76</v>
      </c>
      <c r="BK1148" s="135">
        <f>ROUND(I1148*H1148,2)</f>
        <v>0</v>
      </c>
      <c r="BL1148" s="18" t="s">
        <v>276</v>
      </c>
      <c r="BM1148" s="134" t="s">
        <v>1891</v>
      </c>
    </row>
    <row r="1149" spans="2:65" s="13" customFormat="1">
      <c r="B1149" s="147"/>
      <c r="D1149" s="141" t="s">
        <v>159</v>
      </c>
      <c r="E1149" s="148" t="s">
        <v>19</v>
      </c>
      <c r="F1149" s="149" t="s">
        <v>76</v>
      </c>
      <c r="H1149" s="150">
        <v>1</v>
      </c>
      <c r="I1149" s="151"/>
      <c r="L1149" s="147"/>
      <c r="M1149" s="152"/>
      <c r="T1149" s="153"/>
      <c r="AT1149" s="148" t="s">
        <v>159</v>
      </c>
      <c r="AU1149" s="148" t="s">
        <v>78</v>
      </c>
      <c r="AV1149" s="13" t="s">
        <v>78</v>
      </c>
      <c r="AW1149" s="13" t="s">
        <v>32</v>
      </c>
      <c r="AX1149" s="13" t="s">
        <v>76</v>
      </c>
      <c r="AY1149" s="148" t="s">
        <v>147</v>
      </c>
    </row>
    <row r="1150" spans="2:65" s="12" customFormat="1">
      <c r="B1150" s="140"/>
      <c r="D1150" s="141" t="s">
        <v>159</v>
      </c>
      <c r="E1150" s="142" t="s">
        <v>19</v>
      </c>
      <c r="F1150" s="143" t="s">
        <v>1711</v>
      </c>
      <c r="H1150" s="142" t="s">
        <v>19</v>
      </c>
      <c r="I1150" s="144"/>
      <c r="L1150" s="140"/>
      <c r="M1150" s="145"/>
      <c r="T1150" s="146"/>
      <c r="AT1150" s="142" t="s">
        <v>159</v>
      </c>
      <c r="AU1150" s="142" t="s">
        <v>78</v>
      </c>
      <c r="AV1150" s="12" t="s">
        <v>76</v>
      </c>
      <c r="AW1150" s="12" t="s">
        <v>32</v>
      </c>
      <c r="AX1150" s="12" t="s">
        <v>71</v>
      </c>
      <c r="AY1150" s="142" t="s">
        <v>147</v>
      </c>
    </row>
    <row r="1151" spans="2:65" s="1" customFormat="1" ht="24.2" customHeight="1">
      <c r="B1151" s="33"/>
      <c r="C1151" s="123" t="s">
        <v>1892</v>
      </c>
      <c r="D1151" s="123" t="s">
        <v>150</v>
      </c>
      <c r="E1151" s="124" t="s">
        <v>1893</v>
      </c>
      <c r="F1151" s="125" t="s">
        <v>1894</v>
      </c>
      <c r="G1151" s="126" t="s">
        <v>166</v>
      </c>
      <c r="H1151" s="127">
        <v>2</v>
      </c>
      <c r="I1151" s="128"/>
      <c r="J1151" s="129">
        <f>ROUND(I1151*H1151,2)</f>
        <v>0</v>
      </c>
      <c r="K1151" s="125" t="s">
        <v>19</v>
      </c>
      <c r="L1151" s="33"/>
      <c r="M1151" s="130" t="s">
        <v>19</v>
      </c>
      <c r="N1151" s="131" t="s">
        <v>42</v>
      </c>
      <c r="P1151" s="132">
        <f>O1151*H1151</f>
        <v>0</v>
      </c>
      <c r="Q1151" s="132">
        <v>0</v>
      </c>
      <c r="R1151" s="132">
        <f>Q1151*H1151</f>
        <v>0</v>
      </c>
      <c r="S1151" s="132">
        <v>0</v>
      </c>
      <c r="T1151" s="133">
        <f>S1151*H1151</f>
        <v>0</v>
      </c>
      <c r="AR1151" s="134" t="s">
        <v>276</v>
      </c>
      <c r="AT1151" s="134" t="s">
        <v>150</v>
      </c>
      <c r="AU1151" s="134" t="s">
        <v>78</v>
      </c>
      <c r="AY1151" s="18" t="s">
        <v>147</v>
      </c>
      <c r="BE1151" s="135">
        <f>IF(N1151="základní",J1151,0)</f>
        <v>0</v>
      </c>
      <c r="BF1151" s="135">
        <f>IF(N1151="snížená",J1151,0)</f>
        <v>0</v>
      </c>
      <c r="BG1151" s="135">
        <f>IF(N1151="zákl. přenesená",J1151,0)</f>
        <v>0</v>
      </c>
      <c r="BH1151" s="135">
        <f>IF(N1151="sníž. přenesená",J1151,0)</f>
        <v>0</v>
      </c>
      <c r="BI1151" s="135">
        <f>IF(N1151="nulová",J1151,0)</f>
        <v>0</v>
      </c>
      <c r="BJ1151" s="18" t="s">
        <v>76</v>
      </c>
      <c r="BK1151" s="135">
        <f>ROUND(I1151*H1151,2)</f>
        <v>0</v>
      </c>
      <c r="BL1151" s="18" t="s">
        <v>276</v>
      </c>
      <c r="BM1151" s="134" t="s">
        <v>1895</v>
      </c>
    </row>
    <row r="1152" spans="2:65" s="13" customFormat="1">
      <c r="B1152" s="147"/>
      <c r="D1152" s="141" t="s">
        <v>159</v>
      </c>
      <c r="E1152" s="148" t="s">
        <v>19</v>
      </c>
      <c r="F1152" s="149" t="s">
        <v>78</v>
      </c>
      <c r="H1152" s="150">
        <v>2</v>
      </c>
      <c r="I1152" s="151"/>
      <c r="L1152" s="147"/>
      <c r="M1152" s="152"/>
      <c r="T1152" s="153"/>
      <c r="AT1152" s="148" t="s">
        <v>159</v>
      </c>
      <c r="AU1152" s="148" t="s">
        <v>78</v>
      </c>
      <c r="AV1152" s="13" t="s">
        <v>78</v>
      </c>
      <c r="AW1152" s="13" t="s">
        <v>32</v>
      </c>
      <c r="AX1152" s="13" t="s">
        <v>76</v>
      </c>
      <c r="AY1152" s="148" t="s">
        <v>147</v>
      </c>
    </row>
    <row r="1153" spans="2:65" s="12" customFormat="1">
      <c r="B1153" s="140"/>
      <c r="D1153" s="141" t="s">
        <v>159</v>
      </c>
      <c r="E1153" s="142" t="s">
        <v>19</v>
      </c>
      <c r="F1153" s="143" t="s">
        <v>1711</v>
      </c>
      <c r="H1153" s="142" t="s">
        <v>19</v>
      </c>
      <c r="I1153" s="144"/>
      <c r="L1153" s="140"/>
      <c r="M1153" s="145"/>
      <c r="T1153" s="146"/>
      <c r="AT1153" s="142" t="s">
        <v>159</v>
      </c>
      <c r="AU1153" s="142" t="s">
        <v>78</v>
      </c>
      <c r="AV1153" s="12" t="s">
        <v>76</v>
      </c>
      <c r="AW1153" s="12" t="s">
        <v>32</v>
      </c>
      <c r="AX1153" s="12" t="s">
        <v>71</v>
      </c>
      <c r="AY1153" s="142" t="s">
        <v>147</v>
      </c>
    </row>
    <row r="1154" spans="2:65" s="1" customFormat="1" ht="24.2" customHeight="1">
      <c r="B1154" s="33"/>
      <c r="C1154" s="123" t="s">
        <v>1896</v>
      </c>
      <c r="D1154" s="123" t="s">
        <v>150</v>
      </c>
      <c r="E1154" s="124" t="s">
        <v>1897</v>
      </c>
      <c r="F1154" s="125" t="s">
        <v>1898</v>
      </c>
      <c r="G1154" s="126" t="s">
        <v>317</v>
      </c>
      <c r="H1154" s="127">
        <v>1</v>
      </c>
      <c r="I1154" s="128"/>
      <c r="J1154" s="129">
        <f>ROUND(I1154*H1154,2)</f>
        <v>0</v>
      </c>
      <c r="K1154" s="125" t="s">
        <v>19</v>
      </c>
      <c r="L1154" s="33"/>
      <c r="M1154" s="130" t="s">
        <v>19</v>
      </c>
      <c r="N1154" s="131" t="s">
        <v>42</v>
      </c>
      <c r="P1154" s="132">
        <f>O1154*H1154</f>
        <v>0</v>
      </c>
      <c r="Q1154" s="132">
        <v>0</v>
      </c>
      <c r="R1154" s="132">
        <f>Q1154*H1154</f>
        <v>0</v>
      </c>
      <c r="S1154" s="132">
        <v>0</v>
      </c>
      <c r="T1154" s="133">
        <f>S1154*H1154</f>
        <v>0</v>
      </c>
      <c r="AR1154" s="134" t="s">
        <v>276</v>
      </c>
      <c r="AT1154" s="134" t="s">
        <v>150</v>
      </c>
      <c r="AU1154" s="134" t="s">
        <v>78</v>
      </c>
      <c r="AY1154" s="18" t="s">
        <v>147</v>
      </c>
      <c r="BE1154" s="135">
        <f>IF(N1154="základní",J1154,0)</f>
        <v>0</v>
      </c>
      <c r="BF1154" s="135">
        <f>IF(N1154="snížená",J1154,0)</f>
        <v>0</v>
      </c>
      <c r="BG1154" s="135">
        <f>IF(N1154="zákl. přenesená",J1154,0)</f>
        <v>0</v>
      </c>
      <c r="BH1154" s="135">
        <f>IF(N1154="sníž. přenesená",J1154,0)</f>
        <v>0</v>
      </c>
      <c r="BI1154" s="135">
        <f>IF(N1154="nulová",J1154,0)</f>
        <v>0</v>
      </c>
      <c r="BJ1154" s="18" t="s">
        <v>76</v>
      </c>
      <c r="BK1154" s="135">
        <f>ROUND(I1154*H1154,2)</f>
        <v>0</v>
      </c>
      <c r="BL1154" s="18" t="s">
        <v>276</v>
      </c>
      <c r="BM1154" s="134" t="s">
        <v>1899</v>
      </c>
    </row>
    <row r="1155" spans="2:65" s="13" customFormat="1">
      <c r="B1155" s="147"/>
      <c r="D1155" s="141" t="s">
        <v>159</v>
      </c>
      <c r="E1155" s="148" t="s">
        <v>19</v>
      </c>
      <c r="F1155" s="149" t="s">
        <v>76</v>
      </c>
      <c r="H1155" s="150">
        <v>1</v>
      </c>
      <c r="I1155" s="151"/>
      <c r="L1155" s="147"/>
      <c r="M1155" s="152"/>
      <c r="T1155" s="153"/>
      <c r="AT1155" s="148" t="s">
        <v>159</v>
      </c>
      <c r="AU1155" s="148" t="s">
        <v>78</v>
      </c>
      <c r="AV1155" s="13" t="s">
        <v>78</v>
      </c>
      <c r="AW1155" s="13" t="s">
        <v>32</v>
      </c>
      <c r="AX1155" s="13" t="s">
        <v>76</v>
      </c>
      <c r="AY1155" s="148" t="s">
        <v>147</v>
      </c>
    </row>
    <row r="1156" spans="2:65" s="12" customFormat="1">
      <c r="B1156" s="140"/>
      <c r="D1156" s="141" t="s">
        <v>159</v>
      </c>
      <c r="E1156" s="142" t="s">
        <v>19</v>
      </c>
      <c r="F1156" s="143" t="s">
        <v>1711</v>
      </c>
      <c r="H1156" s="142" t="s">
        <v>19</v>
      </c>
      <c r="I1156" s="144"/>
      <c r="L1156" s="140"/>
      <c r="M1156" s="145"/>
      <c r="T1156" s="146"/>
      <c r="AT1156" s="142" t="s">
        <v>159</v>
      </c>
      <c r="AU1156" s="142" t="s">
        <v>78</v>
      </c>
      <c r="AV1156" s="12" t="s">
        <v>76</v>
      </c>
      <c r="AW1156" s="12" t="s">
        <v>32</v>
      </c>
      <c r="AX1156" s="12" t="s">
        <v>71</v>
      </c>
      <c r="AY1156" s="142" t="s">
        <v>147</v>
      </c>
    </row>
    <row r="1157" spans="2:65" s="1" customFormat="1" ht="24.2" customHeight="1">
      <c r="B1157" s="33"/>
      <c r="C1157" s="123" t="s">
        <v>1900</v>
      </c>
      <c r="D1157" s="123" t="s">
        <v>150</v>
      </c>
      <c r="E1157" s="124" t="s">
        <v>1901</v>
      </c>
      <c r="F1157" s="125" t="s">
        <v>1902</v>
      </c>
      <c r="G1157" s="126" t="s">
        <v>317</v>
      </c>
      <c r="H1157" s="127">
        <v>1</v>
      </c>
      <c r="I1157" s="128"/>
      <c r="J1157" s="129">
        <f>ROUND(I1157*H1157,2)</f>
        <v>0</v>
      </c>
      <c r="K1157" s="125" t="s">
        <v>19</v>
      </c>
      <c r="L1157" s="33"/>
      <c r="M1157" s="130" t="s">
        <v>19</v>
      </c>
      <c r="N1157" s="131" t="s">
        <v>42</v>
      </c>
      <c r="P1157" s="132">
        <f>O1157*H1157</f>
        <v>0</v>
      </c>
      <c r="Q1157" s="132">
        <v>0</v>
      </c>
      <c r="R1157" s="132">
        <f>Q1157*H1157</f>
        <v>0</v>
      </c>
      <c r="S1157" s="132">
        <v>0</v>
      </c>
      <c r="T1157" s="133">
        <f>S1157*H1157</f>
        <v>0</v>
      </c>
      <c r="AR1157" s="134" t="s">
        <v>276</v>
      </c>
      <c r="AT1157" s="134" t="s">
        <v>150</v>
      </c>
      <c r="AU1157" s="134" t="s">
        <v>78</v>
      </c>
      <c r="AY1157" s="18" t="s">
        <v>147</v>
      </c>
      <c r="BE1157" s="135">
        <f>IF(N1157="základní",J1157,0)</f>
        <v>0</v>
      </c>
      <c r="BF1157" s="135">
        <f>IF(N1157="snížená",J1157,0)</f>
        <v>0</v>
      </c>
      <c r="BG1157" s="135">
        <f>IF(N1157="zákl. přenesená",J1157,0)</f>
        <v>0</v>
      </c>
      <c r="BH1157" s="135">
        <f>IF(N1157="sníž. přenesená",J1157,0)</f>
        <v>0</v>
      </c>
      <c r="BI1157" s="135">
        <f>IF(N1157="nulová",J1157,0)</f>
        <v>0</v>
      </c>
      <c r="BJ1157" s="18" t="s">
        <v>76</v>
      </c>
      <c r="BK1157" s="135">
        <f>ROUND(I1157*H1157,2)</f>
        <v>0</v>
      </c>
      <c r="BL1157" s="18" t="s">
        <v>276</v>
      </c>
      <c r="BM1157" s="134" t="s">
        <v>1903</v>
      </c>
    </row>
    <row r="1158" spans="2:65" s="13" customFormat="1">
      <c r="B1158" s="147"/>
      <c r="D1158" s="141" t="s">
        <v>159</v>
      </c>
      <c r="E1158" s="148" t="s">
        <v>19</v>
      </c>
      <c r="F1158" s="149" t="s">
        <v>76</v>
      </c>
      <c r="H1158" s="150">
        <v>1</v>
      </c>
      <c r="I1158" s="151"/>
      <c r="L1158" s="147"/>
      <c r="M1158" s="152"/>
      <c r="T1158" s="153"/>
      <c r="AT1158" s="148" t="s">
        <v>159</v>
      </c>
      <c r="AU1158" s="148" t="s">
        <v>78</v>
      </c>
      <c r="AV1158" s="13" t="s">
        <v>78</v>
      </c>
      <c r="AW1158" s="13" t="s">
        <v>32</v>
      </c>
      <c r="AX1158" s="13" t="s">
        <v>76</v>
      </c>
      <c r="AY1158" s="148" t="s">
        <v>147</v>
      </c>
    </row>
    <row r="1159" spans="2:65" s="12" customFormat="1">
      <c r="B1159" s="140"/>
      <c r="D1159" s="141" t="s">
        <v>159</v>
      </c>
      <c r="E1159" s="142" t="s">
        <v>19</v>
      </c>
      <c r="F1159" s="143" t="s">
        <v>1711</v>
      </c>
      <c r="H1159" s="142" t="s">
        <v>19</v>
      </c>
      <c r="I1159" s="144"/>
      <c r="L1159" s="140"/>
      <c r="M1159" s="145"/>
      <c r="T1159" s="146"/>
      <c r="AT1159" s="142" t="s">
        <v>159</v>
      </c>
      <c r="AU1159" s="142" t="s">
        <v>78</v>
      </c>
      <c r="AV1159" s="12" t="s">
        <v>76</v>
      </c>
      <c r="AW1159" s="12" t="s">
        <v>32</v>
      </c>
      <c r="AX1159" s="12" t="s">
        <v>71</v>
      </c>
      <c r="AY1159" s="142" t="s">
        <v>147</v>
      </c>
    </row>
    <row r="1160" spans="2:65" s="1" customFormat="1" ht="37.9" customHeight="1">
      <c r="B1160" s="33"/>
      <c r="C1160" s="123" t="s">
        <v>1904</v>
      </c>
      <c r="D1160" s="123" t="s">
        <v>150</v>
      </c>
      <c r="E1160" s="124" t="s">
        <v>1905</v>
      </c>
      <c r="F1160" s="125" t="s">
        <v>1906</v>
      </c>
      <c r="G1160" s="126" t="s">
        <v>166</v>
      </c>
      <c r="H1160" s="127">
        <v>1</v>
      </c>
      <c r="I1160" s="128"/>
      <c r="J1160" s="129">
        <f>ROUND(I1160*H1160,2)</f>
        <v>0</v>
      </c>
      <c r="K1160" s="125" t="s">
        <v>19</v>
      </c>
      <c r="L1160" s="33"/>
      <c r="M1160" s="130" t="s">
        <v>19</v>
      </c>
      <c r="N1160" s="131" t="s">
        <v>42</v>
      </c>
      <c r="P1160" s="132">
        <f>O1160*H1160</f>
        <v>0</v>
      </c>
      <c r="Q1160" s="132">
        <v>0</v>
      </c>
      <c r="R1160" s="132">
        <f>Q1160*H1160</f>
        <v>0</v>
      </c>
      <c r="S1160" s="132">
        <v>0</v>
      </c>
      <c r="T1160" s="133">
        <f>S1160*H1160</f>
        <v>0</v>
      </c>
      <c r="AR1160" s="134" t="s">
        <v>276</v>
      </c>
      <c r="AT1160" s="134" t="s">
        <v>150</v>
      </c>
      <c r="AU1160" s="134" t="s">
        <v>78</v>
      </c>
      <c r="AY1160" s="18" t="s">
        <v>147</v>
      </c>
      <c r="BE1160" s="135">
        <f>IF(N1160="základní",J1160,0)</f>
        <v>0</v>
      </c>
      <c r="BF1160" s="135">
        <f>IF(N1160="snížená",J1160,0)</f>
        <v>0</v>
      </c>
      <c r="BG1160" s="135">
        <f>IF(N1160="zákl. přenesená",J1160,0)</f>
        <v>0</v>
      </c>
      <c r="BH1160" s="135">
        <f>IF(N1160="sníž. přenesená",J1160,0)</f>
        <v>0</v>
      </c>
      <c r="BI1160" s="135">
        <f>IF(N1160="nulová",J1160,0)</f>
        <v>0</v>
      </c>
      <c r="BJ1160" s="18" t="s">
        <v>76</v>
      </c>
      <c r="BK1160" s="135">
        <f>ROUND(I1160*H1160,2)</f>
        <v>0</v>
      </c>
      <c r="BL1160" s="18" t="s">
        <v>276</v>
      </c>
      <c r="BM1160" s="134" t="s">
        <v>1907</v>
      </c>
    </row>
    <row r="1161" spans="2:65" s="13" customFormat="1">
      <c r="B1161" s="147"/>
      <c r="D1161" s="141" t="s">
        <v>159</v>
      </c>
      <c r="E1161" s="148" t="s">
        <v>19</v>
      </c>
      <c r="F1161" s="149" t="s">
        <v>76</v>
      </c>
      <c r="H1161" s="150">
        <v>1</v>
      </c>
      <c r="I1161" s="151"/>
      <c r="L1161" s="147"/>
      <c r="M1161" s="152"/>
      <c r="T1161" s="153"/>
      <c r="AT1161" s="148" t="s">
        <v>159</v>
      </c>
      <c r="AU1161" s="148" t="s">
        <v>78</v>
      </c>
      <c r="AV1161" s="13" t="s">
        <v>78</v>
      </c>
      <c r="AW1161" s="13" t="s">
        <v>32</v>
      </c>
      <c r="AX1161" s="13" t="s">
        <v>76</v>
      </c>
      <c r="AY1161" s="148" t="s">
        <v>147</v>
      </c>
    </row>
    <row r="1162" spans="2:65" s="12" customFormat="1">
      <c r="B1162" s="140"/>
      <c r="D1162" s="141" t="s">
        <v>159</v>
      </c>
      <c r="E1162" s="142" t="s">
        <v>19</v>
      </c>
      <c r="F1162" s="143" t="s">
        <v>1711</v>
      </c>
      <c r="H1162" s="142" t="s">
        <v>19</v>
      </c>
      <c r="I1162" s="144"/>
      <c r="L1162" s="140"/>
      <c r="M1162" s="145"/>
      <c r="T1162" s="146"/>
      <c r="AT1162" s="142" t="s">
        <v>159</v>
      </c>
      <c r="AU1162" s="142" t="s">
        <v>78</v>
      </c>
      <c r="AV1162" s="12" t="s">
        <v>76</v>
      </c>
      <c r="AW1162" s="12" t="s">
        <v>32</v>
      </c>
      <c r="AX1162" s="12" t="s">
        <v>71</v>
      </c>
      <c r="AY1162" s="142" t="s">
        <v>147</v>
      </c>
    </row>
    <row r="1163" spans="2:65" s="1" customFormat="1" ht="37.9" customHeight="1">
      <c r="B1163" s="33"/>
      <c r="C1163" s="123" t="s">
        <v>1908</v>
      </c>
      <c r="D1163" s="123" t="s">
        <v>150</v>
      </c>
      <c r="E1163" s="124" t="s">
        <v>1909</v>
      </c>
      <c r="F1163" s="125" t="s">
        <v>1910</v>
      </c>
      <c r="G1163" s="126" t="s">
        <v>153</v>
      </c>
      <c r="H1163" s="127">
        <v>49</v>
      </c>
      <c r="I1163" s="128"/>
      <c r="J1163" s="129">
        <f>ROUND(I1163*H1163,2)</f>
        <v>0</v>
      </c>
      <c r="K1163" s="125" t="s">
        <v>19</v>
      </c>
      <c r="L1163" s="33"/>
      <c r="M1163" s="130" t="s">
        <v>19</v>
      </c>
      <c r="N1163" s="131" t="s">
        <v>42</v>
      </c>
      <c r="P1163" s="132">
        <f>O1163*H1163</f>
        <v>0</v>
      </c>
      <c r="Q1163" s="132">
        <v>0</v>
      </c>
      <c r="R1163" s="132">
        <f>Q1163*H1163</f>
        <v>0</v>
      </c>
      <c r="S1163" s="132">
        <v>0</v>
      </c>
      <c r="T1163" s="133">
        <f>S1163*H1163</f>
        <v>0</v>
      </c>
      <c r="AR1163" s="134" t="s">
        <v>276</v>
      </c>
      <c r="AT1163" s="134" t="s">
        <v>150</v>
      </c>
      <c r="AU1163" s="134" t="s">
        <v>78</v>
      </c>
      <c r="AY1163" s="18" t="s">
        <v>147</v>
      </c>
      <c r="BE1163" s="135">
        <f>IF(N1163="základní",J1163,0)</f>
        <v>0</v>
      </c>
      <c r="BF1163" s="135">
        <f>IF(N1163="snížená",J1163,0)</f>
        <v>0</v>
      </c>
      <c r="BG1163" s="135">
        <f>IF(N1163="zákl. přenesená",J1163,0)</f>
        <v>0</v>
      </c>
      <c r="BH1163" s="135">
        <f>IF(N1163="sníž. přenesená",J1163,0)</f>
        <v>0</v>
      </c>
      <c r="BI1163" s="135">
        <f>IF(N1163="nulová",J1163,0)</f>
        <v>0</v>
      </c>
      <c r="BJ1163" s="18" t="s">
        <v>76</v>
      </c>
      <c r="BK1163" s="135">
        <f>ROUND(I1163*H1163,2)</f>
        <v>0</v>
      </c>
      <c r="BL1163" s="18" t="s">
        <v>276</v>
      </c>
      <c r="BM1163" s="134" t="s">
        <v>1911</v>
      </c>
    </row>
    <row r="1164" spans="2:65" s="13" customFormat="1">
      <c r="B1164" s="147"/>
      <c r="D1164" s="141" t="s">
        <v>159</v>
      </c>
      <c r="E1164" s="148" t="s">
        <v>19</v>
      </c>
      <c r="F1164" s="149" t="s">
        <v>511</v>
      </c>
      <c r="H1164" s="150">
        <v>49</v>
      </c>
      <c r="I1164" s="151"/>
      <c r="L1164" s="147"/>
      <c r="M1164" s="152"/>
      <c r="T1164" s="153"/>
      <c r="AT1164" s="148" t="s">
        <v>159</v>
      </c>
      <c r="AU1164" s="148" t="s">
        <v>78</v>
      </c>
      <c r="AV1164" s="13" t="s">
        <v>78</v>
      </c>
      <c r="AW1164" s="13" t="s">
        <v>32</v>
      </c>
      <c r="AX1164" s="13" t="s">
        <v>76</v>
      </c>
      <c r="AY1164" s="148" t="s">
        <v>147</v>
      </c>
    </row>
    <row r="1165" spans="2:65" s="12" customFormat="1">
      <c r="B1165" s="140"/>
      <c r="D1165" s="141" t="s">
        <v>159</v>
      </c>
      <c r="E1165" s="142" t="s">
        <v>19</v>
      </c>
      <c r="F1165" s="143" t="s">
        <v>1711</v>
      </c>
      <c r="H1165" s="142" t="s">
        <v>19</v>
      </c>
      <c r="I1165" s="144"/>
      <c r="L1165" s="140"/>
      <c r="M1165" s="145"/>
      <c r="T1165" s="146"/>
      <c r="AT1165" s="142" t="s">
        <v>159</v>
      </c>
      <c r="AU1165" s="142" t="s">
        <v>78</v>
      </c>
      <c r="AV1165" s="12" t="s">
        <v>76</v>
      </c>
      <c r="AW1165" s="12" t="s">
        <v>32</v>
      </c>
      <c r="AX1165" s="12" t="s">
        <v>71</v>
      </c>
      <c r="AY1165" s="142" t="s">
        <v>147</v>
      </c>
    </row>
    <row r="1166" spans="2:65" s="1" customFormat="1" ht="49.15" customHeight="1">
      <c r="B1166" s="33"/>
      <c r="C1166" s="123" t="s">
        <v>1912</v>
      </c>
      <c r="D1166" s="123" t="s">
        <v>150</v>
      </c>
      <c r="E1166" s="124" t="s">
        <v>1913</v>
      </c>
      <c r="F1166" s="125" t="s">
        <v>1914</v>
      </c>
      <c r="G1166" s="126" t="s">
        <v>153</v>
      </c>
      <c r="H1166" s="127">
        <v>169</v>
      </c>
      <c r="I1166" s="128"/>
      <c r="J1166" s="129">
        <f>ROUND(I1166*H1166,2)</f>
        <v>0</v>
      </c>
      <c r="K1166" s="125" t="s">
        <v>19</v>
      </c>
      <c r="L1166" s="33"/>
      <c r="M1166" s="130" t="s">
        <v>19</v>
      </c>
      <c r="N1166" s="131" t="s">
        <v>42</v>
      </c>
      <c r="P1166" s="132">
        <f>O1166*H1166</f>
        <v>0</v>
      </c>
      <c r="Q1166" s="132">
        <v>0</v>
      </c>
      <c r="R1166" s="132">
        <f>Q1166*H1166</f>
        <v>0</v>
      </c>
      <c r="S1166" s="132">
        <v>0</v>
      </c>
      <c r="T1166" s="133">
        <f>S1166*H1166</f>
        <v>0</v>
      </c>
      <c r="AR1166" s="134" t="s">
        <v>276</v>
      </c>
      <c r="AT1166" s="134" t="s">
        <v>150</v>
      </c>
      <c r="AU1166" s="134" t="s">
        <v>78</v>
      </c>
      <c r="AY1166" s="18" t="s">
        <v>147</v>
      </c>
      <c r="BE1166" s="135">
        <f>IF(N1166="základní",J1166,0)</f>
        <v>0</v>
      </c>
      <c r="BF1166" s="135">
        <f>IF(N1166="snížená",J1166,0)</f>
        <v>0</v>
      </c>
      <c r="BG1166" s="135">
        <f>IF(N1166="zákl. přenesená",J1166,0)</f>
        <v>0</v>
      </c>
      <c r="BH1166" s="135">
        <f>IF(N1166="sníž. přenesená",J1166,0)</f>
        <v>0</v>
      </c>
      <c r="BI1166" s="135">
        <f>IF(N1166="nulová",J1166,0)</f>
        <v>0</v>
      </c>
      <c r="BJ1166" s="18" t="s">
        <v>76</v>
      </c>
      <c r="BK1166" s="135">
        <f>ROUND(I1166*H1166,2)</f>
        <v>0</v>
      </c>
      <c r="BL1166" s="18" t="s">
        <v>276</v>
      </c>
      <c r="BM1166" s="134" t="s">
        <v>1915</v>
      </c>
    </row>
    <row r="1167" spans="2:65" s="13" customFormat="1">
      <c r="B1167" s="147"/>
      <c r="D1167" s="141" t="s">
        <v>159</v>
      </c>
      <c r="E1167" s="148" t="s">
        <v>19</v>
      </c>
      <c r="F1167" s="149" t="s">
        <v>1192</v>
      </c>
      <c r="H1167" s="150">
        <v>169</v>
      </c>
      <c r="I1167" s="151"/>
      <c r="L1167" s="147"/>
      <c r="M1167" s="152"/>
      <c r="T1167" s="153"/>
      <c r="AT1167" s="148" t="s">
        <v>159</v>
      </c>
      <c r="AU1167" s="148" t="s">
        <v>78</v>
      </c>
      <c r="AV1167" s="13" t="s">
        <v>78</v>
      </c>
      <c r="AW1167" s="13" t="s">
        <v>32</v>
      </c>
      <c r="AX1167" s="13" t="s">
        <v>76</v>
      </c>
      <c r="AY1167" s="148" t="s">
        <v>147</v>
      </c>
    </row>
    <row r="1168" spans="2:65" s="12" customFormat="1">
      <c r="B1168" s="140"/>
      <c r="D1168" s="141" t="s">
        <v>159</v>
      </c>
      <c r="E1168" s="142" t="s">
        <v>19</v>
      </c>
      <c r="F1168" s="143" t="s">
        <v>1711</v>
      </c>
      <c r="H1168" s="142" t="s">
        <v>19</v>
      </c>
      <c r="I1168" s="144"/>
      <c r="L1168" s="140"/>
      <c r="M1168" s="145"/>
      <c r="T1168" s="146"/>
      <c r="AT1168" s="142" t="s">
        <v>159</v>
      </c>
      <c r="AU1168" s="142" t="s">
        <v>78</v>
      </c>
      <c r="AV1168" s="12" t="s">
        <v>76</v>
      </c>
      <c r="AW1168" s="12" t="s">
        <v>32</v>
      </c>
      <c r="AX1168" s="12" t="s">
        <v>71</v>
      </c>
      <c r="AY1168" s="142" t="s">
        <v>147</v>
      </c>
    </row>
    <row r="1169" spans="2:65" s="1" customFormat="1" ht="37.9" customHeight="1">
      <c r="B1169" s="33"/>
      <c r="C1169" s="123" t="s">
        <v>1916</v>
      </c>
      <c r="D1169" s="123" t="s">
        <v>150</v>
      </c>
      <c r="E1169" s="124" t="s">
        <v>1917</v>
      </c>
      <c r="F1169" s="125" t="s">
        <v>1918</v>
      </c>
      <c r="G1169" s="126" t="s">
        <v>153</v>
      </c>
      <c r="H1169" s="127">
        <v>4</v>
      </c>
      <c r="I1169" s="128"/>
      <c r="J1169" s="129">
        <f>ROUND(I1169*H1169,2)</f>
        <v>0</v>
      </c>
      <c r="K1169" s="125" t="s">
        <v>19</v>
      </c>
      <c r="L1169" s="33"/>
      <c r="M1169" s="130" t="s">
        <v>19</v>
      </c>
      <c r="N1169" s="131" t="s">
        <v>42</v>
      </c>
      <c r="P1169" s="132">
        <f>O1169*H1169</f>
        <v>0</v>
      </c>
      <c r="Q1169" s="132">
        <v>0</v>
      </c>
      <c r="R1169" s="132">
        <f>Q1169*H1169</f>
        <v>0</v>
      </c>
      <c r="S1169" s="132">
        <v>0</v>
      </c>
      <c r="T1169" s="133">
        <f>S1169*H1169</f>
        <v>0</v>
      </c>
      <c r="AR1169" s="134" t="s">
        <v>276</v>
      </c>
      <c r="AT1169" s="134" t="s">
        <v>150</v>
      </c>
      <c r="AU1169" s="134" t="s">
        <v>78</v>
      </c>
      <c r="AY1169" s="18" t="s">
        <v>147</v>
      </c>
      <c r="BE1169" s="135">
        <f>IF(N1169="základní",J1169,0)</f>
        <v>0</v>
      </c>
      <c r="BF1169" s="135">
        <f>IF(N1169="snížená",J1169,0)</f>
        <v>0</v>
      </c>
      <c r="BG1169" s="135">
        <f>IF(N1169="zákl. přenesená",J1169,0)</f>
        <v>0</v>
      </c>
      <c r="BH1169" s="135">
        <f>IF(N1169="sníž. přenesená",J1169,0)</f>
        <v>0</v>
      </c>
      <c r="BI1169" s="135">
        <f>IF(N1169="nulová",J1169,0)</f>
        <v>0</v>
      </c>
      <c r="BJ1169" s="18" t="s">
        <v>76</v>
      </c>
      <c r="BK1169" s="135">
        <f>ROUND(I1169*H1169,2)</f>
        <v>0</v>
      </c>
      <c r="BL1169" s="18" t="s">
        <v>276</v>
      </c>
      <c r="BM1169" s="134" t="s">
        <v>1919</v>
      </c>
    </row>
    <row r="1170" spans="2:65" s="13" customFormat="1">
      <c r="B1170" s="147"/>
      <c r="D1170" s="141" t="s">
        <v>159</v>
      </c>
      <c r="E1170" s="148" t="s">
        <v>19</v>
      </c>
      <c r="F1170" s="149" t="s">
        <v>155</v>
      </c>
      <c r="H1170" s="150">
        <v>4</v>
      </c>
      <c r="I1170" s="151"/>
      <c r="L1170" s="147"/>
      <c r="M1170" s="152"/>
      <c r="T1170" s="153"/>
      <c r="AT1170" s="148" t="s">
        <v>159</v>
      </c>
      <c r="AU1170" s="148" t="s">
        <v>78</v>
      </c>
      <c r="AV1170" s="13" t="s">
        <v>78</v>
      </c>
      <c r="AW1170" s="13" t="s">
        <v>32</v>
      </c>
      <c r="AX1170" s="13" t="s">
        <v>76</v>
      </c>
      <c r="AY1170" s="148" t="s">
        <v>147</v>
      </c>
    </row>
    <row r="1171" spans="2:65" s="12" customFormat="1">
      <c r="B1171" s="140"/>
      <c r="D1171" s="141" t="s">
        <v>159</v>
      </c>
      <c r="E1171" s="142" t="s">
        <v>19</v>
      </c>
      <c r="F1171" s="143" t="s">
        <v>1711</v>
      </c>
      <c r="H1171" s="142" t="s">
        <v>19</v>
      </c>
      <c r="I1171" s="144"/>
      <c r="L1171" s="140"/>
      <c r="M1171" s="145"/>
      <c r="T1171" s="146"/>
      <c r="AT1171" s="142" t="s">
        <v>159</v>
      </c>
      <c r="AU1171" s="142" t="s">
        <v>78</v>
      </c>
      <c r="AV1171" s="12" t="s">
        <v>76</v>
      </c>
      <c r="AW1171" s="12" t="s">
        <v>32</v>
      </c>
      <c r="AX1171" s="12" t="s">
        <v>71</v>
      </c>
      <c r="AY1171" s="142" t="s">
        <v>147</v>
      </c>
    </row>
    <row r="1172" spans="2:65" s="1" customFormat="1" ht="49.15" customHeight="1">
      <c r="B1172" s="33"/>
      <c r="C1172" s="123" t="s">
        <v>1920</v>
      </c>
      <c r="D1172" s="123" t="s">
        <v>150</v>
      </c>
      <c r="E1172" s="124" t="s">
        <v>1921</v>
      </c>
      <c r="F1172" s="125" t="s">
        <v>1922</v>
      </c>
      <c r="G1172" s="126" t="s">
        <v>153</v>
      </c>
      <c r="H1172" s="127">
        <v>74</v>
      </c>
      <c r="I1172" s="128"/>
      <c r="J1172" s="129">
        <f>ROUND(I1172*H1172,2)</f>
        <v>0</v>
      </c>
      <c r="K1172" s="125" t="s">
        <v>19</v>
      </c>
      <c r="L1172" s="33"/>
      <c r="M1172" s="130" t="s">
        <v>19</v>
      </c>
      <c r="N1172" s="131" t="s">
        <v>42</v>
      </c>
      <c r="P1172" s="132">
        <f>O1172*H1172</f>
        <v>0</v>
      </c>
      <c r="Q1172" s="132">
        <v>0</v>
      </c>
      <c r="R1172" s="132">
        <f>Q1172*H1172</f>
        <v>0</v>
      </c>
      <c r="S1172" s="132">
        <v>0</v>
      </c>
      <c r="T1172" s="133">
        <f>S1172*H1172</f>
        <v>0</v>
      </c>
      <c r="AR1172" s="134" t="s">
        <v>276</v>
      </c>
      <c r="AT1172" s="134" t="s">
        <v>150</v>
      </c>
      <c r="AU1172" s="134" t="s">
        <v>78</v>
      </c>
      <c r="AY1172" s="18" t="s">
        <v>147</v>
      </c>
      <c r="BE1172" s="135">
        <f>IF(N1172="základní",J1172,0)</f>
        <v>0</v>
      </c>
      <c r="BF1172" s="135">
        <f>IF(N1172="snížená",J1172,0)</f>
        <v>0</v>
      </c>
      <c r="BG1172" s="135">
        <f>IF(N1172="zákl. přenesená",J1172,0)</f>
        <v>0</v>
      </c>
      <c r="BH1172" s="135">
        <f>IF(N1172="sníž. přenesená",J1172,0)</f>
        <v>0</v>
      </c>
      <c r="BI1172" s="135">
        <f>IF(N1172="nulová",J1172,0)</f>
        <v>0</v>
      </c>
      <c r="BJ1172" s="18" t="s">
        <v>76</v>
      </c>
      <c r="BK1172" s="135">
        <f>ROUND(I1172*H1172,2)</f>
        <v>0</v>
      </c>
      <c r="BL1172" s="18" t="s">
        <v>276</v>
      </c>
      <c r="BM1172" s="134" t="s">
        <v>1923</v>
      </c>
    </row>
    <row r="1173" spans="2:65" s="13" customFormat="1">
      <c r="B1173" s="147"/>
      <c r="D1173" s="141" t="s">
        <v>159</v>
      </c>
      <c r="E1173" s="148" t="s">
        <v>19</v>
      </c>
      <c r="F1173" s="149" t="s">
        <v>678</v>
      </c>
      <c r="H1173" s="150">
        <v>74</v>
      </c>
      <c r="I1173" s="151"/>
      <c r="L1173" s="147"/>
      <c r="M1173" s="152"/>
      <c r="T1173" s="153"/>
      <c r="AT1173" s="148" t="s">
        <v>159</v>
      </c>
      <c r="AU1173" s="148" t="s">
        <v>78</v>
      </c>
      <c r="AV1173" s="13" t="s">
        <v>78</v>
      </c>
      <c r="AW1173" s="13" t="s">
        <v>32</v>
      </c>
      <c r="AX1173" s="13" t="s">
        <v>76</v>
      </c>
      <c r="AY1173" s="148" t="s">
        <v>147</v>
      </c>
    </row>
    <row r="1174" spans="2:65" s="12" customFormat="1">
      <c r="B1174" s="140"/>
      <c r="D1174" s="141" t="s">
        <v>159</v>
      </c>
      <c r="E1174" s="142" t="s">
        <v>19</v>
      </c>
      <c r="F1174" s="143" t="s">
        <v>1711</v>
      </c>
      <c r="H1174" s="142" t="s">
        <v>19</v>
      </c>
      <c r="I1174" s="144"/>
      <c r="L1174" s="140"/>
      <c r="M1174" s="145"/>
      <c r="T1174" s="146"/>
      <c r="AT1174" s="142" t="s">
        <v>159</v>
      </c>
      <c r="AU1174" s="142" t="s">
        <v>78</v>
      </c>
      <c r="AV1174" s="12" t="s">
        <v>76</v>
      </c>
      <c r="AW1174" s="12" t="s">
        <v>32</v>
      </c>
      <c r="AX1174" s="12" t="s">
        <v>71</v>
      </c>
      <c r="AY1174" s="142" t="s">
        <v>147</v>
      </c>
    </row>
    <row r="1175" spans="2:65" s="1" customFormat="1" ht="24.2" customHeight="1">
      <c r="B1175" s="33"/>
      <c r="C1175" s="123" t="s">
        <v>1924</v>
      </c>
      <c r="D1175" s="123" t="s">
        <v>150</v>
      </c>
      <c r="E1175" s="124" t="s">
        <v>1925</v>
      </c>
      <c r="F1175" s="125" t="s">
        <v>1926</v>
      </c>
      <c r="G1175" s="126" t="s">
        <v>153</v>
      </c>
      <c r="H1175" s="127">
        <v>50</v>
      </c>
      <c r="I1175" s="128"/>
      <c r="J1175" s="129">
        <f>ROUND(I1175*H1175,2)</f>
        <v>0</v>
      </c>
      <c r="K1175" s="125" t="s">
        <v>19</v>
      </c>
      <c r="L1175" s="33"/>
      <c r="M1175" s="130" t="s">
        <v>19</v>
      </c>
      <c r="N1175" s="131" t="s">
        <v>42</v>
      </c>
      <c r="P1175" s="132">
        <f>O1175*H1175</f>
        <v>0</v>
      </c>
      <c r="Q1175" s="132">
        <v>0</v>
      </c>
      <c r="R1175" s="132">
        <f>Q1175*H1175</f>
        <v>0</v>
      </c>
      <c r="S1175" s="132">
        <v>0</v>
      </c>
      <c r="T1175" s="133">
        <f>S1175*H1175</f>
        <v>0</v>
      </c>
      <c r="AR1175" s="134" t="s">
        <v>276</v>
      </c>
      <c r="AT1175" s="134" t="s">
        <v>150</v>
      </c>
      <c r="AU1175" s="134" t="s">
        <v>78</v>
      </c>
      <c r="AY1175" s="18" t="s">
        <v>147</v>
      </c>
      <c r="BE1175" s="135">
        <f>IF(N1175="základní",J1175,0)</f>
        <v>0</v>
      </c>
      <c r="BF1175" s="135">
        <f>IF(N1175="snížená",J1175,0)</f>
        <v>0</v>
      </c>
      <c r="BG1175" s="135">
        <f>IF(N1175="zákl. přenesená",J1175,0)</f>
        <v>0</v>
      </c>
      <c r="BH1175" s="135">
        <f>IF(N1175="sníž. přenesená",J1175,0)</f>
        <v>0</v>
      </c>
      <c r="BI1175" s="135">
        <f>IF(N1175="nulová",J1175,0)</f>
        <v>0</v>
      </c>
      <c r="BJ1175" s="18" t="s">
        <v>76</v>
      </c>
      <c r="BK1175" s="135">
        <f>ROUND(I1175*H1175,2)</f>
        <v>0</v>
      </c>
      <c r="BL1175" s="18" t="s">
        <v>276</v>
      </c>
      <c r="BM1175" s="134" t="s">
        <v>1927</v>
      </c>
    </row>
    <row r="1176" spans="2:65" s="13" customFormat="1">
      <c r="B1176" s="147"/>
      <c r="D1176" s="141" t="s">
        <v>159</v>
      </c>
      <c r="E1176" s="148" t="s">
        <v>19</v>
      </c>
      <c r="F1176" s="149" t="s">
        <v>516</v>
      </c>
      <c r="H1176" s="150">
        <v>50</v>
      </c>
      <c r="I1176" s="151"/>
      <c r="L1176" s="147"/>
      <c r="M1176" s="152"/>
      <c r="T1176" s="153"/>
      <c r="AT1176" s="148" t="s">
        <v>159</v>
      </c>
      <c r="AU1176" s="148" t="s">
        <v>78</v>
      </c>
      <c r="AV1176" s="13" t="s">
        <v>78</v>
      </c>
      <c r="AW1176" s="13" t="s">
        <v>32</v>
      </c>
      <c r="AX1176" s="13" t="s">
        <v>76</v>
      </c>
      <c r="AY1176" s="148" t="s">
        <v>147</v>
      </c>
    </row>
    <row r="1177" spans="2:65" s="12" customFormat="1">
      <c r="B1177" s="140"/>
      <c r="D1177" s="141" t="s">
        <v>159</v>
      </c>
      <c r="E1177" s="142" t="s">
        <v>19</v>
      </c>
      <c r="F1177" s="143" t="s">
        <v>1711</v>
      </c>
      <c r="H1177" s="142" t="s">
        <v>19</v>
      </c>
      <c r="I1177" s="144"/>
      <c r="L1177" s="140"/>
      <c r="M1177" s="145"/>
      <c r="T1177" s="146"/>
      <c r="AT1177" s="142" t="s">
        <v>159</v>
      </c>
      <c r="AU1177" s="142" t="s">
        <v>78</v>
      </c>
      <c r="AV1177" s="12" t="s">
        <v>76</v>
      </c>
      <c r="AW1177" s="12" t="s">
        <v>32</v>
      </c>
      <c r="AX1177" s="12" t="s">
        <v>71</v>
      </c>
      <c r="AY1177" s="142" t="s">
        <v>147</v>
      </c>
    </row>
    <row r="1178" spans="2:65" s="1" customFormat="1" ht="33" customHeight="1">
      <c r="B1178" s="33"/>
      <c r="C1178" s="123" t="s">
        <v>1928</v>
      </c>
      <c r="D1178" s="123" t="s">
        <v>150</v>
      </c>
      <c r="E1178" s="124" t="s">
        <v>1929</v>
      </c>
      <c r="F1178" s="125" t="s">
        <v>1930</v>
      </c>
      <c r="G1178" s="126" t="s">
        <v>166</v>
      </c>
      <c r="H1178" s="127">
        <v>1</v>
      </c>
      <c r="I1178" s="128"/>
      <c r="J1178" s="129">
        <f>ROUND(I1178*H1178,2)</f>
        <v>0</v>
      </c>
      <c r="K1178" s="125" t="s">
        <v>19</v>
      </c>
      <c r="L1178" s="33"/>
      <c r="M1178" s="130" t="s">
        <v>19</v>
      </c>
      <c r="N1178" s="131" t="s">
        <v>42</v>
      </c>
      <c r="P1178" s="132">
        <f>O1178*H1178</f>
        <v>0</v>
      </c>
      <c r="Q1178" s="132">
        <v>0</v>
      </c>
      <c r="R1178" s="132">
        <f>Q1178*H1178</f>
        <v>0</v>
      </c>
      <c r="S1178" s="132">
        <v>0</v>
      </c>
      <c r="T1178" s="133">
        <f>S1178*H1178</f>
        <v>0</v>
      </c>
      <c r="AR1178" s="134" t="s">
        <v>276</v>
      </c>
      <c r="AT1178" s="134" t="s">
        <v>150</v>
      </c>
      <c r="AU1178" s="134" t="s">
        <v>78</v>
      </c>
      <c r="AY1178" s="18" t="s">
        <v>147</v>
      </c>
      <c r="BE1178" s="135">
        <f>IF(N1178="základní",J1178,0)</f>
        <v>0</v>
      </c>
      <c r="BF1178" s="135">
        <f>IF(N1178="snížená",J1178,0)</f>
        <v>0</v>
      </c>
      <c r="BG1178" s="135">
        <f>IF(N1178="zákl. přenesená",J1178,0)</f>
        <v>0</v>
      </c>
      <c r="BH1178" s="135">
        <f>IF(N1178="sníž. přenesená",J1178,0)</f>
        <v>0</v>
      </c>
      <c r="BI1178" s="135">
        <f>IF(N1178="nulová",J1178,0)</f>
        <v>0</v>
      </c>
      <c r="BJ1178" s="18" t="s">
        <v>76</v>
      </c>
      <c r="BK1178" s="135">
        <f>ROUND(I1178*H1178,2)</f>
        <v>0</v>
      </c>
      <c r="BL1178" s="18" t="s">
        <v>276</v>
      </c>
      <c r="BM1178" s="134" t="s">
        <v>1931</v>
      </c>
    </row>
    <row r="1179" spans="2:65" s="13" customFormat="1">
      <c r="B1179" s="147"/>
      <c r="D1179" s="141" t="s">
        <v>159</v>
      </c>
      <c r="E1179" s="148" t="s">
        <v>19</v>
      </c>
      <c r="F1179" s="149" t="s">
        <v>76</v>
      </c>
      <c r="H1179" s="150">
        <v>1</v>
      </c>
      <c r="I1179" s="151"/>
      <c r="L1179" s="147"/>
      <c r="M1179" s="152"/>
      <c r="T1179" s="153"/>
      <c r="AT1179" s="148" t="s">
        <v>159</v>
      </c>
      <c r="AU1179" s="148" t="s">
        <v>78</v>
      </c>
      <c r="AV1179" s="13" t="s">
        <v>78</v>
      </c>
      <c r="AW1179" s="13" t="s">
        <v>32</v>
      </c>
      <c r="AX1179" s="13" t="s">
        <v>76</v>
      </c>
      <c r="AY1179" s="148" t="s">
        <v>147</v>
      </c>
    </row>
    <row r="1180" spans="2:65" s="12" customFormat="1">
      <c r="B1180" s="140"/>
      <c r="D1180" s="141" t="s">
        <v>159</v>
      </c>
      <c r="E1180" s="142" t="s">
        <v>19</v>
      </c>
      <c r="F1180" s="143" t="s">
        <v>1711</v>
      </c>
      <c r="H1180" s="142" t="s">
        <v>19</v>
      </c>
      <c r="I1180" s="144"/>
      <c r="L1180" s="140"/>
      <c r="M1180" s="145"/>
      <c r="T1180" s="146"/>
      <c r="AT1180" s="142" t="s">
        <v>159</v>
      </c>
      <c r="AU1180" s="142" t="s">
        <v>78</v>
      </c>
      <c r="AV1180" s="12" t="s">
        <v>76</v>
      </c>
      <c r="AW1180" s="12" t="s">
        <v>32</v>
      </c>
      <c r="AX1180" s="12" t="s">
        <v>71</v>
      </c>
      <c r="AY1180" s="142" t="s">
        <v>147</v>
      </c>
    </row>
    <row r="1181" spans="2:65" s="1" customFormat="1" ht="24.2" customHeight="1">
      <c r="B1181" s="33"/>
      <c r="C1181" s="123" t="s">
        <v>1932</v>
      </c>
      <c r="D1181" s="123" t="s">
        <v>150</v>
      </c>
      <c r="E1181" s="124" t="s">
        <v>1933</v>
      </c>
      <c r="F1181" s="125" t="s">
        <v>1934</v>
      </c>
      <c r="G1181" s="126" t="s">
        <v>166</v>
      </c>
      <c r="H1181" s="127">
        <v>2</v>
      </c>
      <c r="I1181" s="128"/>
      <c r="J1181" s="129">
        <f>ROUND(I1181*H1181,2)</f>
        <v>0</v>
      </c>
      <c r="K1181" s="125" t="s">
        <v>19</v>
      </c>
      <c r="L1181" s="33"/>
      <c r="M1181" s="130" t="s">
        <v>19</v>
      </c>
      <c r="N1181" s="131" t="s">
        <v>42</v>
      </c>
      <c r="P1181" s="132">
        <f>O1181*H1181</f>
        <v>0</v>
      </c>
      <c r="Q1181" s="132">
        <v>0</v>
      </c>
      <c r="R1181" s="132">
        <f>Q1181*H1181</f>
        <v>0</v>
      </c>
      <c r="S1181" s="132">
        <v>0</v>
      </c>
      <c r="T1181" s="133">
        <f>S1181*H1181</f>
        <v>0</v>
      </c>
      <c r="AR1181" s="134" t="s">
        <v>276</v>
      </c>
      <c r="AT1181" s="134" t="s">
        <v>150</v>
      </c>
      <c r="AU1181" s="134" t="s">
        <v>78</v>
      </c>
      <c r="AY1181" s="18" t="s">
        <v>147</v>
      </c>
      <c r="BE1181" s="135">
        <f>IF(N1181="základní",J1181,0)</f>
        <v>0</v>
      </c>
      <c r="BF1181" s="135">
        <f>IF(N1181="snížená",J1181,0)</f>
        <v>0</v>
      </c>
      <c r="BG1181" s="135">
        <f>IF(N1181="zákl. přenesená",J1181,0)</f>
        <v>0</v>
      </c>
      <c r="BH1181" s="135">
        <f>IF(N1181="sníž. přenesená",J1181,0)</f>
        <v>0</v>
      </c>
      <c r="BI1181" s="135">
        <f>IF(N1181="nulová",J1181,0)</f>
        <v>0</v>
      </c>
      <c r="BJ1181" s="18" t="s">
        <v>76</v>
      </c>
      <c r="BK1181" s="135">
        <f>ROUND(I1181*H1181,2)</f>
        <v>0</v>
      </c>
      <c r="BL1181" s="18" t="s">
        <v>276</v>
      </c>
      <c r="BM1181" s="134" t="s">
        <v>1935</v>
      </c>
    </row>
    <row r="1182" spans="2:65" s="13" customFormat="1">
      <c r="B1182" s="147"/>
      <c r="D1182" s="141" t="s">
        <v>159</v>
      </c>
      <c r="E1182" s="148" t="s">
        <v>19</v>
      </c>
      <c r="F1182" s="149" t="s">
        <v>78</v>
      </c>
      <c r="H1182" s="150">
        <v>2</v>
      </c>
      <c r="I1182" s="151"/>
      <c r="L1182" s="147"/>
      <c r="M1182" s="152"/>
      <c r="T1182" s="153"/>
      <c r="AT1182" s="148" t="s">
        <v>159</v>
      </c>
      <c r="AU1182" s="148" t="s">
        <v>78</v>
      </c>
      <c r="AV1182" s="13" t="s">
        <v>78</v>
      </c>
      <c r="AW1182" s="13" t="s">
        <v>32</v>
      </c>
      <c r="AX1182" s="13" t="s">
        <v>76</v>
      </c>
      <c r="AY1182" s="148" t="s">
        <v>147</v>
      </c>
    </row>
    <row r="1183" spans="2:65" s="12" customFormat="1">
      <c r="B1183" s="140"/>
      <c r="D1183" s="141" t="s">
        <v>159</v>
      </c>
      <c r="E1183" s="142" t="s">
        <v>19</v>
      </c>
      <c r="F1183" s="143" t="s">
        <v>1711</v>
      </c>
      <c r="H1183" s="142" t="s">
        <v>19</v>
      </c>
      <c r="I1183" s="144"/>
      <c r="L1183" s="140"/>
      <c r="M1183" s="145"/>
      <c r="T1183" s="146"/>
      <c r="AT1183" s="142" t="s">
        <v>159</v>
      </c>
      <c r="AU1183" s="142" t="s">
        <v>78</v>
      </c>
      <c r="AV1183" s="12" t="s">
        <v>76</v>
      </c>
      <c r="AW1183" s="12" t="s">
        <v>32</v>
      </c>
      <c r="AX1183" s="12" t="s">
        <v>71</v>
      </c>
      <c r="AY1183" s="142" t="s">
        <v>147</v>
      </c>
    </row>
    <row r="1184" spans="2:65" s="1" customFormat="1" ht="24.2" customHeight="1">
      <c r="B1184" s="33"/>
      <c r="C1184" s="123" t="s">
        <v>1936</v>
      </c>
      <c r="D1184" s="123" t="s">
        <v>150</v>
      </c>
      <c r="E1184" s="124" t="s">
        <v>1937</v>
      </c>
      <c r="F1184" s="125" t="s">
        <v>1938</v>
      </c>
      <c r="G1184" s="126" t="s">
        <v>166</v>
      </c>
      <c r="H1184" s="127">
        <v>1</v>
      </c>
      <c r="I1184" s="128"/>
      <c r="J1184" s="129">
        <f>ROUND(I1184*H1184,2)</f>
        <v>0</v>
      </c>
      <c r="K1184" s="125" t="s">
        <v>19</v>
      </c>
      <c r="L1184" s="33"/>
      <c r="M1184" s="130" t="s">
        <v>19</v>
      </c>
      <c r="N1184" s="131" t="s">
        <v>42</v>
      </c>
      <c r="P1184" s="132">
        <f>O1184*H1184</f>
        <v>0</v>
      </c>
      <c r="Q1184" s="132">
        <v>0</v>
      </c>
      <c r="R1184" s="132">
        <f>Q1184*H1184</f>
        <v>0</v>
      </c>
      <c r="S1184" s="132">
        <v>0</v>
      </c>
      <c r="T1184" s="133">
        <f>S1184*H1184</f>
        <v>0</v>
      </c>
      <c r="AR1184" s="134" t="s">
        <v>276</v>
      </c>
      <c r="AT1184" s="134" t="s">
        <v>150</v>
      </c>
      <c r="AU1184" s="134" t="s">
        <v>78</v>
      </c>
      <c r="AY1184" s="18" t="s">
        <v>147</v>
      </c>
      <c r="BE1184" s="135">
        <f>IF(N1184="základní",J1184,0)</f>
        <v>0</v>
      </c>
      <c r="BF1184" s="135">
        <f>IF(N1184="snížená",J1184,0)</f>
        <v>0</v>
      </c>
      <c r="BG1184" s="135">
        <f>IF(N1184="zákl. přenesená",J1184,0)</f>
        <v>0</v>
      </c>
      <c r="BH1184" s="135">
        <f>IF(N1184="sníž. přenesená",J1184,0)</f>
        <v>0</v>
      </c>
      <c r="BI1184" s="135">
        <f>IF(N1184="nulová",J1184,0)</f>
        <v>0</v>
      </c>
      <c r="BJ1184" s="18" t="s">
        <v>76</v>
      </c>
      <c r="BK1184" s="135">
        <f>ROUND(I1184*H1184,2)</f>
        <v>0</v>
      </c>
      <c r="BL1184" s="18" t="s">
        <v>276</v>
      </c>
      <c r="BM1184" s="134" t="s">
        <v>1939</v>
      </c>
    </row>
    <row r="1185" spans="2:65" s="13" customFormat="1">
      <c r="B1185" s="147"/>
      <c r="D1185" s="141" t="s">
        <v>159</v>
      </c>
      <c r="E1185" s="148" t="s">
        <v>19</v>
      </c>
      <c r="F1185" s="149" t="s">
        <v>76</v>
      </c>
      <c r="H1185" s="150">
        <v>1</v>
      </c>
      <c r="I1185" s="151"/>
      <c r="L1185" s="147"/>
      <c r="M1185" s="152"/>
      <c r="T1185" s="153"/>
      <c r="AT1185" s="148" t="s">
        <v>159</v>
      </c>
      <c r="AU1185" s="148" t="s">
        <v>78</v>
      </c>
      <c r="AV1185" s="13" t="s">
        <v>78</v>
      </c>
      <c r="AW1185" s="13" t="s">
        <v>32</v>
      </c>
      <c r="AX1185" s="13" t="s">
        <v>76</v>
      </c>
      <c r="AY1185" s="148" t="s">
        <v>147</v>
      </c>
    </row>
    <row r="1186" spans="2:65" s="12" customFormat="1">
      <c r="B1186" s="140"/>
      <c r="D1186" s="141" t="s">
        <v>159</v>
      </c>
      <c r="E1186" s="142" t="s">
        <v>19</v>
      </c>
      <c r="F1186" s="143" t="s">
        <v>1711</v>
      </c>
      <c r="H1186" s="142" t="s">
        <v>19</v>
      </c>
      <c r="I1186" s="144"/>
      <c r="L1186" s="140"/>
      <c r="M1186" s="145"/>
      <c r="T1186" s="146"/>
      <c r="AT1186" s="142" t="s">
        <v>159</v>
      </c>
      <c r="AU1186" s="142" t="s">
        <v>78</v>
      </c>
      <c r="AV1186" s="12" t="s">
        <v>76</v>
      </c>
      <c r="AW1186" s="12" t="s">
        <v>32</v>
      </c>
      <c r="AX1186" s="12" t="s">
        <v>71</v>
      </c>
      <c r="AY1186" s="142" t="s">
        <v>147</v>
      </c>
    </row>
    <row r="1187" spans="2:65" s="1" customFormat="1" ht="24.2" customHeight="1">
      <c r="B1187" s="33"/>
      <c r="C1187" s="123" t="s">
        <v>1940</v>
      </c>
      <c r="D1187" s="123" t="s">
        <v>150</v>
      </c>
      <c r="E1187" s="124" t="s">
        <v>1941</v>
      </c>
      <c r="F1187" s="125" t="s">
        <v>1942</v>
      </c>
      <c r="G1187" s="126" t="s">
        <v>166</v>
      </c>
      <c r="H1187" s="127">
        <v>2</v>
      </c>
      <c r="I1187" s="128"/>
      <c r="J1187" s="129">
        <f>ROUND(I1187*H1187,2)</f>
        <v>0</v>
      </c>
      <c r="K1187" s="125" t="s">
        <v>19</v>
      </c>
      <c r="L1187" s="33"/>
      <c r="M1187" s="130" t="s">
        <v>19</v>
      </c>
      <c r="N1187" s="131" t="s">
        <v>42</v>
      </c>
      <c r="P1187" s="132">
        <f>O1187*H1187</f>
        <v>0</v>
      </c>
      <c r="Q1187" s="132">
        <v>0</v>
      </c>
      <c r="R1187" s="132">
        <f>Q1187*H1187</f>
        <v>0</v>
      </c>
      <c r="S1187" s="132">
        <v>0</v>
      </c>
      <c r="T1187" s="133">
        <f>S1187*H1187</f>
        <v>0</v>
      </c>
      <c r="AR1187" s="134" t="s">
        <v>276</v>
      </c>
      <c r="AT1187" s="134" t="s">
        <v>150</v>
      </c>
      <c r="AU1187" s="134" t="s">
        <v>78</v>
      </c>
      <c r="AY1187" s="18" t="s">
        <v>147</v>
      </c>
      <c r="BE1187" s="135">
        <f>IF(N1187="základní",J1187,0)</f>
        <v>0</v>
      </c>
      <c r="BF1187" s="135">
        <f>IF(N1187="snížená",J1187,0)</f>
        <v>0</v>
      </c>
      <c r="BG1187" s="135">
        <f>IF(N1187="zákl. přenesená",J1187,0)</f>
        <v>0</v>
      </c>
      <c r="BH1187" s="135">
        <f>IF(N1187="sníž. přenesená",J1187,0)</f>
        <v>0</v>
      </c>
      <c r="BI1187" s="135">
        <f>IF(N1187="nulová",J1187,0)</f>
        <v>0</v>
      </c>
      <c r="BJ1187" s="18" t="s">
        <v>76</v>
      </c>
      <c r="BK1187" s="135">
        <f>ROUND(I1187*H1187,2)</f>
        <v>0</v>
      </c>
      <c r="BL1187" s="18" t="s">
        <v>276</v>
      </c>
      <c r="BM1187" s="134" t="s">
        <v>1943</v>
      </c>
    </row>
    <row r="1188" spans="2:65" s="13" customFormat="1">
      <c r="B1188" s="147"/>
      <c r="D1188" s="141" t="s">
        <v>159</v>
      </c>
      <c r="E1188" s="148" t="s">
        <v>19</v>
      </c>
      <c r="F1188" s="149" t="s">
        <v>78</v>
      </c>
      <c r="H1188" s="150">
        <v>2</v>
      </c>
      <c r="I1188" s="151"/>
      <c r="L1188" s="147"/>
      <c r="M1188" s="152"/>
      <c r="T1188" s="153"/>
      <c r="AT1188" s="148" t="s">
        <v>159</v>
      </c>
      <c r="AU1188" s="148" t="s">
        <v>78</v>
      </c>
      <c r="AV1188" s="13" t="s">
        <v>78</v>
      </c>
      <c r="AW1188" s="13" t="s">
        <v>32</v>
      </c>
      <c r="AX1188" s="13" t="s">
        <v>76</v>
      </c>
      <c r="AY1188" s="148" t="s">
        <v>147</v>
      </c>
    </row>
    <row r="1189" spans="2:65" s="12" customFormat="1">
      <c r="B1189" s="140"/>
      <c r="D1189" s="141" t="s">
        <v>159</v>
      </c>
      <c r="E1189" s="142" t="s">
        <v>19</v>
      </c>
      <c r="F1189" s="143" t="s">
        <v>1711</v>
      </c>
      <c r="H1189" s="142" t="s">
        <v>19</v>
      </c>
      <c r="I1189" s="144"/>
      <c r="L1189" s="140"/>
      <c r="M1189" s="145"/>
      <c r="T1189" s="146"/>
      <c r="AT1189" s="142" t="s">
        <v>159</v>
      </c>
      <c r="AU1189" s="142" t="s">
        <v>78</v>
      </c>
      <c r="AV1189" s="12" t="s">
        <v>76</v>
      </c>
      <c r="AW1189" s="12" t="s">
        <v>32</v>
      </c>
      <c r="AX1189" s="12" t="s">
        <v>71</v>
      </c>
      <c r="AY1189" s="142" t="s">
        <v>147</v>
      </c>
    </row>
    <row r="1190" spans="2:65" s="1" customFormat="1" ht="33" customHeight="1">
      <c r="B1190" s="33"/>
      <c r="C1190" s="123" t="s">
        <v>1944</v>
      </c>
      <c r="D1190" s="123" t="s">
        <v>150</v>
      </c>
      <c r="E1190" s="124" t="s">
        <v>1945</v>
      </c>
      <c r="F1190" s="125" t="s">
        <v>1946</v>
      </c>
      <c r="G1190" s="126" t="s">
        <v>166</v>
      </c>
      <c r="H1190" s="127">
        <v>2</v>
      </c>
      <c r="I1190" s="128"/>
      <c r="J1190" s="129">
        <f>ROUND(I1190*H1190,2)</f>
        <v>0</v>
      </c>
      <c r="K1190" s="125" t="s">
        <v>19</v>
      </c>
      <c r="L1190" s="33"/>
      <c r="M1190" s="130" t="s">
        <v>19</v>
      </c>
      <c r="N1190" s="131" t="s">
        <v>42</v>
      </c>
      <c r="P1190" s="132">
        <f>O1190*H1190</f>
        <v>0</v>
      </c>
      <c r="Q1190" s="132">
        <v>0</v>
      </c>
      <c r="R1190" s="132">
        <f>Q1190*H1190</f>
        <v>0</v>
      </c>
      <c r="S1190" s="132">
        <v>0</v>
      </c>
      <c r="T1190" s="133">
        <f>S1190*H1190</f>
        <v>0</v>
      </c>
      <c r="AR1190" s="134" t="s">
        <v>276</v>
      </c>
      <c r="AT1190" s="134" t="s">
        <v>150</v>
      </c>
      <c r="AU1190" s="134" t="s">
        <v>78</v>
      </c>
      <c r="AY1190" s="18" t="s">
        <v>147</v>
      </c>
      <c r="BE1190" s="135">
        <f>IF(N1190="základní",J1190,0)</f>
        <v>0</v>
      </c>
      <c r="BF1190" s="135">
        <f>IF(N1190="snížená",J1190,0)</f>
        <v>0</v>
      </c>
      <c r="BG1190" s="135">
        <f>IF(N1190="zákl. přenesená",J1190,0)</f>
        <v>0</v>
      </c>
      <c r="BH1190" s="135">
        <f>IF(N1190="sníž. přenesená",J1190,0)</f>
        <v>0</v>
      </c>
      <c r="BI1190" s="135">
        <f>IF(N1190="nulová",J1190,0)</f>
        <v>0</v>
      </c>
      <c r="BJ1190" s="18" t="s">
        <v>76</v>
      </c>
      <c r="BK1190" s="135">
        <f>ROUND(I1190*H1190,2)</f>
        <v>0</v>
      </c>
      <c r="BL1190" s="18" t="s">
        <v>276</v>
      </c>
      <c r="BM1190" s="134" t="s">
        <v>1947</v>
      </c>
    </row>
    <row r="1191" spans="2:65" s="12" customFormat="1">
      <c r="B1191" s="140"/>
      <c r="D1191" s="141" t="s">
        <v>159</v>
      </c>
      <c r="E1191" s="142" t="s">
        <v>19</v>
      </c>
      <c r="F1191" s="143" t="s">
        <v>1948</v>
      </c>
      <c r="H1191" s="142" t="s">
        <v>19</v>
      </c>
      <c r="I1191" s="144"/>
      <c r="L1191" s="140"/>
      <c r="M1191" s="145"/>
      <c r="T1191" s="146"/>
      <c r="AT1191" s="142" t="s">
        <v>159</v>
      </c>
      <c r="AU1191" s="142" t="s">
        <v>78</v>
      </c>
      <c r="AV1191" s="12" t="s">
        <v>76</v>
      </c>
      <c r="AW1191" s="12" t="s">
        <v>32</v>
      </c>
      <c r="AX1191" s="12" t="s">
        <v>71</v>
      </c>
      <c r="AY1191" s="142" t="s">
        <v>147</v>
      </c>
    </row>
    <row r="1192" spans="2:65" s="13" customFormat="1">
      <c r="B1192" s="147"/>
      <c r="D1192" s="141" t="s">
        <v>159</v>
      </c>
      <c r="E1192" s="148" t="s">
        <v>19</v>
      </c>
      <c r="F1192" s="149" t="s">
        <v>78</v>
      </c>
      <c r="H1192" s="150">
        <v>2</v>
      </c>
      <c r="I1192" s="151"/>
      <c r="L1192" s="147"/>
      <c r="M1192" s="152"/>
      <c r="T1192" s="153"/>
      <c r="AT1192" s="148" t="s">
        <v>159</v>
      </c>
      <c r="AU1192" s="148" t="s">
        <v>78</v>
      </c>
      <c r="AV1192" s="13" t="s">
        <v>78</v>
      </c>
      <c r="AW1192" s="13" t="s">
        <v>32</v>
      </c>
      <c r="AX1192" s="13" t="s">
        <v>76</v>
      </c>
      <c r="AY1192" s="148" t="s">
        <v>147</v>
      </c>
    </row>
    <row r="1193" spans="2:65" s="12" customFormat="1">
      <c r="B1193" s="140"/>
      <c r="D1193" s="141" t="s">
        <v>159</v>
      </c>
      <c r="E1193" s="142" t="s">
        <v>19</v>
      </c>
      <c r="F1193" s="143" t="s">
        <v>1711</v>
      </c>
      <c r="H1193" s="142" t="s">
        <v>19</v>
      </c>
      <c r="I1193" s="144"/>
      <c r="L1193" s="140"/>
      <c r="M1193" s="145"/>
      <c r="T1193" s="146"/>
      <c r="AT1193" s="142" t="s">
        <v>159</v>
      </c>
      <c r="AU1193" s="142" t="s">
        <v>78</v>
      </c>
      <c r="AV1193" s="12" t="s">
        <v>76</v>
      </c>
      <c r="AW1193" s="12" t="s">
        <v>32</v>
      </c>
      <c r="AX1193" s="12" t="s">
        <v>71</v>
      </c>
      <c r="AY1193" s="142" t="s">
        <v>147</v>
      </c>
    </row>
    <row r="1194" spans="2:65" s="1" customFormat="1" ht="33" customHeight="1">
      <c r="B1194" s="33"/>
      <c r="C1194" s="123" t="s">
        <v>1949</v>
      </c>
      <c r="D1194" s="123" t="s">
        <v>150</v>
      </c>
      <c r="E1194" s="124" t="s">
        <v>1950</v>
      </c>
      <c r="F1194" s="125" t="s">
        <v>1951</v>
      </c>
      <c r="G1194" s="126" t="s">
        <v>166</v>
      </c>
      <c r="H1194" s="127">
        <v>2</v>
      </c>
      <c r="I1194" s="128"/>
      <c r="J1194" s="129">
        <f>ROUND(I1194*H1194,2)</f>
        <v>0</v>
      </c>
      <c r="K1194" s="125" t="s">
        <v>19</v>
      </c>
      <c r="L1194" s="33"/>
      <c r="M1194" s="130" t="s">
        <v>19</v>
      </c>
      <c r="N1194" s="131" t="s">
        <v>42</v>
      </c>
      <c r="P1194" s="132">
        <f>O1194*H1194</f>
        <v>0</v>
      </c>
      <c r="Q1194" s="132">
        <v>0</v>
      </c>
      <c r="R1194" s="132">
        <f>Q1194*H1194</f>
        <v>0</v>
      </c>
      <c r="S1194" s="132">
        <v>0</v>
      </c>
      <c r="T1194" s="133">
        <f>S1194*H1194</f>
        <v>0</v>
      </c>
      <c r="AR1194" s="134" t="s">
        <v>276</v>
      </c>
      <c r="AT1194" s="134" t="s">
        <v>150</v>
      </c>
      <c r="AU1194" s="134" t="s">
        <v>78</v>
      </c>
      <c r="AY1194" s="18" t="s">
        <v>147</v>
      </c>
      <c r="BE1194" s="135">
        <f>IF(N1194="základní",J1194,0)</f>
        <v>0</v>
      </c>
      <c r="BF1194" s="135">
        <f>IF(N1194="snížená",J1194,0)</f>
        <v>0</v>
      </c>
      <c r="BG1194" s="135">
        <f>IF(N1194="zákl. přenesená",J1194,0)</f>
        <v>0</v>
      </c>
      <c r="BH1194" s="135">
        <f>IF(N1194="sníž. přenesená",J1194,0)</f>
        <v>0</v>
      </c>
      <c r="BI1194" s="135">
        <f>IF(N1194="nulová",J1194,0)</f>
        <v>0</v>
      </c>
      <c r="BJ1194" s="18" t="s">
        <v>76</v>
      </c>
      <c r="BK1194" s="135">
        <f>ROUND(I1194*H1194,2)</f>
        <v>0</v>
      </c>
      <c r="BL1194" s="18" t="s">
        <v>276</v>
      </c>
      <c r="BM1194" s="134" t="s">
        <v>1952</v>
      </c>
    </row>
    <row r="1195" spans="2:65" s="12" customFormat="1">
      <c r="B1195" s="140"/>
      <c r="D1195" s="141" t="s">
        <v>159</v>
      </c>
      <c r="E1195" s="142" t="s">
        <v>19</v>
      </c>
      <c r="F1195" s="143" t="s">
        <v>1948</v>
      </c>
      <c r="H1195" s="142" t="s">
        <v>19</v>
      </c>
      <c r="I1195" s="144"/>
      <c r="L1195" s="140"/>
      <c r="M1195" s="145"/>
      <c r="T1195" s="146"/>
      <c r="AT1195" s="142" t="s">
        <v>159</v>
      </c>
      <c r="AU1195" s="142" t="s">
        <v>78</v>
      </c>
      <c r="AV1195" s="12" t="s">
        <v>76</v>
      </c>
      <c r="AW1195" s="12" t="s">
        <v>32</v>
      </c>
      <c r="AX1195" s="12" t="s">
        <v>71</v>
      </c>
      <c r="AY1195" s="142" t="s">
        <v>147</v>
      </c>
    </row>
    <row r="1196" spans="2:65" s="13" customFormat="1">
      <c r="B1196" s="147"/>
      <c r="D1196" s="141" t="s">
        <v>159</v>
      </c>
      <c r="E1196" s="148" t="s">
        <v>19</v>
      </c>
      <c r="F1196" s="149" t="s">
        <v>78</v>
      </c>
      <c r="H1196" s="150">
        <v>2</v>
      </c>
      <c r="I1196" s="151"/>
      <c r="L1196" s="147"/>
      <c r="M1196" s="152"/>
      <c r="T1196" s="153"/>
      <c r="AT1196" s="148" t="s">
        <v>159</v>
      </c>
      <c r="AU1196" s="148" t="s">
        <v>78</v>
      </c>
      <c r="AV1196" s="13" t="s">
        <v>78</v>
      </c>
      <c r="AW1196" s="13" t="s">
        <v>32</v>
      </c>
      <c r="AX1196" s="13" t="s">
        <v>76</v>
      </c>
      <c r="AY1196" s="148" t="s">
        <v>147</v>
      </c>
    </row>
    <row r="1197" spans="2:65" s="12" customFormat="1">
      <c r="B1197" s="140"/>
      <c r="D1197" s="141" t="s">
        <v>159</v>
      </c>
      <c r="E1197" s="142" t="s">
        <v>19</v>
      </c>
      <c r="F1197" s="143" t="s">
        <v>1711</v>
      </c>
      <c r="H1197" s="142" t="s">
        <v>19</v>
      </c>
      <c r="I1197" s="144"/>
      <c r="L1197" s="140"/>
      <c r="M1197" s="145"/>
      <c r="T1197" s="146"/>
      <c r="AT1197" s="142" t="s">
        <v>159</v>
      </c>
      <c r="AU1197" s="142" t="s">
        <v>78</v>
      </c>
      <c r="AV1197" s="12" t="s">
        <v>76</v>
      </c>
      <c r="AW1197" s="12" t="s">
        <v>32</v>
      </c>
      <c r="AX1197" s="12" t="s">
        <v>71</v>
      </c>
      <c r="AY1197" s="142" t="s">
        <v>147</v>
      </c>
    </row>
    <row r="1198" spans="2:65" s="1" customFormat="1" ht="24.2" customHeight="1">
      <c r="B1198" s="33"/>
      <c r="C1198" s="123" t="s">
        <v>1953</v>
      </c>
      <c r="D1198" s="123" t="s">
        <v>150</v>
      </c>
      <c r="E1198" s="124" t="s">
        <v>1954</v>
      </c>
      <c r="F1198" s="125" t="s">
        <v>1955</v>
      </c>
      <c r="G1198" s="126" t="s">
        <v>317</v>
      </c>
      <c r="H1198" s="127">
        <v>2</v>
      </c>
      <c r="I1198" s="128"/>
      <c r="J1198" s="129">
        <f>ROUND(I1198*H1198,2)</f>
        <v>0</v>
      </c>
      <c r="K1198" s="125" t="s">
        <v>19</v>
      </c>
      <c r="L1198" s="33"/>
      <c r="M1198" s="130" t="s">
        <v>19</v>
      </c>
      <c r="N1198" s="131" t="s">
        <v>42</v>
      </c>
      <c r="P1198" s="132">
        <f>O1198*H1198</f>
        <v>0</v>
      </c>
      <c r="Q1198" s="132">
        <v>0</v>
      </c>
      <c r="R1198" s="132">
        <f>Q1198*H1198</f>
        <v>0</v>
      </c>
      <c r="S1198" s="132">
        <v>0</v>
      </c>
      <c r="T1198" s="133">
        <f>S1198*H1198</f>
        <v>0</v>
      </c>
      <c r="AR1198" s="134" t="s">
        <v>276</v>
      </c>
      <c r="AT1198" s="134" t="s">
        <v>150</v>
      </c>
      <c r="AU1198" s="134" t="s">
        <v>78</v>
      </c>
      <c r="AY1198" s="18" t="s">
        <v>147</v>
      </c>
      <c r="BE1198" s="135">
        <f>IF(N1198="základní",J1198,0)</f>
        <v>0</v>
      </c>
      <c r="BF1198" s="135">
        <f>IF(N1198="snížená",J1198,0)</f>
        <v>0</v>
      </c>
      <c r="BG1198" s="135">
        <f>IF(N1198="zákl. přenesená",J1198,0)</f>
        <v>0</v>
      </c>
      <c r="BH1198" s="135">
        <f>IF(N1198="sníž. přenesená",J1198,0)</f>
        <v>0</v>
      </c>
      <c r="BI1198" s="135">
        <f>IF(N1198="nulová",J1198,0)</f>
        <v>0</v>
      </c>
      <c r="BJ1198" s="18" t="s">
        <v>76</v>
      </c>
      <c r="BK1198" s="135">
        <f>ROUND(I1198*H1198,2)</f>
        <v>0</v>
      </c>
      <c r="BL1198" s="18" t="s">
        <v>276</v>
      </c>
      <c r="BM1198" s="134" t="s">
        <v>1956</v>
      </c>
    </row>
    <row r="1199" spans="2:65" s="13" customFormat="1">
      <c r="B1199" s="147"/>
      <c r="D1199" s="141" t="s">
        <v>159</v>
      </c>
      <c r="E1199" s="148" t="s">
        <v>19</v>
      </c>
      <c r="F1199" s="149" t="s">
        <v>78</v>
      </c>
      <c r="H1199" s="150">
        <v>2</v>
      </c>
      <c r="I1199" s="151"/>
      <c r="L1199" s="147"/>
      <c r="M1199" s="152"/>
      <c r="T1199" s="153"/>
      <c r="AT1199" s="148" t="s">
        <v>159</v>
      </c>
      <c r="AU1199" s="148" t="s">
        <v>78</v>
      </c>
      <c r="AV1199" s="13" t="s">
        <v>78</v>
      </c>
      <c r="AW1199" s="13" t="s">
        <v>32</v>
      </c>
      <c r="AX1199" s="13" t="s">
        <v>76</v>
      </c>
      <c r="AY1199" s="148" t="s">
        <v>147</v>
      </c>
    </row>
    <row r="1200" spans="2:65" s="12" customFormat="1">
      <c r="B1200" s="140"/>
      <c r="D1200" s="141" t="s">
        <v>159</v>
      </c>
      <c r="E1200" s="142" t="s">
        <v>19</v>
      </c>
      <c r="F1200" s="143" t="s">
        <v>1711</v>
      </c>
      <c r="H1200" s="142" t="s">
        <v>19</v>
      </c>
      <c r="I1200" s="144"/>
      <c r="L1200" s="140"/>
      <c r="M1200" s="145"/>
      <c r="T1200" s="146"/>
      <c r="AT1200" s="142" t="s">
        <v>159</v>
      </c>
      <c r="AU1200" s="142" t="s">
        <v>78</v>
      </c>
      <c r="AV1200" s="12" t="s">
        <v>76</v>
      </c>
      <c r="AW1200" s="12" t="s">
        <v>32</v>
      </c>
      <c r="AX1200" s="12" t="s">
        <v>71</v>
      </c>
      <c r="AY1200" s="142" t="s">
        <v>147</v>
      </c>
    </row>
    <row r="1201" spans="2:65" s="1" customFormat="1" ht="24.2" customHeight="1">
      <c r="B1201" s="33"/>
      <c r="C1201" s="123" t="s">
        <v>1957</v>
      </c>
      <c r="D1201" s="123" t="s">
        <v>150</v>
      </c>
      <c r="E1201" s="124" t="s">
        <v>1958</v>
      </c>
      <c r="F1201" s="125" t="s">
        <v>1959</v>
      </c>
      <c r="G1201" s="126" t="s">
        <v>317</v>
      </c>
      <c r="H1201" s="127">
        <v>2</v>
      </c>
      <c r="I1201" s="128"/>
      <c r="J1201" s="129">
        <f>ROUND(I1201*H1201,2)</f>
        <v>0</v>
      </c>
      <c r="K1201" s="125" t="s">
        <v>19</v>
      </c>
      <c r="L1201" s="33"/>
      <c r="M1201" s="130" t="s">
        <v>19</v>
      </c>
      <c r="N1201" s="131" t="s">
        <v>42</v>
      </c>
      <c r="P1201" s="132">
        <f>O1201*H1201</f>
        <v>0</v>
      </c>
      <c r="Q1201" s="132">
        <v>0</v>
      </c>
      <c r="R1201" s="132">
        <f>Q1201*H1201</f>
        <v>0</v>
      </c>
      <c r="S1201" s="132">
        <v>0</v>
      </c>
      <c r="T1201" s="133">
        <f>S1201*H1201</f>
        <v>0</v>
      </c>
      <c r="AR1201" s="134" t="s">
        <v>276</v>
      </c>
      <c r="AT1201" s="134" t="s">
        <v>150</v>
      </c>
      <c r="AU1201" s="134" t="s">
        <v>78</v>
      </c>
      <c r="AY1201" s="18" t="s">
        <v>147</v>
      </c>
      <c r="BE1201" s="135">
        <f>IF(N1201="základní",J1201,0)</f>
        <v>0</v>
      </c>
      <c r="BF1201" s="135">
        <f>IF(N1201="snížená",J1201,0)</f>
        <v>0</v>
      </c>
      <c r="BG1201" s="135">
        <f>IF(N1201="zákl. přenesená",J1201,0)</f>
        <v>0</v>
      </c>
      <c r="BH1201" s="135">
        <f>IF(N1201="sníž. přenesená",J1201,0)</f>
        <v>0</v>
      </c>
      <c r="BI1201" s="135">
        <f>IF(N1201="nulová",J1201,0)</f>
        <v>0</v>
      </c>
      <c r="BJ1201" s="18" t="s">
        <v>76</v>
      </c>
      <c r="BK1201" s="135">
        <f>ROUND(I1201*H1201,2)</f>
        <v>0</v>
      </c>
      <c r="BL1201" s="18" t="s">
        <v>276</v>
      </c>
      <c r="BM1201" s="134" t="s">
        <v>1960</v>
      </c>
    </row>
    <row r="1202" spans="2:65" s="13" customFormat="1">
      <c r="B1202" s="147"/>
      <c r="D1202" s="141" t="s">
        <v>159</v>
      </c>
      <c r="E1202" s="148" t="s">
        <v>19</v>
      </c>
      <c r="F1202" s="149" t="s">
        <v>78</v>
      </c>
      <c r="H1202" s="150">
        <v>2</v>
      </c>
      <c r="I1202" s="151"/>
      <c r="L1202" s="147"/>
      <c r="M1202" s="152"/>
      <c r="T1202" s="153"/>
      <c r="AT1202" s="148" t="s">
        <v>159</v>
      </c>
      <c r="AU1202" s="148" t="s">
        <v>78</v>
      </c>
      <c r="AV1202" s="13" t="s">
        <v>78</v>
      </c>
      <c r="AW1202" s="13" t="s">
        <v>32</v>
      </c>
      <c r="AX1202" s="13" t="s">
        <v>76</v>
      </c>
      <c r="AY1202" s="148" t="s">
        <v>147</v>
      </c>
    </row>
    <row r="1203" spans="2:65" s="12" customFormat="1">
      <c r="B1203" s="140"/>
      <c r="D1203" s="141" t="s">
        <v>159</v>
      </c>
      <c r="E1203" s="142" t="s">
        <v>19</v>
      </c>
      <c r="F1203" s="143" t="s">
        <v>1711</v>
      </c>
      <c r="H1203" s="142" t="s">
        <v>19</v>
      </c>
      <c r="I1203" s="144"/>
      <c r="L1203" s="140"/>
      <c r="M1203" s="145"/>
      <c r="T1203" s="146"/>
      <c r="AT1203" s="142" t="s">
        <v>159</v>
      </c>
      <c r="AU1203" s="142" t="s">
        <v>78</v>
      </c>
      <c r="AV1203" s="12" t="s">
        <v>76</v>
      </c>
      <c r="AW1203" s="12" t="s">
        <v>32</v>
      </c>
      <c r="AX1203" s="12" t="s">
        <v>71</v>
      </c>
      <c r="AY1203" s="142" t="s">
        <v>147</v>
      </c>
    </row>
    <row r="1204" spans="2:65" s="1" customFormat="1" ht="24.2" customHeight="1">
      <c r="B1204" s="33"/>
      <c r="C1204" s="123" t="s">
        <v>1961</v>
      </c>
      <c r="D1204" s="123" t="s">
        <v>150</v>
      </c>
      <c r="E1204" s="124" t="s">
        <v>1962</v>
      </c>
      <c r="F1204" s="125" t="s">
        <v>1963</v>
      </c>
      <c r="G1204" s="126" t="s">
        <v>317</v>
      </c>
      <c r="H1204" s="127">
        <v>1</v>
      </c>
      <c r="I1204" s="128"/>
      <c r="J1204" s="129">
        <f>ROUND(I1204*H1204,2)</f>
        <v>0</v>
      </c>
      <c r="K1204" s="125" t="s">
        <v>19</v>
      </c>
      <c r="L1204" s="33"/>
      <c r="M1204" s="130" t="s">
        <v>19</v>
      </c>
      <c r="N1204" s="131" t="s">
        <v>42</v>
      </c>
      <c r="P1204" s="132">
        <f>O1204*H1204</f>
        <v>0</v>
      </c>
      <c r="Q1204" s="132">
        <v>0</v>
      </c>
      <c r="R1204" s="132">
        <f>Q1204*H1204</f>
        <v>0</v>
      </c>
      <c r="S1204" s="132">
        <v>0</v>
      </c>
      <c r="T1204" s="133">
        <f>S1204*H1204</f>
        <v>0</v>
      </c>
      <c r="AR1204" s="134" t="s">
        <v>276</v>
      </c>
      <c r="AT1204" s="134" t="s">
        <v>150</v>
      </c>
      <c r="AU1204" s="134" t="s">
        <v>78</v>
      </c>
      <c r="AY1204" s="18" t="s">
        <v>147</v>
      </c>
      <c r="BE1204" s="135">
        <f>IF(N1204="základní",J1204,0)</f>
        <v>0</v>
      </c>
      <c r="BF1204" s="135">
        <f>IF(N1204="snížená",J1204,0)</f>
        <v>0</v>
      </c>
      <c r="BG1204" s="135">
        <f>IF(N1204="zákl. přenesená",J1204,0)</f>
        <v>0</v>
      </c>
      <c r="BH1204" s="135">
        <f>IF(N1204="sníž. přenesená",J1204,0)</f>
        <v>0</v>
      </c>
      <c r="BI1204" s="135">
        <f>IF(N1204="nulová",J1204,0)</f>
        <v>0</v>
      </c>
      <c r="BJ1204" s="18" t="s">
        <v>76</v>
      </c>
      <c r="BK1204" s="135">
        <f>ROUND(I1204*H1204,2)</f>
        <v>0</v>
      </c>
      <c r="BL1204" s="18" t="s">
        <v>276</v>
      </c>
      <c r="BM1204" s="134" t="s">
        <v>1964</v>
      </c>
    </row>
    <row r="1205" spans="2:65" s="13" customFormat="1">
      <c r="B1205" s="147"/>
      <c r="D1205" s="141" t="s">
        <v>159</v>
      </c>
      <c r="E1205" s="148" t="s">
        <v>19</v>
      </c>
      <c r="F1205" s="149" t="s">
        <v>76</v>
      </c>
      <c r="H1205" s="150">
        <v>1</v>
      </c>
      <c r="I1205" s="151"/>
      <c r="L1205" s="147"/>
      <c r="M1205" s="152"/>
      <c r="T1205" s="153"/>
      <c r="AT1205" s="148" t="s">
        <v>159</v>
      </c>
      <c r="AU1205" s="148" t="s">
        <v>78</v>
      </c>
      <c r="AV1205" s="13" t="s">
        <v>78</v>
      </c>
      <c r="AW1205" s="13" t="s">
        <v>32</v>
      </c>
      <c r="AX1205" s="13" t="s">
        <v>76</v>
      </c>
      <c r="AY1205" s="148" t="s">
        <v>147</v>
      </c>
    </row>
    <row r="1206" spans="2:65" s="12" customFormat="1">
      <c r="B1206" s="140"/>
      <c r="D1206" s="141" t="s">
        <v>159</v>
      </c>
      <c r="E1206" s="142" t="s">
        <v>19</v>
      </c>
      <c r="F1206" s="143" t="s">
        <v>1711</v>
      </c>
      <c r="H1206" s="142" t="s">
        <v>19</v>
      </c>
      <c r="I1206" s="144"/>
      <c r="L1206" s="140"/>
      <c r="M1206" s="145"/>
      <c r="T1206" s="146"/>
      <c r="AT1206" s="142" t="s">
        <v>159</v>
      </c>
      <c r="AU1206" s="142" t="s">
        <v>78</v>
      </c>
      <c r="AV1206" s="12" t="s">
        <v>76</v>
      </c>
      <c r="AW1206" s="12" t="s">
        <v>32</v>
      </c>
      <c r="AX1206" s="12" t="s">
        <v>71</v>
      </c>
      <c r="AY1206" s="142" t="s">
        <v>147</v>
      </c>
    </row>
    <row r="1207" spans="2:65" s="1" customFormat="1" ht="37.9" customHeight="1">
      <c r="B1207" s="33"/>
      <c r="C1207" s="123" t="s">
        <v>1965</v>
      </c>
      <c r="D1207" s="123" t="s">
        <v>150</v>
      </c>
      <c r="E1207" s="124" t="s">
        <v>1966</v>
      </c>
      <c r="F1207" s="125" t="s">
        <v>1967</v>
      </c>
      <c r="G1207" s="126" t="s">
        <v>153</v>
      </c>
      <c r="H1207" s="127">
        <v>15</v>
      </c>
      <c r="I1207" s="128"/>
      <c r="J1207" s="129">
        <f>ROUND(I1207*H1207,2)</f>
        <v>0</v>
      </c>
      <c r="K1207" s="125" t="s">
        <v>19</v>
      </c>
      <c r="L1207" s="33"/>
      <c r="M1207" s="130" t="s">
        <v>19</v>
      </c>
      <c r="N1207" s="131" t="s">
        <v>42</v>
      </c>
      <c r="P1207" s="132">
        <f>O1207*H1207</f>
        <v>0</v>
      </c>
      <c r="Q1207" s="132">
        <v>0</v>
      </c>
      <c r="R1207" s="132">
        <f>Q1207*H1207</f>
        <v>0</v>
      </c>
      <c r="S1207" s="132">
        <v>0</v>
      </c>
      <c r="T1207" s="133">
        <f>S1207*H1207</f>
        <v>0</v>
      </c>
      <c r="AR1207" s="134" t="s">
        <v>276</v>
      </c>
      <c r="AT1207" s="134" t="s">
        <v>150</v>
      </c>
      <c r="AU1207" s="134" t="s">
        <v>78</v>
      </c>
      <c r="AY1207" s="18" t="s">
        <v>147</v>
      </c>
      <c r="BE1207" s="135">
        <f>IF(N1207="základní",J1207,0)</f>
        <v>0</v>
      </c>
      <c r="BF1207" s="135">
        <f>IF(N1207="snížená",J1207,0)</f>
        <v>0</v>
      </c>
      <c r="BG1207" s="135">
        <f>IF(N1207="zákl. přenesená",J1207,0)</f>
        <v>0</v>
      </c>
      <c r="BH1207" s="135">
        <f>IF(N1207="sníž. přenesená",J1207,0)</f>
        <v>0</v>
      </c>
      <c r="BI1207" s="135">
        <f>IF(N1207="nulová",J1207,0)</f>
        <v>0</v>
      </c>
      <c r="BJ1207" s="18" t="s">
        <v>76</v>
      </c>
      <c r="BK1207" s="135">
        <f>ROUND(I1207*H1207,2)</f>
        <v>0</v>
      </c>
      <c r="BL1207" s="18" t="s">
        <v>276</v>
      </c>
      <c r="BM1207" s="134" t="s">
        <v>1968</v>
      </c>
    </row>
    <row r="1208" spans="2:65" s="13" customFormat="1">
      <c r="B1208" s="147"/>
      <c r="D1208" s="141" t="s">
        <v>159</v>
      </c>
      <c r="E1208" s="148" t="s">
        <v>19</v>
      </c>
      <c r="F1208" s="149" t="s">
        <v>269</v>
      </c>
      <c r="H1208" s="150">
        <v>15</v>
      </c>
      <c r="I1208" s="151"/>
      <c r="L1208" s="147"/>
      <c r="M1208" s="152"/>
      <c r="T1208" s="153"/>
      <c r="AT1208" s="148" t="s">
        <v>159</v>
      </c>
      <c r="AU1208" s="148" t="s">
        <v>78</v>
      </c>
      <c r="AV1208" s="13" t="s">
        <v>78</v>
      </c>
      <c r="AW1208" s="13" t="s">
        <v>32</v>
      </c>
      <c r="AX1208" s="13" t="s">
        <v>76</v>
      </c>
      <c r="AY1208" s="148" t="s">
        <v>147</v>
      </c>
    </row>
    <row r="1209" spans="2:65" s="12" customFormat="1">
      <c r="B1209" s="140"/>
      <c r="D1209" s="141" t="s">
        <v>159</v>
      </c>
      <c r="E1209" s="142" t="s">
        <v>19</v>
      </c>
      <c r="F1209" s="143" t="s">
        <v>1711</v>
      </c>
      <c r="H1209" s="142" t="s">
        <v>19</v>
      </c>
      <c r="I1209" s="144"/>
      <c r="L1209" s="140"/>
      <c r="M1209" s="145"/>
      <c r="T1209" s="146"/>
      <c r="AT1209" s="142" t="s">
        <v>159</v>
      </c>
      <c r="AU1209" s="142" t="s">
        <v>78</v>
      </c>
      <c r="AV1209" s="12" t="s">
        <v>76</v>
      </c>
      <c r="AW1209" s="12" t="s">
        <v>32</v>
      </c>
      <c r="AX1209" s="12" t="s">
        <v>71</v>
      </c>
      <c r="AY1209" s="142" t="s">
        <v>147</v>
      </c>
    </row>
    <row r="1210" spans="2:65" s="11" customFormat="1" ht="22.9" customHeight="1">
      <c r="B1210" s="111"/>
      <c r="D1210" s="112" t="s">
        <v>70</v>
      </c>
      <c r="E1210" s="121" t="s">
        <v>1969</v>
      </c>
      <c r="F1210" s="121" t="s">
        <v>1970</v>
      </c>
      <c r="I1210" s="114"/>
      <c r="J1210" s="122">
        <f>BK1210</f>
        <v>0</v>
      </c>
      <c r="L1210" s="111"/>
      <c r="M1210" s="116"/>
      <c r="P1210" s="117">
        <f>SUM(P1211:P1231)</f>
        <v>0</v>
      </c>
      <c r="R1210" s="117">
        <f>SUM(R1211:R1231)</f>
        <v>0</v>
      </c>
      <c r="T1210" s="118">
        <f>SUM(T1211:T1231)</f>
        <v>0</v>
      </c>
      <c r="AR1210" s="112" t="s">
        <v>78</v>
      </c>
      <c r="AT1210" s="119" t="s">
        <v>70</v>
      </c>
      <c r="AU1210" s="119" t="s">
        <v>76</v>
      </c>
      <c r="AY1210" s="112" t="s">
        <v>147</v>
      </c>
      <c r="BK1210" s="120">
        <f>SUM(BK1211:BK1231)</f>
        <v>0</v>
      </c>
    </row>
    <row r="1211" spans="2:65" s="1" customFormat="1" ht="37.9" customHeight="1">
      <c r="B1211" s="33"/>
      <c r="C1211" s="123" t="s">
        <v>1971</v>
      </c>
      <c r="D1211" s="123" t="s">
        <v>150</v>
      </c>
      <c r="E1211" s="124" t="s">
        <v>1972</v>
      </c>
      <c r="F1211" s="125" t="s">
        <v>1973</v>
      </c>
      <c r="G1211" s="126" t="s">
        <v>166</v>
      </c>
      <c r="H1211" s="127">
        <v>2</v>
      </c>
      <c r="I1211" s="128"/>
      <c r="J1211" s="129">
        <f>ROUND(I1211*H1211,2)</f>
        <v>0</v>
      </c>
      <c r="K1211" s="125" t="s">
        <v>19</v>
      </c>
      <c r="L1211" s="33"/>
      <c r="M1211" s="130" t="s">
        <v>19</v>
      </c>
      <c r="N1211" s="131" t="s">
        <v>42</v>
      </c>
      <c r="P1211" s="132">
        <f>O1211*H1211</f>
        <v>0</v>
      </c>
      <c r="Q1211" s="132">
        <v>0</v>
      </c>
      <c r="R1211" s="132">
        <f>Q1211*H1211</f>
        <v>0</v>
      </c>
      <c r="S1211" s="132">
        <v>0</v>
      </c>
      <c r="T1211" s="133">
        <f>S1211*H1211</f>
        <v>0</v>
      </c>
      <c r="AR1211" s="134" t="s">
        <v>276</v>
      </c>
      <c r="AT1211" s="134" t="s">
        <v>150</v>
      </c>
      <c r="AU1211" s="134" t="s">
        <v>78</v>
      </c>
      <c r="AY1211" s="18" t="s">
        <v>147</v>
      </c>
      <c r="BE1211" s="135">
        <f>IF(N1211="základní",J1211,0)</f>
        <v>0</v>
      </c>
      <c r="BF1211" s="135">
        <f>IF(N1211="snížená",J1211,0)</f>
        <v>0</v>
      </c>
      <c r="BG1211" s="135">
        <f>IF(N1211="zákl. přenesená",J1211,0)</f>
        <v>0</v>
      </c>
      <c r="BH1211" s="135">
        <f>IF(N1211="sníž. přenesená",J1211,0)</f>
        <v>0</v>
      </c>
      <c r="BI1211" s="135">
        <f>IF(N1211="nulová",J1211,0)</f>
        <v>0</v>
      </c>
      <c r="BJ1211" s="18" t="s">
        <v>76</v>
      </c>
      <c r="BK1211" s="135">
        <f>ROUND(I1211*H1211,2)</f>
        <v>0</v>
      </c>
      <c r="BL1211" s="18" t="s">
        <v>276</v>
      </c>
      <c r="BM1211" s="134" t="s">
        <v>1974</v>
      </c>
    </row>
    <row r="1212" spans="2:65" s="13" customFormat="1">
      <c r="B1212" s="147"/>
      <c r="D1212" s="141" t="s">
        <v>159</v>
      </c>
      <c r="E1212" s="148" t="s">
        <v>19</v>
      </c>
      <c r="F1212" s="149" t="s">
        <v>78</v>
      </c>
      <c r="H1212" s="150">
        <v>2</v>
      </c>
      <c r="I1212" s="151"/>
      <c r="L1212" s="147"/>
      <c r="M1212" s="152"/>
      <c r="T1212" s="153"/>
      <c r="AT1212" s="148" t="s">
        <v>159</v>
      </c>
      <c r="AU1212" s="148" t="s">
        <v>78</v>
      </c>
      <c r="AV1212" s="13" t="s">
        <v>78</v>
      </c>
      <c r="AW1212" s="13" t="s">
        <v>32</v>
      </c>
      <c r="AX1212" s="13" t="s">
        <v>76</v>
      </c>
      <c r="AY1212" s="148" t="s">
        <v>147</v>
      </c>
    </row>
    <row r="1213" spans="2:65" s="12" customFormat="1">
      <c r="B1213" s="140"/>
      <c r="D1213" s="141" t="s">
        <v>159</v>
      </c>
      <c r="E1213" s="142" t="s">
        <v>19</v>
      </c>
      <c r="F1213" s="143" t="s">
        <v>1711</v>
      </c>
      <c r="H1213" s="142" t="s">
        <v>19</v>
      </c>
      <c r="I1213" s="144"/>
      <c r="L1213" s="140"/>
      <c r="M1213" s="145"/>
      <c r="T1213" s="146"/>
      <c r="AT1213" s="142" t="s">
        <v>159</v>
      </c>
      <c r="AU1213" s="142" t="s">
        <v>78</v>
      </c>
      <c r="AV1213" s="12" t="s">
        <v>76</v>
      </c>
      <c r="AW1213" s="12" t="s">
        <v>32</v>
      </c>
      <c r="AX1213" s="12" t="s">
        <v>71</v>
      </c>
      <c r="AY1213" s="142" t="s">
        <v>147</v>
      </c>
    </row>
    <row r="1214" spans="2:65" s="1" customFormat="1" ht="37.9" customHeight="1">
      <c r="B1214" s="33"/>
      <c r="C1214" s="123" t="s">
        <v>1975</v>
      </c>
      <c r="D1214" s="123" t="s">
        <v>150</v>
      </c>
      <c r="E1214" s="124" t="s">
        <v>1976</v>
      </c>
      <c r="F1214" s="125" t="s">
        <v>1977</v>
      </c>
      <c r="G1214" s="126" t="s">
        <v>166</v>
      </c>
      <c r="H1214" s="127">
        <v>2</v>
      </c>
      <c r="I1214" s="128"/>
      <c r="J1214" s="129">
        <f>ROUND(I1214*H1214,2)</f>
        <v>0</v>
      </c>
      <c r="K1214" s="125" t="s">
        <v>19</v>
      </c>
      <c r="L1214" s="33"/>
      <c r="M1214" s="130" t="s">
        <v>19</v>
      </c>
      <c r="N1214" s="131" t="s">
        <v>42</v>
      </c>
      <c r="P1214" s="132">
        <f>O1214*H1214</f>
        <v>0</v>
      </c>
      <c r="Q1214" s="132">
        <v>0</v>
      </c>
      <c r="R1214" s="132">
        <f>Q1214*H1214</f>
        <v>0</v>
      </c>
      <c r="S1214" s="132">
        <v>0</v>
      </c>
      <c r="T1214" s="133">
        <f>S1214*H1214</f>
        <v>0</v>
      </c>
      <c r="AR1214" s="134" t="s">
        <v>276</v>
      </c>
      <c r="AT1214" s="134" t="s">
        <v>150</v>
      </c>
      <c r="AU1214" s="134" t="s">
        <v>78</v>
      </c>
      <c r="AY1214" s="18" t="s">
        <v>147</v>
      </c>
      <c r="BE1214" s="135">
        <f>IF(N1214="základní",J1214,0)</f>
        <v>0</v>
      </c>
      <c r="BF1214" s="135">
        <f>IF(N1214="snížená",J1214,0)</f>
        <v>0</v>
      </c>
      <c r="BG1214" s="135">
        <f>IF(N1214="zákl. přenesená",J1214,0)</f>
        <v>0</v>
      </c>
      <c r="BH1214" s="135">
        <f>IF(N1214="sníž. přenesená",J1214,0)</f>
        <v>0</v>
      </c>
      <c r="BI1214" s="135">
        <f>IF(N1214="nulová",J1214,0)</f>
        <v>0</v>
      </c>
      <c r="BJ1214" s="18" t="s">
        <v>76</v>
      </c>
      <c r="BK1214" s="135">
        <f>ROUND(I1214*H1214,2)</f>
        <v>0</v>
      </c>
      <c r="BL1214" s="18" t="s">
        <v>276</v>
      </c>
      <c r="BM1214" s="134" t="s">
        <v>1978</v>
      </c>
    </row>
    <row r="1215" spans="2:65" s="13" customFormat="1">
      <c r="B1215" s="147"/>
      <c r="D1215" s="141" t="s">
        <v>159</v>
      </c>
      <c r="E1215" s="148" t="s">
        <v>19</v>
      </c>
      <c r="F1215" s="149" t="s">
        <v>78</v>
      </c>
      <c r="H1215" s="150">
        <v>2</v>
      </c>
      <c r="I1215" s="151"/>
      <c r="L1215" s="147"/>
      <c r="M1215" s="152"/>
      <c r="T1215" s="153"/>
      <c r="AT1215" s="148" t="s">
        <v>159</v>
      </c>
      <c r="AU1215" s="148" t="s">
        <v>78</v>
      </c>
      <c r="AV1215" s="13" t="s">
        <v>78</v>
      </c>
      <c r="AW1215" s="13" t="s">
        <v>32</v>
      </c>
      <c r="AX1215" s="13" t="s">
        <v>76</v>
      </c>
      <c r="AY1215" s="148" t="s">
        <v>147</v>
      </c>
    </row>
    <row r="1216" spans="2:65" s="12" customFormat="1">
      <c r="B1216" s="140"/>
      <c r="D1216" s="141" t="s">
        <v>159</v>
      </c>
      <c r="E1216" s="142" t="s">
        <v>19</v>
      </c>
      <c r="F1216" s="143" t="s">
        <v>1711</v>
      </c>
      <c r="H1216" s="142" t="s">
        <v>19</v>
      </c>
      <c r="I1216" s="144"/>
      <c r="L1216" s="140"/>
      <c r="M1216" s="145"/>
      <c r="T1216" s="146"/>
      <c r="AT1216" s="142" t="s">
        <v>159</v>
      </c>
      <c r="AU1216" s="142" t="s">
        <v>78</v>
      </c>
      <c r="AV1216" s="12" t="s">
        <v>76</v>
      </c>
      <c r="AW1216" s="12" t="s">
        <v>32</v>
      </c>
      <c r="AX1216" s="12" t="s">
        <v>71</v>
      </c>
      <c r="AY1216" s="142" t="s">
        <v>147</v>
      </c>
    </row>
    <row r="1217" spans="2:65" s="1" customFormat="1" ht="37.9" customHeight="1">
      <c r="B1217" s="33"/>
      <c r="C1217" s="123" t="s">
        <v>1979</v>
      </c>
      <c r="D1217" s="123" t="s">
        <v>150</v>
      </c>
      <c r="E1217" s="124" t="s">
        <v>1980</v>
      </c>
      <c r="F1217" s="125" t="s">
        <v>1981</v>
      </c>
      <c r="G1217" s="126" t="s">
        <v>166</v>
      </c>
      <c r="H1217" s="127">
        <v>2</v>
      </c>
      <c r="I1217" s="128"/>
      <c r="J1217" s="129">
        <f>ROUND(I1217*H1217,2)</f>
        <v>0</v>
      </c>
      <c r="K1217" s="125" t="s">
        <v>19</v>
      </c>
      <c r="L1217" s="33"/>
      <c r="M1217" s="130" t="s">
        <v>19</v>
      </c>
      <c r="N1217" s="131" t="s">
        <v>42</v>
      </c>
      <c r="P1217" s="132">
        <f>O1217*H1217</f>
        <v>0</v>
      </c>
      <c r="Q1217" s="132">
        <v>0</v>
      </c>
      <c r="R1217" s="132">
        <f>Q1217*H1217</f>
        <v>0</v>
      </c>
      <c r="S1217" s="132">
        <v>0</v>
      </c>
      <c r="T1217" s="133">
        <f>S1217*H1217</f>
        <v>0</v>
      </c>
      <c r="AR1217" s="134" t="s">
        <v>276</v>
      </c>
      <c r="AT1217" s="134" t="s">
        <v>150</v>
      </c>
      <c r="AU1217" s="134" t="s">
        <v>78</v>
      </c>
      <c r="AY1217" s="18" t="s">
        <v>147</v>
      </c>
      <c r="BE1217" s="135">
        <f>IF(N1217="základní",J1217,0)</f>
        <v>0</v>
      </c>
      <c r="BF1217" s="135">
        <f>IF(N1217="snížená",J1217,0)</f>
        <v>0</v>
      </c>
      <c r="BG1217" s="135">
        <f>IF(N1217="zákl. přenesená",J1217,0)</f>
        <v>0</v>
      </c>
      <c r="BH1217" s="135">
        <f>IF(N1217="sníž. přenesená",J1217,0)</f>
        <v>0</v>
      </c>
      <c r="BI1217" s="135">
        <f>IF(N1217="nulová",J1217,0)</f>
        <v>0</v>
      </c>
      <c r="BJ1217" s="18" t="s">
        <v>76</v>
      </c>
      <c r="BK1217" s="135">
        <f>ROUND(I1217*H1217,2)</f>
        <v>0</v>
      </c>
      <c r="BL1217" s="18" t="s">
        <v>276</v>
      </c>
      <c r="BM1217" s="134" t="s">
        <v>1982</v>
      </c>
    </row>
    <row r="1218" spans="2:65" s="13" customFormat="1">
      <c r="B1218" s="147"/>
      <c r="D1218" s="141" t="s">
        <v>159</v>
      </c>
      <c r="E1218" s="148" t="s">
        <v>19</v>
      </c>
      <c r="F1218" s="149" t="s">
        <v>78</v>
      </c>
      <c r="H1218" s="150">
        <v>2</v>
      </c>
      <c r="I1218" s="151"/>
      <c r="L1218" s="147"/>
      <c r="M1218" s="152"/>
      <c r="T1218" s="153"/>
      <c r="AT1218" s="148" t="s">
        <v>159</v>
      </c>
      <c r="AU1218" s="148" t="s">
        <v>78</v>
      </c>
      <c r="AV1218" s="13" t="s">
        <v>78</v>
      </c>
      <c r="AW1218" s="13" t="s">
        <v>32</v>
      </c>
      <c r="AX1218" s="13" t="s">
        <v>76</v>
      </c>
      <c r="AY1218" s="148" t="s">
        <v>147</v>
      </c>
    </row>
    <row r="1219" spans="2:65" s="12" customFormat="1">
      <c r="B1219" s="140"/>
      <c r="D1219" s="141" t="s">
        <v>159</v>
      </c>
      <c r="E1219" s="142" t="s">
        <v>19</v>
      </c>
      <c r="F1219" s="143" t="s">
        <v>1711</v>
      </c>
      <c r="H1219" s="142" t="s">
        <v>19</v>
      </c>
      <c r="I1219" s="144"/>
      <c r="L1219" s="140"/>
      <c r="M1219" s="145"/>
      <c r="T1219" s="146"/>
      <c r="AT1219" s="142" t="s">
        <v>159</v>
      </c>
      <c r="AU1219" s="142" t="s">
        <v>78</v>
      </c>
      <c r="AV1219" s="12" t="s">
        <v>76</v>
      </c>
      <c r="AW1219" s="12" t="s">
        <v>32</v>
      </c>
      <c r="AX1219" s="12" t="s">
        <v>71</v>
      </c>
      <c r="AY1219" s="142" t="s">
        <v>147</v>
      </c>
    </row>
    <row r="1220" spans="2:65" s="1" customFormat="1" ht="24.2" customHeight="1">
      <c r="B1220" s="33"/>
      <c r="C1220" s="123" t="s">
        <v>1983</v>
      </c>
      <c r="D1220" s="123" t="s">
        <v>150</v>
      </c>
      <c r="E1220" s="124" t="s">
        <v>1984</v>
      </c>
      <c r="F1220" s="125" t="s">
        <v>1985</v>
      </c>
      <c r="G1220" s="126" t="s">
        <v>166</v>
      </c>
      <c r="H1220" s="127">
        <v>2</v>
      </c>
      <c r="I1220" s="128"/>
      <c r="J1220" s="129">
        <f>ROUND(I1220*H1220,2)</f>
        <v>0</v>
      </c>
      <c r="K1220" s="125" t="s">
        <v>19</v>
      </c>
      <c r="L1220" s="33"/>
      <c r="M1220" s="130" t="s">
        <v>19</v>
      </c>
      <c r="N1220" s="131" t="s">
        <v>42</v>
      </c>
      <c r="P1220" s="132">
        <f>O1220*H1220</f>
        <v>0</v>
      </c>
      <c r="Q1220" s="132">
        <v>0</v>
      </c>
      <c r="R1220" s="132">
        <f>Q1220*H1220</f>
        <v>0</v>
      </c>
      <c r="S1220" s="132">
        <v>0</v>
      </c>
      <c r="T1220" s="133">
        <f>S1220*H1220</f>
        <v>0</v>
      </c>
      <c r="AR1220" s="134" t="s">
        <v>276</v>
      </c>
      <c r="AT1220" s="134" t="s">
        <v>150</v>
      </c>
      <c r="AU1220" s="134" t="s">
        <v>78</v>
      </c>
      <c r="AY1220" s="18" t="s">
        <v>147</v>
      </c>
      <c r="BE1220" s="135">
        <f>IF(N1220="základní",J1220,0)</f>
        <v>0</v>
      </c>
      <c r="BF1220" s="135">
        <f>IF(N1220="snížená",J1220,0)</f>
        <v>0</v>
      </c>
      <c r="BG1220" s="135">
        <f>IF(N1220="zákl. přenesená",J1220,0)</f>
        <v>0</v>
      </c>
      <c r="BH1220" s="135">
        <f>IF(N1220="sníž. přenesená",J1220,0)</f>
        <v>0</v>
      </c>
      <c r="BI1220" s="135">
        <f>IF(N1220="nulová",J1220,0)</f>
        <v>0</v>
      </c>
      <c r="BJ1220" s="18" t="s">
        <v>76</v>
      </c>
      <c r="BK1220" s="135">
        <f>ROUND(I1220*H1220,2)</f>
        <v>0</v>
      </c>
      <c r="BL1220" s="18" t="s">
        <v>276</v>
      </c>
      <c r="BM1220" s="134" t="s">
        <v>1986</v>
      </c>
    </row>
    <row r="1221" spans="2:65" s="13" customFormat="1">
      <c r="B1221" s="147"/>
      <c r="D1221" s="141" t="s">
        <v>159</v>
      </c>
      <c r="E1221" s="148" t="s">
        <v>19</v>
      </c>
      <c r="F1221" s="149" t="s">
        <v>78</v>
      </c>
      <c r="H1221" s="150">
        <v>2</v>
      </c>
      <c r="I1221" s="151"/>
      <c r="L1221" s="147"/>
      <c r="M1221" s="152"/>
      <c r="T1221" s="153"/>
      <c r="AT1221" s="148" t="s">
        <v>159</v>
      </c>
      <c r="AU1221" s="148" t="s">
        <v>78</v>
      </c>
      <c r="AV1221" s="13" t="s">
        <v>78</v>
      </c>
      <c r="AW1221" s="13" t="s">
        <v>32</v>
      </c>
      <c r="AX1221" s="13" t="s">
        <v>76</v>
      </c>
      <c r="AY1221" s="148" t="s">
        <v>147</v>
      </c>
    </row>
    <row r="1222" spans="2:65" s="12" customFormat="1">
      <c r="B1222" s="140"/>
      <c r="D1222" s="141" t="s">
        <v>159</v>
      </c>
      <c r="E1222" s="142" t="s">
        <v>19</v>
      </c>
      <c r="F1222" s="143" t="s">
        <v>1711</v>
      </c>
      <c r="H1222" s="142" t="s">
        <v>19</v>
      </c>
      <c r="I1222" s="144"/>
      <c r="L1222" s="140"/>
      <c r="M1222" s="145"/>
      <c r="T1222" s="146"/>
      <c r="AT1222" s="142" t="s">
        <v>159</v>
      </c>
      <c r="AU1222" s="142" t="s">
        <v>78</v>
      </c>
      <c r="AV1222" s="12" t="s">
        <v>76</v>
      </c>
      <c r="AW1222" s="12" t="s">
        <v>32</v>
      </c>
      <c r="AX1222" s="12" t="s">
        <v>71</v>
      </c>
      <c r="AY1222" s="142" t="s">
        <v>147</v>
      </c>
    </row>
    <row r="1223" spans="2:65" s="1" customFormat="1" ht="37.9" customHeight="1">
      <c r="B1223" s="33"/>
      <c r="C1223" s="123" t="s">
        <v>1987</v>
      </c>
      <c r="D1223" s="123" t="s">
        <v>150</v>
      </c>
      <c r="E1223" s="124" t="s">
        <v>1988</v>
      </c>
      <c r="F1223" s="125" t="s">
        <v>1989</v>
      </c>
      <c r="G1223" s="126" t="s">
        <v>317</v>
      </c>
      <c r="H1223" s="127">
        <v>27</v>
      </c>
      <c r="I1223" s="128"/>
      <c r="J1223" s="129">
        <f>ROUND(I1223*H1223,2)</f>
        <v>0</v>
      </c>
      <c r="K1223" s="125" t="s">
        <v>19</v>
      </c>
      <c r="L1223" s="33"/>
      <c r="M1223" s="130" t="s">
        <v>19</v>
      </c>
      <c r="N1223" s="131" t="s">
        <v>42</v>
      </c>
      <c r="P1223" s="132">
        <f>O1223*H1223</f>
        <v>0</v>
      </c>
      <c r="Q1223" s="132">
        <v>0</v>
      </c>
      <c r="R1223" s="132">
        <f>Q1223*H1223</f>
        <v>0</v>
      </c>
      <c r="S1223" s="132">
        <v>0</v>
      </c>
      <c r="T1223" s="133">
        <f>S1223*H1223</f>
        <v>0</v>
      </c>
      <c r="AR1223" s="134" t="s">
        <v>276</v>
      </c>
      <c r="AT1223" s="134" t="s">
        <v>150</v>
      </c>
      <c r="AU1223" s="134" t="s">
        <v>78</v>
      </c>
      <c r="AY1223" s="18" t="s">
        <v>147</v>
      </c>
      <c r="BE1223" s="135">
        <f>IF(N1223="základní",J1223,0)</f>
        <v>0</v>
      </c>
      <c r="BF1223" s="135">
        <f>IF(N1223="snížená",J1223,0)</f>
        <v>0</v>
      </c>
      <c r="BG1223" s="135">
        <f>IF(N1223="zákl. přenesená",J1223,0)</f>
        <v>0</v>
      </c>
      <c r="BH1223" s="135">
        <f>IF(N1223="sníž. přenesená",J1223,0)</f>
        <v>0</v>
      </c>
      <c r="BI1223" s="135">
        <f>IF(N1223="nulová",J1223,0)</f>
        <v>0</v>
      </c>
      <c r="BJ1223" s="18" t="s">
        <v>76</v>
      </c>
      <c r="BK1223" s="135">
        <f>ROUND(I1223*H1223,2)</f>
        <v>0</v>
      </c>
      <c r="BL1223" s="18" t="s">
        <v>276</v>
      </c>
      <c r="BM1223" s="134" t="s">
        <v>1990</v>
      </c>
    </row>
    <row r="1224" spans="2:65" s="13" customFormat="1">
      <c r="B1224" s="147"/>
      <c r="D1224" s="141" t="s">
        <v>159</v>
      </c>
      <c r="E1224" s="148" t="s">
        <v>19</v>
      </c>
      <c r="F1224" s="149" t="s">
        <v>1991</v>
      </c>
      <c r="H1224" s="150">
        <v>27</v>
      </c>
      <c r="I1224" s="151"/>
      <c r="L1224" s="147"/>
      <c r="M1224" s="152"/>
      <c r="T1224" s="153"/>
      <c r="AT1224" s="148" t="s">
        <v>159</v>
      </c>
      <c r="AU1224" s="148" t="s">
        <v>78</v>
      </c>
      <c r="AV1224" s="13" t="s">
        <v>78</v>
      </c>
      <c r="AW1224" s="13" t="s">
        <v>32</v>
      </c>
      <c r="AX1224" s="13" t="s">
        <v>76</v>
      </c>
      <c r="AY1224" s="148" t="s">
        <v>147</v>
      </c>
    </row>
    <row r="1225" spans="2:65" s="12" customFormat="1">
      <c r="B1225" s="140"/>
      <c r="D1225" s="141" t="s">
        <v>159</v>
      </c>
      <c r="E1225" s="142" t="s">
        <v>19</v>
      </c>
      <c r="F1225" s="143" t="s">
        <v>1711</v>
      </c>
      <c r="H1225" s="142" t="s">
        <v>19</v>
      </c>
      <c r="I1225" s="144"/>
      <c r="L1225" s="140"/>
      <c r="M1225" s="145"/>
      <c r="T1225" s="146"/>
      <c r="AT1225" s="142" t="s">
        <v>159</v>
      </c>
      <c r="AU1225" s="142" t="s">
        <v>78</v>
      </c>
      <c r="AV1225" s="12" t="s">
        <v>76</v>
      </c>
      <c r="AW1225" s="12" t="s">
        <v>32</v>
      </c>
      <c r="AX1225" s="12" t="s">
        <v>71</v>
      </c>
      <c r="AY1225" s="142" t="s">
        <v>147</v>
      </c>
    </row>
    <row r="1226" spans="2:65" s="1" customFormat="1" ht="24.2" customHeight="1">
      <c r="B1226" s="33"/>
      <c r="C1226" s="123" t="s">
        <v>1992</v>
      </c>
      <c r="D1226" s="123" t="s">
        <v>150</v>
      </c>
      <c r="E1226" s="124" t="s">
        <v>1993</v>
      </c>
      <c r="F1226" s="125" t="s">
        <v>1994</v>
      </c>
      <c r="G1226" s="126" t="s">
        <v>166</v>
      </c>
      <c r="H1226" s="127">
        <v>2</v>
      </c>
      <c r="I1226" s="128"/>
      <c r="J1226" s="129">
        <f>ROUND(I1226*H1226,2)</f>
        <v>0</v>
      </c>
      <c r="K1226" s="125" t="s">
        <v>19</v>
      </c>
      <c r="L1226" s="33"/>
      <c r="M1226" s="130" t="s">
        <v>19</v>
      </c>
      <c r="N1226" s="131" t="s">
        <v>42</v>
      </c>
      <c r="P1226" s="132">
        <f>O1226*H1226</f>
        <v>0</v>
      </c>
      <c r="Q1226" s="132">
        <v>0</v>
      </c>
      <c r="R1226" s="132">
        <f>Q1226*H1226</f>
        <v>0</v>
      </c>
      <c r="S1226" s="132">
        <v>0</v>
      </c>
      <c r="T1226" s="133">
        <f>S1226*H1226</f>
        <v>0</v>
      </c>
      <c r="AR1226" s="134" t="s">
        <v>276</v>
      </c>
      <c r="AT1226" s="134" t="s">
        <v>150</v>
      </c>
      <c r="AU1226" s="134" t="s">
        <v>78</v>
      </c>
      <c r="AY1226" s="18" t="s">
        <v>147</v>
      </c>
      <c r="BE1226" s="135">
        <f>IF(N1226="základní",J1226,0)</f>
        <v>0</v>
      </c>
      <c r="BF1226" s="135">
        <f>IF(N1226="snížená",J1226,0)</f>
        <v>0</v>
      </c>
      <c r="BG1226" s="135">
        <f>IF(N1226="zákl. přenesená",J1226,0)</f>
        <v>0</v>
      </c>
      <c r="BH1226" s="135">
        <f>IF(N1226="sníž. přenesená",J1226,0)</f>
        <v>0</v>
      </c>
      <c r="BI1226" s="135">
        <f>IF(N1226="nulová",J1226,0)</f>
        <v>0</v>
      </c>
      <c r="BJ1226" s="18" t="s">
        <v>76</v>
      </c>
      <c r="BK1226" s="135">
        <f>ROUND(I1226*H1226,2)</f>
        <v>0</v>
      </c>
      <c r="BL1226" s="18" t="s">
        <v>276</v>
      </c>
      <c r="BM1226" s="134" t="s">
        <v>1995</v>
      </c>
    </row>
    <row r="1227" spans="2:65" s="13" customFormat="1">
      <c r="B1227" s="147"/>
      <c r="D1227" s="141" t="s">
        <v>159</v>
      </c>
      <c r="E1227" s="148" t="s">
        <v>19</v>
      </c>
      <c r="F1227" s="149" t="s">
        <v>78</v>
      </c>
      <c r="H1227" s="150">
        <v>2</v>
      </c>
      <c r="I1227" s="151"/>
      <c r="L1227" s="147"/>
      <c r="M1227" s="152"/>
      <c r="T1227" s="153"/>
      <c r="AT1227" s="148" t="s">
        <v>159</v>
      </c>
      <c r="AU1227" s="148" t="s">
        <v>78</v>
      </c>
      <c r="AV1227" s="13" t="s">
        <v>78</v>
      </c>
      <c r="AW1227" s="13" t="s">
        <v>32</v>
      </c>
      <c r="AX1227" s="13" t="s">
        <v>76</v>
      </c>
      <c r="AY1227" s="148" t="s">
        <v>147</v>
      </c>
    </row>
    <row r="1228" spans="2:65" s="12" customFormat="1">
      <c r="B1228" s="140"/>
      <c r="D1228" s="141" t="s">
        <v>159</v>
      </c>
      <c r="E1228" s="142" t="s">
        <v>19</v>
      </c>
      <c r="F1228" s="143" t="s">
        <v>1711</v>
      </c>
      <c r="H1228" s="142" t="s">
        <v>19</v>
      </c>
      <c r="I1228" s="144"/>
      <c r="L1228" s="140"/>
      <c r="M1228" s="145"/>
      <c r="T1228" s="146"/>
      <c r="AT1228" s="142" t="s">
        <v>159</v>
      </c>
      <c r="AU1228" s="142" t="s">
        <v>78</v>
      </c>
      <c r="AV1228" s="12" t="s">
        <v>76</v>
      </c>
      <c r="AW1228" s="12" t="s">
        <v>32</v>
      </c>
      <c r="AX1228" s="12" t="s">
        <v>71</v>
      </c>
      <c r="AY1228" s="142" t="s">
        <v>147</v>
      </c>
    </row>
    <row r="1229" spans="2:65" s="1" customFormat="1" ht="24.2" customHeight="1">
      <c r="B1229" s="33"/>
      <c r="C1229" s="123" t="s">
        <v>1996</v>
      </c>
      <c r="D1229" s="123" t="s">
        <v>150</v>
      </c>
      <c r="E1229" s="124" t="s">
        <v>1997</v>
      </c>
      <c r="F1229" s="125" t="s">
        <v>1998</v>
      </c>
      <c r="G1229" s="126" t="s">
        <v>394</v>
      </c>
      <c r="H1229" s="127">
        <v>1</v>
      </c>
      <c r="I1229" s="128"/>
      <c r="J1229" s="129">
        <f>ROUND(I1229*H1229,2)</f>
        <v>0</v>
      </c>
      <c r="K1229" s="125" t="s">
        <v>19</v>
      </c>
      <c r="L1229" s="33"/>
      <c r="M1229" s="130" t="s">
        <v>19</v>
      </c>
      <c r="N1229" s="131" t="s">
        <v>42</v>
      </c>
      <c r="P1229" s="132">
        <f>O1229*H1229</f>
        <v>0</v>
      </c>
      <c r="Q1229" s="132">
        <v>0</v>
      </c>
      <c r="R1229" s="132">
        <f>Q1229*H1229</f>
        <v>0</v>
      </c>
      <c r="S1229" s="132">
        <v>0</v>
      </c>
      <c r="T1229" s="133">
        <f>S1229*H1229</f>
        <v>0</v>
      </c>
      <c r="AR1229" s="134" t="s">
        <v>276</v>
      </c>
      <c r="AT1229" s="134" t="s">
        <v>150</v>
      </c>
      <c r="AU1229" s="134" t="s">
        <v>78</v>
      </c>
      <c r="AY1229" s="18" t="s">
        <v>147</v>
      </c>
      <c r="BE1229" s="135">
        <f>IF(N1229="základní",J1229,0)</f>
        <v>0</v>
      </c>
      <c r="BF1229" s="135">
        <f>IF(N1229="snížená",J1229,0)</f>
        <v>0</v>
      </c>
      <c r="BG1229" s="135">
        <f>IF(N1229="zákl. přenesená",J1229,0)</f>
        <v>0</v>
      </c>
      <c r="BH1229" s="135">
        <f>IF(N1229="sníž. přenesená",J1229,0)</f>
        <v>0</v>
      </c>
      <c r="BI1229" s="135">
        <f>IF(N1229="nulová",J1229,0)</f>
        <v>0</v>
      </c>
      <c r="BJ1229" s="18" t="s">
        <v>76</v>
      </c>
      <c r="BK1229" s="135">
        <f>ROUND(I1229*H1229,2)</f>
        <v>0</v>
      </c>
      <c r="BL1229" s="18" t="s">
        <v>276</v>
      </c>
      <c r="BM1229" s="134" t="s">
        <v>1999</v>
      </c>
    </row>
    <row r="1230" spans="2:65" s="13" customFormat="1">
      <c r="B1230" s="147"/>
      <c r="D1230" s="141" t="s">
        <v>159</v>
      </c>
      <c r="E1230" s="148" t="s">
        <v>19</v>
      </c>
      <c r="F1230" s="149" t="s">
        <v>76</v>
      </c>
      <c r="H1230" s="150">
        <v>1</v>
      </c>
      <c r="I1230" s="151"/>
      <c r="L1230" s="147"/>
      <c r="M1230" s="152"/>
      <c r="T1230" s="153"/>
      <c r="AT1230" s="148" t="s">
        <v>159</v>
      </c>
      <c r="AU1230" s="148" t="s">
        <v>78</v>
      </c>
      <c r="AV1230" s="13" t="s">
        <v>78</v>
      </c>
      <c r="AW1230" s="13" t="s">
        <v>32</v>
      </c>
      <c r="AX1230" s="13" t="s">
        <v>76</v>
      </c>
      <c r="AY1230" s="148" t="s">
        <v>147</v>
      </c>
    </row>
    <row r="1231" spans="2:65" s="12" customFormat="1">
      <c r="B1231" s="140"/>
      <c r="D1231" s="141" t="s">
        <v>159</v>
      </c>
      <c r="E1231" s="142" t="s">
        <v>19</v>
      </c>
      <c r="F1231" s="143" t="s">
        <v>1711</v>
      </c>
      <c r="H1231" s="142" t="s">
        <v>19</v>
      </c>
      <c r="I1231" s="144"/>
      <c r="L1231" s="140"/>
      <c r="M1231" s="145"/>
      <c r="T1231" s="146"/>
      <c r="AT1231" s="142" t="s">
        <v>159</v>
      </c>
      <c r="AU1231" s="142" t="s">
        <v>78</v>
      </c>
      <c r="AV1231" s="12" t="s">
        <v>76</v>
      </c>
      <c r="AW1231" s="12" t="s">
        <v>32</v>
      </c>
      <c r="AX1231" s="12" t="s">
        <v>71</v>
      </c>
      <c r="AY1231" s="142" t="s">
        <v>147</v>
      </c>
    </row>
    <row r="1232" spans="2:65" s="11" customFormat="1" ht="22.9" customHeight="1">
      <c r="B1232" s="111"/>
      <c r="D1232" s="112" t="s">
        <v>70</v>
      </c>
      <c r="E1232" s="121" t="s">
        <v>2000</v>
      </c>
      <c r="F1232" s="121" t="s">
        <v>2001</v>
      </c>
      <c r="I1232" s="114"/>
      <c r="J1232" s="122">
        <f>BK1232</f>
        <v>0</v>
      </c>
      <c r="L1232" s="111"/>
      <c r="M1232" s="116"/>
      <c r="P1232" s="117">
        <f>SUM(P1233:P1457)</f>
        <v>0</v>
      </c>
      <c r="R1232" s="117">
        <f>SUM(R1233:R1457)</f>
        <v>8.4747720899999983</v>
      </c>
      <c r="T1232" s="118">
        <f>SUM(T1233:T1457)</f>
        <v>1.0438099000000001</v>
      </c>
      <c r="AR1232" s="112" t="s">
        <v>78</v>
      </c>
      <c r="AT1232" s="119" t="s">
        <v>70</v>
      </c>
      <c r="AU1232" s="119" t="s">
        <v>76</v>
      </c>
      <c r="AY1232" s="112" t="s">
        <v>147</v>
      </c>
      <c r="BK1232" s="120">
        <f>SUM(BK1233:BK1457)</f>
        <v>0</v>
      </c>
    </row>
    <row r="1233" spans="2:65" s="1" customFormat="1" ht="62.65" customHeight="1">
      <c r="B1233" s="33"/>
      <c r="C1233" s="123" t="s">
        <v>2002</v>
      </c>
      <c r="D1233" s="123" t="s">
        <v>150</v>
      </c>
      <c r="E1233" s="124" t="s">
        <v>2003</v>
      </c>
      <c r="F1233" s="125" t="s">
        <v>2004</v>
      </c>
      <c r="G1233" s="126" t="s">
        <v>153</v>
      </c>
      <c r="H1233" s="127">
        <v>29.515999999999998</v>
      </c>
      <c r="I1233" s="128"/>
      <c r="J1233" s="129">
        <f>ROUND(I1233*H1233,2)</f>
        <v>0</v>
      </c>
      <c r="K1233" s="125" t="s">
        <v>154</v>
      </c>
      <c r="L1233" s="33"/>
      <c r="M1233" s="130" t="s">
        <v>19</v>
      </c>
      <c r="N1233" s="131" t="s">
        <v>42</v>
      </c>
      <c r="P1233" s="132">
        <f>O1233*H1233</f>
        <v>0</v>
      </c>
      <c r="Q1233" s="132">
        <v>4.555E-2</v>
      </c>
      <c r="R1233" s="132">
        <f>Q1233*H1233</f>
        <v>1.3444537999999999</v>
      </c>
      <c r="S1233" s="132">
        <v>0</v>
      </c>
      <c r="T1233" s="133">
        <f>S1233*H1233</f>
        <v>0</v>
      </c>
      <c r="AR1233" s="134" t="s">
        <v>276</v>
      </c>
      <c r="AT1233" s="134" t="s">
        <v>150</v>
      </c>
      <c r="AU1233" s="134" t="s">
        <v>78</v>
      </c>
      <c r="AY1233" s="18" t="s">
        <v>147</v>
      </c>
      <c r="BE1233" s="135">
        <f>IF(N1233="základní",J1233,0)</f>
        <v>0</v>
      </c>
      <c r="BF1233" s="135">
        <f>IF(N1233="snížená",J1233,0)</f>
        <v>0</v>
      </c>
      <c r="BG1233" s="135">
        <f>IF(N1233="zákl. přenesená",J1233,0)</f>
        <v>0</v>
      </c>
      <c r="BH1233" s="135">
        <f>IF(N1233="sníž. přenesená",J1233,0)</f>
        <v>0</v>
      </c>
      <c r="BI1233" s="135">
        <f>IF(N1233="nulová",J1233,0)</f>
        <v>0</v>
      </c>
      <c r="BJ1233" s="18" t="s">
        <v>76</v>
      </c>
      <c r="BK1233" s="135">
        <f>ROUND(I1233*H1233,2)</f>
        <v>0</v>
      </c>
      <c r="BL1233" s="18" t="s">
        <v>276</v>
      </c>
      <c r="BM1233" s="134" t="s">
        <v>2005</v>
      </c>
    </row>
    <row r="1234" spans="2:65" s="1" customFormat="1">
      <c r="B1234" s="33"/>
      <c r="D1234" s="136" t="s">
        <v>157</v>
      </c>
      <c r="F1234" s="137" t="s">
        <v>2006</v>
      </c>
      <c r="I1234" s="138"/>
      <c r="L1234" s="33"/>
      <c r="M1234" s="139"/>
      <c r="T1234" s="54"/>
      <c r="AT1234" s="18" t="s">
        <v>157</v>
      </c>
      <c r="AU1234" s="18" t="s">
        <v>78</v>
      </c>
    </row>
    <row r="1235" spans="2:65" s="12" customFormat="1">
      <c r="B1235" s="140"/>
      <c r="D1235" s="141" t="s">
        <v>159</v>
      </c>
      <c r="E1235" s="142" t="s">
        <v>19</v>
      </c>
      <c r="F1235" s="143" t="s">
        <v>2007</v>
      </c>
      <c r="H1235" s="142" t="s">
        <v>19</v>
      </c>
      <c r="I1235" s="144"/>
      <c r="L1235" s="140"/>
      <c r="M1235" s="145"/>
      <c r="T1235" s="146"/>
      <c r="AT1235" s="142" t="s">
        <v>159</v>
      </c>
      <c r="AU1235" s="142" t="s">
        <v>78</v>
      </c>
      <c r="AV1235" s="12" t="s">
        <v>76</v>
      </c>
      <c r="AW1235" s="12" t="s">
        <v>32</v>
      </c>
      <c r="AX1235" s="12" t="s">
        <v>71</v>
      </c>
      <c r="AY1235" s="142" t="s">
        <v>147</v>
      </c>
    </row>
    <row r="1236" spans="2:65" s="13" customFormat="1" ht="22.5">
      <c r="B1236" s="147"/>
      <c r="D1236" s="141" t="s">
        <v>159</v>
      </c>
      <c r="E1236" s="148" t="s">
        <v>19</v>
      </c>
      <c r="F1236" s="149" t="s">
        <v>2008</v>
      </c>
      <c r="H1236" s="150">
        <v>11.105</v>
      </c>
      <c r="I1236" s="151"/>
      <c r="L1236" s="147"/>
      <c r="M1236" s="152"/>
      <c r="T1236" s="153"/>
      <c r="AT1236" s="148" t="s">
        <v>159</v>
      </c>
      <c r="AU1236" s="148" t="s">
        <v>78</v>
      </c>
      <c r="AV1236" s="13" t="s">
        <v>78</v>
      </c>
      <c r="AW1236" s="13" t="s">
        <v>32</v>
      </c>
      <c r="AX1236" s="13" t="s">
        <v>71</v>
      </c>
      <c r="AY1236" s="148" t="s">
        <v>147</v>
      </c>
    </row>
    <row r="1237" spans="2:65" s="13" customFormat="1">
      <c r="B1237" s="147"/>
      <c r="D1237" s="141" t="s">
        <v>159</v>
      </c>
      <c r="E1237" s="148" t="s">
        <v>19</v>
      </c>
      <c r="F1237" s="149" t="s">
        <v>2009</v>
      </c>
      <c r="H1237" s="150">
        <v>5.8920000000000003</v>
      </c>
      <c r="I1237" s="151"/>
      <c r="L1237" s="147"/>
      <c r="M1237" s="152"/>
      <c r="T1237" s="153"/>
      <c r="AT1237" s="148" t="s">
        <v>159</v>
      </c>
      <c r="AU1237" s="148" t="s">
        <v>78</v>
      </c>
      <c r="AV1237" s="13" t="s">
        <v>78</v>
      </c>
      <c r="AW1237" s="13" t="s">
        <v>32</v>
      </c>
      <c r="AX1237" s="13" t="s">
        <v>71</v>
      </c>
      <c r="AY1237" s="148" t="s">
        <v>147</v>
      </c>
    </row>
    <row r="1238" spans="2:65" s="13" customFormat="1">
      <c r="B1238" s="147"/>
      <c r="D1238" s="141" t="s">
        <v>159</v>
      </c>
      <c r="E1238" s="148" t="s">
        <v>19</v>
      </c>
      <c r="F1238" s="149" t="s">
        <v>2010</v>
      </c>
      <c r="H1238" s="150">
        <v>6.5839999999999996</v>
      </c>
      <c r="I1238" s="151"/>
      <c r="L1238" s="147"/>
      <c r="M1238" s="152"/>
      <c r="T1238" s="153"/>
      <c r="AT1238" s="148" t="s">
        <v>159</v>
      </c>
      <c r="AU1238" s="148" t="s">
        <v>78</v>
      </c>
      <c r="AV1238" s="13" t="s">
        <v>78</v>
      </c>
      <c r="AW1238" s="13" t="s">
        <v>32</v>
      </c>
      <c r="AX1238" s="13" t="s">
        <v>71</v>
      </c>
      <c r="AY1238" s="148" t="s">
        <v>147</v>
      </c>
    </row>
    <row r="1239" spans="2:65" s="13" customFormat="1">
      <c r="B1239" s="147"/>
      <c r="D1239" s="141" t="s">
        <v>159</v>
      </c>
      <c r="E1239" s="148" t="s">
        <v>19</v>
      </c>
      <c r="F1239" s="149" t="s">
        <v>2011</v>
      </c>
      <c r="H1239" s="150">
        <v>4.625</v>
      </c>
      <c r="I1239" s="151"/>
      <c r="L1239" s="147"/>
      <c r="M1239" s="152"/>
      <c r="T1239" s="153"/>
      <c r="AT1239" s="148" t="s">
        <v>159</v>
      </c>
      <c r="AU1239" s="148" t="s">
        <v>78</v>
      </c>
      <c r="AV1239" s="13" t="s">
        <v>78</v>
      </c>
      <c r="AW1239" s="13" t="s">
        <v>32</v>
      </c>
      <c r="AX1239" s="13" t="s">
        <v>71</v>
      </c>
      <c r="AY1239" s="148" t="s">
        <v>147</v>
      </c>
    </row>
    <row r="1240" spans="2:65" s="13" customFormat="1">
      <c r="B1240" s="147"/>
      <c r="D1240" s="141" t="s">
        <v>159</v>
      </c>
      <c r="E1240" s="148" t="s">
        <v>19</v>
      </c>
      <c r="F1240" s="149" t="s">
        <v>2012</v>
      </c>
      <c r="H1240" s="150">
        <v>1.31</v>
      </c>
      <c r="I1240" s="151"/>
      <c r="L1240" s="147"/>
      <c r="M1240" s="152"/>
      <c r="T1240" s="153"/>
      <c r="AT1240" s="148" t="s">
        <v>159</v>
      </c>
      <c r="AU1240" s="148" t="s">
        <v>78</v>
      </c>
      <c r="AV1240" s="13" t="s">
        <v>78</v>
      </c>
      <c r="AW1240" s="13" t="s">
        <v>32</v>
      </c>
      <c r="AX1240" s="13" t="s">
        <v>71</v>
      </c>
      <c r="AY1240" s="148" t="s">
        <v>147</v>
      </c>
    </row>
    <row r="1241" spans="2:65" s="14" customFormat="1">
      <c r="B1241" s="154"/>
      <c r="D1241" s="141" t="s">
        <v>159</v>
      </c>
      <c r="E1241" s="155" t="s">
        <v>19</v>
      </c>
      <c r="F1241" s="156" t="s">
        <v>163</v>
      </c>
      <c r="H1241" s="157">
        <v>29.515999999999998</v>
      </c>
      <c r="I1241" s="158"/>
      <c r="L1241" s="154"/>
      <c r="M1241" s="159"/>
      <c r="T1241" s="160"/>
      <c r="AT1241" s="155" t="s">
        <v>159</v>
      </c>
      <c r="AU1241" s="155" t="s">
        <v>78</v>
      </c>
      <c r="AV1241" s="14" t="s">
        <v>155</v>
      </c>
      <c r="AW1241" s="14" t="s">
        <v>32</v>
      </c>
      <c r="AX1241" s="14" t="s">
        <v>76</v>
      </c>
      <c r="AY1241" s="155" t="s">
        <v>147</v>
      </c>
    </row>
    <row r="1242" spans="2:65" s="1" customFormat="1" ht="55.5" customHeight="1">
      <c r="B1242" s="33"/>
      <c r="C1242" s="123" t="s">
        <v>2013</v>
      </c>
      <c r="D1242" s="123" t="s">
        <v>150</v>
      </c>
      <c r="E1242" s="124" t="s">
        <v>2014</v>
      </c>
      <c r="F1242" s="125" t="s">
        <v>2015</v>
      </c>
      <c r="G1242" s="126" t="s">
        <v>153</v>
      </c>
      <c r="H1242" s="127">
        <v>27.757999999999999</v>
      </c>
      <c r="I1242" s="128"/>
      <c r="J1242" s="129">
        <f>ROUND(I1242*H1242,2)</f>
        <v>0</v>
      </c>
      <c r="K1242" s="125" t="s">
        <v>19</v>
      </c>
      <c r="L1242" s="33"/>
      <c r="M1242" s="130" t="s">
        <v>19</v>
      </c>
      <c r="N1242" s="131" t="s">
        <v>42</v>
      </c>
      <c r="P1242" s="132">
        <f>O1242*H1242</f>
        <v>0</v>
      </c>
      <c r="Q1242" s="132">
        <v>4.3229999999999998E-2</v>
      </c>
      <c r="R1242" s="132">
        <f>Q1242*H1242</f>
        <v>1.1999783399999999</v>
      </c>
      <c r="S1242" s="132">
        <v>0</v>
      </c>
      <c r="T1242" s="133">
        <f>S1242*H1242</f>
        <v>0</v>
      </c>
      <c r="AR1242" s="134" t="s">
        <v>276</v>
      </c>
      <c r="AT1242" s="134" t="s">
        <v>150</v>
      </c>
      <c r="AU1242" s="134" t="s">
        <v>78</v>
      </c>
      <c r="AY1242" s="18" t="s">
        <v>147</v>
      </c>
      <c r="BE1242" s="135">
        <f>IF(N1242="základní",J1242,0)</f>
        <v>0</v>
      </c>
      <c r="BF1242" s="135">
        <f>IF(N1242="snížená",J1242,0)</f>
        <v>0</v>
      </c>
      <c r="BG1242" s="135">
        <f>IF(N1242="zákl. přenesená",J1242,0)</f>
        <v>0</v>
      </c>
      <c r="BH1242" s="135">
        <f>IF(N1242="sníž. přenesená",J1242,0)</f>
        <v>0</v>
      </c>
      <c r="BI1242" s="135">
        <f>IF(N1242="nulová",J1242,0)</f>
        <v>0</v>
      </c>
      <c r="BJ1242" s="18" t="s">
        <v>76</v>
      </c>
      <c r="BK1242" s="135">
        <f>ROUND(I1242*H1242,2)</f>
        <v>0</v>
      </c>
      <c r="BL1242" s="18" t="s">
        <v>276</v>
      </c>
      <c r="BM1242" s="134" t="s">
        <v>2016</v>
      </c>
    </row>
    <row r="1243" spans="2:65" s="12" customFormat="1">
      <c r="B1243" s="140"/>
      <c r="D1243" s="141" t="s">
        <v>159</v>
      </c>
      <c r="E1243" s="142" t="s">
        <v>19</v>
      </c>
      <c r="F1243" s="143" t="s">
        <v>2017</v>
      </c>
      <c r="H1243" s="142" t="s">
        <v>19</v>
      </c>
      <c r="I1243" s="144"/>
      <c r="L1243" s="140"/>
      <c r="M1243" s="145"/>
      <c r="T1243" s="146"/>
      <c r="AT1243" s="142" t="s">
        <v>159</v>
      </c>
      <c r="AU1243" s="142" t="s">
        <v>78</v>
      </c>
      <c r="AV1243" s="12" t="s">
        <v>76</v>
      </c>
      <c r="AW1243" s="12" t="s">
        <v>32</v>
      </c>
      <c r="AX1243" s="12" t="s">
        <v>71</v>
      </c>
      <c r="AY1243" s="142" t="s">
        <v>147</v>
      </c>
    </row>
    <row r="1244" spans="2:65" s="13" customFormat="1" ht="22.5">
      <c r="B1244" s="147"/>
      <c r="D1244" s="141" t="s">
        <v>159</v>
      </c>
      <c r="E1244" s="148" t="s">
        <v>19</v>
      </c>
      <c r="F1244" s="149" t="s">
        <v>2018</v>
      </c>
      <c r="H1244" s="150">
        <v>13.804</v>
      </c>
      <c r="I1244" s="151"/>
      <c r="L1244" s="147"/>
      <c r="M1244" s="152"/>
      <c r="T1244" s="153"/>
      <c r="AT1244" s="148" t="s">
        <v>159</v>
      </c>
      <c r="AU1244" s="148" t="s">
        <v>78</v>
      </c>
      <c r="AV1244" s="13" t="s">
        <v>78</v>
      </c>
      <c r="AW1244" s="13" t="s">
        <v>32</v>
      </c>
      <c r="AX1244" s="13" t="s">
        <v>71</v>
      </c>
      <c r="AY1244" s="148" t="s">
        <v>147</v>
      </c>
    </row>
    <row r="1245" spans="2:65" s="13" customFormat="1">
      <c r="B1245" s="147"/>
      <c r="D1245" s="141" t="s">
        <v>159</v>
      </c>
      <c r="E1245" s="148" t="s">
        <v>19</v>
      </c>
      <c r="F1245" s="149" t="s">
        <v>2019</v>
      </c>
      <c r="H1245" s="150">
        <v>9.4260000000000002</v>
      </c>
      <c r="I1245" s="151"/>
      <c r="L1245" s="147"/>
      <c r="M1245" s="152"/>
      <c r="T1245" s="153"/>
      <c r="AT1245" s="148" t="s">
        <v>159</v>
      </c>
      <c r="AU1245" s="148" t="s">
        <v>78</v>
      </c>
      <c r="AV1245" s="13" t="s">
        <v>78</v>
      </c>
      <c r="AW1245" s="13" t="s">
        <v>32</v>
      </c>
      <c r="AX1245" s="13" t="s">
        <v>71</v>
      </c>
      <c r="AY1245" s="148" t="s">
        <v>147</v>
      </c>
    </row>
    <row r="1246" spans="2:65" s="13" customFormat="1">
      <c r="B1246" s="147"/>
      <c r="D1246" s="141" t="s">
        <v>159</v>
      </c>
      <c r="E1246" s="148" t="s">
        <v>19</v>
      </c>
      <c r="F1246" s="149" t="s">
        <v>2020</v>
      </c>
      <c r="H1246" s="150">
        <v>4.5279999999999996</v>
      </c>
      <c r="I1246" s="151"/>
      <c r="L1246" s="147"/>
      <c r="M1246" s="152"/>
      <c r="T1246" s="153"/>
      <c r="AT1246" s="148" t="s">
        <v>159</v>
      </c>
      <c r="AU1246" s="148" t="s">
        <v>78</v>
      </c>
      <c r="AV1246" s="13" t="s">
        <v>78</v>
      </c>
      <c r="AW1246" s="13" t="s">
        <v>32</v>
      </c>
      <c r="AX1246" s="13" t="s">
        <v>71</v>
      </c>
      <c r="AY1246" s="148" t="s">
        <v>147</v>
      </c>
    </row>
    <row r="1247" spans="2:65" s="14" customFormat="1">
      <c r="B1247" s="154"/>
      <c r="D1247" s="141" t="s">
        <v>159</v>
      </c>
      <c r="E1247" s="155" t="s">
        <v>19</v>
      </c>
      <c r="F1247" s="156" t="s">
        <v>163</v>
      </c>
      <c r="H1247" s="157">
        <v>27.757999999999999</v>
      </c>
      <c r="I1247" s="158"/>
      <c r="L1247" s="154"/>
      <c r="M1247" s="159"/>
      <c r="T1247" s="160"/>
      <c r="AT1247" s="155" t="s">
        <v>159</v>
      </c>
      <c r="AU1247" s="155" t="s">
        <v>78</v>
      </c>
      <c r="AV1247" s="14" t="s">
        <v>155</v>
      </c>
      <c r="AW1247" s="14" t="s">
        <v>32</v>
      </c>
      <c r="AX1247" s="14" t="s">
        <v>76</v>
      </c>
      <c r="AY1247" s="155" t="s">
        <v>147</v>
      </c>
    </row>
    <row r="1248" spans="2:65" s="1" customFormat="1" ht="62.65" customHeight="1">
      <c r="B1248" s="33"/>
      <c r="C1248" s="123" t="s">
        <v>2021</v>
      </c>
      <c r="D1248" s="123" t="s">
        <v>150</v>
      </c>
      <c r="E1248" s="124" t="s">
        <v>2022</v>
      </c>
      <c r="F1248" s="125" t="s">
        <v>2023</v>
      </c>
      <c r="G1248" s="126" t="s">
        <v>153</v>
      </c>
      <c r="H1248" s="127">
        <v>28.009</v>
      </c>
      <c r="I1248" s="128"/>
      <c r="J1248" s="129">
        <f>ROUND(I1248*H1248,2)</f>
        <v>0</v>
      </c>
      <c r="K1248" s="125" t="s">
        <v>154</v>
      </c>
      <c r="L1248" s="33"/>
      <c r="M1248" s="130" t="s">
        <v>19</v>
      </c>
      <c r="N1248" s="131" t="s">
        <v>42</v>
      </c>
      <c r="P1248" s="132">
        <f>O1248*H1248</f>
        <v>0</v>
      </c>
      <c r="Q1248" s="132">
        <v>4.6969999999999998E-2</v>
      </c>
      <c r="R1248" s="132">
        <f>Q1248*H1248</f>
        <v>1.31558273</v>
      </c>
      <c r="S1248" s="132">
        <v>0</v>
      </c>
      <c r="T1248" s="133">
        <f>S1248*H1248</f>
        <v>0</v>
      </c>
      <c r="AR1248" s="134" t="s">
        <v>276</v>
      </c>
      <c r="AT1248" s="134" t="s">
        <v>150</v>
      </c>
      <c r="AU1248" s="134" t="s">
        <v>78</v>
      </c>
      <c r="AY1248" s="18" t="s">
        <v>147</v>
      </c>
      <c r="BE1248" s="135">
        <f>IF(N1248="základní",J1248,0)</f>
        <v>0</v>
      </c>
      <c r="BF1248" s="135">
        <f>IF(N1248="snížená",J1248,0)</f>
        <v>0</v>
      </c>
      <c r="BG1248" s="135">
        <f>IF(N1248="zákl. přenesená",J1248,0)</f>
        <v>0</v>
      </c>
      <c r="BH1248" s="135">
        <f>IF(N1248="sníž. přenesená",J1248,0)</f>
        <v>0</v>
      </c>
      <c r="BI1248" s="135">
        <f>IF(N1248="nulová",J1248,0)</f>
        <v>0</v>
      </c>
      <c r="BJ1248" s="18" t="s">
        <v>76</v>
      </c>
      <c r="BK1248" s="135">
        <f>ROUND(I1248*H1248,2)</f>
        <v>0</v>
      </c>
      <c r="BL1248" s="18" t="s">
        <v>276</v>
      </c>
      <c r="BM1248" s="134" t="s">
        <v>2024</v>
      </c>
    </row>
    <row r="1249" spans="2:65" s="1" customFormat="1">
      <c r="B1249" s="33"/>
      <c r="D1249" s="136" t="s">
        <v>157</v>
      </c>
      <c r="F1249" s="137" t="s">
        <v>2025</v>
      </c>
      <c r="I1249" s="138"/>
      <c r="L1249" s="33"/>
      <c r="M1249" s="139"/>
      <c r="T1249" s="54"/>
      <c r="AT1249" s="18" t="s">
        <v>157</v>
      </c>
      <c r="AU1249" s="18" t="s">
        <v>78</v>
      </c>
    </row>
    <row r="1250" spans="2:65" s="12" customFormat="1">
      <c r="B1250" s="140"/>
      <c r="D1250" s="141" t="s">
        <v>159</v>
      </c>
      <c r="E1250" s="142" t="s">
        <v>19</v>
      </c>
      <c r="F1250" s="143" t="s">
        <v>2026</v>
      </c>
      <c r="H1250" s="142" t="s">
        <v>19</v>
      </c>
      <c r="I1250" s="144"/>
      <c r="L1250" s="140"/>
      <c r="M1250" s="145"/>
      <c r="T1250" s="146"/>
      <c r="AT1250" s="142" t="s">
        <v>159</v>
      </c>
      <c r="AU1250" s="142" t="s">
        <v>78</v>
      </c>
      <c r="AV1250" s="12" t="s">
        <v>76</v>
      </c>
      <c r="AW1250" s="12" t="s">
        <v>32</v>
      </c>
      <c r="AX1250" s="12" t="s">
        <v>71</v>
      </c>
      <c r="AY1250" s="142" t="s">
        <v>147</v>
      </c>
    </row>
    <row r="1251" spans="2:65" s="13" customFormat="1">
      <c r="B1251" s="147"/>
      <c r="D1251" s="141" t="s">
        <v>159</v>
      </c>
      <c r="E1251" s="148" t="s">
        <v>19</v>
      </c>
      <c r="F1251" s="149" t="s">
        <v>2027</v>
      </c>
      <c r="H1251" s="150">
        <v>21.856999999999999</v>
      </c>
      <c r="I1251" s="151"/>
      <c r="L1251" s="147"/>
      <c r="M1251" s="152"/>
      <c r="T1251" s="153"/>
      <c r="AT1251" s="148" t="s">
        <v>159</v>
      </c>
      <c r="AU1251" s="148" t="s">
        <v>78</v>
      </c>
      <c r="AV1251" s="13" t="s">
        <v>78</v>
      </c>
      <c r="AW1251" s="13" t="s">
        <v>32</v>
      </c>
      <c r="AX1251" s="13" t="s">
        <v>71</v>
      </c>
      <c r="AY1251" s="148" t="s">
        <v>147</v>
      </c>
    </row>
    <row r="1252" spans="2:65" s="13" customFormat="1">
      <c r="B1252" s="147"/>
      <c r="D1252" s="141" t="s">
        <v>159</v>
      </c>
      <c r="E1252" s="148" t="s">
        <v>19</v>
      </c>
      <c r="F1252" s="149" t="s">
        <v>2028</v>
      </c>
      <c r="H1252" s="150">
        <v>2.4529999999999998</v>
      </c>
      <c r="I1252" s="151"/>
      <c r="L1252" s="147"/>
      <c r="M1252" s="152"/>
      <c r="T1252" s="153"/>
      <c r="AT1252" s="148" t="s">
        <v>159</v>
      </c>
      <c r="AU1252" s="148" t="s">
        <v>78</v>
      </c>
      <c r="AV1252" s="13" t="s">
        <v>78</v>
      </c>
      <c r="AW1252" s="13" t="s">
        <v>32</v>
      </c>
      <c r="AX1252" s="13" t="s">
        <v>71</v>
      </c>
      <c r="AY1252" s="148" t="s">
        <v>147</v>
      </c>
    </row>
    <row r="1253" spans="2:65" s="13" customFormat="1">
      <c r="B1253" s="147"/>
      <c r="D1253" s="141" t="s">
        <v>159</v>
      </c>
      <c r="E1253" s="148" t="s">
        <v>19</v>
      </c>
      <c r="F1253" s="149" t="s">
        <v>2029</v>
      </c>
      <c r="H1253" s="150">
        <v>3.6989999999999998</v>
      </c>
      <c r="I1253" s="151"/>
      <c r="L1253" s="147"/>
      <c r="M1253" s="152"/>
      <c r="T1253" s="153"/>
      <c r="AT1253" s="148" t="s">
        <v>159</v>
      </c>
      <c r="AU1253" s="148" t="s">
        <v>78</v>
      </c>
      <c r="AV1253" s="13" t="s">
        <v>78</v>
      </c>
      <c r="AW1253" s="13" t="s">
        <v>32</v>
      </c>
      <c r="AX1253" s="13" t="s">
        <v>71</v>
      </c>
      <c r="AY1253" s="148" t="s">
        <v>147</v>
      </c>
    </row>
    <row r="1254" spans="2:65" s="14" customFormat="1">
      <c r="B1254" s="154"/>
      <c r="D1254" s="141" t="s">
        <v>159</v>
      </c>
      <c r="E1254" s="155" t="s">
        <v>19</v>
      </c>
      <c r="F1254" s="156" t="s">
        <v>163</v>
      </c>
      <c r="H1254" s="157">
        <v>28.009</v>
      </c>
      <c r="I1254" s="158"/>
      <c r="L1254" s="154"/>
      <c r="M1254" s="159"/>
      <c r="T1254" s="160"/>
      <c r="AT1254" s="155" t="s">
        <v>159</v>
      </c>
      <c r="AU1254" s="155" t="s">
        <v>78</v>
      </c>
      <c r="AV1254" s="14" t="s">
        <v>155</v>
      </c>
      <c r="AW1254" s="14" t="s">
        <v>32</v>
      </c>
      <c r="AX1254" s="14" t="s">
        <v>76</v>
      </c>
      <c r="AY1254" s="155" t="s">
        <v>147</v>
      </c>
    </row>
    <row r="1255" spans="2:65" s="1" customFormat="1" ht="44.25" customHeight="1">
      <c r="B1255" s="33"/>
      <c r="C1255" s="123" t="s">
        <v>2030</v>
      </c>
      <c r="D1255" s="123" t="s">
        <v>150</v>
      </c>
      <c r="E1255" s="124" t="s">
        <v>2031</v>
      </c>
      <c r="F1255" s="125" t="s">
        <v>2032</v>
      </c>
      <c r="G1255" s="126" t="s">
        <v>317</v>
      </c>
      <c r="H1255" s="127">
        <v>25.628</v>
      </c>
      <c r="I1255" s="128"/>
      <c r="J1255" s="129">
        <f>ROUND(I1255*H1255,2)</f>
        <v>0</v>
      </c>
      <c r="K1255" s="125" t="s">
        <v>154</v>
      </c>
      <c r="L1255" s="33"/>
      <c r="M1255" s="130" t="s">
        <v>19</v>
      </c>
      <c r="N1255" s="131" t="s">
        <v>42</v>
      </c>
      <c r="P1255" s="132">
        <f>O1255*H1255</f>
        <v>0</v>
      </c>
      <c r="Q1255" s="132">
        <v>1.6199999999999999E-3</v>
      </c>
      <c r="R1255" s="132">
        <f>Q1255*H1255</f>
        <v>4.1517359999999996E-2</v>
      </c>
      <c r="S1255" s="132">
        <v>0</v>
      </c>
      <c r="T1255" s="133">
        <f>S1255*H1255</f>
        <v>0</v>
      </c>
      <c r="AR1255" s="134" t="s">
        <v>276</v>
      </c>
      <c r="AT1255" s="134" t="s">
        <v>150</v>
      </c>
      <c r="AU1255" s="134" t="s">
        <v>78</v>
      </c>
      <c r="AY1255" s="18" t="s">
        <v>147</v>
      </c>
      <c r="BE1255" s="135">
        <f>IF(N1255="základní",J1255,0)</f>
        <v>0</v>
      </c>
      <c r="BF1255" s="135">
        <f>IF(N1255="snížená",J1255,0)</f>
        <v>0</v>
      </c>
      <c r="BG1255" s="135">
        <f>IF(N1255="zákl. přenesená",J1255,0)</f>
        <v>0</v>
      </c>
      <c r="BH1255" s="135">
        <f>IF(N1255="sníž. přenesená",J1255,0)</f>
        <v>0</v>
      </c>
      <c r="BI1255" s="135">
        <f>IF(N1255="nulová",J1255,0)</f>
        <v>0</v>
      </c>
      <c r="BJ1255" s="18" t="s">
        <v>76</v>
      </c>
      <c r="BK1255" s="135">
        <f>ROUND(I1255*H1255,2)</f>
        <v>0</v>
      </c>
      <c r="BL1255" s="18" t="s">
        <v>276</v>
      </c>
      <c r="BM1255" s="134" t="s">
        <v>2033</v>
      </c>
    </row>
    <row r="1256" spans="2:65" s="1" customFormat="1">
      <c r="B1256" s="33"/>
      <c r="D1256" s="136" t="s">
        <v>157</v>
      </c>
      <c r="F1256" s="137" t="s">
        <v>2034</v>
      </c>
      <c r="I1256" s="138"/>
      <c r="L1256" s="33"/>
      <c r="M1256" s="139"/>
      <c r="T1256" s="54"/>
      <c r="AT1256" s="18" t="s">
        <v>157</v>
      </c>
      <c r="AU1256" s="18" t="s">
        <v>78</v>
      </c>
    </row>
    <row r="1257" spans="2:65" s="12" customFormat="1">
      <c r="B1257" s="140"/>
      <c r="D1257" s="141" t="s">
        <v>159</v>
      </c>
      <c r="E1257" s="142" t="s">
        <v>19</v>
      </c>
      <c r="F1257" s="143" t="s">
        <v>2007</v>
      </c>
      <c r="H1257" s="142" t="s">
        <v>19</v>
      </c>
      <c r="I1257" s="144"/>
      <c r="L1257" s="140"/>
      <c r="M1257" s="145"/>
      <c r="T1257" s="146"/>
      <c r="AT1257" s="142" t="s">
        <v>159</v>
      </c>
      <c r="AU1257" s="142" t="s">
        <v>78</v>
      </c>
      <c r="AV1257" s="12" t="s">
        <v>76</v>
      </c>
      <c r="AW1257" s="12" t="s">
        <v>32</v>
      </c>
      <c r="AX1257" s="12" t="s">
        <v>71</v>
      </c>
      <c r="AY1257" s="142" t="s">
        <v>147</v>
      </c>
    </row>
    <row r="1258" spans="2:65" s="13" customFormat="1">
      <c r="B1258" s="147"/>
      <c r="D1258" s="141" t="s">
        <v>159</v>
      </c>
      <c r="E1258" s="148" t="s">
        <v>19</v>
      </c>
      <c r="F1258" s="149" t="s">
        <v>2035</v>
      </c>
      <c r="H1258" s="150">
        <v>3.7</v>
      </c>
      <c r="I1258" s="151"/>
      <c r="L1258" s="147"/>
      <c r="M1258" s="152"/>
      <c r="T1258" s="153"/>
      <c r="AT1258" s="148" t="s">
        <v>159</v>
      </c>
      <c r="AU1258" s="148" t="s">
        <v>78</v>
      </c>
      <c r="AV1258" s="13" t="s">
        <v>78</v>
      </c>
      <c r="AW1258" s="13" t="s">
        <v>32</v>
      </c>
      <c r="AX1258" s="13" t="s">
        <v>71</v>
      </c>
      <c r="AY1258" s="148" t="s">
        <v>147</v>
      </c>
    </row>
    <row r="1259" spans="2:65" s="13" customFormat="1">
      <c r="B1259" s="147"/>
      <c r="D1259" s="141" t="s">
        <v>159</v>
      </c>
      <c r="E1259" s="148" t="s">
        <v>19</v>
      </c>
      <c r="F1259" s="149" t="s">
        <v>2036</v>
      </c>
      <c r="H1259" s="150">
        <v>0.13700000000000001</v>
      </c>
      <c r="I1259" s="151"/>
      <c r="L1259" s="147"/>
      <c r="M1259" s="152"/>
      <c r="T1259" s="153"/>
      <c r="AT1259" s="148" t="s">
        <v>159</v>
      </c>
      <c r="AU1259" s="148" t="s">
        <v>78</v>
      </c>
      <c r="AV1259" s="13" t="s">
        <v>78</v>
      </c>
      <c r="AW1259" s="13" t="s">
        <v>32</v>
      </c>
      <c r="AX1259" s="13" t="s">
        <v>71</v>
      </c>
      <c r="AY1259" s="148" t="s">
        <v>147</v>
      </c>
    </row>
    <row r="1260" spans="2:65" s="13" customFormat="1">
      <c r="B1260" s="147"/>
      <c r="D1260" s="141" t="s">
        <v>159</v>
      </c>
      <c r="E1260" s="148" t="s">
        <v>19</v>
      </c>
      <c r="F1260" s="149" t="s">
        <v>2037</v>
      </c>
      <c r="H1260" s="150">
        <v>3.04</v>
      </c>
      <c r="I1260" s="151"/>
      <c r="L1260" s="147"/>
      <c r="M1260" s="152"/>
      <c r="T1260" s="153"/>
      <c r="AT1260" s="148" t="s">
        <v>159</v>
      </c>
      <c r="AU1260" s="148" t="s">
        <v>78</v>
      </c>
      <c r="AV1260" s="13" t="s">
        <v>78</v>
      </c>
      <c r="AW1260" s="13" t="s">
        <v>32</v>
      </c>
      <c r="AX1260" s="13" t="s">
        <v>71</v>
      </c>
      <c r="AY1260" s="148" t="s">
        <v>147</v>
      </c>
    </row>
    <row r="1261" spans="2:65" s="13" customFormat="1">
      <c r="B1261" s="147"/>
      <c r="D1261" s="141" t="s">
        <v>159</v>
      </c>
      <c r="E1261" s="148" t="s">
        <v>19</v>
      </c>
      <c r="F1261" s="149" t="s">
        <v>2038</v>
      </c>
      <c r="H1261" s="150">
        <v>-0.65500000000000003</v>
      </c>
      <c r="I1261" s="151"/>
      <c r="L1261" s="147"/>
      <c r="M1261" s="152"/>
      <c r="T1261" s="153"/>
      <c r="AT1261" s="148" t="s">
        <v>159</v>
      </c>
      <c r="AU1261" s="148" t="s">
        <v>78</v>
      </c>
      <c r="AV1261" s="13" t="s">
        <v>78</v>
      </c>
      <c r="AW1261" s="13" t="s">
        <v>32</v>
      </c>
      <c r="AX1261" s="13" t="s">
        <v>71</v>
      </c>
      <c r="AY1261" s="148" t="s">
        <v>147</v>
      </c>
    </row>
    <row r="1262" spans="2:65" s="13" customFormat="1">
      <c r="B1262" s="147"/>
      <c r="D1262" s="141" t="s">
        <v>159</v>
      </c>
      <c r="E1262" s="148" t="s">
        <v>19</v>
      </c>
      <c r="F1262" s="149" t="s">
        <v>2039</v>
      </c>
      <c r="H1262" s="150">
        <v>0.48499999999999999</v>
      </c>
      <c r="I1262" s="151"/>
      <c r="L1262" s="147"/>
      <c r="M1262" s="152"/>
      <c r="T1262" s="153"/>
      <c r="AT1262" s="148" t="s">
        <v>159</v>
      </c>
      <c r="AU1262" s="148" t="s">
        <v>78</v>
      </c>
      <c r="AV1262" s="13" t="s">
        <v>78</v>
      </c>
      <c r="AW1262" s="13" t="s">
        <v>32</v>
      </c>
      <c r="AX1262" s="13" t="s">
        <v>71</v>
      </c>
      <c r="AY1262" s="148" t="s">
        <v>147</v>
      </c>
    </row>
    <row r="1263" spans="2:65" s="13" customFormat="1">
      <c r="B1263" s="147"/>
      <c r="D1263" s="141" t="s">
        <v>159</v>
      </c>
      <c r="E1263" s="148" t="s">
        <v>19</v>
      </c>
      <c r="F1263" s="149" t="s">
        <v>2040</v>
      </c>
      <c r="H1263" s="150">
        <v>3.3010000000000002</v>
      </c>
      <c r="I1263" s="151"/>
      <c r="L1263" s="147"/>
      <c r="M1263" s="152"/>
      <c r="T1263" s="153"/>
      <c r="AT1263" s="148" t="s">
        <v>159</v>
      </c>
      <c r="AU1263" s="148" t="s">
        <v>78</v>
      </c>
      <c r="AV1263" s="13" t="s">
        <v>78</v>
      </c>
      <c r="AW1263" s="13" t="s">
        <v>32</v>
      </c>
      <c r="AX1263" s="13" t="s">
        <v>71</v>
      </c>
      <c r="AY1263" s="148" t="s">
        <v>147</v>
      </c>
    </row>
    <row r="1264" spans="2:65" s="13" customFormat="1">
      <c r="B1264" s="147"/>
      <c r="D1264" s="141" t="s">
        <v>159</v>
      </c>
      <c r="E1264" s="148" t="s">
        <v>19</v>
      </c>
      <c r="F1264" s="149" t="s">
        <v>2041</v>
      </c>
      <c r="H1264" s="150">
        <v>3.41</v>
      </c>
      <c r="I1264" s="151"/>
      <c r="L1264" s="147"/>
      <c r="M1264" s="152"/>
      <c r="T1264" s="153"/>
      <c r="AT1264" s="148" t="s">
        <v>159</v>
      </c>
      <c r="AU1264" s="148" t="s">
        <v>78</v>
      </c>
      <c r="AV1264" s="13" t="s">
        <v>78</v>
      </c>
      <c r="AW1264" s="13" t="s">
        <v>32</v>
      </c>
      <c r="AX1264" s="13" t="s">
        <v>71</v>
      </c>
      <c r="AY1264" s="148" t="s">
        <v>147</v>
      </c>
    </row>
    <row r="1265" spans="2:65" s="13" customFormat="1">
      <c r="B1265" s="147"/>
      <c r="D1265" s="141" t="s">
        <v>159</v>
      </c>
      <c r="E1265" s="148" t="s">
        <v>19</v>
      </c>
      <c r="F1265" s="149" t="s">
        <v>2042</v>
      </c>
      <c r="H1265" s="150">
        <v>3.7</v>
      </c>
      <c r="I1265" s="151"/>
      <c r="L1265" s="147"/>
      <c r="M1265" s="152"/>
      <c r="T1265" s="153"/>
      <c r="AT1265" s="148" t="s">
        <v>159</v>
      </c>
      <c r="AU1265" s="148" t="s">
        <v>78</v>
      </c>
      <c r="AV1265" s="13" t="s">
        <v>78</v>
      </c>
      <c r="AW1265" s="13" t="s">
        <v>32</v>
      </c>
      <c r="AX1265" s="13" t="s">
        <v>71</v>
      </c>
      <c r="AY1265" s="148" t="s">
        <v>147</v>
      </c>
    </row>
    <row r="1266" spans="2:65" s="13" customFormat="1">
      <c r="B1266" s="147"/>
      <c r="D1266" s="141" t="s">
        <v>159</v>
      </c>
      <c r="E1266" s="148" t="s">
        <v>19</v>
      </c>
      <c r="F1266" s="149" t="s">
        <v>2043</v>
      </c>
      <c r="H1266" s="150">
        <v>3.3849999999999998</v>
      </c>
      <c r="I1266" s="151"/>
      <c r="L1266" s="147"/>
      <c r="M1266" s="152"/>
      <c r="T1266" s="153"/>
      <c r="AT1266" s="148" t="s">
        <v>159</v>
      </c>
      <c r="AU1266" s="148" t="s">
        <v>78</v>
      </c>
      <c r="AV1266" s="13" t="s">
        <v>78</v>
      </c>
      <c r="AW1266" s="13" t="s">
        <v>32</v>
      </c>
      <c r="AX1266" s="13" t="s">
        <v>71</v>
      </c>
      <c r="AY1266" s="148" t="s">
        <v>147</v>
      </c>
    </row>
    <row r="1267" spans="2:65" s="13" customFormat="1">
      <c r="B1267" s="147"/>
      <c r="D1267" s="141" t="s">
        <v>159</v>
      </c>
      <c r="E1267" s="148" t="s">
        <v>19</v>
      </c>
      <c r="F1267" s="149" t="s">
        <v>2037</v>
      </c>
      <c r="H1267" s="150">
        <v>3.04</v>
      </c>
      <c r="I1267" s="151"/>
      <c r="L1267" s="147"/>
      <c r="M1267" s="152"/>
      <c r="T1267" s="153"/>
      <c r="AT1267" s="148" t="s">
        <v>159</v>
      </c>
      <c r="AU1267" s="148" t="s">
        <v>78</v>
      </c>
      <c r="AV1267" s="13" t="s">
        <v>78</v>
      </c>
      <c r="AW1267" s="13" t="s">
        <v>32</v>
      </c>
      <c r="AX1267" s="13" t="s">
        <v>71</v>
      </c>
      <c r="AY1267" s="148" t="s">
        <v>147</v>
      </c>
    </row>
    <row r="1268" spans="2:65" s="13" customFormat="1">
      <c r="B1268" s="147"/>
      <c r="D1268" s="141" t="s">
        <v>159</v>
      </c>
      <c r="E1268" s="148" t="s">
        <v>19</v>
      </c>
      <c r="F1268" s="149" t="s">
        <v>2044</v>
      </c>
      <c r="H1268" s="150">
        <v>1.6</v>
      </c>
      <c r="I1268" s="151"/>
      <c r="L1268" s="147"/>
      <c r="M1268" s="152"/>
      <c r="T1268" s="153"/>
      <c r="AT1268" s="148" t="s">
        <v>159</v>
      </c>
      <c r="AU1268" s="148" t="s">
        <v>78</v>
      </c>
      <c r="AV1268" s="13" t="s">
        <v>78</v>
      </c>
      <c r="AW1268" s="13" t="s">
        <v>32</v>
      </c>
      <c r="AX1268" s="13" t="s">
        <v>71</v>
      </c>
      <c r="AY1268" s="148" t="s">
        <v>147</v>
      </c>
    </row>
    <row r="1269" spans="2:65" s="13" customFormat="1">
      <c r="B1269" s="147"/>
      <c r="D1269" s="141" t="s">
        <v>159</v>
      </c>
      <c r="E1269" s="148" t="s">
        <v>19</v>
      </c>
      <c r="F1269" s="149" t="s">
        <v>2039</v>
      </c>
      <c r="H1269" s="150">
        <v>0.48499999999999999</v>
      </c>
      <c r="I1269" s="151"/>
      <c r="L1269" s="147"/>
      <c r="M1269" s="152"/>
      <c r="T1269" s="153"/>
      <c r="AT1269" s="148" t="s">
        <v>159</v>
      </c>
      <c r="AU1269" s="148" t="s">
        <v>78</v>
      </c>
      <c r="AV1269" s="13" t="s">
        <v>78</v>
      </c>
      <c r="AW1269" s="13" t="s">
        <v>32</v>
      </c>
      <c r="AX1269" s="13" t="s">
        <v>71</v>
      </c>
      <c r="AY1269" s="148" t="s">
        <v>147</v>
      </c>
    </row>
    <row r="1270" spans="2:65" s="14" customFormat="1">
      <c r="B1270" s="154"/>
      <c r="D1270" s="141" t="s">
        <v>159</v>
      </c>
      <c r="E1270" s="155" t="s">
        <v>19</v>
      </c>
      <c r="F1270" s="156" t="s">
        <v>163</v>
      </c>
      <c r="H1270" s="157">
        <v>25.628</v>
      </c>
      <c r="I1270" s="158"/>
      <c r="L1270" s="154"/>
      <c r="M1270" s="159"/>
      <c r="T1270" s="160"/>
      <c r="AT1270" s="155" t="s">
        <v>159</v>
      </c>
      <c r="AU1270" s="155" t="s">
        <v>78</v>
      </c>
      <c r="AV1270" s="14" t="s">
        <v>155</v>
      </c>
      <c r="AW1270" s="14" t="s">
        <v>32</v>
      </c>
      <c r="AX1270" s="14" t="s">
        <v>76</v>
      </c>
      <c r="AY1270" s="155" t="s">
        <v>147</v>
      </c>
    </row>
    <row r="1271" spans="2:65" s="1" customFormat="1" ht="44.25" customHeight="1">
      <c r="B1271" s="33"/>
      <c r="C1271" s="123" t="s">
        <v>2045</v>
      </c>
      <c r="D1271" s="123" t="s">
        <v>150</v>
      </c>
      <c r="E1271" s="124" t="s">
        <v>2046</v>
      </c>
      <c r="F1271" s="125" t="s">
        <v>2047</v>
      </c>
      <c r="G1271" s="126" t="s">
        <v>153</v>
      </c>
      <c r="H1271" s="127">
        <v>110.911</v>
      </c>
      <c r="I1271" s="128"/>
      <c r="J1271" s="129">
        <f>ROUND(I1271*H1271,2)</f>
        <v>0</v>
      </c>
      <c r="K1271" s="125" t="s">
        <v>154</v>
      </c>
      <c r="L1271" s="33"/>
      <c r="M1271" s="130" t="s">
        <v>19</v>
      </c>
      <c r="N1271" s="131" t="s">
        <v>42</v>
      </c>
      <c r="P1271" s="132">
        <f>O1271*H1271</f>
        <v>0</v>
      </c>
      <c r="Q1271" s="132">
        <v>2.0000000000000001E-4</v>
      </c>
      <c r="R1271" s="132">
        <f>Q1271*H1271</f>
        <v>2.2182200000000003E-2</v>
      </c>
      <c r="S1271" s="132">
        <v>0</v>
      </c>
      <c r="T1271" s="133">
        <f>S1271*H1271</f>
        <v>0</v>
      </c>
      <c r="AR1271" s="134" t="s">
        <v>276</v>
      </c>
      <c r="AT1271" s="134" t="s">
        <v>150</v>
      </c>
      <c r="AU1271" s="134" t="s">
        <v>78</v>
      </c>
      <c r="AY1271" s="18" t="s">
        <v>147</v>
      </c>
      <c r="BE1271" s="135">
        <f>IF(N1271="základní",J1271,0)</f>
        <v>0</v>
      </c>
      <c r="BF1271" s="135">
        <f>IF(N1271="snížená",J1271,0)</f>
        <v>0</v>
      </c>
      <c r="BG1271" s="135">
        <f>IF(N1271="zákl. přenesená",J1271,0)</f>
        <v>0</v>
      </c>
      <c r="BH1271" s="135">
        <f>IF(N1271="sníž. přenesená",J1271,0)</f>
        <v>0</v>
      </c>
      <c r="BI1271" s="135">
        <f>IF(N1271="nulová",J1271,0)</f>
        <v>0</v>
      </c>
      <c r="BJ1271" s="18" t="s">
        <v>76</v>
      </c>
      <c r="BK1271" s="135">
        <f>ROUND(I1271*H1271,2)</f>
        <v>0</v>
      </c>
      <c r="BL1271" s="18" t="s">
        <v>276</v>
      </c>
      <c r="BM1271" s="134" t="s">
        <v>2048</v>
      </c>
    </row>
    <row r="1272" spans="2:65" s="1" customFormat="1">
      <c r="B1272" s="33"/>
      <c r="D1272" s="136" t="s">
        <v>157</v>
      </c>
      <c r="F1272" s="137" t="s">
        <v>2049</v>
      </c>
      <c r="I1272" s="138"/>
      <c r="L1272" s="33"/>
      <c r="M1272" s="139"/>
      <c r="T1272" s="54"/>
      <c r="AT1272" s="18" t="s">
        <v>157</v>
      </c>
      <c r="AU1272" s="18" t="s">
        <v>78</v>
      </c>
    </row>
    <row r="1273" spans="2:65" s="13" customFormat="1">
      <c r="B1273" s="147"/>
      <c r="D1273" s="141" t="s">
        <v>159</v>
      </c>
      <c r="E1273" s="148" t="s">
        <v>19</v>
      </c>
      <c r="F1273" s="149" t="s">
        <v>2050</v>
      </c>
      <c r="H1273" s="150">
        <v>110.911</v>
      </c>
      <c r="I1273" s="151"/>
      <c r="L1273" s="147"/>
      <c r="M1273" s="152"/>
      <c r="T1273" s="153"/>
      <c r="AT1273" s="148" t="s">
        <v>159</v>
      </c>
      <c r="AU1273" s="148" t="s">
        <v>78</v>
      </c>
      <c r="AV1273" s="13" t="s">
        <v>78</v>
      </c>
      <c r="AW1273" s="13" t="s">
        <v>32</v>
      </c>
      <c r="AX1273" s="13" t="s">
        <v>76</v>
      </c>
      <c r="AY1273" s="148" t="s">
        <v>147</v>
      </c>
    </row>
    <row r="1274" spans="2:65" s="1" customFormat="1" ht="78" customHeight="1">
      <c r="B1274" s="33"/>
      <c r="C1274" s="123" t="s">
        <v>2051</v>
      </c>
      <c r="D1274" s="123" t="s">
        <v>150</v>
      </c>
      <c r="E1274" s="124" t="s">
        <v>2052</v>
      </c>
      <c r="F1274" s="125" t="s">
        <v>2053</v>
      </c>
      <c r="G1274" s="126" t="s">
        <v>153</v>
      </c>
      <c r="H1274" s="127">
        <v>8.0190000000000001</v>
      </c>
      <c r="I1274" s="128"/>
      <c r="J1274" s="129">
        <f>ROUND(I1274*H1274,2)</f>
        <v>0</v>
      </c>
      <c r="K1274" s="125" t="s">
        <v>154</v>
      </c>
      <c r="L1274" s="33"/>
      <c r="M1274" s="130" t="s">
        <v>19</v>
      </c>
      <c r="N1274" s="131" t="s">
        <v>42</v>
      </c>
      <c r="P1274" s="132">
        <f>O1274*H1274</f>
        <v>0</v>
      </c>
      <c r="Q1274" s="132">
        <v>5.6959999999999997E-2</v>
      </c>
      <c r="R1274" s="132">
        <f>Q1274*H1274</f>
        <v>0.45676223999999999</v>
      </c>
      <c r="S1274" s="132">
        <v>0</v>
      </c>
      <c r="T1274" s="133">
        <f>S1274*H1274</f>
        <v>0</v>
      </c>
      <c r="AR1274" s="134" t="s">
        <v>276</v>
      </c>
      <c r="AT1274" s="134" t="s">
        <v>150</v>
      </c>
      <c r="AU1274" s="134" t="s">
        <v>78</v>
      </c>
      <c r="AY1274" s="18" t="s">
        <v>147</v>
      </c>
      <c r="BE1274" s="135">
        <f>IF(N1274="základní",J1274,0)</f>
        <v>0</v>
      </c>
      <c r="BF1274" s="135">
        <f>IF(N1274="snížená",J1274,0)</f>
        <v>0</v>
      </c>
      <c r="BG1274" s="135">
        <f>IF(N1274="zákl. přenesená",J1274,0)</f>
        <v>0</v>
      </c>
      <c r="BH1274" s="135">
        <f>IF(N1274="sníž. přenesená",J1274,0)</f>
        <v>0</v>
      </c>
      <c r="BI1274" s="135">
        <f>IF(N1274="nulová",J1274,0)</f>
        <v>0</v>
      </c>
      <c r="BJ1274" s="18" t="s">
        <v>76</v>
      </c>
      <c r="BK1274" s="135">
        <f>ROUND(I1274*H1274,2)</f>
        <v>0</v>
      </c>
      <c r="BL1274" s="18" t="s">
        <v>276</v>
      </c>
      <c r="BM1274" s="134" t="s">
        <v>2054</v>
      </c>
    </row>
    <row r="1275" spans="2:65" s="1" customFormat="1">
      <c r="B1275" s="33"/>
      <c r="D1275" s="136" t="s">
        <v>157</v>
      </c>
      <c r="F1275" s="137" t="s">
        <v>2055</v>
      </c>
      <c r="I1275" s="138"/>
      <c r="L1275" s="33"/>
      <c r="M1275" s="139"/>
      <c r="T1275" s="54"/>
      <c r="AT1275" s="18" t="s">
        <v>157</v>
      </c>
      <c r="AU1275" s="18" t="s">
        <v>78</v>
      </c>
    </row>
    <row r="1276" spans="2:65" s="12" customFormat="1">
      <c r="B1276" s="140"/>
      <c r="D1276" s="141" t="s">
        <v>159</v>
      </c>
      <c r="E1276" s="142" t="s">
        <v>19</v>
      </c>
      <c r="F1276" s="143" t="s">
        <v>2056</v>
      </c>
      <c r="H1276" s="142" t="s">
        <v>19</v>
      </c>
      <c r="I1276" s="144"/>
      <c r="L1276" s="140"/>
      <c r="M1276" s="145"/>
      <c r="T1276" s="146"/>
      <c r="AT1276" s="142" t="s">
        <v>159</v>
      </c>
      <c r="AU1276" s="142" t="s">
        <v>78</v>
      </c>
      <c r="AV1276" s="12" t="s">
        <v>76</v>
      </c>
      <c r="AW1276" s="12" t="s">
        <v>32</v>
      </c>
      <c r="AX1276" s="12" t="s">
        <v>71</v>
      </c>
      <c r="AY1276" s="142" t="s">
        <v>147</v>
      </c>
    </row>
    <row r="1277" spans="2:65" s="12" customFormat="1">
      <c r="B1277" s="140"/>
      <c r="D1277" s="141" t="s">
        <v>159</v>
      </c>
      <c r="E1277" s="142" t="s">
        <v>19</v>
      </c>
      <c r="F1277" s="143" t="s">
        <v>2057</v>
      </c>
      <c r="H1277" s="142" t="s">
        <v>19</v>
      </c>
      <c r="I1277" s="144"/>
      <c r="L1277" s="140"/>
      <c r="M1277" s="145"/>
      <c r="T1277" s="146"/>
      <c r="AT1277" s="142" t="s">
        <v>159</v>
      </c>
      <c r="AU1277" s="142" t="s">
        <v>78</v>
      </c>
      <c r="AV1277" s="12" t="s">
        <v>76</v>
      </c>
      <c r="AW1277" s="12" t="s">
        <v>32</v>
      </c>
      <c r="AX1277" s="12" t="s">
        <v>71</v>
      </c>
      <c r="AY1277" s="142" t="s">
        <v>147</v>
      </c>
    </row>
    <row r="1278" spans="2:65" s="13" customFormat="1">
      <c r="B1278" s="147"/>
      <c r="D1278" s="141" t="s">
        <v>159</v>
      </c>
      <c r="E1278" s="148" t="s">
        <v>19</v>
      </c>
      <c r="F1278" s="149" t="s">
        <v>2058</v>
      </c>
      <c r="H1278" s="150">
        <v>3.399</v>
      </c>
      <c r="I1278" s="151"/>
      <c r="L1278" s="147"/>
      <c r="M1278" s="152"/>
      <c r="T1278" s="153"/>
      <c r="AT1278" s="148" t="s">
        <v>159</v>
      </c>
      <c r="AU1278" s="148" t="s">
        <v>78</v>
      </c>
      <c r="AV1278" s="13" t="s">
        <v>78</v>
      </c>
      <c r="AW1278" s="13" t="s">
        <v>32</v>
      </c>
      <c r="AX1278" s="13" t="s">
        <v>71</v>
      </c>
      <c r="AY1278" s="148" t="s">
        <v>147</v>
      </c>
    </row>
    <row r="1279" spans="2:65" s="13" customFormat="1">
      <c r="B1279" s="147"/>
      <c r="D1279" s="141" t="s">
        <v>159</v>
      </c>
      <c r="E1279" s="148" t="s">
        <v>19</v>
      </c>
      <c r="F1279" s="149" t="s">
        <v>2059</v>
      </c>
      <c r="H1279" s="150">
        <v>4.62</v>
      </c>
      <c r="I1279" s="151"/>
      <c r="L1279" s="147"/>
      <c r="M1279" s="152"/>
      <c r="T1279" s="153"/>
      <c r="AT1279" s="148" t="s">
        <v>159</v>
      </c>
      <c r="AU1279" s="148" t="s">
        <v>78</v>
      </c>
      <c r="AV1279" s="13" t="s">
        <v>78</v>
      </c>
      <c r="AW1279" s="13" t="s">
        <v>32</v>
      </c>
      <c r="AX1279" s="13" t="s">
        <v>71</v>
      </c>
      <c r="AY1279" s="148" t="s">
        <v>147</v>
      </c>
    </row>
    <row r="1280" spans="2:65" s="14" customFormat="1">
      <c r="B1280" s="154"/>
      <c r="D1280" s="141" t="s">
        <v>159</v>
      </c>
      <c r="E1280" s="155" t="s">
        <v>19</v>
      </c>
      <c r="F1280" s="156" t="s">
        <v>163</v>
      </c>
      <c r="H1280" s="157">
        <v>8.0190000000000001</v>
      </c>
      <c r="I1280" s="158"/>
      <c r="L1280" s="154"/>
      <c r="M1280" s="159"/>
      <c r="T1280" s="160"/>
      <c r="AT1280" s="155" t="s">
        <v>159</v>
      </c>
      <c r="AU1280" s="155" t="s">
        <v>78</v>
      </c>
      <c r="AV1280" s="14" t="s">
        <v>155</v>
      </c>
      <c r="AW1280" s="14" t="s">
        <v>32</v>
      </c>
      <c r="AX1280" s="14" t="s">
        <v>76</v>
      </c>
      <c r="AY1280" s="155" t="s">
        <v>147</v>
      </c>
    </row>
    <row r="1281" spans="2:65" s="1" customFormat="1" ht="62.65" customHeight="1">
      <c r="B1281" s="33"/>
      <c r="C1281" s="123" t="s">
        <v>2060</v>
      </c>
      <c r="D1281" s="123" t="s">
        <v>150</v>
      </c>
      <c r="E1281" s="124" t="s">
        <v>2061</v>
      </c>
      <c r="F1281" s="125" t="s">
        <v>2062</v>
      </c>
      <c r="G1281" s="126" t="s">
        <v>153</v>
      </c>
      <c r="H1281" s="127">
        <v>31.548999999999999</v>
      </c>
      <c r="I1281" s="128"/>
      <c r="J1281" s="129">
        <f>ROUND(I1281*H1281,2)</f>
        <v>0</v>
      </c>
      <c r="K1281" s="125" t="s">
        <v>154</v>
      </c>
      <c r="L1281" s="33"/>
      <c r="M1281" s="130" t="s">
        <v>19</v>
      </c>
      <c r="N1281" s="131" t="s">
        <v>42</v>
      </c>
      <c r="P1281" s="132">
        <f>O1281*H1281</f>
        <v>0</v>
      </c>
      <c r="Q1281" s="132">
        <v>2.7199999999999998E-2</v>
      </c>
      <c r="R1281" s="132">
        <f>Q1281*H1281</f>
        <v>0.85813279999999992</v>
      </c>
      <c r="S1281" s="132">
        <v>0</v>
      </c>
      <c r="T1281" s="133">
        <f>S1281*H1281</f>
        <v>0</v>
      </c>
      <c r="AR1281" s="134" t="s">
        <v>276</v>
      </c>
      <c r="AT1281" s="134" t="s">
        <v>150</v>
      </c>
      <c r="AU1281" s="134" t="s">
        <v>78</v>
      </c>
      <c r="AY1281" s="18" t="s">
        <v>147</v>
      </c>
      <c r="BE1281" s="135">
        <f>IF(N1281="základní",J1281,0)</f>
        <v>0</v>
      </c>
      <c r="BF1281" s="135">
        <f>IF(N1281="snížená",J1281,0)</f>
        <v>0</v>
      </c>
      <c r="BG1281" s="135">
        <f>IF(N1281="zákl. přenesená",J1281,0)</f>
        <v>0</v>
      </c>
      <c r="BH1281" s="135">
        <f>IF(N1281="sníž. přenesená",J1281,0)</f>
        <v>0</v>
      </c>
      <c r="BI1281" s="135">
        <f>IF(N1281="nulová",J1281,0)</f>
        <v>0</v>
      </c>
      <c r="BJ1281" s="18" t="s">
        <v>76</v>
      </c>
      <c r="BK1281" s="135">
        <f>ROUND(I1281*H1281,2)</f>
        <v>0</v>
      </c>
      <c r="BL1281" s="18" t="s">
        <v>276</v>
      </c>
      <c r="BM1281" s="134" t="s">
        <v>2063</v>
      </c>
    </row>
    <row r="1282" spans="2:65" s="1" customFormat="1">
      <c r="B1282" s="33"/>
      <c r="D1282" s="136" t="s">
        <v>157</v>
      </c>
      <c r="F1282" s="137" t="s">
        <v>2064</v>
      </c>
      <c r="I1282" s="138"/>
      <c r="L1282" s="33"/>
      <c r="M1282" s="139"/>
      <c r="T1282" s="54"/>
      <c r="AT1282" s="18" t="s">
        <v>157</v>
      </c>
      <c r="AU1282" s="18" t="s">
        <v>78</v>
      </c>
    </row>
    <row r="1283" spans="2:65" s="12" customFormat="1">
      <c r="B1283" s="140"/>
      <c r="D1283" s="141" t="s">
        <v>159</v>
      </c>
      <c r="E1283" s="142" t="s">
        <v>19</v>
      </c>
      <c r="F1283" s="143" t="s">
        <v>2065</v>
      </c>
      <c r="H1283" s="142" t="s">
        <v>19</v>
      </c>
      <c r="I1283" s="144"/>
      <c r="L1283" s="140"/>
      <c r="M1283" s="145"/>
      <c r="T1283" s="146"/>
      <c r="AT1283" s="142" t="s">
        <v>159</v>
      </c>
      <c r="AU1283" s="142" t="s">
        <v>78</v>
      </c>
      <c r="AV1283" s="12" t="s">
        <v>76</v>
      </c>
      <c r="AW1283" s="12" t="s">
        <v>32</v>
      </c>
      <c r="AX1283" s="12" t="s">
        <v>71</v>
      </c>
      <c r="AY1283" s="142" t="s">
        <v>147</v>
      </c>
    </row>
    <row r="1284" spans="2:65" s="13" customFormat="1" ht="22.5">
      <c r="B1284" s="147"/>
      <c r="D1284" s="141" t="s">
        <v>159</v>
      </c>
      <c r="E1284" s="148" t="s">
        <v>19</v>
      </c>
      <c r="F1284" s="149" t="s">
        <v>2066</v>
      </c>
      <c r="H1284" s="150">
        <v>10.682</v>
      </c>
      <c r="I1284" s="151"/>
      <c r="L1284" s="147"/>
      <c r="M1284" s="152"/>
      <c r="T1284" s="153"/>
      <c r="AT1284" s="148" t="s">
        <v>159</v>
      </c>
      <c r="AU1284" s="148" t="s">
        <v>78</v>
      </c>
      <c r="AV1284" s="13" t="s">
        <v>78</v>
      </c>
      <c r="AW1284" s="13" t="s">
        <v>32</v>
      </c>
      <c r="AX1284" s="13" t="s">
        <v>71</v>
      </c>
      <c r="AY1284" s="148" t="s">
        <v>147</v>
      </c>
    </row>
    <row r="1285" spans="2:65" s="13" customFormat="1" ht="22.5">
      <c r="B1285" s="147"/>
      <c r="D1285" s="141" t="s">
        <v>159</v>
      </c>
      <c r="E1285" s="148" t="s">
        <v>19</v>
      </c>
      <c r="F1285" s="149" t="s">
        <v>2067</v>
      </c>
      <c r="H1285" s="150">
        <v>18.108000000000001</v>
      </c>
      <c r="I1285" s="151"/>
      <c r="L1285" s="147"/>
      <c r="M1285" s="152"/>
      <c r="T1285" s="153"/>
      <c r="AT1285" s="148" t="s">
        <v>159</v>
      </c>
      <c r="AU1285" s="148" t="s">
        <v>78</v>
      </c>
      <c r="AV1285" s="13" t="s">
        <v>78</v>
      </c>
      <c r="AW1285" s="13" t="s">
        <v>32</v>
      </c>
      <c r="AX1285" s="13" t="s">
        <v>71</v>
      </c>
      <c r="AY1285" s="148" t="s">
        <v>147</v>
      </c>
    </row>
    <row r="1286" spans="2:65" s="13" customFormat="1">
      <c r="B1286" s="147"/>
      <c r="D1286" s="141" t="s">
        <v>159</v>
      </c>
      <c r="E1286" s="148" t="s">
        <v>19</v>
      </c>
      <c r="F1286" s="149" t="s">
        <v>2068</v>
      </c>
      <c r="H1286" s="150">
        <v>2.0299999999999998</v>
      </c>
      <c r="I1286" s="151"/>
      <c r="L1286" s="147"/>
      <c r="M1286" s="152"/>
      <c r="T1286" s="153"/>
      <c r="AT1286" s="148" t="s">
        <v>159</v>
      </c>
      <c r="AU1286" s="148" t="s">
        <v>78</v>
      </c>
      <c r="AV1286" s="13" t="s">
        <v>78</v>
      </c>
      <c r="AW1286" s="13" t="s">
        <v>32</v>
      </c>
      <c r="AX1286" s="13" t="s">
        <v>71</v>
      </c>
      <c r="AY1286" s="148" t="s">
        <v>147</v>
      </c>
    </row>
    <row r="1287" spans="2:65" s="13" customFormat="1">
      <c r="B1287" s="147"/>
      <c r="D1287" s="141" t="s">
        <v>159</v>
      </c>
      <c r="E1287" s="148" t="s">
        <v>19</v>
      </c>
      <c r="F1287" s="149" t="s">
        <v>2069</v>
      </c>
      <c r="H1287" s="150">
        <v>0.72899999999999998</v>
      </c>
      <c r="I1287" s="151"/>
      <c r="L1287" s="147"/>
      <c r="M1287" s="152"/>
      <c r="T1287" s="153"/>
      <c r="AT1287" s="148" t="s">
        <v>159</v>
      </c>
      <c r="AU1287" s="148" t="s">
        <v>78</v>
      </c>
      <c r="AV1287" s="13" t="s">
        <v>78</v>
      </c>
      <c r="AW1287" s="13" t="s">
        <v>32</v>
      </c>
      <c r="AX1287" s="13" t="s">
        <v>71</v>
      </c>
      <c r="AY1287" s="148" t="s">
        <v>147</v>
      </c>
    </row>
    <row r="1288" spans="2:65" s="14" customFormat="1">
      <c r="B1288" s="154"/>
      <c r="D1288" s="141" t="s">
        <v>159</v>
      </c>
      <c r="E1288" s="155" t="s">
        <v>19</v>
      </c>
      <c r="F1288" s="156" t="s">
        <v>163</v>
      </c>
      <c r="H1288" s="157">
        <v>31.548999999999999</v>
      </c>
      <c r="I1288" s="158"/>
      <c r="L1288" s="154"/>
      <c r="M1288" s="159"/>
      <c r="T1288" s="160"/>
      <c r="AT1288" s="155" t="s">
        <v>159</v>
      </c>
      <c r="AU1288" s="155" t="s">
        <v>78</v>
      </c>
      <c r="AV1288" s="14" t="s">
        <v>155</v>
      </c>
      <c r="AW1288" s="14" t="s">
        <v>32</v>
      </c>
      <c r="AX1288" s="14" t="s">
        <v>76</v>
      </c>
      <c r="AY1288" s="155" t="s">
        <v>147</v>
      </c>
    </row>
    <row r="1289" spans="2:65" s="1" customFormat="1" ht="62.65" customHeight="1">
      <c r="B1289" s="33"/>
      <c r="C1289" s="123" t="s">
        <v>2070</v>
      </c>
      <c r="D1289" s="123" t="s">
        <v>150</v>
      </c>
      <c r="E1289" s="124" t="s">
        <v>2071</v>
      </c>
      <c r="F1289" s="125" t="s">
        <v>2072</v>
      </c>
      <c r="G1289" s="126" t="s">
        <v>153</v>
      </c>
      <c r="H1289" s="127">
        <v>4.1349999999999998</v>
      </c>
      <c r="I1289" s="128"/>
      <c r="J1289" s="129">
        <f>ROUND(I1289*H1289,2)</f>
        <v>0</v>
      </c>
      <c r="K1289" s="125" t="s">
        <v>154</v>
      </c>
      <c r="L1289" s="33"/>
      <c r="M1289" s="130" t="s">
        <v>19</v>
      </c>
      <c r="N1289" s="131" t="s">
        <v>42</v>
      </c>
      <c r="P1289" s="132">
        <f>O1289*H1289</f>
        <v>0</v>
      </c>
      <c r="Q1289" s="132">
        <v>2.7910000000000001E-2</v>
      </c>
      <c r="R1289" s="132">
        <f>Q1289*H1289</f>
        <v>0.11540784999999999</v>
      </c>
      <c r="S1289" s="132">
        <v>0</v>
      </c>
      <c r="T1289" s="133">
        <f>S1289*H1289</f>
        <v>0</v>
      </c>
      <c r="AR1289" s="134" t="s">
        <v>276</v>
      </c>
      <c r="AT1289" s="134" t="s">
        <v>150</v>
      </c>
      <c r="AU1289" s="134" t="s">
        <v>78</v>
      </c>
      <c r="AY1289" s="18" t="s">
        <v>147</v>
      </c>
      <c r="BE1289" s="135">
        <f>IF(N1289="základní",J1289,0)</f>
        <v>0</v>
      </c>
      <c r="BF1289" s="135">
        <f>IF(N1289="snížená",J1289,0)</f>
        <v>0</v>
      </c>
      <c r="BG1289" s="135">
        <f>IF(N1289="zákl. přenesená",J1289,0)</f>
        <v>0</v>
      </c>
      <c r="BH1289" s="135">
        <f>IF(N1289="sníž. přenesená",J1289,0)</f>
        <v>0</v>
      </c>
      <c r="BI1289" s="135">
        <f>IF(N1289="nulová",J1289,0)</f>
        <v>0</v>
      </c>
      <c r="BJ1289" s="18" t="s">
        <v>76</v>
      </c>
      <c r="BK1289" s="135">
        <f>ROUND(I1289*H1289,2)</f>
        <v>0</v>
      </c>
      <c r="BL1289" s="18" t="s">
        <v>276</v>
      </c>
      <c r="BM1289" s="134" t="s">
        <v>2073</v>
      </c>
    </row>
    <row r="1290" spans="2:65" s="1" customFormat="1">
      <c r="B1290" s="33"/>
      <c r="D1290" s="136" t="s">
        <v>157</v>
      </c>
      <c r="F1290" s="137" t="s">
        <v>2074</v>
      </c>
      <c r="I1290" s="138"/>
      <c r="L1290" s="33"/>
      <c r="M1290" s="139"/>
      <c r="T1290" s="54"/>
      <c r="AT1290" s="18" t="s">
        <v>157</v>
      </c>
      <c r="AU1290" s="18" t="s">
        <v>78</v>
      </c>
    </row>
    <row r="1291" spans="2:65" s="12" customFormat="1">
      <c r="B1291" s="140"/>
      <c r="D1291" s="141" t="s">
        <v>159</v>
      </c>
      <c r="E1291" s="142" t="s">
        <v>19</v>
      </c>
      <c r="F1291" s="143" t="s">
        <v>2075</v>
      </c>
      <c r="H1291" s="142" t="s">
        <v>19</v>
      </c>
      <c r="I1291" s="144"/>
      <c r="L1291" s="140"/>
      <c r="M1291" s="145"/>
      <c r="T1291" s="146"/>
      <c r="AT1291" s="142" t="s">
        <v>159</v>
      </c>
      <c r="AU1291" s="142" t="s">
        <v>78</v>
      </c>
      <c r="AV1291" s="12" t="s">
        <v>76</v>
      </c>
      <c r="AW1291" s="12" t="s">
        <v>32</v>
      </c>
      <c r="AX1291" s="12" t="s">
        <v>71</v>
      </c>
      <c r="AY1291" s="142" t="s">
        <v>147</v>
      </c>
    </row>
    <row r="1292" spans="2:65" s="13" customFormat="1">
      <c r="B1292" s="147"/>
      <c r="D1292" s="141" t="s">
        <v>159</v>
      </c>
      <c r="E1292" s="148" t="s">
        <v>19</v>
      </c>
      <c r="F1292" s="149" t="s">
        <v>2076</v>
      </c>
      <c r="H1292" s="150">
        <v>4.1349999999999998</v>
      </c>
      <c r="I1292" s="151"/>
      <c r="L1292" s="147"/>
      <c r="M1292" s="152"/>
      <c r="T1292" s="153"/>
      <c r="AT1292" s="148" t="s">
        <v>159</v>
      </c>
      <c r="AU1292" s="148" t="s">
        <v>78</v>
      </c>
      <c r="AV1292" s="13" t="s">
        <v>78</v>
      </c>
      <c r="AW1292" s="13" t="s">
        <v>32</v>
      </c>
      <c r="AX1292" s="13" t="s">
        <v>76</v>
      </c>
      <c r="AY1292" s="148" t="s">
        <v>147</v>
      </c>
    </row>
    <row r="1293" spans="2:65" s="1" customFormat="1" ht="62.65" customHeight="1">
      <c r="B1293" s="33"/>
      <c r="C1293" s="123" t="s">
        <v>2077</v>
      </c>
      <c r="D1293" s="123" t="s">
        <v>150</v>
      </c>
      <c r="E1293" s="124" t="s">
        <v>2078</v>
      </c>
      <c r="F1293" s="125" t="s">
        <v>2079</v>
      </c>
      <c r="G1293" s="126" t="s">
        <v>153</v>
      </c>
      <c r="H1293" s="127">
        <v>2.8879999999999999</v>
      </c>
      <c r="I1293" s="128"/>
      <c r="J1293" s="129">
        <f>ROUND(I1293*H1293,2)</f>
        <v>0</v>
      </c>
      <c r="K1293" s="125" t="s">
        <v>154</v>
      </c>
      <c r="L1293" s="33"/>
      <c r="M1293" s="130" t="s">
        <v>19</v>
      </c>
      <c r="N1293" s="131" t="s">
        <v>42</v>
      </c>
      <c r="P1293" s="132">
        <f>O1293*H1293</f>
        <v>0</v>
      </c>
      <c r="Q1293" s="132">
        <v>2.8549999999999999E-2</v>
      </c>
      <c r="R1293" s="132">
        <f>Q1293*H1293</f>
        <v>8.2452399999999995E-2</v>
      </c>
      <c r="S1293" s="132">
        <v>0</v>
      </c>
      <c r="T1293" s="133">
        <f>S1293*H1293</f>
        <v>0</v>
      </c>
      <c r="AR1293" s="134" t="s">
        <v>276</v>
      </c>
      <c r="AT1293" s="134" t="s">
        <v>150</v>
      </c>
      <c r="AU1293" s="134" t="s">
        <v>78</v>
      </c>
      <c r="AY1293" s="18" t="s">
        <v>147</v>
      </c>
      <c r="BE1293" s="135">
        <f>IF(N1293="základní",J1293,0)</f>
        <v>0</v>
      </c>
      <c r="BF1293" s="135">
        <f>IF(N1293="snížená",J1293,0)</f>
        <v>0</v>
      </c>
      <c r="BG1293" s="135">
        <f>IF(N1293="zákl. přenesená",J1293,0)</f>
        <v>0</v>
      </c>
      <c r="BH1293" s="135">
        <f>IF(N1293="sníž. přenesená",J1293,0)</f>
        <v>0</v>
      </c>
      <c r="BI1293" s="135">
        <f>IF(N1293="nulová",J1293,0)</f>
        <v>0</v>
      </c>
      <c r="BJ1293" s="18" t="s">
        <v>76</v>
      </c>
      <c r="BK1293" s="135">
        <f>ROUND(I1293*H1293,2)</f>
        <v>0</v>
      </c>
      <c r="BL1293" s="18" t="s">
        <v>276</v>
      </c>
      <c r="BM1293" s="134" t="s">
        <v>2080</v>
      </c>
    </row>
    <row r="1294" spans="2:65" s="1" customFormat="1">
      <c r="B1294" s="33"/>
      <c r="D1294" s="136" t="s">
        <v>157</v>
      </c>
      <c r="F1294" s="137" t="s">
        <v>2081</v>
      </c>
      <c r="I1294" s="138"/>
      <c r="L1294" s="33"/>
      <c r="M1294" s="139"/>
      <c r="T1294" s="54"/>
      <c r="AT1294" s="18" t="s">
        <v>157</v>
      </c>
      <c r="AU1294" s="18" t="s">
        <v>78</v>
      </c>
    </row>
    <row r="1295" spans="2:65" s="12" customFormat="1">
      <c r="B1295" s="140"/>
      <c r="D1295" s="141" t="s">
        <v>159</v>
      </c>
      <c r="E1295" s="142" t="s">
        <v>19</v>
      </c>
      <c r="F1295" s="143" t="s">
        <v>2065</v>
      </c>
      <c r="H1295" s="142" t="s">
        <v>19</v>
      </c>
      <c r="I1295" s="144"/>
      <c r="L1295" s="140"/>
      <c r="M1295" s="145"/>
      <c r="T1295" s="146"/>
      <c r="AT1295" s="142" t="s">
        <v>159</v>
      </c>
      <c r="AU1295" s="142" t="s">
        <v>78</v>
      </c>
      <c r="AV1295" s="12" t="s">
        <v>76</v>
      </c>
      <c r="AW1295" s="12" t="s">
        <v>32</v>
      </c>
      <c r="AX1295" s="12" t="s">
        <v>71</v>
      </c>
      <c r="AY1295" s="142" t="s">
        <v>147</v>
      </c>
    </row>
    <row r="1296" spans="2:65" s="13" customFormat="1">
      <c r="B1296" s="147"/>
      <c r="D1296" s="141" t="s">
        <v>159</v>
      </c>
      <c r="E1296" s="148" t="s">
        <v>19</v>
      </c>
      <c r="F1296" s="149" t="s">
        <v>2082</v>
      </c>
      <c r="H1296" s="150">
        <v>2.8879999999999999</v>
      </c>
      <c r="I1296" s="151"/>
      <c r="L1296" s="147"/>
      <c r="M1296" s="152"/>
      <c r="T1296" s="153"/>
      <c r="AT1296" s="148" t="s">
        <v>159</v>
      </c>
      <c r="AU1296" s="148" t="s">
        <v>78</v>
      </c>
      <c r="AV1296" s="13" t="s">
        <v>78</v>
      </c>
      <c r="AW1296" s="13" t="s">
        <v>32</v>
      </c>
      <c r="AX1296" s="13" t="s">
        <v>76</v>
      </c>
      <c r="AY1296" s="148" t="s">
        <v>147</v>
      </c>
    </row>
    <row r="1297" spans="2:65" s="1" customFormat="1" ht="44.25" customHeight="1">
      <c r="B1297" s="33"/>
      <c r="C1297" s="123" t="s">
        <v>2083</v>
      </c>
      <c r="D1297" s="123" t="s">
        <v>150</v>
      </c>
      <c r="E1297" s="124" t="s">
        <v>2084</v>
      </c>
      <c r="F1297" s="125" t="s">
        <v>2085</v>
      </c>
      <c r="G1297" s="126" t="s">
        <v>153</v>
      </c>
      <c r="H1297" s="127">
        <v>38.590000000000003</v>
      </c>
      <c r="I1297" s="128"/>
      <c r="J1297" s="129">
        <f>ROUND(I1297*H1297,2)</f>
        <v>0</v>
      </c>
      <c r="K1297" s="125" t="s">
        <v>154</v>
      </c>
      <c r="L1297" s="33"/>
      <c r="M1297" s="130" t="s">
        <v>19</v>
      </c>
      <c r="N1297" s="131" t="s">
        <v>42</v>
      </c>
      <c r="P1297" s="132">
        <f>O1297*H1297</f>
        <v>0</v>
      </c>
      <c r="Q1297" s="132">
        <v>1E-4</v>
      </c>
      <c r="R1297" s="132">
        <f>Q1297*H1297</f>
        <v>3.8590000000000005E-3</v>
      </c>
      <c r="S1297" s="132">
        <v>0</v>
      </c>
      <c r="T1297" s="133">
        <f>S1297*H1297</f>
        <v>0</v>
      </c>
      <c r="AR1297" s="134" t="s">
        <v>276</v>
      </c>
      <c r="AT1297" s="134" t="s">
        <v>150</v>
      </c>
      <c r="AU1297" s="134" t="s">
        <v>78</v>
      </c>
      <c r="AY1297" s="18" t="s">
        <v>147</v>
      </c>
      <c r="BE1297" s="135">
        <f>IF(N1297="základní",J1297,0)</f>
        <v>0</v>
      </c>
      <c r="BF1297" s="135">
        <f>IF(N1297="snížená",J1297,0)</f>
        <v>0</v>
      </c>
      <c r="BG1297" s="135">
        <f>IF(N1297="zákl. přenesená",J1297,0)</f>
        <v>0</v>
      </c>
      <c r="BH1297" s="135">
        <f>IF(N1297="sníž. přenesená",J1297,0)</f>
        <v>0</v>
      </c>
      <c r="BI1297" s="135">
        <f>IF(N1297="nulová",J1297,0)</f>
        <v>0</v>
      </c>
      <c r="BJ1297" s="18" t="s">
        <v>76</v>
      </c>
      <c r="BK1297" s="135">
        <f>ROUND(I1297*H1297,2)</f>
        <v>0</v>
      </c>
      <c r="BL1297" s="18" t="s">
        <v>276</v>
      </c>
      <c r="BM1297" s="134" t="s">
        <v>2086</v>
      </c>
    </row>
    <row r="1298" spans="2:65" s="1" customFormat="1">
      <c r="B1298" s="33"/>
      <c r="D1298" s="136" t="s">
        <v>157</v>
      </c>
      <c r="F1298" s="137" t="s">
        <v>2087</v>
      </c>
      <c r="I1298" s="138"/>
      <c r="L1298" s="33"/>
      <c r="M1298" s="139"/>
      <c r="T1298" s="54"/>
      <c r="AT1298" s="18" t="s">
        <v>157</v>
      </c>
      <c r="AU1298" s="18" t="s">
        <v>78</v>
      </c>
    </row>
    <row r="1299" spans="2:65" s="13" customFormat="1">
      <c r="B1299" s="147"/>
      <c r="D1299" s="141" t="s">
        <v>159</v>
      </c>
      <c r="E1299" s="148" t="s">
        <v>19</v>
      </c>
      <c r="F1299" s="149" t="s">
        <v>2088</v>
      </c>
      <c r="H1299" s="150">
        <v>38.590000000000003</v>
      </c>
      <c r="I1299" s="151"/>
      <c r="L1299" s="147"/>
      <c r="M1299" s="152"/>
      <c r="T1299" s="153"/>
      <c r="AT1299" s="148" t="s">
        <v>159</v>
      </c>
      <c r="AU1299" s="148" t="s">
        <v>78</v>
      </c>
      <c r="AV1299" s="13" t="s">
        <v>78</v>
      </c>
      <c r="AW1299" s="13" t="s">
        <v>32</v>
      </c>
      <c r="AX1299" s="13" t="s">
        <v>76</v>
      </c>
      <c r="AY1299" s="148" t="s">
        <v>147</v>
      </c>
    </row>
    <row r="1300" spans="2:65" s="1" customFormat="1" ht="49.15" customHeight="1">
      <c r="B1300" s="33"/>
      <c r="C1300" s="123" t="s">
        <v>2089</v>
      </c>
      <c r="D1300" s="123" t="s">
        <v>150</v>
      </c>
      <c r="E1300" s="124" t="s">
        <v>2090</v>
      </c>
      <c r="F1300" s="125" t="s">
        <v>2091</v>
      </c>
      <c r="G1300" s="126" t="s">
        <v>153</v>
      </c>
      <c r="H1300" s="127">
        <v>88.843000000000004</v>
      </c>
      <c r="I1300" s="128"/>
      <c r="J1300" s="129">
        <f>ROUND(I1300*H1300,2)</f>
        <v>0</v>
      </c>
      <c r="K1300" s="125" t="s">
        <v>154</v>
      </c>
      <c r="L1300" s="33"/>
      <c r="M1300" s="130" t="s">
        <v>19</v>
      </c>
      <c r="N1300" s="131" t="s">
        <v>42</v>
      </c>
      <c r="P1300" s="132">
        <f>O1300*H1300</f>
        <v>0</v>
      </c>
      <c r="Q1300" s="132">
        <v>1.26E-2</v>
      </c>
      <c r="R1300" s="132">
        <f>Q1300*H1300</f>
        <v>1.1194218</v>
      </c>
      <c r="S1300" s="132">
        <v>0</v>
      </c>
      <c r="T1300" s="133">
        <f>S1300*H1300</f>
        <v>0</v>
      </c>
      <c r="AR1300" s="134" t="s">
        <v>276</v>
      </c>
      <c r="AT1300" s="134" t="s">
        <v>150</v>
      </c>
      <c r="AU1300" s="134" t="s">
        <v>78</v>
      </c>
      <c r="AY1300" s="18" t="s">
        <v>147</v>
      </c>
      <c r="BE1300" s="135">
        <f>IF(N1300="základní",J1300,0)</f>
        <v>0</v>
      </c>
      <c r="BF1300" s="135">
        <f>IF(N1300="snížená",J1300,0)</f>
        <v>0</v>
      </c>
      <c r="BG1300" s="135">
        <f>IF(N1300="zákl. přenesená",J1300,0)</f>
        <v>0</v>
      </c>
      <c r="BH1300" s="135">
        <f>IF(N1300="sníž. přenesená",J1300,0)</f>
        <v>0</v>
      </c>
      <c r="BI1300" s="135">
        <f>IF(N1300="nulová",J1300,0)</f>
        <v>0</v>
      </c>
      <c r="BJ1300" s="18" t="s">
        <v>76</v>
      </c>
      <c r="BK1300" s="135">
        <f>ROUND(I1300*H1300,2)</f>
        <v>0</v>
      </c>
      <c r="BL1300" s="18" t="s">
        <v>276</v>
      </c>
      <c r="BM1300" s="134" t="s">
        <v>2092</v>
      </c>
    </row>
    <row r="1301" spans="2:65" s="1" customFormat="1">
      <c r="B1301" s="33"/>
      <c r="D1301" s="136" t="s">
        <v>157</v>
      </c>
      <c r="F1301" s="137" t="s">
        <v>2093</v>
      </c>
      <c r="I1301" s="138"/>
      <c r="L1301" s="33"/>
      <c r="M1301" s="139"/>
      <c r="T1301" s="54"/>
      <c r="AT1301" s="18" t="s">
        <v>157</v>
      </c>
      <c r="AU1301" s="18" t="s">
        <v>78</v>
      </c>
    </row>
    <row r="1302" spans="2:65" s="12" customFormat="1">
      <c r="B1302" s="140"/>
      <c r="D1302" s="141" t="s">
        <v>159</v>
      </c>
      <c r="E1302" s="142" t="s">
        <v>19</v>
      </c>
      <c r="F1302" s="143" t="s">
        <v>2094</v>
      </c>
      <c r="H1302" s="142" t="s">
        <v>19</v>
      </c>
      <c r="I1302" s="144"/>
      <c r="L1302" s="140"/>
      <c r="M1302" s="145"/>
      <c r="T1302" s="146"/>
      <c r="AT1302" s="142" t="s">
        <v>159</v>
      </c>
      <c r="AU1302" s="142" t="s">
        <v>78</v>
      </c>
      <c r="AV1302" s="12" t="s">
        <v>76</v>
      </c>
      <c r="AW1302" s="12" t="s">
        <v>32</v>
      </c>
      <c r="AX1302" s="12" t="s">
        <v>71</v>
      </c>
      <c r="AY1302" s="142" t="s">
        <v>147</v>
      </c>
    </row>
    <row r="1303" spans="2:65" s="13" customFormat="1">
      <c r="B1303" s="147"/>
      <c r="D1303" s="141" t="s">
        <v>159</v>
      </c>
      <c r="E1303" s="148" t="s">
        <v>19</v>
      </c>
      <c r="F1303" s="149" t="s">
        <v>2095</v>
      </c>
      <c r="H1303" s="150">
        <v>6.08</v>
      </c>
      <c r="I1303" s="151"/>
      <c r="L1303" s="147"/>
      <c r="M1303" s="152"/>
      <c r="T1303" s="153"/>
      <c r="AT1303" s="148" t="s">
        <v>159</v>
      </c>
      <c r="AU1303" s="148" t="s">
        <v>78</v>
      </c>
      <c r="AV1303" s="13" t="s">
        <v>78</v>
      </c>
      <c r="AW1303" s="13" t="s">
        <v>32</v>
      </c>
      <c r="AX1303" s="13" t="s">
        <v>71</v>
      </c>
      <c r="AY1303" s="148" t="s">
        <v>147</v>
      </c>
    </row>
    <row r="1304" spans="2:65" s="13" customFormat="1">
      <c r="B1304" s="147"/>
      <c r="D1304" s="141" t="s">
        <v>159</v>
      </c>
      <c r="E1304" s="148" t="s">
        <v>19</v>
      </c>
      <c r="F1304" s="149" t="s">
        <v>2096</v>
      </c>
      <c r="H1304" s="150">
        <v>8.84</v>
      </c>
      <c r="I1304" s="151"/>
      <c r="L1304" s="147"/>
      <c r="M1304" s="152"/>
      <c r="T1304" s="153"/>
      <c r="AT1304" s="148" t="s">
        <v>159</v>
      </c>
      <c r="AU1304" s="148" t="s">
        <v>78</v>
      </c>
      <c r="AV1304" s="13" t="s">
        <v>78</v>
      </c>
      <c r="AW1304" s="13" t="s">
        <v>32</v>
      </c>
      <c r="AX1304" s="13" t="s">
        <v>71</v>
      </c>
      <c r="AY1304" s="148" t="s">
        <v>147</v>
      </c>
    </row>
    <row r="1305" spans="2:65" s="13" customFormat="1">
      <c r="B1305" s="147"/>
      <c r="D1305" s="141" t="s">
        <v>159</v>
      </c>
      <c r="E1305" s="148" t="s">
        <v>19</v>
      </c>
      <c r="F1305" s="149" t="s">
        <v>2097</v>
      </c>
      <c r="H1305" s="150">
        <v>7.39</v>
      </c>
      <c r="I1305" s="151"/>
      <c r="L1305" s="147"/>
      <c r="M1305" s="152"/>
      <c r="T1305" s="153"/>
      <c r="AT1305" s="148" t="s">
        <v>159</v>
      </c>
      <c r="AU1305" s="148" t="s">
        <v>78</v>
      </c>
      <c r="AV1305" s="13" t="s">
        <v>78</v>
      </c>
      <c r="AW1305" s="13" t="s">
        <v>32</v>
      </c>
      <c r="AX1305" s="13" t="s">
        <v>71</v>
      </c>
      <c r="AY1305" s="148" t="s">
        <v>147</v>
      </c>
    </row>
    <row r="1306" spans="2:65" s="13" customFormat="1">
      <c r="B1306" s="147"/>
      <c r="D1306" s="141" t="s">
        <v>159</v>
      </c>
      <c r="E1306" s="148" t="s">
        <v>19</v>
      </c>
      <c r="F1306" s="149" t="s">
        <v>2098</v>
      </c>
      <c r="H1306" s="150">
        <v>15.89</v>
      </c>
      <c r="I1306" s="151"/>
      <c r="L1306" s="147"/>
      <c r="M1306" s="152"/>
      <c r="T1306" s="153"/>
      <c r="AT1306" s="148" t="s">
        <v>159</v>
      </c>
      <c r="AU1306" s="148" t="s">
        <v>78</v>
      </c>
      <c r="AV1306" s="13" t="s">
        <v>78</v>
      </c>
      <c r="AW1306" s="13" t="s">
        <v>32</v>
      </c>
      <c r="AX1306" s="13" t="s">
        <v>71</v>
      </c>
      <c r="AY1306" s="148" t="s">
        <v>147</v>
      </c>
    </row>
    <row r="1307" spans="2:65" s="13" customFormat="1">
      <c r="B1307" s="147"/>
      <c r="D1307" s="141" t="s">
        <v>159</v>
      </c>
      <c r="E1307" s="148" t="s">
        <v>19</v>
      </c>
      <c r="F1307" s="149" t="s">
        <v>2099</v>
      </c>
      <c r="H1307" s="150">
        <v>4.4000000000000004</v>
      </c>
      <c r="I1307" s="151"/>
      <c r="L1307" s="147"/>
      <c r="M1307" s="152"/>
      <c r="T1307" s="153"/>
      <c r="AT1307" s="148" t="s">
        <v>159</v>
      </c>
      <c r="AU1307" s="148" t="s">
        <v>78</v>
      </c>
      <c r="AV1307" s="13" t="s">
        <v>78</v>
      </c>
      <c r="AW1307" s="13" t="s">
        <v>32</v>
      </c>
      <c r="AX1307" s="13" t="s">
        <v>71</v>
      </c>
      <c r="AY1307" s="148" t="s">
        <v>147</v>
      </c>
    </row>
    <row r="1308" spans="2:65" s="13" customFormat="1">
      <c r="B1308" s="147"/>
      <c r="D1308" s="141" t="s">
        <v>159</v>
      </c>
      <c r="E1308" s="148" t="s">
        <v>19</v>
      </c>
      <c r="F1308" s="149" t="s">
        <v>2100</v>
      </c>
      <c r="H1308" s="150">
        <v>7.22</v>
      </c>
      <c r="I1308" s="151"/>
      <c r="L1308" s="147"/>
      <c r="M1308" s="152"/>
      <c r="T1308" s="153"/>
      <c r="AT1308" s="148" t="s">
        <v>159</v>
      </c>
      <c r="AU1308" s="148" t="s">
        <v>78</v>
      </c>
      <c r="AV1308" s="13" t="s">
        <v>78</v>
      </c>
      <c r="AW1308" s="13" t="s">
        <v>32</v>
      </c>
      <c r="AX1308" s="13" t="s">
        <v>71</v>
      </c>
      <c r="AY1308" s="148" t="s">
        <v>147</v>
      </c>
    </row>
    <row r="1309" spans="2:65" s="13" customFormat="1">
      <c r="B1309" s="147"/>
      <c r="D1309" s="141" t="s">
        <v>159</v>
      </c>
      <c r="E1309" s="148" t="s">
        <v>19</v>
      </c>
      <c r="F1309" s="149" t="s">
        <v>2101</v>
      </c>
      <c r="H1309" s="150">
        <v>14.25</v>
      </c>
      <c r="I1309" s="151"/>
      <c r="L1309" s="147"/>
      <c r="M1309" s="152"/>
      <c r="T1309" s="153"/>
      <c r="AT1309" s="148" t="s">
        <v>159</v>
      </c>
      <c r="AU1309" s="148" t="s">
        <v>78</v>
      </c>
      <c r="AV1309" s="13" t="s">
        <v>78</v>
      </c>
      <c r="AW1309" s="13" t="s">
        <v>32</v>
      </c>
      <c r="AX1309" s="13" t="s">
        <v>71</v>
      </c>
      <c r="AY1309" s="148" t="s">
        <v>147</v>
      </c>
    </row>
    <row r="1310" spans="2:65" s="13" customFormat="1">
      <c r="B1310" s="147"/>
      <c r="D1310" s="141" t="s">
        <v>159</v>
      </c>
      <c r="E1310" s="148" t="s">
        <v>19</v>
      </c>
      <c r="F1310" s="149" t="s">
        <v>2102</v>
      </c>
      <c r="H1310" s="150">
        <v>2.63</v>
      </c>
      <c r="I1310" s="151"/>
      <c r="L1310" s="147"/>
      <c r="M1310" s="152"/>
      <c r="T1310" s="153"/>
      <c r="AT1310" s="148" t="s">
        <v>159</v>
      </c>
      <c r="AU1310" s="148" t="s">
        <v>78</v>
      </c>
      <c r="AV1310" s="13" t="s">
        <v>78</v>
      </c>
      <c r="AW1310" s="13" t="s">
        <v>32</v>
      </c>
      <c r="AX1310" s="13" t="s">
        <v>71</v>
      </c>
      <c r="AY1310" s="148" t="s">
        <v>147</v>
      </c>
    </row>
    <row r="1311" spans="2:65" s="13" customFormat="1">
      <c r="B1311" s="147"/>
      <c r="D1311" s="141" t="s">
        <v>159</v>
      </c>
      <c r="E1311" s="148" t="s">
        <v>19</v>
      </c>
      <c r="F1311" s="149" t="s">
        <v>2103</v>
      </c>
      <c r="H1311" s="150">
        <v>0.83</v>
      </c>
      <c r="I1311" s="151"/>
      <c r="L1311" s="147"/>
      <c r="M1311" s="152"/>
      <c r="T1311" s="153"/>
      <c r="AT1311" s="148" t="s">
        <v>159</v>
      </c>
      <c r="AU1311" s="148" t="s">
        <v>78</v>
      </c>
      <c r="AV1311" s="13" t="s">
        <v>78</v>
      </c>
      <c r="AW1311" s="13" t="s">
        <v>32</v>
      </c>
      <c r="AX1311" s="13" t="s">
        <v>71</v>
      </c>
      <c r="AY1311" s="148" t="s">
        <v>147</v>
      </c>
    </row>
    <row r="1312" spans="2:65" s="13" customFormat="1">
      <c r="B1312" s="147"/>
      <c r="D1312" s="141" t="s">
        <v>159</v>
      </c>
      <c r="E1312" s="148" t="s">
        <v>19</v>
      </c>
      <c r="F1312" s="149" t="s">
        <v>2104</v>
      </c>
      <c r="H1312" s="150">
        <v>3.93</v>
      </c>
      <c r="I1312" s="151"/>
      <c r="L1312" s="147"/>
      <c r="M1312" s="152"/>
      <c r="T1312" s="153"/>
      <c r="AT1312" s="148" t="s">
        <v>159</v>
      </c>
      <c r="AU1312" s="148" t="s">
        <v>78</v>
      </c>
      <c r="AV1312" s="13" t="s">
        <v>78</v>
      </c>
      <c r="AW1312" s="13" t="s">
        <v>32</v>
      </c>
      <c r="AX1312" s="13" t="s">
        <v>71</v>
      </c>
      <c r="AY1312" s="148" t="s">
        <v>147</v>
      </c>
    </row>
    <row r="1313" spans="2:65" s="13" customFormat="1">
      <c r="B1313" s="147"/>
      <c r="D1313" s="141" t="s">
        <v>159</v>
      </c>
      <c r="E1313" s="148" t="s">
        <v>19</v>
      </c>
      <c r="F1313" s="149" t="s">
        <v>2105</v>
      </c>
      <c r="H1313" s="150">
        <v>2.11</v>
      </c>
      <c r="I1313" s="151"/>
      <c r="L1313" s="147"/>
      <c r="M1313" s="152"/>
      <c r="T1313" s="153"/>
      <c r="AT1313" s="148" t="s">
        <v>159</v>
      </c>
      <c r="AU1313" s="148" t="s">
        <v>78</v>
      </c>
      <c r="AV1313" s="13" t="s">
        <v>78</v>
      </c>
      <c r="AW1313" s="13" t="s">
        <v>32</v>
      </c>
      <c r="AX1313" s="13" t="s">
        <v>71</v>
      </c>
      <c r="AY1313" s="148" t="s">
        <v>147</v>
      </c>
    </row>
    <row r="1314" spans="2:65" s="13" customFormat="1">
      <c r="B1314" s="147"/>
      <c r="D1314" s="141" t="s">
        <v>159</v>
      </c>
      <c r="E1314" s="148" t="s">
        <v>19</v>
      </c>
      <c r="F1314" s="149" t="s">
        <v>2106</v>
      </c>
      <c r="H1314" s="150">
        <v>0.98</v>
      </c>
      <c r="I1314" s="151"/>
      <c r="L1314" s="147"/>
      <c r="M1314" s="152"/>
      <c r="T1314" s="153"/>
      <c r="AT1314" s="148" t="s">
        <v>159</v>
      </c>
      <c r="AU1314" s="148" t="s">
        <v>78</v>
      </c>
      <c r="AV1314" s="13" t="s">
        <v>78</v>
      </c>
      <c r="AW1314" s="13" t="s">
        <v>32</v>
      </c>
      <c r="AX1314" s="13" t="s">
        <v>71</v>
      </c>
      <c r="AY1314" s="148" t="s">
        <v>147</v>
      </c>
    </row>
    <row r="1315" spans="2:65" s="13" customFormat="1">
      <c r="B1315" s="147"/>
      <c r="D1315" s="141" t="s">
        <v>159</v>
      </c>
      <c r="E1315" s="148" t="s">
        <v>19</v>
      </c>
      <c r="F1315" s="149" t="s">
        <v>2107</v>
      </c>
      <c r="H1315" s="150">
        <v>14.292999999999999</v>
      </c>
      <c r="I1315" s="151"/>
      <c r="L1315" s="147"/>
      <c r="M1315" s="152"/>
      <c r="T1315" s="153"/>
      <c r="AT1315" s="148" t="s">
        <v>159</v>
      </c>
      <c r="AU1315" s="148" t="s">
        <v>78</v>
      </c>
      <c r="AV1315" s="13" t="s">
        <v>78</v>
      </c>
      <c r="AW1315" s="13" t="s">
        <v>32</v>
      </c>
      <c r="AX1315" s="13" t="s">
        <v>71</v>
      </c>
      <c r="AY1315" s="148" t="s">
        <v>147</v>
      </c>
    </row>
    <row r="1316" spans="2:65" s="14" customFormat="1">
      <c r="B1316" s="154"/>
      <c r="D1316" s="141" t="s">
        <v>159</v>
      </c>
      <c r="E1316" s="155" t="s">
        <v>19</v>
      </c>
      <c r="F1316" s="156" t="s">
        <v>163</v>
      </c>
      <c r="H1316" s="157">
        <v>88.843000000000004</v>
      </c>
      <c r="I1316" s="158"/>
      <c r="L1316" s="154"/>
      <c r="M1316" s="159"/>
      <c r="T1316" s="160"/>
      <c r="AT1316" s="155" t="s">
        <v>159</v>
      </c>
      <c r="AU1316" s="155" t="s">
        <v>78</v>
      </c>
      <c r="AV1316" s="14" t="s">
        <v>155</v>
      </c>
      <c r="AW1316" s="14" t="s">
        <v>32</v>
      </c>
      <c r="AX1316" s="14" t="s">
        <v>76</v>
      </c>
      <c r="AY1316" s="155" t="s">
        <v>147</v>
      </c>
    </row>
    <row r="1317" spans="2:65" s="1" customFormat="1" ht="55.5" customHeight="1">
      <c r="B1317" s="33"/>
      <c r="C1317" s="123" t="s">
        <v>2108</v>
      </c>
      <c r="D1317" s="123" t="s">
        <v>150</v>
      </c>
      <c r="E1317" s="124" t="s">
        <v>2109</v>
      </c>
      <c r="F1317" s="125" t="s">
        <v>2110</v>
      </c>
      <c r="G1317" s="126" t="s">
        <v>153</v>
      </c>
      <c r="H1317" s="127">
        <v>46.183999999999997</v>
      </c>
      <c r="I1317" s="128"/>
      <c r="J1317" s="129">
        <f>ROUND(I1317*H1317,2)</f>
        <v>0</v>
      </c>
      <c r="K1317" s="125" t="s">
        <v>154</v>
      </c>
      <c r="L1317" s="33"/>
      <c r="M1317" s="130" t="s">
        <v>19</v>
      </c>
      <c r="N1317" s="131" t="s">
        <v>42</v>
      </c>
      <c r="P1317" s="132">
        <f>O1317*H1317</f>
        <v>0</v>
      </c>
      <c r="Q1317" s="132">
        <v>1.3860000000000001E-2</v>
      </c>
      <c r="R1317" s="132">
        <f>Q1317*H1317</f>
        <v>0.64011024000000005</v>
      </c>
      <c r="S1317" s="132">
        <v>0</v>
      </c>
      <c r="T1317" s="133">
        <f>S1317*H1317</f>
        <v>0</v>
      </c>
      <c r="AR1317" s="134" t="s">
        <v>276</v>
      </c>
      <c r="AT1317" s="134" t="s">
        <v>150</v>
      </c>
      <c r="AU1317" s="134" t="s">
        <v>78</v>
      </c>
      <c r="AY1317" s="18" t="s">
        <v>147</v>
      </c>
      <c r="BE1317" s="135">
        <f>IF(N1317="základní",J1317,0)</f>
        <v>0</v>
      </c>
      <c r="BF1317" s="135">
        <f>IF(N1317="snížená",J1317,0)</f>
        <v>0</v>
      </c>
      <c r="BG1317" s="135">
        <f>IF(N1317="zákl. přenesená",J1317,0)</f>
        <v>0</v>
      </c>
      <c r="BH1317" s="135">
        <f>IF(N1317="sníž. přenesená",J1317,0)</f>
        <v>0</v>
      </c>
      <c r="BI1317" s="135">
        <f>IF(N1317="nulová",J1317,0)</f>
        <v>0</v>
      </c>
      <c r="BJ1317" s="18" t="s">
        <v>76</v>
      </c>
      <c r="BK1317" s="135">
        <f>ROUND(I1317*H1317,2)</f>
        <v>0</v>
      </c>
      <c r="BL1317" s="18" t="s">
        <v>276</v>
      </c>
      <c r="BM1317" s="134" t="s">
        <v>2111</v>
      </c>
    </row>
    <row r="1318" spans="2:65" s="1" customFormat="1">
      <c r="B1318" s="33"/>
      <c r="D1318" s="136" t="s">
        <v>157</v>
      </c>
      <c r="F1318" s="137" t="s">
        <v>2112</v>
      </c>
      <c r="I1318" s="138"/>
      <c r="L1318" s="33"/>
      <c r="M1318" s="139"/>
      <c r="T1318" s="54"/>
      <c r="AT1318" s="18" t="s">
        <v>157</v>
      </c>
      <c r="AU1318" s="18" t="s">
        <v>78</v>
      </c>
    </row>
    <row r="1319" spans="2:65" s="12" customFormat="1" ht="22.5">
      <c r="B1319" s="140"/>
      <c r="D1319" s="141" t="s">
        <v>159</v>
      </c>
      <c r="E1319" s="142" t="s">
        <v>19</v>
      </c>
      <c r="F1319" s="143" t="s">
        <v>2113</v>
      </c>
      <c r="H1319" s="142" t="s">
        <v>19</v>
      </c>
      <c r="I1319" s="144"/>
      <c r="L1319" s="140"/>
      <c r="M1319" s="145"/>
      <c r="T1319" s="146"/>
      <c r="AT1319" s="142" t="s">
        <v>159</v>
      </c>
      <c r="AU1319" s="142" t="s">
        <v>78</v>
      </c>
      <c r="AV1319" s="12" t="s">
        <v>76</v>
      </c>
      <c r="AW1319" s="12" t="s">
        <v>32</v>
      </c>
      <c r="AX1319" s="12" t="s">
        <v>71</v>
      </c>
      <c r="AY1319" s="142" t="s">
        <v>147</v>
      </c>
    </row>
    <row r="1320" spans="2:65" s="12" customFormat="1">
      <c r="B1320" s="140"/>
      <c r="D1320" s="141" t="s">
        <v>159</v>
      </c>
      <c r="E1320" s="142" t="s">
        <v>19</v>
      </c>
      <c r="F1320" s="143" t="s">
        <v>2114</v>
      </c>
      <c r="H1320" s="142" t="s">
        <v>19</v>
      </c>
      <c r="I1320" s="144"/>
      <c r="L1320" s="140"/>
      <c r="M1320" s="145"/>
      <c r="T1320" s="146"/>
      <c r="AT1320" s="142" t="s">
        <v>159</v>
      </c>
      <c r="AU1320" s="142" t="s">
        <v>78</v>
      </c>
      <c r="AV1320" s="12" t="s">
        <v>76</v>
      </c>
      <c r="AW1320" s="12" t="s">
        <v>32</v>
      </c>
      <c r="AX1320" s="12" t="s">
        <v>71</v>
      </c>
      <c r="AY1320" s="142" t="s">
        <v>147</v>
      </c>
    </row>
    <row r="1321" spans="2:65" s="13" customFormat="1">
      <c r="B1321" s="147"/>
      <c r="D1321" s="141" t="s">
        <v>159</v>
      </c>
      <c r="E1321" s="148" t="s">
        <v>19</v>
      </c>
      <c r="F1321" s="149" t="s">
        <v>2115</v>
      </c>
      <c r="H1321" s="150">
        <v>21</v>
      </c>
      <c r="I1321" s="151"/>
      <c r="L1321" s="147"/>
      <c r="M1321" s="152"/>
      <c r="T1321" s="153"/>
      <c r="AT1321" s="148" t="s">
        <v>159</v>
      </c>
      <c r="AU1321" s="148" t="s">
        <v>78</v>
      </c>
      <c r="AV1321" s="13" t="s">
        <v>78</v>
      </c>
      <c r="AW1321" s="13" t="s">
        <v>32</v>
      </c>
      <c r="AX1321" s="13" t="s">
        <v>71</v>
      </c>
      <c r="AY1321" s="148" t="s">
        <v>147</v>
      </c>
    </row>
    <row r="1322" spans="2:65" s="13" customFormat="1">
      <c r="B1322" s="147"/>
      <c r="D1322" s="141" t="s">
        <v>159</v>
      </c>
      <c r="E1322" s="148" t="s">
        <v>19</v>
      </c>
      <c r="F1322" s="149" t="s">
        <v>2116</v>
      </c>
      <c r="H1322" s="150">
        <v>13.01</v>
      </c>
      <c r="I1322" s="151"/>
      <c r="L1322" s="147"/>
      <c r="M1322" s="152"/>
      <c r="T1322" s="153"/>
      <c r="AT1322" s="148" t="s">
        <v>159</v>
      </c>
      <c r="AU1322" s="148" t="s">
        <v>78</v>
      </c>
      <c r="AV1322" s="13" t="s">
        <v>78</v>
      </c>
      <c r="AW1322" s="13" t="s">
        <v>32</v>
      </c>
      <c r="AX1322" s="13" t="s">
        <v>71</v>
      </c>
      <c r="AY1322" s="148" t="s">
        <v>147</v>
      </c>
    </row>
    <row r="1323" spans="2:65" s="13" customFormat="1">
      <c r="B1323" s="147"/>
      <c r="D1323" s="141" t="s">
        <v>159</v>
      </c>
      <c r="E1323" s="148" t="s">
        <v>19</v>
      </c>
      <c r="F1323" s="149" t="s">
        <v>2117</v>
      </c>
      <c r="H1323" s="150">
        <v>8.94</v>
      </c>
      <c r="I1323" s="151"/>
      <c r="L1323" s="147"/>
      <c r="M1323" s="152"/>
      <c r="T1323" s="153"/>
      <c r="AT1323" s="148" t="s">
        <v>159</v>
      </c>
      <c r="AU1323" s="148" t="s">
        <v>78</v>
      </c>
      <c r="AV1323" s="13" t="s">
        <v>78</v>
      </c>
      <c r="AW1323" s="13" t="s">
        <v>32</v>
      </c>
      <c r="AX1323" s="13" t="s">
        <v>71</v>
      </c>
      <c r="AY1323" s="148" t="s">
        <v>147</v>
      </c>
    </row>
    <row r="1324" spans="2:65" s="13" customFormat="1">
      <c r="B1324" s="147"/>
      <c r="D1324" s="141" t="s">
        <v>159</v>
      </c>
      <c r="E1324" s="148" t="s">
        <v>19</v>
      </c>
      <c r="F1324" s="149" t="s">
        <v>2118</v>
      </c>
      <c r="H1324" s="150">
        <v>3.234</v>
      </c>
      <c r="I1324" s="151"/>
      <c r="L1324" s="147"/>
      <c r="M1324" s="152"/>
      <c r="T1324" s="153"/>
      <c r="AT1324" s="148" t="s">
        <v>159</v>
      </c>
      <c r="AU1324" s="148" t="s">
        <v>78</v>
      </c>
      <c r="AV1324" s="13" t="s">
        <v>78</v>
      </c>
      <c r="AW1324" s="13" t="s">
        <v>32</v>
      </c>
      <c r="AX1324" s="13" t="s">
        <v>71</v>
      </c>
      <c r="AY1324" s="148" t="s">
        <v>147</v>
      </c>
    </row>
    <row r="1325" spans="2:65" s="14" customFormat="1">
      <c r="B1325" s="154"/>
      <c r="D1325" s="141" t="s">
        <v>159</v>
      </c>
      <c r="E1325" s="155" t="s">
        <v>19</v>
      </c>
      <c r="F1325" s="156" t="s">
        <v>163</v>
      </c>
      <c r="H1325" s="157">
        <v>46.183999999999997</v>
      </c>
      <c r="I1325" s="158"/>
      <c r="L1325" s="154"/>
      <c r="M1325" s="159"/>
      <c r="T1325" s="160"/>
      <c r="AT1325" s="155" t="s">
        <v>159</v>
      </c>
      <c r="AU1325" s="155" t="s">
        <v>78</v>
      </c>
      <c r="AV1325" s="14" t="s">
        <v>155</v>
      </c>
      <c r="AW1325" s="14" t="s">
        <v>32</v>
      </c>
      <c r="AX1325" s="14" t="s">
        <v>76</v>
      </c>
      <c r="AY1325" s="155" t="s">
        <v>147</v>
      </c>
    </row>
    <row r="1326" spans="2:65" s="1" customFormat="1" ht="37.9" customHeight="1">
      <c r="B1326" s="33"/>
      <c r="C1326" s="123" t="s">
        <v>2119</v>
      </c>
      <c r="D1326" s="123" t="s">
        <v>150</v>
      </c>
      <c r="E1326" s="124" t="s">
        <v>2120</v>
      </c>
      <c r="F1326" s="125" t="s">
        <v>2121</v>
      </c>
      <c r="G1326" s="126" t="s">
        <v>153</v>
      </c>
      <c r="H1326" s="127">
        <v>135.02699999999999</v>
      </c>
      <c r="I1326" s="128"/>
      <c r="J1326" s="129">
        <f>ROUND(I1326*H1326,2)</f>
        <v>0</v>
      </c>
      <c r="K1326" s="125" t="s">
        <v>154</v>
      </c>
      <c r="L1326" s="33"/>
      <c r="M1326" s="130" t="s">
        <v>19</v>
      </c>
      <c r="N1326" s="131" t="s">
        <v>42</v>
      </c>
      <c r="P1326" s="132">
        <f>O1326*H1326</f>
        <v>0</v>
      </c>
      <c r="Q1326" s="132">
        <v>1E-4</v>
      </c>
      <c r="R1326" s="132">
        <f>Q1326*H1326</f>
        <v>1.3502699999999999E-2</v>
      </c>
      <c r="S1326" s="132">
        <v>0</v>
      </c>
      <c r="T1326" s="133">
        <f>S1326*H1326</f>
        <v>0</v>
      </c>
      <c r="AR1326" s="134" t="s">
        <v>276</v>
      </c>
      <c r="AT1326" s="134" t="s">
        <v>150</v>
      </c>
      <c r="AU1326" s="134" t="s">
        <v>78</v>
      </c>
      <c r="AY1326" s="18" t="s">
        <v>147</v>
      </c>
      <c r="BE1326" s="135">
        <f>IF(N1326="základní",J1326,0)</f>
        <v>0</v>
      </c>
      <c r="BF1326" s="135">
        <f>IF(N1326="snížená",J1326,0)</f>
        <v>0</v>
      </c>
      <c r="BG1326" s="135">
        <f>IF(N1326="zákl. přenesená",J1326,0)</f>
        <v>0</v>
      </c>
      <c r="BH1326" s="135">
        <f>IF(N1326="sníž. přenesená",J1326,0)</f>
        <v>0</v>
      </c>
      <c r="BI1326" s="135">
        <f>IF(N1326="nulová",J1326,0)</f>
        <v>0</v>
      </c>
      <c r="BJ1326" s="18" t="s">
        <v>76</v>
      </c>
      <c r="BK1326" s="135">
        <f>ROUND(I1326*H1326,2)</f>
        <v>0</v>
      </c>
      <c r="BL1326" s="18" t="s">
        <v>276</v>
      </c>
      <c r="BM1326" s="134" t="s">
        <v>2122</v>
      </c>
    </row>
    <row r="1327" spans="2:65" s="1" customFormat="1">
      <c r="B1327" s="33"/>
      <c r="D1327" s="136" t="s">
        <v>157</v>
      </c>
      <c r="F1327" s="137" t="s">
        <v>2123</v>
      </c>
      <c r="I1327" s="138"/>
      <c r="L1327" s="33"/>
      <c r="M1327" s="139"/>
      <c r="T1327" s="54"/>
      <c r="AT1327" s="18" t="s">
        <v>157</v>
      </c>
      <c r="AU1327" s="18" t="s">
        <v>78</v>
      </c>
    </row>
    <row r="1328" spans="2:65" s="13" customFormat="1">
      <c r="B1328" s="147"/>
      <c r="D1328" s="141" t="s">
        <v>159</v>
      </c>
      <c r="E1328" s="148" t="s">
        <v>19</v>
      </c>
      <c r="F1328" s="149" t="s">
        <v>2124</v>
      </c>
      <c r="H1328" s="150">
        <v>88.843000000000004</v>
      </c>
      <c r="I1328" s="151"/>
      <c r="L1328" s="147"/>
      <c r="M1328" s="152"/>
      <c r="T1328" s="153"/>
      <c r="AT1328" s="148" t="s">
        <v>159</v>
      </c>
      <c r="AU1328" s="148" t="s">
        <v>78</v>
      </c>
      <c r="AV1328" s="13" t="s">
        <v>78</v>
      </c>
      <c r="AW1328" s="13" t="s">
        <v>32</v>
      </c>
      <c r="AX1328" s="13" t="s">
        <v>71</v>
      </c>
      <c r="AY1328" s="148" t="s">
        <v>147</v>
      </c>
    </row>
    <row r="1329" spans="2:65" s="13" customFormat="1">
      <c r="B1329" s="147"/>
      <c r="D1329" s="141" t="s">
        <v>159</v>
      </c>
      <c r="E1329" s="148" t="s">
        <v>19</v>
      </c>
      <c r="F1329" s="149" t="s">
        <v>2125</v>
      </c>
      <c r="H1329" s="150">
        <v>46.183999999999997</v>
      </c>
      <c r="I1329" s="151"/>
      <c r="L1329" s="147"/>
      <c r="M1329" s="152"/>
      <c r="T1329" s="153"/>
      <c r="AT1329" s="148" t="s">
        <v>159</v>
      </c>
      <c r="AU1329" s="148" t="s">
        <v>78</v>
      </c>
      <c r="AV1329" s="13" t="s">
        <v>78</v>
      </c>
      <c r="AW1329" s="13" t="s">
        <v>32</v>
      </c>
      <c r="AX1329" s="13" t="s">
        <v>71</v>
      </c>
      <c r="AY1329" s="148" t="s">
        <v>147</v>
      </c>
    </row>
    <row r="1330" spans="2:65" s="14" customFormat="1">
      <c r="B1330" s="154"/>
      <c r="D1330" s="141" t="s">
        <v>159</v>
      </c>
      <c r="E1330" s="155" t="s">
        <v>19</v>
      </c>
      <c r="F1330" s="156" t="s">
        <v>163</v>
      </c>
      <c r="H1330" s="157">
        <v>135.02699999999999</v>
      </c>
      <c r="I1330" s="158"/>
      <c r="L1330" s="154"/>
      <c r="M1330" s="159"/>
      <c r="T1330" s="160"/>
      <c r="AT1330" s="155" t="s">
        <v>159</v>
      </c>
      <c r="AU1330" s="155" t="s">
        <v>78</v>
      </c>
      <c r="AV1330" s="14" t="s">
        <v>155</v>
      </c>
      <c r="AW1330" s="14" t="s">
        <v>32</v>
      </c>
      <c r="AX1330" s="14" t="s">
        <v>76</v>
      </c>
      <c r="AY1330" s="155" t="s">
        <v>147</v>
      </c>
    </row>
    <row r="1331" spans="2:65" s="1" customFormat="1" ht="44.25" customHeight="1">
      <c r="B1331" s="33"/>
      <c r="C1331" s="123" t="s">
        <v>2126</v>
      </c>
      <c r="D1331" s="123" t="s">
        <v>150</v>
      </c>
      <c r="E1331" s="124" t="s">
        <v>2127</v>
      </c>
      <c r="F1331" s="125" t="s">
        <v>2128</v>
      </c>
      <c r="G1331" s="126" t="s">
        <v>317</v>
      </c>
      <c r="H1331" s="127">
        <v>16.02</v>
      </c>
      <c r="I1331" s="128"/>
      <c r="J1331" s="129">
        <f>ROUND(I1331*H1331,2)</f>
        <v>0</v>
      </c>
      <c r="K1331" s="125" t="s">
        <v>154</v>
      </c>
      <c r="L1331" s="33"/>
      <c r="M1331" s="130" t="s">
        <v>19</v>
      </c>
      <c r="N1331" s="131" t="s">
        <v>42</v>
      </c>
      <c r="P1331" s="132">
        <f>O1331*H1331</f>
        <v>0</v>
      </c>
      <c r="Q1331" s="132">
        <v>4.3800000000000002E-3</v>
      </c>
      <c r="R1331" s="132">
        <f>Q1331*H1331</f>
        <v>7.0167599999999997E-2</v>
      </c>
      <c r="S1331" s="132">
        <v>0</v>
      </c>
      <c r="T1331" s="133">
        <f>S1331*H1331</f>
        <v>0</v>
      </c>
      <c r="AR1331" s="134" t="s">
        <v>276</v>
      </c>
      <c r="AT1331" s="134" t="s">
        <v>150</v>
      </c>
      <c r="AU1331" s="134" t="s">
        <v>78</v>
      </c>
      <c r="AY1331" s="18" t="s">
        <v>147</v>
      </c>
      <c r="BE1331" s="135">
        <f>IF(N1331="základní",J1331,0)</f>
        <v>0</v>
      </c>
      <c r="BF1331" s="135">
        <f>IF(N1331="snížená",J1331,0)</f>
        <v>0</v>
      </c>
      <c r="BG1331" s="135">
        <f>IF(N1331="zákl. přenesená",J1331,0)</f>
        <v>0</v>
      </c>
      <c r="BH1331" s="135">
        <f>IF(N1331="sníž. přenesená",J1331,0)</f>
        <v>0</v>
      </c>
      <c r="BI1331" s="135">
        <f>IF(N1331="nulová",J1331,0)</f>
        <v>0</v>
      </c>
      <c r="BJ1331" s="18" t="s">
        <v>76</v>
      </c>
      <c r="BK1331" s="135">
        <f>ROUND(I1331*H1331,2)</f>
        <v>0</v>
      </c>
      <c r="BL1331" s="18" t="s">
        <v>276</v>
      </c>
      <c r="BM1331" s="134" t="s">
        <v>2129</v>
      </c>
    </row>
    <row r="1332" spans="2:65" s="1" customFormat="1">
      <c r="B1332" s="33"/>
      <c r="D1332" s="136" t="s">
        <v>157</v>
      </c>
      <c r="F1332" s="137" t="s">
        <v>2130</v>
      </c>
      <c r="I1332" s="138"/>
      <c r="L1332" s="33"/>
      <c r="M1332" s="139"/>
      <c r="T1332" s="54"/>
      <c r="AT1332" s="18" t="s">
        <v>157</v>
      </c>
      <c r="AU1332" s="18" t="s">
        <v>78</v>
      </c>
    </row>
    <row r="1333" spans="2:65" s="12" customFormat="1">
      <c r="B1333" s="140"/>
      <c r="D1333" s="141" t="s">
        <v>159</v>
      </c>
      <c r="E1333" s="142" t="s">
        <v>19</v>
      </c>
      <c r="F1333" s="143" t="s">
        <v>2131</v>
      </c>
      <c r="H1333" s="142" t="s">
        <v>19</v>
      </c>
      <c r="I1333" s="144"/>
      <c r="L1333" s="140"/>
      <c r="M1333" s="145"/>
      <c r="T1333" s="146"/>
      <c r="AT1333" s="142" t="s">
        <v>159</v>
      </c>
      <c r="AU1333" s="142" t="s">
        <v>78</v>
      </c>
      <c r="AV1333" s="12" t="s">
        <v>76</v>
      </c>
      <c r="AW1333" s="12" t="s">
        <v>32</v>
      </c>
      <c r="AX1333" s="12" t="s">
        <v>71</v>
      </c>
      <c r="AY1333" s="142" t="s">
        <v>147</v>
      </c>
    </row>
    <row r="1334" spans="2:65" s="13" customFormat="1">
      <c r="B1334" s="147"/>
      <c r="D1334" s="141" t="s">
        <v>159</v>
      </c>
      <c r="E1334" s="148" t="s">
        <v>19</v>
      </c>
      <c r="F1334" s="149" t="s">
        <v>2132</v>
      </c>
      <c r="H1334" s="150">
        <v>1.51</v>
      </c>
      <c r="I1334" s="151"/>
      <c r="L1334" s="147"/>
      <c r="M1334" s="152"/>
      <c r="T1334" s="153"/>
      <c r="AT1334" s="148" t="s">
        <v>159</v>
      </c>
      <c r="AU1334" s="148" t="s">
        <v>78</v>
      </c>
      <c r="AV1334" s="13" t="s">
        <v>78</v>
      </c>
      <c r="AW1334" s="13" t="s">
        <v>32</v>
      </c>
      <c r="AX1334" s="13" t="s">
        <v>71</v>
      </c>
      <c r="AY1334" s="148" t="s">
        <v>147</v>
      </c>
    </row>
    <row r="1335" spans="2:65" s="13" customFormat="1">
      <c r="B1335" s="147"/>
      <c r="D1335" s="141" t="s">
        <v>159</v>
      </c>
      <c r="E1335" s="148" t="s">
        <v>19</v>
      </c>
      <c r="F1335" s="149" t="s">
        <v>2133</v>
      </c>
      <c r="H1335" s="150">
        <v>3.2549999999999999</v>
      </c>
      <c r="I1335" s="151"/>
      <c r="L1335" s="147"/>
      <c r="M1335" s="152"/>
      <c r="T1335" s="153"/>
      <c r="AT1335" s="148" t="s">
        <v>159</v>
      </c>
      <c r="AU1335" s="148" t="s">
        <v>78</v>
      </c>
      <c r="AV1335" s="13" t="s">
        <v>78</v>
      </c>
      <c r="AW1335" s="13" t="s">
        <v>32</v>
      </c>
      <c r="AX1335" s="13" t="s">
        <v>71</v>
      </c>
      <c r="AY1335" s="148" t="s">
        <v>147</v>
      </c>
    </row>
    <row r="1336" spans="2:65" s="13" customFormat="1">
      <c r="B1336" s="147"/>
      <c r="D1336" s="141" t="s">
        <v>159</v>
      </c>
      <c r="E1336" s="148" t="s">
        <v>19</v>
      </c>
      <c r="F1336" s="149" t="s">
        <v>2134</v>
      </c>
      <c r="H1336" s="150">
        <v>7.5350000000000001</v>
      </c>
      <c r="I1336" s="151"/>
      <c r="L1336" s="147"/>
      <c r="M1336" s="152"/>
      <c r="T1336" s="153"/>
      <c r="AT1336" s="148" t="s">
        <v>159</v>
      </c>
      <c r="AU1336" s="148" t="s">
        <v>78</v>
      </c>
      <c r="AV1336" s="13" t="s">
        <v>78</v>
      </c>
      <c r="AW1336" s="13" t="s">
        <v>32</v>
      </c>
      <c r="AX1336" s="13" t="s">
        <v>71</v>
      </c>
      <c r="AY1336" s="148" t="s">
        <v>147</v>
      </c>
    </row>
    <row r="1337" spans="2:65" s="13" customFormat="1">
      <c r="B1337" s="147"/>
      <c r="D1337" s="141" t="s">
        <v>159</v>
      </c>
      <c r="E1337" s="148" t="s">
        <v>19</v>
      </c>
      <c r="F1337" s="149" t="s">
        <v>2135</v>
      </c>
      <c r="H1337" s="150">
        <v>2.2999999999999998</v>
      </c>
      <c r="I1337" s="151"/>
      <c r="L1337" s="147"/>
      <c r="M1337" s="152"/>
      <c r="T1337" s="153"/>
      <c r="AT1337" s="148" t="s">
        <v>159</v>
      </c>
      <c r="AU1337" s="148" t="s">
        <v>78</v>
      </c>
      <c r="AV1337" s="13" t="s">
        <v>78</v>
      </c>
      <c r="AW1337" s="13" t="s">
        <v>32</v>
      </c>
      <c r="AX1337" s="13" t="s">
        <v>71</v>
      </c>
      <c r="AY1337" s="148" t="s">
        <v>147</v>
      </c>
    </row>
    <row r="1338" spans="2:65" s="13" customFormat="1">
      <c r="B1338" s="147"/>
      <c r="D1338" s="141" t="s">
        <v>159</v>
      </c>
      <c r="E1338" s="148" t="s">
        <v>19</v>
      </c>
      <c r="F1338" s="149" t="s">
        <v>2136</v>
      </c>
      <c r="H1338" s="150">
        <v>1.42</v>
      </c>
      <c r="I1338" s="151"/>
      <c r="L1338" s="147"/>
      <c r="M1338" s="152"/>
      <c r="T1338" s="153"/>
      <c r="AT1338" s="148" t="s">
        <v>159</v>
      </c>
      <c r="AU1338" s="148" t="s">
        <v>78</v>
      </c>
      <c r="AV1338" s="13" t="s">
        <v>78</v>
      </c>
      <c r="AW1338" s="13" t="s">
        <v>32</v>
      </c>
      <c r="AX1338" s="13" t="s">
        <v>71</v>
      </c>
      <c r="AY1338" s="148" t="s">
        <v>147</v>
      </c>
    </row>
    <row r="1339" spans="2:65" s="14" customFormat="1">
      <c r="B1339" s="154"/>
      <c r="D1339" s="141" t="s">
        <v>159</v>
      </c>
      <c r="E1339" s="155" t="s">
        <v>19</v>
      </c>
      <c r="F1339" s="156" t="s">
        <v>163</v>
      </c>
      <c r="H1339" s="157">
        <v>16.02</v>
      </c>
      <c r="I1339" s="158"/>
      <c r="L1339" s="154"/>
      <c r="M1339" s="159"/>
      <c r="T1339" s="160"/>
      <c r="AT1339" s="155" t="s">
        <v>159</v>
      </c>
      <c r="AU1339" s="155" t="s">
        <v>78</v>
      </c>
      <c r="AV1339" s="14" t="s">
        <v>155</v>
      </c>
      <c r="AW1339" s="14" t="s">
        <v>32</v>
      </c>
      <c r="AX1339" s="14" t="s">
        <v>76</v>
      </c>
      <c r="AY1339" s="155" t="s">
        <v>147</v>
      </c>
    </row>
    <row r="1340" spans="2:65" s="1" customFormat="1" ht="44.25" customHeight="1">
      <c r="B1340" s="33"/>
      <c r="C1340" s="123" t="s">
        <v>2137</v>
      </c>
      <c r="D1340" s="123" t="s">
        <v>150</v>
      </c>
      <c r="E1340" s="124" t="s">
        <v>2138</v>
      </c>
      <c r="F1340" s="125" t="s">
        <v>2139</v>
      </c>
      <c r="G1340" s="126" t="s">
        <v>317</v>
      </c>
      <c r="H1340" s="127">
        <v>22.425999999999998</v>
      </c>
      <c r="I1340" s="128"/>
      <c r="J1340" s="129">
        <f>ROUND(I1340*H1340,2)</f>
        <v>0</v>
      </c>
      <c r="K1340" s="125" t="s">
        <v>154</v>
      </c>
      <c r="L1340" s="33"/>
      <c r="M1340" s="130" t="s">
        <v>19</v>
      </c>
      <c r="N1340" s="131" t="s">
        <v>42</v>
      </c>
      <c r="P1340" s="132">
        <f>O1340*H1340</f>
        <v>0</v>
      </c>
      <c r="Q1340" s="132">
        <v>6.6299999999999996E-3</v>
      </c>
      <c r="R1340" s="132">
        <f>Q1340*H1340</f>
        <v>0.14868437999999998</v>
      </c>
      <c r="S1340" s="132">
        <v>0</v>
      </c>
      <c r="T1340" s="133">
        <f>S1340*H1340</f>
        <v>0</v>
      </c>
      <c r="AR1340" s="134" t="s">
        <v>276</v>
      </c>
      <c r="AT1340" s="134" t="s">
        <v>150</v>
      </c>
      <c r="AU1340" s="134" t="s">
        <v>78</v>
      </c>
      <c r="AY1340" s="18" t="s">
        <v>147</v>
      </c>
      <c r="BE1340" s="135">
        <f>IF(N1340="základní",J1340,0)</f>
        <v>0</v>
      </c>
      <c r="BF1340" s="135">
        <f>IF(N1340="snížená",J1340,0)</f>
        <v>0</v>
      </c>
      <c r="BG1340" s="135">
        <f>IF(N1340="zákl. přenesená",J1340,0)</f>
        <v>0</v>
      </c>
      <c r="BH1340" s="135">
        <f>IF(N1340="sníž. přenesená",J1340,0)</f>
        <v>0</v>
      </c>
      <c r="BI1340" s="135">
        <f>IF(N1340="nulová",J1340,0)</f>
        <v>0</v>
      </c>
      <c r="BJ1340" s="18" t="s">
        <v>76</v>
      </c>
      <c r="BK1340" s="135">
        <f>ROUND(I1340*H1340,2)</f>
        <v>0</v>
      </c>
      <c r="BL1340" s="18" t="s">
        <v>276</v>
      </c>
      <c r="BM1340" s="134" t="s">
        <v>2140</v>
      </c>
    </row>
    <row r="1341" spans="2:65" s="1" customFormat="1">
      <c r="B1341" s="33"/>
      <c r="D1341" s="136" t="s">
        <v>157</v>
      </c>
      <c r="F1341" s="137" t="s">
        <v>2141</v>
      </c>
      <c r="I1341" s="138"/>
      <c r="L1341" s="33"/>
      <c r="M1341" s="139"/>
      <c r="T1341" s="54"/>
      <c r="AT1341" s="18" t="s">
        <v>157</v>
      </c>
      <c r="AU1341" s="18" t="s">
        <v>78</v>
      </c>
    </row>
    <row r="1342" spans="2:65" s="12" customFormat="1">
      <c r="B1342" s="140"/>
      <c r="D1342" s="141" t="s">
        <v>159</v>
      </c>
      <c r="E1342" s="142" t="s">
        <v>19</v>
      </c>
      <c r="F1342" s="143" t="s">
        <v>2142</v>
      </c>
      <c r="H1342" s="142" t="s">
        <v>19</v>
      </c>
      <c r="I1342" s="144"/>
      <c r="L1342" s="140"/>
      <c r="M1342" s="145"/>
      <c r="T1342" s="146"/>
      <c r="AT1342" s="142" t="s">
        <v>159</v>
      </c>
      <c r="AU1342" s="142" t="s">
        <v>78</v>
      </c>
      <c r="AV1342" s="12" t="s">
        <v>76</v>
      </c>
      <c r="AW1342" s="12" t="s">
        <v>32</v>
      </c>
      <c r="AX1342" s="12" t="s">
        <v>71</v>
      </c>
      <c r="AY1342" s="142" t="s">
        <v>147</v>
      </c>
    </row>
    <row r="1343" spans="2:65" s="13" customFormat="1">
      <c r="B1343" s="147"/>
      <c r="D1343" s="141" t="s">
        <v>159</v>
      </c>
      <c r="E1343" s="148" t="s">
        <v>19</v>
      </c>
      <c r="F1343" s="149" t="s">
        <v>2143</v>
      </c>
      <c r="H1343" s="150">
        <v>9.8550000000000004</v>
      </c>
      <c r="I1343" s="151"/>
      <c r="L1343" s="147"/>
      <c r="M1343" s="152"/>
      <c r="T1343" s="153"/>
      <c r="AT1343" s="148" t="s">
        <v>159</v>
      </c>
      <c r="AU1343" s="148" t="s">
        <v>78</v>
      </c>
      <c r="AV1343" s="13" t="s">
        <v>78</v>
      </c>
      <c r="AW1343" s="13" t="s">
        <v>32</v>
      </c>
      <c r="AX1343" s="13" t="s">
        <v>71</v>
      </c>
      <c r="AY1343" s="148" t="s">
        <v>147</v>
      </c>
    </row>
    <row r="1344" spans="2:65" s="13" customFormat="1">
      <c r="B1344" s="147"/>
      <c r="D1344" s="141" t="s">
        <v>159</v>
      </c>
      <c r="E1344" s="148" t="s">
        <v>19</v>
      </c>
      <c r="F1344" s="149" t="s">
        <v>2144</v>
      </c>
      <c r="H1344" s="150">
        <v>6.407</v>
      </c>
      <c r="I1344" s="151"/>
      <c r="L1344" s="147"/>
      <c r="M1344" s="152"/>
      <c r="T1344" s="153"/>
      <c r="AT1344" s="148" t="s">
        <v>159</v>
      </c>
      <c r="AU1344" s="148" t="s">
        <v>78</v>
      </c>
      <c r="AV1344" s="13" t="s">
        <v>78</v>
      </c>
      <c r="AW1344" s="13" t="s">
        <v>32</v>
      </c>
      <c r="AX1344" s="13" t="s">
        <v>71</v>
      </c>
      <c r="AY1344" s="148" t="s">
        <v>147</v>
      </c>
    </row>
    <row r="1345" spans="2:65" s="13" customFormat="1">
      <c r="B1345" s="147"/>
      <c r="D1345" s="141" t="s">
        <v>159</v>
      </c>
      <c r="E1345" s="148" t="s">
        <v>19</v>
      </c>
      <c r="F1345" s="149" t="s">
        <v>2145</v>
      </c>
      <c r="H1345" s="150">
        <v>0.96399999999999997</v>
      </c>
      <c r="I1345" s="151"/>
      <c r="L1345" s="147"/>
      <c r="M1345" s="152"/>
      <c r="T1345" s="153"/>
      <c r="AT1345" s="148" t="s">
        <v>159</v>
      </c>
      <c r="AU1345" s="148" t="s">
        <v>78</v>
      </c>
      <c r="AV1345" s="13" t="s">
        <v>78</v>
      </c>
      <c r="AW1345" s="13" t="s">
        <v>32</v>
      </c>
      <c r="AX1345" s="13" t="s">
        <v>71</v>
      </c>
      <c r="AY1345" s="148" t="s">
        <v>147</v>
      </c>
    </row>
    <row r="1346" spans="2:65" s="13" customFormat="1">
      <c r="B1346" s="147"/>
      <c r="D1346" s="141" t="s">
        <v>159</v>
      </c>
      <c r="E1346" s="148" t="s">
        <v>19</v>
      </c>
      <c r="F1346" s="149" t="s">
        <v>2146</v>
      </c>
      <c r="H1346" s="150">
        <v>5.2</v>
      </c>
      <c r="I1346" s="151"/>
      <c r="L1346" s="147"/>
      <c r="M1346" s="152"/>
      <c r="T1346" s="153"/>
      <c r="AT1346" s="148" t="s">
        <v>159</v>
      </c>
      <c r="AU1346" s="148" t="s">
        <v>78</v>
      </c>
      <c r="AV1346" s="13" t="s">
        <v>78</v>
      </c>
      <c r="AW1346" s="13" t="s">
        <v>32</v>
      </c>
      <c r="AX1346" s="13" t="s">
        <v>71</v>
      </c>
      <c r="AY1346" s="148" t="s">
        <v>147</v>
      </c>
    </row>
    <row r="1347" spans="2:65" s="14" customFormat="1">
      <c r="B1347" s="154"/>
      <c r="D1347" s="141" t="s">
        <v>159</v>
      </c>
      <c r="E1347" s="155" t="s">
        <v>19</v>
      </c>
      <c r="F1347" s="156" t="s">
        <v>163</v>
      </c>
      <c r="H1347" s="157">
        <v>22.425999999999998</v>
      </c>
      <c r="I1347" s="158"/>
      <c r="L1347" s="154"/>
      <c r="M1347" s="159"/>
      <c r="T1347" s="160"/>
      <c r="AT1347" s="155" t="s">
        <v>159</v>
      </c>
      <c r="AU1347" s="155" t="s">
        <v>78</v>
      </c>
      <c r="AV1347" s="14" t="s">
        <v>155</v>
      </c>
      <c r="AW1347" s="14" t="s">
        <v>32</v>
      </c>
      <c r="AX1347" s="14" t="s">
        <v>76</v>
      </c>
      <c r="AY1347" s="155" t="s">
        <v>147</v>
      </c>
    </row>
    <row r="1348" spans="2:65" s="1" customFormat="1" ht="44.25" customHeight="1">
      <c r="B1348" s="33"/>
      <c r="C1348" s="123" t="s">
        <v>2147</v>
      </c>
      <c r="D1348" s="123" t="s">
        <v>150</v>
      </c>
      <c r="E1348" s="124" t="s">
        <v>2148</v>
      </c>
      <c r="F1348" s="125" t="s">
        <v>2149</v>
      </c>
      <c r="G1348" s="126" t="s">
        <v>317</v>
      </c>
      <c r="H1348" s="127">
        <v>4.62</v>
      </c>
      <c r="I1348" s="128"/>
      <c r="J1348" s="129">
        <f>ROUND(I1348*H1348,2)</f>
        <v>0</v>
      </c>
      <c r="K1348" s="125" t="s">
        <v>154</v>
      </c>
      <c r="L1348" s="33"/>
      <c r="M1348" s="130" t="s">
        <v>19</v>
      </c>
      <c r="N1348" s="131" t="s">
        <v>42</v>
      </c>
      <c r="P1348" s="132">
        <f>O1348*H1348</f>
        <v>0</v>
      </c>
      <c r="Q1348" s="132">
        <v>1.0000000000000001E-5</v>
      </c>
      <c r="R1348" s="132">
        <f>Q1348*H1348</f>
        <v>4.6200000000000005E-5</v>
      </c>
      <c r="S1348" s="132">
        <v>0</v>
      </c>
      <c r="T1348" s="133">
        <f>S1348*H1348</f>
        <v>0</v>
      </c>
      <c r="AR1348" s="134" t="s">
        <v>276</v>
      </c>
      <c r="AT1348" s="134" t="s">
        <v>150</v>
      </c>
      <c r="AU1348" s="134" t="s">
        <v>78</v>
      </c>
      <c r="AY1348" s="18" t="s">
        <v>147</v>
      </c>
      <c r="BE1348" s="135">
        <f>IF(N1348="základní",J1348,0)</f>
        <v>0</v>
      </c>
      <c r="BF1348" s="135">
        <f>IF(N1348="snížená",J1348,0)</f>
        <v>0</v>
      </c>
      <c r="BG1348" s="135">
        <f>IF(N1348="zákl. přenesená",J1348,0)</f>
        <v>0</v>
      </c>
      <c r="BH1348" s="135">
        <f>IF(N1348="sníž. přenesená",J1348,0)</f>
        <v>0</v>
      </c>
      <c r="BI1348" s="135">
        <f>IF(N1348="nulová",J1348,0)</f>
        <v>0</v>
      </c>
      <c r="BJ1348" s="18" t="s">
        <v>76</v>
      </c>
      <c r="BK1348" s="135">
        <f>ROUND(I1348*H1348,2)</f>
        <v>0</v>
      </c>
      <c r="BL1348" s="18" t="s">
        <v>276</v>
      </c>
      <c r="BM1348" s="134" t="s">
        <v>2150</v>
      </c>
    </row>
    <row r="1349" spans="2:65" s="1" customFormat="1">
      <c r="B1349" s="33"/>
      <c r="D1349" s="136" t="s">
        <v>157</v>
      </c>
      <c r="F1349" s="137" t="s">
        <v>2151</v>
      </c>
      <c r="I1349" s="138"/>
      <c r="L1349" s="33"/>
      <c r="M1349" s="139"/>
      <c r="T1349" s="54"/>
      <c r="AT1349" s="18" t="s">
        <v>157</v>
      </c>
      <c r="AU1349" s="18" t="s">
        <v>78</v>
      </c>
    </row>
    <row r="1350" spans="2:65" s="13" customFormat="1">
      <c r="B1350" s="147"/>
      <c r="D1350" s="141" t="s">
        <v>159</v>
      </c>
      <c r="E1350" s="148" t="s">
        <v>19</v>
      </c>
      <c r="F1350" s="149" t="s">
        <v>2152</v>
      </c>
      <c r="H1350" s="150">
        <v>4.62</v>
      </c>
      <c r="I1350" s="151"/>
      <c r="L1350" s="147"/>
      <c r="M1350" s="152"/>
      <c r="T1350" s="153"/>
      <c r="AT1350" s="148" t="s">
        <v>159</v>
      </c>
      <c r="AU1350" s="148" t="s">
        <v>78</v>
      </c>
      <c r="AV1350" s="13" t="s">
        <v>78</v>
      </c>
      <c r="AW1350" s="13" t="s">
        <v>32</v>
      </c>
      <c r="AX1350" s="13" t="s">
        <v>76</v>
      </c>
      <c r="AY1350" s="148" t="s">
        <v>147</v>
      </c>
    </row>
    <row r="1351" spans="2:65" s="1" customFormat="1" ht="44.25" customHeight="1">
      <c r="B1351" s="33"/>
      <c r="C1351" s="123" t="s">
        <v>2153</v>
      </c>
      <c r="D1351" s="123" t="s">
        <v>150</v>
      </c>
      <c r="E1351" s="124" t="s">
        <v>2154</v>
      </c>
      <c r="F1351" s="125" t="s">
        <v>2155</v>
      </c>
      <c r="G1351" s="126" t="s">
        <v>153</v>
      </c>
      <c r="H1351" s="127">
        <v>43.643000000000001</v>
      </c>
      <c r="I1351" s="128"/>
      <c r="J1351" s="129">
        <f>ROUND(I1351*H1351,2)</f>
        <v>0</v>
      </c>
      <c r="K1351" s="125" t="s">
        <v>154</v>
      </c>
      <c r="L1351" s="33"/>
      <c r="M1351" s="130" t="s">
        <v>19</v>
      </c>
      <c r="N1351" s="131" t="s">
        <v>42</v>
      </c>
      <c r="P1351" s="132">
        <f>O1351*H1351</f>
        <v>0</v>
      </c>
      <c r="Q1351" s="132">
        <v>0</v>
      </c>
      <c r="R1351" s="132">
        <f>Q1351*H1351</f>
        <v>0</v>
      </c>
      <c r="S1351" s="132">
        <v>0</v>
      </c>
      <c r="T1351" s="133">
        <f>S1351*H1351</f>
        <v>0</v>
      </c>
      <c r="AR1351" s="134" t="s">
        <v>276</v>
      </c>
      <c r="AT1351" s="134" t="s">
        <v>150</v>
      </c>
      <c r="AU1351" s="134" t="s">
        <v>78</v>
      </c>
      <c r="AY1351" s="18" t="s">
        <v>147</v>
      </c>
      <c r="BE1351" s="135">
        <f>IF(N1351="základní",J1351,0)</f>
        <v>0</v>
      </c>
      <c r="BF1351" s="135">
        <f>IF(N1351="snížená",J1351,0)</f>
        <v>0</v>
      </c>
      <c r="BG1351" s="135">
        <f>IF(N1351="zákl. přenesená",J1351,0)</f>
        <v>0</v>
      </c>
      <c r="BH1351" s="135">
        <f>IF(N1351="sníž. přenesená",J1351,0)</f>
        <v>0</v>
      </c>
      <c r="BI1351" s="135">
        <f>IF(N1351="nulová",J1351,0)</f>
        <v>0</v>
      </c>
      <c r="BJ1351" s="18" t="s">
        <v>76</v>
      </c>
      <c r="BK1351" s="135">
        <f>ROUND(I1351*H1351,2)</f>
        <v>0</v>
      </c>
      <c r="BL1351" s="18" t="s">
        <v>276</v>
      </c>
      <c r="BM1351" s="134" t="s">
        <v>2156</v>
      </c>
    </row>
    <row r="1352" spans="2:65" s="1" customFormat="1">
      <c r="B1352" s="33"/>
      <c r="D1352" s="136" t="s">
        <v>157</v>
      </c>
      <c r="F1352" s="137" t="s">
        <v>2157</v>
      </c>
      <c r="I1352" s="138"/>
      <c r="L1352" s="33"/>
      <c r="M1352" s="139"/>
      <c r="T1352" s="54"/>
      <c r="AT1352" s="18" t="s">
        <v>157</v>
      </c>
      <c r="AU1352" s="18" t="s">
        <v>78</v>
      </c>
    </row>
    <row r="1353" spans="2:65" s="12" customFormat="1">
      <c r="B1353" s="140"/>
      <c r="D1353" s="141" t="s">
        <v>159</v>
      </c>
      <c r="E1353" s="142" t="s">
        <v>19</v>
      </c>
      <c r="F1353" s="143" t="s">
        <v>2158</v>
      </c>
      <c r="H1353" s="142" t="s">
        <v>19</v>
      </c>
      <c r="I1353" s="144"/>
      <c r="L1353" s="140"/>
      <c r="M1353" s="145"/>
      <c r="T1353" s="146"/>
      <c r="AT1353" s="142" t="s">
        <v>159</v>
      </c>
      <c r="AU1353" s="142" t="s">
        <v>78</v>
      </c>
      <c r="AV1353" s="12" t="s">
        <v>76</v>
      </c>
      <c r="AW1353" s="12" t="s">
        <v>32</v>
      </c>
      <c r="AX1353" s="12" t="s">
        <v>71</v>
      </c>
      <c r="AY1353" s="142" t="s">
        <v>147</v>
      </c>
    </row>
    <row r="1354" spans="2:65" s="13" customFormat="1">
      <c r="B1354" s="147"/>
      <c r="D1354" s="141" t="s">
        <v>159</v>
      </c>
      <c r="E1354" s="148" t="s">
        <v>19</v>
      </c>
      <c r="F1354" s="149" t="s">
        <v>2159</v>
      </c>
      <c r="H1354" s="150">
        <v>43.643000000000001</v>
      </c>
      <c r="I1354" s="151"/>
      <c r="L1354" s="147"/>
      <c r="M1354" s="152"/>
      <c r="T1354" s="153"/>
      <c r="AT1354" s="148" t="s">
        <v>159</v>
      </c>
      <c r="AU1354" s="148" t="s">
        <v>78</v>
      </c>
      <c r="AV1354" s="13" t="s">
        <v>78</v>
      </c>
      <c r="AW1354" s="13" t="s">
        <v>32</v>
      </c>
      <c r="AX1354" s="13" t="s">
        <v>76</v>
      </c>
      <c r="AY1354" s="148" t="s">
        <v>147</v>
      </c>
    </row>
    <row r="1355" spans="2:65" s="1" customFormat="1" ht="24.2" customHeight="1">
      <c r="B1355" s="33"/>
      <c r="C1355" s="161" t="s">
        <v>2160</v>
      </c>
      <c r="D1355" s="161" t="s">
        <v>338</v>
      </c>
      <c r="E1355" s="162" t="s">
        <v>2161</v>
      </c>
      <c r="F1355" s="163" t="s">
        <v>2162</v>
      </c>
      <c r="G1355" s="164" t="s">
        <v>153</v>
      </c>
      <c r="H1355" s="165">
        <v>49.033000000000001</v>
      </c>
      <c r="I1355" s="166"/>
      <c r="J1355" s="167">
        <f>ROUND(I1355*H1355,2)</f>
        <v>0</v>
      </c>
      <c r="K1355" s="163" t="s">
        <v>154</v>
      </c>
      <c r="L1355" s="168"/>
      <c r="M1355" s="169" t="s">
        <v>19</v>
      </c>
      <c r="N1355" s="170" t="s">
        <v>42</v>
      </c>
      <c r="P1355" s="132">
        <f>O1355*H1355</f>
        <v>0</v>
      </c>
      <c r="Q1355" s="132">
        <v>1.6000000000000001E-4</v>
      </c>
      <c r="R1355" s="132">
        <f>Q1355*H1355</f>
        <v>7.8452800000000013E-3</v>
      </c>
      <c r="S1355" s="132">
        <v>0</v>
      </c>
      <c r="T1355" s="133">
        <f>S1355*H1355</f>
        <v>0</v>
      </c>
      <c r="AR1355" s="134" t="s">
        <v>381</v>
      </c>
      <c r="AT1355" s="134" t="s">
        <v>338</v>
      </c>
      <c r="AU1355" s="134" t="s">
        <v>78</v>
      </c>
      <c r="AY1355" s="18" t="s">
        <v>147</v>
      </c>
      <c r="BE1355" s="135">
        <f>IF(N1355="základní",J1355,0)</f>
        <v>0</v>
      </c>
      <c r="BF1355" s="135">
        <f>IF(N1355="snížená",J1355,0)</f>
        <v>0</v>
      </c>
      <c r="BG1355" s="135">
        <f>IF(N1355="zákl. přenesená",J1355,0)</f>
        <v>0</v>
      </c>
      <c r="BH1355" s="135">
        <f>IF(N1355="sníž. přenesená",J1355,0)</f>
        <v>0</v>
      </c>
      <c r="BI1355" s="135">
        <f>IF(N1355="nulová",J1355,0)</f>
        <v>0</v>
      </c>
      <c r="BJ1355" s="18" t="s">
        <v>76</v>
      </c>
      <c r="BK1355" s="135">
        <f>ROUND(I1355*H1355,2)</f>
        <v>0</v>
      </c>
      <c r="BL1355" s="18" t="s">
        <v>276</v>
      </c>
      <c r="BM1355" s="134" t="s">
        <v>2163</v>
      </c>
    </row>
    <row r="1356" spans="2:65" s="13" customFormat="1">
      <c r="B1356" s="147"/>
      <c r="D1356" s="141" t="s">
        <v>159</v>
      </c>
      <c r="F1356" s="149" t="s">
        <v>2164</v>
      </c>
      <c r="H1356" s="150">
        <v>49.033000000000001</v>
      </c>
      <c r="I1356" s="151"/>
      <c r="L1356" s="147"/>
      <c r="M1356" s="152"/>
      <c r="T1356" s="153"/>
      <c r="AT1356" s="148" t="s">
        <v>159</v>
      </c>
      <c r="AU1356" s="148" t="s">
        <v>78</v>
      </c>
      <c r="AV1356" s="13" t="s">
        <v>78</v>
      </c>
      <c r="AW1356" s="13" t="s">
        <v>4</v>
      </c>
      <c r="AX1356" s="13" t="s">
        <v>76</v>
      </c>
      <c r="AY1356" s="148" t="s">
        <v>147</v>
      </c>
    </row>
    <row r="1357" spans="2:65" s="1" customFormat="1" ht="44.25" customHeight="1">
      <c r="B1357" s="33"/>
      <c r="C1357" s="123" t="s">
        <v>2165</v>
      </c>
      <c r="D1357" s="123" t="s">
        <v>150</v>
      </c>
      <c r="E1357" s="124" t="s">
        <v>2166</v>
      </c>
      <c r="F1357" s="125" t="s">
        <v>2167</v>
      </c>
      <c r="G1357" s="126" t="s">
        <v>153</v>
      </c>
      <c r="H1357" s="127">
        <v>43.643000000000001</v>
      </c>
      <c r="I1357" s="128"/>
      <c r="J1357" s="129">
        <f>ROUND(I1357*H1357,2)</f>
        <v>0</v>
      </c>
      <c r="K1357" s="125" t="s">
        <v>154</v>
      </c>
      <c r="L1357" s="33"/>
      <c r="M1357" s="130" t="s">
        <v>19</v>
      </c>
      <c r="N1357" s="131" t="s">
        <v>42</v>
      </c>
      <c r="P1357" s="132">
        <f>O1357*H1357</f>
        <v>0</v>
      </c>
      <c r="Q1357" s="132">
        <v>0</v>
      </c>
      <c r="R1357" s="132">
        <f>Q1357*H1357</f>
        <v>0</v>
      </c>
      <c r="S1357" s="132">
        <v>0</v>
      </c>
      <c r="T1357" s="133">
        <f>S1357*H1357</f>
        <v>0</v>
      </c>
      <c r="AR1357" s="134" t="s">
        <v>276</v>
      </c>
      <c r="AT1357" s="134" t="s">
        <v>150</v>
      </c>
      <c r="AU1357" s="134" t="s">
        <v>78</v>
      </c>
      <c r="AY1357" s="18" t="s">
        <v>147</v>
      </c>
      <c r="BE1357" s="135">
        <f>IF(N1357="základní",J1357,0)</f>
        <v>0</v>
      </c>
      <c r="BF1357" s="135">
        <f>IF(N1357="snížená",J1357,0)</f>
        <v>0</v>
      </c>
      <c r="BG1357" s="135">
        <f>IF(N1357="zákl. přenesená",J1357,0)</f>
        <v>0</v>
      </c>
      <c r="BH1357" s="135">
        <f>IF(N1357="sníž. přenesená",J1357,0)</f>
        <v>0</v>
      </c>
      <c r="BI1357" s="135">
        <f>IF(N1357="nulová",J1357,0)</f>
        <v>0</v>
      </c>
      <c r="BJ1357" s="18" t="s">
        <v>76</v>
      </c>
      <c r="BK1357" s="135">
        <f>ROUND(I1357*H1357,2)</f>
        <v>0</v>
      </c>
      <c r="BL1357" s="18" t="s">
        <v>276</v>
      </c>
      <c r="BM1357" s="134" t="s">
        <v>2168</v>
      </c>
    </row>
    <row r="1358" spans="2:65" s="1" customFormat="1">
      <c r="B1358" s="33"/>
      <c r="D1358" s="136" t="s">
        <v>157</v>
      </c>
      <c r="F1358" s="137" t="s">
        <v>2169</v>
      </c>
      <c r="I1358" s="138"/>
      <c r="L1358" s="33"/>
      <c r="M1358" s="139"/>
      <c r="T1358" s="54"/>
      <c r="AT1358" s="18" t="s">
        <v>157</v>
      </c>
      <c r="AU1358" s="18" t="s">
        <v>78</v>
      </c>
    </row>
    <row r="1359" spans="2:65" s="12" customFormat="1">
      <c r="B1359" s="140"/>
      <c r="D1359" s="141" t="s">
        <v>159</v>
      </c>
      <c r="E1359" s="142" t="s">
        <v>19</v>
      </c>
      <c r="F1359" s="143" t="s">
        <v>2158</v>
      </c>
      <c r="H1359" s="142" t="s">
        <v>19</v>
      </c>
      <c r="I1359" s="144"/>
      <c r="L1359" s="140"/>
      <c r="M1359" s="145"/>
      <c r="T1359" s="146"/>
      <c r="AT1359" s="142" t="s">
        <v>159</v>
      </c>
      <c r="AU1359" s="142" t="s">
        <v>78</v>
      </c>
      <c r="AV1359" s="12" t="s">
        <v>76</v>
      </c>
      <c r="AW1359" s="12" t="s">
        <v>32</v>
      </c>
      <c r="AX1359" s="12" t="s">
        <v>71</v>
      </c>
      <c r="AY1359" s="142" t="s">
        <v>147</v>
      </c>
    </row>
    <row r="1360" spans="2:65" s="13" customFormat="1">
      <c r="B1360" s="147"/>
      <c r="D1360" s="141" t="s">
        <v>159</v>
      </c>
      <c r="E1360" s="148" t="s">
        <v>19</v>
      </c>
      <c r="F1360" s="149" t="s">
        <v>2159</v>
      </c>
      <c r="H1360" s="150">
        <v>43.643000000000001</v>
      </c>
      <c r="I1360" s="151"/>
      <c r="L1360" s="147"/>
      <c r="M1360" s="152"/>
      <c r="T1360" s="153"/>
      <c r="AT1360" s="148" t="s">
        <v>159</v>
      </c>
      <c r="AU1360" s="148" t="s">
        <v>78</v>
      </c>
      <c r="AV1360" s="13" t="s">
        <v>78</v>
      </c>
      <c r="AW1360" s="13" t="s">
        <v>32</v>
      </c>
      <c r="AX1360" s="13" t="s">
        <v>76</v>
      </c>
      <c r="AY1360" s="148" t="s">
        <v>147</v>
      </c>
    </row>
    <row r="1361" spans="2:65" s="1" customFormat="1" ht="24.2" customHeight="1">
      <c r="B1361" s="33"/>
      <c r="C1361" s="161" t="s">
        <v>2170</v>
      </c>
      <c r="D1361" s="161" t="s">
        <v>338</v>
      </c>
      <c r="E1361" s="162" t="s">
        <v>2171</v>
      </c>
      <c r="F1361" s="163" t="s">
        <v>2172</v>
      </c>
      <c r="G1361" s="164" t="s">
        <v>153</v>
      </c>
      <c r="H1361" s="165">
        <v>44.515999999999998</v>
      </c>
      <c r="I1361" s="166"/>
      <c r="J1361" s="167">
        <f>ROUND(I1361*H1361,2)</f>
        <v>0</v>
      </c>
      <c r="K1361" s="163" t="s">
        <v>154</v>
      </c>
      <c r="L1361" s="168"/>
      <c r="M1361" s="169" t="s">
        <v>19</v>
      </c>
      <c r="N1361" s="170" t="s">
        <v>42</v>
      </c>
      <c r="P1361" s="132">
        <f>O1361*H1361</f>
        <v>0</v>
      </c>
      <c r="Q1361" s="132">
        <v>1.6800000000000001E-3</v>
      </c>
      <c r="R1361" s="132">
        <f>Q1361*H1361</f>
        <v>7.478688E-2</v>
      </c>
      <c r="S1361" s="132">
        <v>0</v>
      </c>
      <c r="T1361" s="133">
        <f>S1361*H1361</f>
        <v>0</v>
      </c>
      <c r="AR1361" s="134" t="s">
        <v>381</v>
      </c>
      <c r="AT1361" s="134" t="s">
        <v>338</v>
      </c>
      <c r="AU1361" s="134" t="s">
        <v>78</v>
      </c>
      <c r="AY1361" s="18" t="s">
        <v>147</v>
      </c>
      <c r="BE1361" s="135">
        <f>IF(N1361="základní",J1361,0)</f>
        <v>0</v>
      </c>
      <c r="BF1361" s="135">
        <f>IF(N1361="snížená",J1361,0)</f>
        <v>0</v>
      </c>
      <c r="BG1361" s="135">
        <f>IF(N1361="zákl. přenesená",J1361,0)</f>
        <v>0</v>
      </c>
      <c r="BH1361" s="135">
        <f>IF(N1361="sníž. přenesená",J1361,0)</f>
        <v>0</v>
      </c>
      <c r="BI1361" s="135">
        <f>IF(N1361="nulová",J1361,0)</f>
        <v>0</v>
      </c>
      <c r="BJ1361" s="18" t="s">
        <v>76</v>
      </c>
      <c r="BK1361" s="135">
        <f>ROUND(I1361*H1361,2)</f>
        <v>0</v>
      </c>
      <c r="BL1361" s="18" t="s">
        <v>276</v>
      </c>
      <c r="BM1361" s="134" t="s">
        <v>2173</v>
      </c>
    </row>
    <row r="1362" spans="2:65" s="13" customFormat="1">
      <c r="B1362" s="147"/>
      <c r="D1362" s="141" t="s">
        <v>159</v>
      </c>
      <c r="F1362" s="149" t="s">
        <v>2174</v>
      </c>
      <c r="H1362" s="150">
        <v>44.515999999999998</v>
      </c>
      <c r="I1362" s="151"/>
      <c r="L1362" s="147"/>
      <c r="M1362" s="152"/>
      <c r="T1362" s="153"/>
      <c r="AT1362" s="148" t="s">
        <v>159</v>
      </c>
      <c r="AU1362" s="148" t="s">
        <v>78</v>
      </c>
      <c r="AV1362" s="13" t="s">
        <v>78</v>
      </c>
      <c r="AW1362" s="13" t="s">
        <v>4</v>
      </c>
      <c r="AX1362" s="13" t="s">
        <v>76</v>
      </c>
      <c r="AY1362" s="148" t="s">
        <v>147</v>
      </c>
    </row>
    <row r="1363" spans="2:65" s="1" customFormat="1" ht="24.2" customHeight="1">
      <c r="B1363" s="33"/>
      <c r="C1363" s="123" t="s">
        <v>2175</v>
      </c>
      <c r="D1363" s="123" t="s">
        <v>150</v>
      </c>
      <c r="E1363" s="124" t="s">
        <v>2176</v>
      </c>
      <c r="F1363" s="125" t="s">
        <v>2177</v>
      </c>
      <c r="G1363" s="126" t="s">
        <v>153</v>
      </c>
      <c r="H1363" s="127">
        <v>6.55</v>
      </c>
      <c r="I1363" s="128"/>
      <c r="J1363" s="129">
        <f>ROUND(I1363*H1363,2)</f>
        <v>0</v>
      </c>
      <c r="K1363" s="125" t="s">
        <v>154</v>
      </c>
      <c r="L1363" s="33"/>
      <c r="M1363" s="130" t="s">
        <v>19</v>
      </c>
      <c r="N1363" s="131" t="s">
        <v>42</v>
      </c>
      <c r="P1363" s="132">
        <f>O1363*H1363</f>
        <v>0</v>
      </c>
      <c r="Q1363" s="132">
        <v>0</v>
      </c>
      <c r="R1363" s="132">
        <f>Q1363*H1363</f>
        <v>0</v>
      </c>
      <c r="S1363" s="132">
        <v>0</v>
      </c>
      <c r="T1363" s="133">
        <f>S1363*H1363</f>
        <v>0</v>
      </c>
      <c r="AR1363" s="134" t="s">
        <v>276</v>
      </c>
      <c r="AT1363" s="134" t="s">
        <v>150</v>
      </c>
      <c r="AU1363" s="134" t="s">
        <v>78</v>
      </c>
      <c r="AY1363" s="18" t="s">
        <v>147</v>
      </c>
      <c r="BE1363" s="135">
        <f>IF(N1363="základní",J1363,0)</f>
        <v>0</v>
      </c>
      <c r="BF1363" s="135">
        <f>IF(N1363="snížená",J1363,0)</f>
        <v>0</v>
      </c>
      <c r="BG1363" s="135">
        <f>IF(N1363="zákl. přenesená",J1363,0)</f>
        <v>0</v>
      </c>
      <c r="BH1363" s="135">
        <f>IF(N1363="sníž. přenesená",J1363,0)</f>
        <v>0</v>
      </c>
      <c r="BI1363" s="135">
        <f>IF(N1363="nulová",J1363,0)</f>
        <v>0</v>
      </c>
      <c r="BJ1363" s="18" t="s">
        <v>76</v>
      </c>
      <c r="BK1363" s="135">
        <f>ROUND(I1363*H1363,2)</f>
        <v>0</v>
      </c>
      <c r="BL1363" s="18" t="s">
        <v>276</v>
      </c>
      <c r="BM1363" s="134" t="s">
        <v>2178</v>
      </c>
    </row>
    <row r="1364" spans="2:65" s="1" customFormat="1">
      <c r="B1364" s="33"/>
      <c r="D1364" s="136" t="s">
        <v>157</v>
      </c>
      <c r="F1364" s="137" t="s">
        <v>2179</v>
      </c>
      <c r="I1364" s="138"/>
      <c r="L1364" s="33"/>
      <c r="M1364" s="139"/>
      <c r="T1364" s="54"/>
      <c r="AT1364" s="18" t="s">
        <v>157</v>
      </c>
      <c r="AU1364" s="18" t="s">
        <v>78</v>
      </c>
    </row>
    <row r="1365" spans="2:65" s="13" customFormat="1">
      <c r="B1365" s="147"/>
      <c r="D1365" s="141" t="s">
        <v>159</v>
      </c>
      <c r="E1365" s="148" t="s">
        <v>19</v>
      </c>
      <c r="F1365" s="149" t="s">
        <v>2180</v>
      </c>
      <c r="H1365" s="150">
        <v>6.55</v>
      </c>
      <c r="I1365" s="151"/>
      <c r="L1365" s="147"/>
      <c r="M1365" s="152"/>
      <c r="T1365" s="153"/>
      <c r="AT1365" s="148" t="s">
        <v>159</v>
      </c>
      <c r="AU1365" s="148" t="s">
        <v>78</v>
      </c>
      <c r="AV1365" s="13" t="s">
        <v>78</v>
      </c>
      <c r="AW1365" s="13" t="s">
        <v>32</v>
      </c>
      <c r="AX1365" s="13" t="s">
        <v>71</v>
      </c>
      <c r="AY1365" s="148" t="s">
        <v>147</v>
      </c>
    </row>
    <row r="1366" spans="2:65" s="14" customFormat="1">
      <c r="B1366" s="154"/>
      <c r="D1366" s="141" t="s">
        <v>159</v>
      </c>
      <c r="E1366" s="155" t="s">
        <v>19</v>
      </c>
      <c r="F1366" s="156" t="s">
        <v>163</v>
      </c>
      <c r="H1366" s="157">
        <v>6.55</v>
      </c>
      <c r="I1366" s="158"/>
      <c r="L1366" s="154"/>
      <c r="M1366" s="159"/>
      <c r="T1366" s="160"/>
      <c r="AT1366" s="155" t="s">
        <v>159</v>
      </c>
      <c r="AU1366" s="155" t="s">
        <v>78</v>
      </c>
      <c r="AV1366" s="14" t="s">
        <v>155</v>
      </c>
      <c r="AW1366" s="14" t="s">
        <v>32</v>
      </c>
      <c r="AX1366" s="14" t="s">
        <v>76</v>
      </c>
      <c r="AY1366" s="155" t="s">
        <v>147</v>
      </c>
    </row>
    <row r="1367" spans="2:65" s="1" customFormat="1" ht="24.2" customHeight="1">
      <c r="B1367" s="33"/>
      <c r="C1367" s="123" t="s">
        <v>2181</v>
      </c>
      <c r="D1367" s="123" t="s">
        <v>150</v>
      </c>
      <c r="E1367" s="124" t="s">
        <v>2182</v>
      </c>
      <c r="F1367" s="125" t="s">
        <v>2183</v>
      </c>
      <c r="G1367" s="126" t="s">
        <v>153</v>
      </c>
      <c r="H1367" s="127">
        <v>47.04</v>
      </c>
      <c r="I1367" s="128"/>
      <c r="J1367" s="129">
        <f>ROUND(I1367*H1367,2)</f>
        <v>0</v>
      </c>
      <c r="K1367" s="125" t="s">
        <v>154</v>
      </c>
      <c r="L1367" s="33"/>
      <c r="M1367" s="130" t="s">
        <v>19</v>
      </c>
      <c r="N1367" s="131" t="s">
        <v>42</v>
      </c>
      <c r="P1367" s="132">
        <f>O1367*H1367</f>
        <v>0</v>
      </c>
      <c r="Q1367" s="132">
        <v>1E-4</v>
      </c>
      <c r="R1367" s="132">
        <f>Q1367*H1367</f>
        <v>4.7039999999999998E-3</v>
      </c>
      <c r="S1367" s="132">
        <v>0</v>
      </c>
      <c r="T1367" s="133">
        <f>S1367*H1367</f>
        <v>0</v>
      </c>
      <c r="AR1367" s="134" t="s">
        <v>276</v>
      </c>
      <c r="AT1367" s="134" t="s">
        <v>150</v>
      </c>
      <c r="AU1367" s="134" t="s">
        <v>78</v>
      </c>
      <c r="AY1367" s="18" t="s">
        <v>147</v>
      </c>
      <c r="BE1367" s="135">
        <f>IF(N1367="základní",J1367,0)</f>
        <v>0</v>
      </c>
      <c r="BF1367" s="135">
        <f>IF(N1367="snížená",J1367,0)</f>
        <v>0</v>
      </c>
      <c r="BG1367" s="135">
        <f>IF(N1367="zákl. přenesená",J1367,0)</f>
        <v>0</v>
      </c>
      <c r="BH1367" s="135">
        <f>IF(N1367="sníž. přenesená",J1367,0)</f>
        <v>0</v>
      </c>
      <c r="BI1367" s="135">
        <f>IF(N1367="nulová",J1367,0)</f>
        <v>0</v>
      </c>
      <c r="BJ1367" s="18" t="s">
        <v>76</v>
      </c>
      <c r="BK1367" s="135">
        <f>ROUND(I1367*H1367,2)</f>
        <v>0</v>
      </c>
      <c r="BL1367" s="18" t="s">
        <v>276</v>
      </c>
      <c r="BM1367" s="134" t="s">
        <v>2184</v>
      </c>
    </row>
    <row r="1368" spans="2:65" s="1" customFormat="1">
      <c r="B1368" s="33"/>
      <c r="D1368" s="136" t="s">
        <v>157</v>
      </c>
      <c r="F1368" s="137" t="s">
        <v>2185</v>
      </c>
      <c r="I1368" s="138"/>
      <c r="L1368" s="33"/>
      <c r="M1368" s="139"/>
      <c r="T1368" s="54"/>
      <c r="AT1368" s="18" t="s">
        <v>157</v>
      </c>
      <c r="AU1368" s="18" t="s">
        <v>78</v>
      </c>
    </row>
    <row r="1369" spans="2:65" s="12" customFormat="1">
      <c r="B1369" s="140"/>
      <c r="D1369" s="141" t="s">
        <v>159</v>
      </c>
      <c r="E1369" s="142" t="s">
        <v>19</v>
      </c>
      <c r="F1369" s="143" t="s">
        <v>2186</v>
      </c>
      <c r="H1369" s="142" t="s">
        <v>19</v>
      </c>
      <c r="I1369" s="144"/>
      <c r="L1369" s="140"/>
      <c r="M1369" s="145"/>
      <c r="T1369" s="146"/>
      <c r="AT1369" s="142" t="s">
        <v>159</v>
      </c>
      <c r="AU1369" s="142" t="s">
        <v>78</v>
      </c>
      <c r="AV1369" s="12" t="s">
        <v>76</v>
      </c>
      <c r="AW1369" s="12" t="s">
        <v>32</v>
      </c>
      <c r="AX1369" s="12" t="s">
        <v>71</v>
      </c>
      <c r="AY1369" s="142" t="s">
        <v>147</v>
      </c>
    </row>
    <row r="1370" spans="2:65" s="13" customFormat="1">
      <c r="B1370" s="147"/>
      <c r="D1370" s="141" t="s">
        <v>159</v>
      </c>
      <c r="E1370" s="148" t="s">
        <v>19</v>
      </c>
      <c r="F1370" s="149" t="s">
        <v>2187</v>
      </c>
      <c r="H1370" s="150">
        <v>47.04</v>
      </c>
      <c r="I1370" s="151"/>
      <c r="L1370" s="147"/>
      <c r="M1370" s="152"/>
      <c r="T1370" s="153"/>
      <c r="AT1370" s="148" t="s">
        <v>159</v>
      </c>
      <c r="AU1370" s="148" t="s">
        <v>78</v>
      </c>
      <c r="AV1370" s="13" t="s">
        <v>78</v>
      </c>
      <c r="AW1370" s="13" t="s">
        <v>32</v>
      </c>
      <c r="AX1370" s="13" t="s">
        <v>76</v>
      </c>
      <c r="AY1370" s="148" t="s">
        <v>147</v>
      </c>
    </row>
    <row r="1371" spans="2:65" s="1" customFormat="1" ht="24.2" customHeight="1">
      <c r="B1371" s="33"/>
      <c r="C1371" s="123" t="s">
        <v>2188</v>
      </c>
      <c r="D1371" s="123" t="s">
        <v>150</v>
      </c>
      <c r="E1371" s="124" t="s">
        <v>2189</v>
      </c>
      <c r="F1371" s="125" t="s">
        <v>2190</v>
      </c>
      <c r="G1371" s="126" t="s">
        <v>153</v>
      </c>
      <c r="H1371" s="127">
        <v>5.1100000000000003</v>
      </c>
      <c r="I1371" s="128"/>
      <c r="J1371" s="129">
        <f>ROUND(I1371*H1371,2)</f>
        <v>0</v>
      </c>
      <c r="K1371" s="125" t="s">
        <v>154</v>
      </c>
      <c r="L1371" s="33"/>
      <c r="M1371" s="130" t="s">
        <v>19</v>
      </c>
      <c r="N1371" s="131" t="s">
        <v>42</v>
      </c>
      <c r="P1371" s="132">
        <f>O1371*H1371</f>
        <v>0</v>
      </c>
      <c r="Q1371" s="132">
        <v>1.4999999999999999E-4</v>
      </c>
      <c r="R1371" s="132">
        <f>Q1371*H1371</f>
        <v>7.6649999999999993E-4</v>
      </c>
      <c r="S1371" s="132">
        <v>0</v>
      </c>
      <c r="T1371" s="133">
        <f>S1371*H1371</f>
        <v>0</v>
      </c>
      <c r="AR1371" s="134" t="s">
        <v>276</v>
      </c>
      <c r="AT1371" s="134" t="s">
        <v>150</v>
      </c>
      <c r="AU1371" s="134" t="s">
        <v>78</v>
      </c>
      <c r="AY1371" s="18" t="s">
        <v>147</v>
      </c>
      <c r="BE1371" s="135">
        <f>IF(N1371="základní",J1371,0)</f>
        <v>0</v>
      </c>
      <c r="BF1371" s="135">
        <f>IF(N1371="snížená",J1371,0)</f>
        <v>0</v>
      </c>
      <c r="BG1371" s="135">
        <f>IF(N1371="zákl. přenesená",J1371,0)</f>
        <v>0</v>
      </c>
      <c r="BH1371" s="135">
        <f>IF(N1371="sníž. přenesená",J1371,0)</f>
        <v>0</v>
      </c>
      <c r="BI1371" s="135">
        <f>IF(N1371="nulová",J1371,0)</f>
        <v>0</v>
      </c>
      <c r="BJ1371" s="18" t="s">
        <v>76</v>
      </c>
      <c r="BK1371" s="135">
        <f>ROUND(I1371*H1371,2)</f>
        <v>0</v>
      </c>
      <c r="BL1371" s="18" t="s">
        <v>276</v>
      </c>
      <c r="BM1371" s="134" t="s">
        <v>2191</v>
      </c>
    </row>
    <row r="1372" spans="2:65" s="1" customFormat="1">
      <c r="B1372" s="33"/>
      <c r="D1372" s="136" t="s">
        <v>157</v>
      </c>
      <c r="F1372" s="137" t="s">
        <v>2192</v>
      </c>
      <c r="I1372" s="138"/>
      <c r="L1372" s="33"/>
      <c r="M1372" s="139"/>
      <c r="T1372" s="54"/>
      <c r="AT1372" s="18" t="s">
        <v>157</v>
      </c>
      <c r="AU1372" s="18" t="s">
        <v>78</v>
      </c>
    </row>
    <row r="1373" spans="2:65" s="13" customFormat="1" ht="22.5">
      <c r="B1373" s="147"/>
      <c r="D1373" s="141" t="s">
        <v>159</v>
      </c>
      <c r="E1373" s="148" t="s">
        <v>19</v>
      </c>
      <c r="F1373" s="149" t="s">
        <v>2193</v>
      </c>
      <c r="H1373" s="150">
        <v>5.1100000000000003</v>
      </c>
      <c r="I1373" s="151"/>
      <c r="L1373" s="147"/>
      <c r="M1373" s="152"/>
      <c r="T1373" s="153"/>
      <c r="AT1373" s="148" t="s">
        <v>159</v>
      </c>
      <c r="AU1373" s="148" t="s">
        <v>78</v>
      </c>
      <c r="AV1373" s="13" t="s">
        <v>78</v>
      </c>
      <c r="AW1373" s="13" t="s">
        <v>32</v>
      </c>
      <c r="AX1373" s="13" t="s">
        <v>76</v>
      </c>
      <c r="AY1373" s="148" t="s">
        <v>147</v>
      </c>
    </row>
    <row r="1374" spans="2:65" s="1" customFormat="1" ht="49.15" customHeight="1">
      <c r="B1374" s="33"/>
      <c r="C1374" s="123" t="s">
        <v>2194</v>
      </c>
      <c r="D1374" s="123" t="s">
        <v>150</v>
      </c>
      <c r="E1374" s="124" t="s">
        <v>2195</v>
      </c>
      <c r="F1374" s="125" t="s">
        <v>2196</v>
      </c>
      <c r="G1374" s="126" t="s">
        <v>153</v>
      </c>
      <c r="H1374" s="127">
        <v>54.19</v>
      </c>
      <c r="I1374" s="128"/>
      <c r="J1374" s="129">
        <f>ROUND(I1374*H1374,2)</f>
        <v>0</v>
      </c>
      <c r="K1374" s="125" t="s">
        <v>154</v>
      </c>
      <c r="L1374" s="33"/>
      <c r="M1374" s="130" t="s">
        <v>19</v>
      </c>
      <c r="N1374" s="131" t="s">
        <v>42</v>
      </c>
      <c r="P1374" s="132">
        <f>O1374*H1374</f>
        <v>0</v>
      </c>
      <c r="Q1374" s="132">
        <v>0</v>
      </c>
      <c r="R1374" s="132">
        <f>Q1374*H1374</f>
        <v>0</v>
      </c>
      <c r="S1374" s="132">
        <v>1.721E-2</v>
      </c>
      <c r="T1374" s="133">
        <f>S1374*H1374</f>
        <v>0.93260989999999999</v>
      </c>
      <c r="AR1374" s="134" t="s">
        <v>276</v>
      </c>
      <c r="AT1374" s="134" t="s">
        <v>150</v>
      </c>
      <c r="AU1374" s="134" t="s">
        <v>78</v>
      </c>
      <c r="AY1374" s="18" t="s">
        <v>147</v>
      </c>
      <c r="BE1374" s="135">
        <f>IF(N1374="základní",J1374,0)</f>
        <v>0</v>
      </c>
      <c r="BF1374" s="135">
        <f>IF(N1374="snížená",J1374,0)</f>
        <v>0</v>
      </c>
      <c r="BG1374" s="135">
        <f>IF(N1374="zákl. přenesená",J1374,0)</f>
        <v>0</v>
      </c>
      <c r="BH1374" s="135">
        <f>IF(N1374="sníž. přenesená",J1374,0)</f>
        <v>0</v>
      </c>
      <c r="BI1374" s="135">
        <f>IF(N1374="nulová",J1374,0)</f>
        <v>0</v>
      </c>
      <c r="BJ1374" s="18" t="s">
        <v>76</v>
      </c>
      <c r="BK1374" s="135">
        <f>ROUND(I1374*H1374,2)</f>
        <v>0</v>
      </c>
      <c r="BL1374" s="18" t="s">
        <v>276</v>
      </c>
      <c r="BM1374" s="134" t="s">
        <v>2197</v>
      </c>
    </row>
    <row r="1375" spans="2:65" s="1" customFormat="1">
      <c r="B1375" s="33"/>
      <c r="D1375" s="136" t="s">
        <v>157</v>
      </c>
      <c r="F1375" s="137" t="s">
        <v>2198</v>
      </c>
      <c r="I1375" s="138"/>
      <c r="L1375" s="33"/>
      <c r="M1375" s="139"/>
      <c r="T1375" s="54"/>
      <c r="AT1375" s="18" t="s">
        <v>157</v>
      </c>
      <c r="AU1375" s="18" t="s">
        <v>78</v>
      </c>
    </row>
    <row r="1376" spans="2:65" s="12" customFormat="1">
      <c r="B1376" s="140"/>
      <c r="D1376" s="141" t="s">
        <v>159</v>
      </c>
      <c r="E1376" s="142" t="s">
        <v>19</v>
      </c>
      <c r="F1376" s="143" t="s">
        <v>2199</v>
      </c>
      <c r="H1376" s="142" t="s">
        <v>19</v>
      </c>
      <c r="I1376" s="144"/>
      <c r="L1376" s="140"/>
      <c r="M1376" s="145"/>
      <c r="T1376" s="146"/>
      <c r="AT1376" s="142" t="s">
        <v>159</v>
      </c>
      <c r="AU1376" s="142" t="s">
        <v>78</v>
      </c>
      <c r="AV1376" s="12" t="s">
        <v>76</v>
      </c>
      <c r="AW1376" s="12" t="s">
        <v>32</v>
      </c>
      <c r="AX1376" s="12" t="s">
        <v>71</v>
      </c>
      <c r="AY1376" s="142" t="s">
        <v>147</v>
      </c>
    </row>
    <row r="1377" spans="2:65" s="13" customFormat="1">
      <c r="B1377" s="147"/>
      <c r="D1377" s="141" t="s">
        <v>159</v>
      </c>
      <c r="E1377" s="148" t="s">
        <v>19</v>
      </c>
      <c r="F1377" s="149" t="s">
        <v>2200</v>
      </c>
      <c r="H1377" s="150">
        <v>11.3</v>
      </c>
      <c r="I1377" s="151"/>
      <c r="L1377" s="147"/>
      <c r="M1377" s="152"/>
      <c r="T1377" s="153"/>
      <c r="AT1377" s="148" t="s">
        <v>159</v>
      </c>
      <c r="AU1377" s="148" t="s">
        <v>78</v>
      </c>
      <c r="AV1377" s="13" t="s">
        <v>78</v>
      </c>
      <c r="AW1377" s="13" t="s">
        <v>32</v>
      </c>
      <c r="AX1377" s="13" t="s">
        <v>71</v>
      </c>
      <c r="AY1377" s="148" t="s">
        <v>147</v>
      </c>
    </row>
    <row r="1378" spans="2:65" s="13" customFormat="1">
      <c r="B1378" s="147"/>
      <c r="D1378" s="141" t="s">
        <v>159</v>
      </c>
      <c r="E1378" s="148" t="s">
        <v>19</v>
      </c>
      <c r="F1378" s="149" t="s">
        <v>2201</v>
      </c>
      <c r="H1378" s="150">
        <v>7.79</v>
      </c>
      <c r="I1378" s="151"/>
      <c r="L1378" s="147"/>
      <c r="M1378" s="152"/>
      <c r="T1378" s="153"/>
      <c r="AT1378" s="148" t="s">
        <v>159</v>
      </c>
      <c r="AU1378" s="148" t="s">
        <v>78</v>
      </c>
      <c r="AV1378" s="13" t="s">
        <v>78</v>
      </c>
      <c r="AW1378" s="13" t="s">
        <v>32</v>
      </c>
      <c r="AX1378" s="13" t="s">
        <v>71</v>
      </c>
      <c r="AY1378" s="148" t="s">
        <v>147</v>
      </c>
    </row>
    <row r="1379" spans="2:65" s="13" customFormat="1">
      <c r="B1379" s="147"/>
      <c r="D1379" s="141" t="s">
        <v>159</v>
      </c>
      <c r="E1379" s="148" t="s">
        <v>19</v>
      </c>
      <c r="F1379" s="149" t="s">
        <v>2202</v>
      </c>
      <c r="H1379" s="150">
        <v>6.18</v>
      </c>
      <c r="I1379" s="151"/>
      <c r="L1379" s="147"/>
      <c r="M1379" s="152"/>
      <c r="T1379" s="153"/>
      <c r="AT1379" s="148" t="s">
        <v>159</v>
      </c>
      <c r="AU1379" s="148" t="s">
        <v>78</v>
      </c>
      <c r="AV1379" s="13" t="s">
        <v>78</v>
      </c>
      <c r="AW1379" s="13" t="s">
        <v>32</v>
      </c>
      <c r="AX1379" s="13" t="s">
        <v>71</v>
      </c>
      <c r="AY1379" s="148" t="s">
        <v>147</v>
      </c>
    </row>
    <row r="1380" spans="2:65" s="13" customFormat="1">
      <c r="B1380" s="147"/>
      <c r="D1380" s="141" t="s">
        <v>159</v>
      </c>
      <c r="E1380" s="148" t="s">
        <v>19</v>
      </c>
      <c r="F1380" s="149" t="s">
        <v>2203</v>
      </c>
      <c r="H1380" s="150">
        <v>28.92</v>
      </c>
      <c r="I1380" s="151"/>
      <c r="L1380" s="147"/>
      <c r="M1380" s="152"/>
      <c r="T1380" s="153"/>
      <c r="AT1380" s="148" t="s">
        <v>159</v>
      </c>
      <c r="AU1380" s="148" t="s">
        <v>78</v>
      </c>
      <c r="AV1380" s="13" t="s">
        <v>78</v>
      </c>
      <c r="AW1380" s="13" t="s">
        <v>32</v>
      </c>
      <c r="AX1380" s="13" t="s">
        <v>71</v>
      </c>
      <c r="AY1380" s="148" t="s">
        <v>147</v>
      </c>
    </row>
    <row r="1381" spans="2:65" s="14" customFormat="1">
      <c r="B1381" s="154"/>
      <c r="D1381" s="141" t="s">
        <v>159</v>
      </c>
      <c r="E1381" s="155" t="s">
        <v>19</v>
      </c>
      <c r="F1381" s="156" t="s">
        <v>163</v>
      </c>
      <c r="H1381" s="157">
        <v>54.19</v>
      </c>
      <c r="I1381" s="158"/>
      <c r="L1381" s="154"/>
      <c r="M1381" s="159"/>
      <c r="T1381" s="160"/>
      <c r="AT1381" s="155" t="s">
        <v>159</v>
      </c>
      <c r="AU1381" s="155" t="s">
        <v>78</v>
      </c>
      <c r="AV1381" s="14" t="s">
        <v>155</v>
      </c>
      <c r="AW1381" s="14" t="s">
        <v>32</v>
      </c>
      <c r="AX1381" s="14" t="s">
        <v>76</v>
      </c>
      <c r="AY1381" s="155" t="s">
        <v>147</v>
      </c>
    </row>
    <row r="1382" spans="2:65" s="1" customFormat="1" ht="16.5" customHeight="1">
      <c r="B1382" s="33"/>
      <c r="C1382" s="123" t="s">
        <v>2204</v>
      </c>
      <c r="D1382" s="123" t="s">
        <v>150</v>
      </c>
      <c r="E1382" s="124" t="s">
        <v>2205</v>
      </c>
      <c r="F1382" s="125" t="s">
        <v>2206</v>
      </c>
      <c r="G1382" s="126" t="s">
        <v>394</v>
      </c>
      <c r="H1382" s="127">
        <v>1</v>
      </c>
      <c r="I1382" s="128"/>
      <c r="J1382" s="129">
        <f>ROUND(I1382*H1382,2)</f>
        <v>0</v>
      </c>
      <c r="K1382" s="125" t="s">
        <v>19</v>
      </c>
      <c r="L1382" s="33"/>
      <c r="M1382" s="130" t="s">
        <v>19</v>
      </c>
      <c r="N1382" s="131" t="s">
        <v>42</v>
      </c>
      <c r="P1382" s="132">
        <f>O1382*H1382</f>
        <v>0</v>
      </c>
      <c r="Q1382" s="132">
        <v>0</v>
      </c>
      <c r="R1382" s="132">
        <f>Q1382*H1382</f>
        <v>0</v>
      </c>
      <c r="S1382" s="132">
        <v>0.11119999999999999</v>
      </c>
      <c r="T1382" s="133">
        <f>S1382*H1382</f>
        <v>0.11119999999999999</v>
      </c>
      <c r="AR1382" s="134" t="s">
        <v>276</v>
      </c>
      <c r="AT1382" s="134" t="s">
        <v>150</v>
      </c>
      <c r="AU1382" s="134" t="s">
        <v>78</v>
      </c>
      <c r="AY1382" s="18" t="s">
        <v>147</v>
      </c>
      <c r="BE1382" s="135">
        <f>IF(N1382="základní",J1382,0)</f>
        <v>0</v>
      </c>
      <c r="BF1382" s="135">
        <f>IF(N1382="snížená",J1382,0)</f>
        <v>0</v>
      </c>
      <c r="BG1382" s="135">
        <f>IF(N1382="zákl. přenesená",J1382,0)</f>
        <v>0</v>
      </c>
      <c r="BH1382" s="135">
        <f>IF(N1382="sníž. přenesená",J1382,0)</f>
        <v>0</v>
      </c>
      <c r="BI1382" s="135">
        <f>IF(N1382="nulová",J1382,0)</f>
        <v>0</v>
      </c>
      <c r="BJ1382" s="18" t="s">
        <v>76</v>
      </c>
      <c r="BK1382" s="135">
        <f>ROUND(I1382*H1382,2)</f>
        <v>0</v>
      </c>
      <c r="BL1382" s="18" t="s">
        <v>276</v>
      </c>
      <c r="BM1382" s="134" t="s">
        <v>2207</v>
      </c>
    </row>
    <row r="1383" spans="2:65" s="12" customFormat="1" ht="22.5">
      <c r="B1383" s="140"/>
      <c r="D1383" s="141" t="s">
        <v>159</v>
      </c>
      <c r="E1383" s="142" t="s">
        <v>19</v>
      </c>
      <c r="F1383" s="143" t="s">
        <v>2208</v>
      </c>
      <c r="H1383" s="142" t="s">
        <v>19</v>
      </c>
      <c r="I1383" s="144"/>
      <c r="L1383" s="140"/>
      <c r="M1383" s="145"/>
      <c r="T1383" s="146"/>
      <c r="AT1383" s="142" t="s">
        <v>159</v>
      </c>
      <c r="AU1383" s="142" t="s">
        <v>78</v>
      </c>
      <c r="AV1383" s="12" t="s">
        <v>76</v>
      </c>
      <c r="AW1383" s="12" t="s">
        <v>32</v>
      </c>
      <c r="AX1383" s="12" t="s">
        <v>71</v>
      </c>
      <c r="AY1383" s="142" t="s">
        <v>147</v>
      </c>
    </row>
    <row r="1384" spans="2:65" s="13" customFormat="1">
      <c r="B1384" s="147"/>
      <c r="D1384" s="141" t="s">
        <v>159</v>
      </c>
      <c r="E1384" s="148" t="s">
        <v>19</v>
      </c>
      <c r="F1384" s="149" t="s">
        <v>76</v>
      </c>
      <c r="H1384" s="150">
        <v>1</v>
      </c>
      <c r="I1384" s="151"/>
      <c r="L1384" s="147"/>
      <c r="M1384" s="152"/>
      <c r="T1384" s="153"/>
      <c r="AT1384" s="148" t="s">
        <v>159</v>
      </c>
      <c r="AU1384" s="148" t="s">
        <v>78</v>
      </c>
      <c r="AV1384" s="13" t="s">
        <v>78</v>
      </c>
      <c r="AW1384" s="13" t="s">
        <v>32</v>
      </c>
      <c r="AX1384" s="13" t="s">
        <v>76</v>
      </c>
      <c r="AY1384" s="148" t="s">
        <v>147</v>
      </c>
    </row>
    <row r="1385" spans="2:65" s="1" customFormat="1" ht="55.5" customHeight="1">
      <c r="B1385" s="33"/>
      <c r="C1385" s="123" t="s">
        <v>2209</v>
      </c>
      <c r="D1385" s="123" t="s">
        <v>150</v>
      </c>
      <c r="E1385" s="124" t="s">
        <v>2210</v>
      </c>
      <c r="F1385" s="125" t="s">
        <v>2211</v>
      </c>
      <c r="G1385" s="126" t="s">
        <v>317</v>
      </c>
      <c r="H1385" s="127">
        <v>3.31</v>
      </c>
      <c r="I1385" s="128"/>
      <c r="J1385" s="129">
        <f>ROUND(I1385*H1385,2)</f>
        <v>0</v>
      </c>
      <c r="K1385" s="125" t="s">
        <v>154</v>
      </c>
      <c r="L1385" s="33"/>
      <c r="M1385" s="130" t="s">
        <v>19</v>
      </c>
      <c r="N1385" s="131" t="s">
        <v>42</v>
      </c>
      <c r="P1385" s="132">
        <f>O1385*H1385</f>
        <v>0</v>
      </c>
      <c r="Q1385" s="132">
        <v>3.6850000000000001E-2</v>
      </c>
      <c r="R1385" s="132">
        <f>Q1385*H1385</f>
        <v>0.1219735</v>
      </c>
      <c r="S1385" s="132">
        <v>0</v>
      </c>
      <c r="T1385" s="133">
        <f>S1385*H1385</f>
        <v>0</v>
      </c>
      <c r="AR1385" s="134" t="s">
        <v>276</v>
      </c>
      <c r="AT1385" s="134" t="s">
        <v>150</v>
      </c>
      <c r="AU1385" s="134" t="s">
        <v>78</v>
      </c>
      <c r="AY1385" s="18" t="s">
        <v>147</v>
      </c>
      <c r="BE1385" s="135">
        <f>IF(N1385="základní",J1385,0)</f>
        <v>0</v>
      </c>
      <c r="BF1385" s="135">
        <f>IF(N1385="snížená",J1385,0)</f>
        <v>0</v>
      </c>
      <c r="BG1385" s="135">
        <f>IF(N1385="zákl. přenesená",J1385,0)</f>
        <v>0</v>
      </c>
      <c r="BH1385" s="135">
        <f>IF(N1385="sníž. přenesená",J1385,0)</f>
        <v>0</v>
      </c>
      <c r="BI1385" s="135">
        <f>IF(N1385="nulová",J1385,0)</f>
        <v>0</v>
      </c>
      <c r="BJ1385" s="18" t="s">
        <v>76</v>
      </c>
      <c r="BK1385" s="135">
        <f>ROUND(I1385*H1385,2)</f>
        <v>0</v>
      </c>
      <c r="BL1385" s="18" t="s">
        <v>276</v>
      </c>
      <c r="BM1385" s="134" t="s">
        <v>2212</v>
      </c>
    </row>
    <row r="1386" spans="2:65" s="1" customFormat="1">
      <c r="B1386" s="33"/>
      <c r="D1386" s="136" t="s">
        <v>157</v>
      </c>
      <c r="F1386" s="137" t="s">
        <v>2213</v>
      </c>
      <c r="I1386" s="138"/>
      <c r="L1386" s="33"/>
      <c r="M1386" s="139"/>
      <c r="T1386" s="54"/>
      <c r="AT1386" s="18" t="s">
        <v>157</v>
      </c>
      <c r="AU1386" s="18" t="s">
        <v>78</v>
      </c>
    </row>
    <row r="1387" spans="2:65" s="12" customFormat="1">
      <c r="B1387" s="140"/>
      <c r="D1387" s="141" t="s">
        <v>159</v>
      </c>
      <c r="E1387" s="142" t="s">
        <v>19</v>
      </c>
      <c r="F1387" s="143" t="s">
        <v>2214</v>
      </c>
      <c r="H1387" s="142" t="s">
        <v>19</v>
      </c>
      <c r="I1387" s="144"/>
      <c r="L1387" s="140"/>
      <c r="M1387" s="145"/>
      <c r="T1387" s="146"/>
      <c r="AT1387" s="142" t="s">
        <v>159</v>
      </c>
      <c r="AU1387" s="142" t="s">
        <v>78</v>
      </c>
      <c r="AV1387" s="12" t="s">
        <v>76</v>
      </c>
      <c r="AW1387" s="12" t="s">
        <v>32</v>
      </c>
      <c r="AX1387" s="12" t="s">
        <v>71</v>
      </c>
      <c r="AY1387" s="142" t="s">
        <v>147</v>
      </c>
    </row>
    <row r="1388" spans="2:65" s="13" customFormat="1">
      <c r="B1388" s="147"/>
      <c r="D1388" s="141" t="s">
        <v>159</v>
      </c>
      <c r="E1388" s="148" t="s">
        <v>19</v>
      </c>
      <c r="F1388" s="149" t="s">
        <v>2215</v>
      </c>
      <c r="H1388" s="150">
        <v>3.31</v>
      </c>
      <c r="I1388" s="151"/>
      <c r="L1388" s="147"/>
      <c r="M1388" s="152"/>
      <c r="T1388" s="153"/>
      <c r="AT1388" s="148" t="s">
        <v>159</v>
      </c>
      <c r="AU1388" s="148" t="s">
        <v>78</v>
      </c>
      <c r="AV1388" s="13" t="s">
        <v>78</v>
      </c>
      <c r="AW1388" s="13" t="s">
        <v>32</v>
      </c>
      <c r="AX1388" s="13" t="s">
        <v>76</v>
      </c>
      <c r="AY1388" s="148" t="s">
        <v>147</v>
      </c>
    </row>
    <row r="1389" spans="2:65" s="1" customFormat="1" ht="37.9" customHeight="1">
      <c r="B1389" s="33"/>
      <c r="C1389" s="123" t="s">
        <v>2216</v>
      </c>
      <c r="D1389" s="123" t="s">
        <v>150</v>
      </c>
      <c r="E1389" s="124" t="s">
        <v>2217</v>
      </c>
      <c r="F1389" s="125" t="s">
        <v>2218</v>
      </c>
      <c r="G1389" s="126" t="s">
        <v>166</v>
      </c>
      <c r="H1389" s="127">
        <v>3</v>
      </c>
      <c r="I1389" s="128"/>
      <c r="J1389" s="129">
        <f>ROUND(I1389*H1389,2)</f>
        <v>0</v>
      </c>
      <c r="K1389" s="125" t="s">
        <v>154</v>
      </c>
      <c r="L1389" s="33"/>
      <c r="M1389" s="130" t="s">
        <v>19</v>
      </c>
      <c r="N1389" s="131" t="s">
        <v>42</v>
      </c>
      <c r="P1389" s="132">
        <f>O1389*H1389</f>
        <v>0</v>
      </c>
      <c r="Q1389" s="132">
        <v>3.0000000000000001E-5</v>
      </c>
      <c r="R1389" s="132">
        <f>Q1389*H1389</f>
        <v>9.0000000000000006E-5</v>
      </c>
      <c r="S1389" s="132">
        <v>0</v>
      </c>
      <c r="T1389" s="133">
        <f>S1389*H1389</f>
        <v>0</v>
      </c>
      <c r="AR1389" s="134" t="s">
        <v>276</v>
      </c>
      <c r="AT1389" s="134" t="s">
        <v>150</v>
      </c>
      <c r="AU1389" s="134" t="s">
        <v>78</v>
      </c>
      <c r="AY1389" s="18" t="s">
        <v>147</v>
      </c>
      <c r="BE1389" s="135">
        <f>IF(N1389="základní",J1389,0)</f>
        <v>0</v>
      </c>
      <c r="BF1389" s="135">
        <f>IF(N1389="snížená",J1389,0)</f>
        <v>0</v>
      </c>
      <c r="BG1389" s="135">
        <f>IF(N1389="zákl. přenesená",J1389,0)</f>
        <v>0</v>
      </c>
      <c r="BH1389" s="135">
        <f>IF(N1389="sníž. přenesená",J1389,0)</f>
        <v>0</v>
      </c>
      <c r="BI1389" s="135">
        <f>IF(N1389="nulová",J1389,0)</f>
        <v>0</v>
      </c>
      <c r="BJ1389" s="18" t="s">
        <v>76</v>
      </c>
      <c r="BK1389" s="135">
        <f>ROUND(I1389*H1389,2)</f>
        <v>0</v>
      </c>
      <c r="BL1389" s="18" t="s">
        <v>276</v>
      </c>
      <c r="BM1389" s="134" t="s">
        <v>2219</v>
      </c>
    </row>
    <row r="1390" spans="2:65" s="1" customFormat="1">
      <c r="B1390" s="33"/>
      <c r="D1390" s="136" t="s">
        <v>157</v>
      </c>
      <c r="F1390" s="137" t="s">
        <v>2220</v>
      </c>
      <c r="I1390" s="138"/>
      <c r="L1390" s="33"/>
      <c r="M1390" s="139"/>
      <c r="T1390" s="54"/>
      <c r="AT1390" s="18" t="s">
        <v>157</v>
      </c>
      <c r="AU1390" s="18" t="s">
        <v>78</v>
      </c>
    </row>
    <row r="1391" spans="2:65" s="12" customFormat="1">
      <c r="B1391" s="140"/>
      <c r="D1391" s="141" t="s">
        <v>159</v>
      </c>
      <c r="E1391" s="142" t="s">
        <v>19</v>
      </c>
      <c r="F1391" s="143" t="s">
        <v>2221</v>
      </c>
      <c r="H1391" s="142" t="s">
        <v>19</v>
      </c>
      <c r="I1391" s="144"/>
      <c r="L1391" s="140"/>
      <c r="M1391" s="145"/>
      <c r="T1391" s="146"/>
      <c r="AT1391" s="142" t="s">
        <v>159</v>
      </c>
      <c r="AU1391" s="142" t="s">
        <v>78</v>
      </c>
      <c r="AV1391" s="12" t="s">
        <v>76</v>
      </c>
      <c r="AW1391" s="12" t="s">
        <v>32</v>
      </c>
      <c r="AX1391" s="12" t="s">
        <v>71</v>
      </c>
      <c r="AY1391" s="142" t="s">
        <v>147</v>
      </c>
    </row>
    <row r="1392" spans="2:65" s="13" customFormat="1">
      <c r="B1392" s="147"/>
      <c r="D1392" s="141" t="s">
        <v>159</v>
      </c>
      <c r="E1392" s="148" t="s">
        <v>19</v>
      </c>
      <c r="F1392" s="149" t="s">
        <v>2222</v>
      </c>
      <c r="H1392" s="150">
        <v>3</v>
      </c>
      <c r="I1392" s="151"/>
      <c r="L1392" s="147"/>
      <c r="M1392" s="152"/>
      <c r="T1392" s="153"/>
      <c r="AT1392" s="148" t="s">
        <v>159</v>
      </c>
      <c r="AU1392" s="148" t="s">
        <v>78</v>
      </c>
      <c r="AV1392" s="13" t="s">
        <v>78</v>
      </c>
      <c r="AW1392" s="13" t="s">
        <v>32</v>
      </c>
      <c r="AX1392" s="13" t="s">
        <v>76</v>
      </c>
      <c r="AY1392" s="148" t="s">
        <v>147</v>
      </c>
    </row>
    <row r="1393" spans="2:65" s="1" customFormat="1" ht="24.2" customHeight="1">
      <c r="B1393" s="33"/>
      <c r="C1393" s="161" t="s">
        <v>2223</v>
      </c>
      <c r="D1393" s="161" t="s">
        <v>338</v>
      </c>
      <c r="E1393" s="162" t="s">
        <v>2224</v>
      </c>
      <c r="F1393" s="163" t="s">
        <v>2225</v>
      </c>
      <c r="G1393" s="164" t="s">
        <v>166</v>
      </c>
      <c r="H1393" s="165">
        <v>3</v>
      </c>
      <c r="I1393" s="166"/>
      <c r="J1393" s="167">
        <f>ROUND(I1393*H1393,2)</f>
        <v>0</v>
      </c>
      <c r="K1393" s="163" t="s">
        <v>154</v>
      </c>
      <c r="L1393" s="168"/>
      <c r="M1393" s="169" t="s">
        <v>19</v>
      </c>
      <c r="N1393" s="170" t="s">
        <v>42</v>
      </c>
      <c r="P1393" s="132">
        <f>O1393*H1393</f>
        <v>0</v>
      </c>
      <c r="Q1393" s="132">
        <v>1.4E-3</v>
      </c>
      <c r="R1393" s="132">
        <f>Q1393*H1393</f>
        <v>4.1999999999999997E-3</v>
      </c>
      <c r="S1393" s="132">
        <v>0</v>
      </c>
      <c r="T1393" s="133">
        <f>S1393*H1393</f>
        <v>0</v>
      </c>
      <c r="AR1393" s="134" t="s">
        <v>381</v>
      </c>
      <c r="AT1393" s="134" t="s">
        <v>338</v>
      </c>
      <c r="AU1393" s="134" t="s">
        <v>78</v>
      </c>
      <c r="AY1393" s="18" t="s">
        <v>147</v>
      </c>
      <c r="BE1393" s="135">
        <f>IF(N1393="základní",J1393,0)</f>
        <v>0</v>
      </c>
      <c r="BF1393" s="135">
        <f>IF(N1393="snížená",J1393,0)</f>
        <v>0</v>
      </c>
      <c r="BG1393" s="135">
        <f>IF(N1393="zákl. přenesená",J1393,0)</f>
        <v>0</v>
      </c>
      <c r="BH1393" s="135">
        <f>IF(N1393="sníž. přenesená",J1393,0)</f>
        <v>0</v>
      </c>
      <c r="BI1393" s="135">
        <f>IF(N1393="nulová",J1393,0)</f>
        <v>0</v>
      </c>
      <c r="BJ1393" s="18" t="s">
        <v>76</v>
      </c>
      <c r="BK1393" s="135">
        <f>ROUND(I1393*H1393,2)</f>
        <v>0</v>
      </c>
      <c r="BL1393" s="18" t="s">
        <v>276</v>
      </c>
      <c r="BM1393" s="134" t="s">
        <v>2226</v>
      </c>
    </row>
    <row r="1394" spans="2:65" s="12" customFormat="1">
      <c r="B1394" s="140"/>
      <c r="D1394" s="141" t="s">
        <v>159</v>
      </c>
      <c r="E1394" s="142" t="s">
        <v>19</v>
      </c>
      <c r="F1394" s="143" t="s">
        <v>2221</v>
      </c>
      <c r="H1394" s="142" t="s">
        <v>19</v>
      </c>
      <c r="I1394" s="144"/>
      <c r="L1394" s="140"/>
      <c r="M1394" s="145"/>
      <c r="T1394" s="146"/>
      <c r="AT1394" s="142" t="s">
        <v>159</v>
      </c>
      <c r="AU1394" s="142" t="s">
        <v>78</v>
      </c>
      <c r="AV1394" s="12" t="s">
        <v>76</v>
      </c>
      <c r="AW1394" s="12" t="s">
        <v>32</v>
      </c>
      <c r="AX1394" s="12" t="s">
        <v>71</v>
      </c>
      <c r="AY1394" s="142" t="s">
        <v>147</v>
      </c>
    </row>
    <row r="1395" spans="2:65" s="13" customFormat="1">
      <c r="B1395" s="147"/>
      <c r="D1395" s="141" t="s">
        <v>159</v>
      </c>
      <c r="E1395" s="148" t="s">
        <v>19</v>
      </c>
      <c r="F1395" s="149" t="s">
        <v>2222</v>
      </c>
      <c r="H1395" s="150">
        <v>3</v>
      </c>
      <c r="I1395" s="151"/>
      <c r="L1395" s="147"/>
      <c r="M1395" s="152"/>
      <c r="T1395" s="153"/>
      <c r="AT1395" s="148" t="s">
        <v>159</v>
      </c>
      <c r="AU1395" s="148" t="s">
        <v>78</v>
      </c>
      <c r="AV1395" s="13" t="s">
        <v>78</v>
      </c>
      <c r="AW1395" s="13" t="s">
        <v>32</v>
      </c>
      <c r="AX1395" s="13" t="s">
        <v>76</v>
      </c>
      <c r="AY1395" s="148" t="s">
        <v>147</v>
      </c>
    </row>
    <row r="1396" spans="2:65" s="1" customFormat="1" ht="37.9" customHeight="1">
      <c r="B1396" s="33"/>
      <c r="C1396" s="123" t="s">
        <v>2227</v>
      </c>
      <c r="D1396" s="123" t="s">
        <v>150</v>
      </c>
      <c r="E1396" s="124" t="s">
        <v>2228</v>
      </c>
      <c r="F1396" s="125" t="s">
        <v>2229</v>
      </c>
      <c r="G1396" s="126" t="s">
        <v>166</v>
      </c>
      <c r="H1396" s="127">
        <v>4</v>
      </c>
      <c r="I1396" s="128"/>
      <c r="J1396" s="129">
        <f>ROUND(I1396*H1396,2)</f>
        <v>0</v>
      </c>
      <c r="K1396" s="125" t="s">
        <v>154</v>
      </c>
      <c r="L1396" s="33"/>
      <c r="M1396" s="130" t="s">
        <v>19</v>
      </c>
      <c r="N1396" s="131" t="s">
        <v>42</v>
      </c>
      <c r="P1396" s="132">
        <f>O1396*H1396</f>
        <v>0</v>
      </c>
      <c r="Q1396" s="132">
        <v>3.0000000000000001E-5</v>
      </c>
      <c r="R1396" s="132">
        <f>Q1396*H1396</f>
        <v>1.2E-4</v>
      </c>
      <c r="S1396" s="132">
        <v>0</v>
      </c>
      <c r="T1396" s="133">
        <f>S1396*H1396</f>
        <v>0</v>
      </c>
      <c r="AR1396" s="134" t="s">
        <v>276</v>
      </c>
      <c r="AT1396" s="134" t="s">
        <v>150</v>
      </c>
      <c r="AU1396" s="134" t="s">
        <v>78</v>
      </c>
      <c r="AY1396" s="18" t="s">
        <v>147</v>
      </c>
      <c r="BE1396" s="135">
        <f>IF(N1396="základní",J1396,0)</f>
        <v>0</v>
      </c>
      <c r="BF1396" s="135">
        <f>IF(N1396="snížená",J1396,0)</f>
        <v>0</v>
      </c>
      <c r="BG1396" s="135">
        <f>IF(N1396="zákl. přenesená",J1396,0)</f>
        <v>0</v>
      </c>
      <c r="BH1396" s="135">
        <f>IF(N1396="sníž. přenesená",J1396,0)</f>
        <v>0</v>
      </c>
      <c r="BI1396" s="135">
        <f>IF(N1396="nulová",J1396,0)</f>
        <v>0</v>
      </c>
      <c r="BJ1396" s="18" t="s">
        <v>76</v>
      </c>
      <c r="BK1396" s="135">
        <f>ROUND(I1396*H1396,2)</f>
        <v>0</v>
      </c>
      <c r="BL1396" s="18" t="s">
        <v>276</v>
      </c>
      <c r="BM1396" s="134" t="s">
        <v>2230</v>
      </c>
    </row>
    <row r="1397" spans="2:65" s="1" customFormat="1">
      <c r="B1397" s="33"/>
      <c r="D1397" s="136" t="s">
        <v>157</v>
      </c>
      <c r="F1397" s="137" t="s">
        <v>2231</v>
      </c>
      <c r="I1397" s="138"/>
      <c r="L1397" s="33"/>
      <c r="M1397" s="139"/>
      <c r="T1397" s="54"/>
      <c r="AT1397" s="18" t="s">
        <v>157</v>
      </c>
      <c r="AU1397" s="18" t="s">
        <v>78</v>
      </c>
    </row>
    <row r="1398" spans="2:65" s="12" customFormat="1">
      <c r="B1398" s="140"/>
      <c r="D1398" s="141" t="s">
        <v>159</v>
      </c>
      <c r="E1398" s="142" t="s">
        <v>19</v>
      </c>
      <c r="F1398" s="143" t="s">
        <v>2221</v>
      </c>
      <c r="H1398" s="142" t="s">
        <v>19</v>
      </c>
      <c r="I1398" s="144"/>
      <c r="L1398" s="140"/>
      <c r="M1398" s="145"/>
      <c r="T1398" s="146"/>
      <c r="AT1398" s="142" t="s">
        <v>159</v>
      </c>
      <c r="AU1398" s="142" t="s">
        <v>78</v>
      </c>
      <c r="AV1398" s="12" t="s">
        <v>76</v>
      </c>
      <c r="AW1398" s="12" t="s">
        <v>32</v>
      </c>
      <c r="AX1398" s="12" t="s">
        <v>71</v>
      </c>
      <c r="AY1398" s="142" t="s">
        <v>147</v>
      </c>
    </row>
    <row r="1399" spans="2:65" s="13" customFormat="1">
      <c r="B1399" s="147"/>
      <c r="D1399" s="141" t="s">
        <v>159</v>
      </c>
      <c r="E1399" s="148" t="s">
        <v>19</v>
      </c>
      <c r="F1399" s="149" t="s">
        <v>2232</v>
      </c>
      <c r="H1399" s="150">
        <v>4</v>
      </c>
      <c r="I1399" s="151"/>
      <c r="L1399" s="147"/>
      <c r="M1399" s="152"/>
      <c r="T1399" s="153"/>
      <c r="AT1399" s="148" t="s">
        <v>159</v>
      </c>
      <c r="AU1399" s="148" t="s">
        <v>78</v>
      </c>
      <c r="AV1399" s="13" t="s">
        <v>78</v>
      </c>
      <c r="AW1399" s="13" t="s">
        <v>32</v>
      </c>
      <c r="AX1399" s="13" t="s">
        <v>76</v>
      </c>
      <c r="AY1399" s="148" t="s">
        <v>147</v>
      </c>
    </row>
    <row r="1400" spans="2:65" s="1" customFormat="1" ht="24.2" customHeight="1">
      <c r="B1400" s="33"/>
      <c r="C1400" s="161" t="s">
        <v>2233</v>
      </c>
      <c r="D1400" s="161" t="s">
        <v>338</v>
      </c>
      <c r="E1400" s="162" t="s">
        <v>2234</v>
      </c>
      <c r="F1400" s="163" t="s">
        <v>2235</v>
      </c>
      <c r="G1400" s="164" t="s">
        <v>166</v>
      </c>
      <c r="H1400" s="165">
        <v>4</v>
      </c>
      <c r="I1400" s="166"/>
      <c r="J1400" s="167">
        <f>ROUND(I1400*H1400,2)</f>
        <v>0</v>
      </c>
      <c r="K1400" s="163" t="s">
        <v>154</v>
      </c>
      <c r="L1400" s="168"/>
      <c r="M1400" s="169" t="s">
        <v>19</v>
      </c>
      <c r="N1400" s="170" t="s">
        <v>42</v>
      </c>
      <c r="P1400" s="132">
        <f>O1400*H1400</f>
        <v>0</v>
      </c>
      <c r="Q1400" s="132">
        <v>4.1999999999999997E-3</v>
      </c>
      <c r="R1400" s="132">
        <f>Q1400*H1400</f>
        <v>1.6799999999999999E-2</v>
      </c>
      <c r="S1400" s="132">
        <v>0</v>
      </c>
      <c r="T1400" s="133">
        <f>S1400*H1400</f>
        <v>0</v>
      </c>
      <c r="AR1400" s="134" t="s">
        <v>381</v>
      </c>
      <c r="AT1400" s="134" t="s">
        <v>338</v>
      </c>
      <c r="AU1400" s="134" t="s">
        <v>78</v>
      </c>
      <c r="AY1400" s="18" t="s">
        <v>147</v>
      </c>
      <c r="BE1400" s="135">
        <f>IF(N1400="základní",J1400,0)</f>
        <v>0</v>
      </c>
      <c r="BF1400" s="135">
        <f>IF(N1400="snížená",J1400,0)</f>
        <v>0</v>
      </c>
      <c r="BG1400" s="135">
        <f>IF(N1400="zákl. přenesená",J1400,0)</f>
        <v>0</v>
      </c>
      <c r="BH1400" s="135">
        <f>IF(N1400="sníž. přenesená",J1400,0)</f>
        <v>0</v>
      </c>
      <c r="BI1400" s="135">
        <f>IF(N1400="nulová",J1400,0)</f>
        <v>0</v>
      </c>
      <c r="BJ1400" s="18" t="s">
        <v>76</v>
      </c>
      <c r="BK1400" s="135">
        <f>ROUND(I1400*H1400,2)</f>
        <v>0</v>
      </c>
      <c r="BL1400" s="18" t="s">
        <v>276</v>
      </c>
      <c r="BM1400" s="134" t="s">
        <v>2236</v>
      </c>
    </row>
    <row r="1401" spans="2:65" s="12" customFormat="1">
      <c r="B1401" s="140"/>
      <c r="D1401" s="141" t="s">
        <v>159</v>
      </c>
      <c r="E1401" s="142" t="s">
        <v>19</v>
      </c>
      <c r="F1401" s="143" t="s">
        <v>2221</v>
      </c>
      <c r="H1401" s="142" t="s">
        <v>19</v>
      </c>
      <c r="I1401" s="144"/>
      <c r="L1401" s="140"/>
      <c r="M1401" s="145"/>
      <c r="T1401" s="146"/>
      <c r="AT1401" s="142" t="s">
        <v>159</v>
      </c>
      <c r="AU1401" s="142" t="s">
        <v>78</v>
      </c>
      <c r="AV1401" s="12" t="s">
        <v>76</v>
      </c>
      <c r="AW1401" s="12" t="s">
        <v>32</v>
      </c>
      <c r="AX1401" s="12" t="s">
        <v>71</v>
      </c>
      <c r="AY1401" s="142" t="s">
        <v>147</v>
      </c>
    </row>
    <row r="1402" spans="2:65" s="13" customFormat="1">
      <c r="B1402" s="147"/>
      <c r="D1402" s="141" t="s">
        <v>159</v>
      </c>
      <c r="E1402" s="148" t="s">
        <v>19</v>
      </c>
      <c r="F1402" s="149" t="s">
        <v>2232</v>
      </c>
      <c r="H1402" s="150">
        <v>4</v>
      </c>
      <c r="I1402" s="151"/>
      <c r="L1402" s="147"/>
      <c r="M1402" s="152"/>
      <c r="T1402" s="153"/>
      <c r="AT1402" s="148" t="s">
        <v>159</v>
      </c>
      <c r="AU1402" s="148" t="s">
        <v>78</v>
      </c>
      <c r="AV1402" s="13" t="s">
        <v>78</v>
      </c>
      <c r="AW1402" s="13" t="s">
        <v>32</v>
      </c>
      <c r="AX1402" s="13" t="s">
        <v>76</v>
      </c>
      <c r="AY1402" s="148" t="s">
        <v>147</v>
      </c>
    </row>
    <row r="1403" spans="2:65" s="1" customFormat="1" ht="33" customHeight="1">
      <c r="B1403" s="33"/>
      <c r="C1403" s="123" t="s">
        <v>2237</v>
      </c>
      <c r="D1403" s="123" t="s">
        <v>150</v>
      </c>
      <c r="E1403" s="124" t="s">
        <v>2238</v>
      </c>
      <c r="F1403" s="125" t="s">
        <v>2239</v>
      </c>
      <c r="G1403" s="126" t="s">
        <v>166</v>
      </c>
      <c r="H1403" s="127">
        <v>3</v>
      </c>
      <c r="I1403" s="128"/>
      <c r="J1403" s="129">
        <f>ROUND(I1403*H1403,2)</f>
        <v>0</v>
      </c>
      <c r="K1403" s="125" t="s">
        <v>154</v>
      </c>
      <c r="L1403" s="33"/>
      <c r="M1403" s="130" t="s">
        <v>19</v>
      </c>
      <c r="N1403" s="131" t="s">
        <v>42</v>
      </c>
      <c r="P1403" s="132">
        <f>O1403*H1403</f>
        <v>0</v>
      </c>
      <c r="Q1403" s="132">
        <v>2.2000000000000001E-4</v>
      </c>
      <c r="R1403" s="132">
        <f>Q1403*H1403</f>
        <v>6.6E-4</v>
      </c>
      <c r="S1403" s="132">
        <v>0</v>
      </c>
      <c r="T1403" s="133">
        <f>S1403*H1403</f>
        <v>0</v>
      </c>
      <c r="AR1403" s="134" t="s">
        <v>276</v>
      </c>
      <c r="AT1403" s="134" t="s">
        <v>150</v>
      </c>
      <c r="AU1403" s="134" t="s">
        <v>78</v>
      </c>
      <c r="AY1403" s="18" t="s">
        <v>147</v>
      </c>
      <c r="BE1403" s="135">
        <f>IF(N1403="základní",J1403,0)</f>
        <v>0</v>
      </c>
      <c r="BF1403" s="135">
        <f>IF(N1403="snížená",J1403,0)</f>
        <v>0</v>
      </c>
      <c r="BG1403" s="135">
        <f>IF(N1403="zákl. přenesená",J1403,0)</f>
        <v>0</v>
      </c>
      <c r="BH1403" s="135">
        <f>IF(N1403="sníž. přenesená",J1403,0)</f>
        <v>0</v>
      </c>
      <c r="BI1403" s="135">
        <f>IF(N1403="nulová",J1403,0)</f>
        <v>0</v>
      </c>
      <c r="BJ1403" s="18" t="s">
        <v>76</v>
      </c>
      <c r="BK1403" s="135">
        <f>ROUND(I1403*H1403,2)</f>
        <v>0</v>
      </c>
      <c r="BL1403" s="18" t="s">
        <v>276</v>
      </c>
      <c r="BM1403" s="134" t="s">
        <v>2240</v>
      </c>
    </row>
    <row r="1404" spans="2:65" s="1" customFormat="1">
      <c r="B1404" s="33"/>
      <c r="D1404" s="136" t="s">
        <v>157</v>
      </c>
      <c r="F1404" s="137" t="s">
        <v>2241</v>
      </c>
      <c r="I1404" s="138"/>
      <c r="L1404" s="33"/>
      <c r="M1404" s="139"/>
      <c r="T1404" s="54"/>
      <c r="AT1404" s="18" t="s">
        <v>157</v>
      </c>
      <c r="AU1404" s="18" t="s">
        <v>78</v>
      </c>
    </row>
    <row r="1405" spans="2:65" s="12" customFormat="1">
      <c r="B1405" s="140"/>
      <c r="D1405" s="141" t="s">
        <v>159</v>
      </c>
      <c r="E1405" s="142" t="s">
        <v>19</v>
      </c>
      <c r="F1405" s="143" t="s">
        <v>2242</v>
      </c>
      <c r="H1405" s="142" t="s">
        <v>19</v>
      </c>
      <c r="I1405" s="144"/>
      <c r="L1405" s="140"/>
      <c r="M1405" s="145"/>
      <c r="T1405" s="146"/>
      <c r="AT1405" s="142" t="s">
        <v>159</v>
      </c>
      <c r="AU1405" s="142" t="s">
        <v>78</v>
      </c>
      <c r="AV1405" s="12" t="s">
        <v>76</v>
      </c>
      <c r="AW1405" s="12" t="s">
        <v>32</v>
      </c>
      <c r="AX1405" s="12" t="s">
        <v>71</v>
      </c>
      <c r="AY1405" s="142" t="s">
        <v>147</v>
      </c>
    </row>
    <row r="1406" spans="2:65" s="13" customFormat="1">
      <c r="B1406" s="147"/>
      <c r="D1406" s="141" t="s">
        <v>159</v>
      </c>
      <c r="E1406" s="148" t="s">
        <v>19</v>
      </c>
      <c r="F1406" s="149" t="s">
        <v>2243</v>
      </c>
      <c r="H1406" s="150">
        <v>1</v>
      </c>
      <c r="I1406" s="151"/>
      <c r="L1406" s="147"/>
      <c r="M1406" s="152"/>
      <c r="T1406" s="153"/>
      <c r="AT1406" s="148" t="s">
        <v>159</v>
      </c>
      <c r="AU1406" s="148" t="s">
        <v>78</v>
      </c>
      <c r="AV1406" s="13" t="s">
        <v>78</v>
      </c>
      <c r="AW1406" s="13" t="s">
        <v>32</v>
      </c>
      <c r="AX1406" s="13" t="s">
        <v>71</v>
      </c>
      <c r="AY1406" s="148" t="s">
        <v>147</v>
      </c>
    </row>
    <row r="1407" spans="2:65" s="13" customFormat="1">
      <c r="B1407" s="147"/>
      <c r="D1407" s="141" t="s">
        <v>159</v>
      </c>
      <c r="E1407" s="148" t="s">
        <v>19</v>
      </c>
      <c r="F1407" s="149" t="s">
        <v>2244</v>
      </c>
      <c r="H1407" s="150">
        <v>1</v>
      </c>
      <c r="I1407" s="151"/>
      <c r="L1407" s="147"/>
      <c r="M1407" s="152"/>
      <c r="T1407" s="153"/>
      <c r="AT1407" s="148" t="s">
        <v>159</v>
      </c>
      <c r="AU1407" s="148" t="s">
        <v>78</v>
      </c>
      <c r="AV1407" s="13" t="s">
        <v>78</v>
      </c>
      <c r="AW1407" s="13" t="s">
        <v>32</v>
      </c>
      <c r="AX1407" s="13" t="s">
        <v>71</v>
      </c>
      <c r="AY1407" s="148" t="s">
        <v>147</v>
      </c>
    </row>
    <row r="1408" spans="2:65" s="13" customFormat="1">
      <c r="B1408" s="147"/>
      <c r="D1408" s="141" t="s">
        <v>159</v>
      </c>
      <c r="E1408" s="148" t="s">
        <v>19</v>
      </c>
      <c r="F1408" s="149" t="s">
        <v>2245</v>
      </c>
      <c r="H1408" s="150">
        <v>1</v>
      </c>
      <c r="I1408" s="151"/>
      <c r="L1408" s="147"/>
      <c r="M1408" s="152"/>
      <c r="T1408" s="153"/>
      <c r="AT1408" s="148" t="s">
        <v>159</v>
      </c>
      <c r="AU1408" s="148" t="s">
        <v>78</v>
      </c>
      <c r="AV1408" s="13" t="s">
        <v>78</v>
      </c>
      <c r="AW1408" s="13" t="s">
        <v>32</v>
      </c>
      <c r="AX1408" s="13" t="s">
        <v>71</v>
      </c>
      <c r="AY1408" s="148" t="s">
        <v>147</v>
      </c>
    </row>
    <row r="1409" spans="2:65" s="14" customFormat="1">
      <c r="B1409" s="154"/>
      <c r="D1409" s="141" t="s">
        <v>159</v>
      </c>
      <c r="E1409" s="155" t="s">
        <v>19</v>
      </c>
      <c r="F1409" s="156" t="s">
        <v>163</v>
      </c>
      <c r="H1409" s="157">
        <v>3</v>
      </c>
      <c r="I1409" s="158"/>
      <c r="L1409" s="154"/>
      <c r="M1409" s="159"/>
      <c r="T1409" s="160"/>
      <c r="AT1409" s="155" t="s">
        <v>159</v>
      </c>
      <c r="AU1409" s="155" t="s">
        <v>78</v>
      </c>
      <c r="AV1409" s="14" t="s">
        <v>155</v>
      </c>
      <c r="AW1409" s="14" t="s">
        <v>32</v>
      </c>
      <c r="AX1409" s="14" t="s">
        <v>76</v>
      </c>
      <c r="AY1409" s="155" t="s">
        <v>147</v>
      </c>
    </row>
    <row r="1410" spans="2:65" s="1" customFormat="1" ht="33" customHeight="1">
      <c r="B1410" s="33"/>
      <c r="C1410" s="161" t="s">
        <v>2246</v>
      </c>
      <c r="D1410" s="161" t="s">
        <v>338</v>
      </c>
      <c r="E1410" s="162" t="s">
        <v>2247</v>
      </c>
      <c r="F1410" s="163" t="s">
        <v>2248</v>
      </c>
      <c r="G1410" s="164" t="s">
        <v>166</v>
      </c>
      <c r="H1410" s="165">
        <v>3</v>
      </c>
      <c r="I1410" s="166"/>
      <c r="J1410" s="167">
        <f>ROUND(I1410*H1410,2)</f>
        <v>0</v>
      </c>
      <c r="K1410" s="163" t="s">
        <v>154</v>
      </c>
      <c r="L1410" s="168"/>
      <c r="M1410" s="169" t="s">
        <v>19</v>
      </c>
      <c r="N1410" s="170" t="s">
        <v>42</v>
      </c>
      <c r="P1410" s="132">
        <f>O1410*H1410</f>
        <v>0</v>
      </c>
      <c r="Q1410" s="132">
        <v>1.225E-2</v>
      </c>
      <c r="R1410" s="132">
        <f>Q1410*H1410</f>
        <v>3.6750000000000005E-2</v>
      </c>
      <c r="S1410" s="132">
        <v>0</v>
      </c>
      <c r="T1410" s="133">
        <f>S1410*H1410</f>
        <v>0</v>
      </c>
      <c r="AR1410" s="134" t="s">
        <v>381</v>
      </c>
      <c r="AT1410" s="134" t="s">
        <v>338</v>
      </c>
      <c r="AU1410" s="134" t="s">
        <v>78</v>
      </c>
      <c r="AY1410" s="18" t="s">
        <v>147</v>
      </c>
      <c r="BE1410" s="135">
        <f>IF(N1410="základní",J1410,0)</f>
        <v>0</v>
      </c>
      <c r="BF1410" s="135">
        <f>IF(N1410="snížená",J1410,0)</f>
        <v>0</v>
      </c>
      <c r="BG1410" s="135">
        <f>IF(N1410="zákl. přenesená",J1410,0)</f>
        <v>0</v>
      </c>
      <c r="BH1410" s="135">
        <f>IF(N1410="sníž. přenesená",J1410,0)</f>
        <v>0</v>
      </c>
      <c r="BI1410" s="135">
        <f>IF(N1410="nulová",J1410,0)</f>
        <v>0</v>
      </c>
      <c r="BJ1410" s="18" t="s">
        <v>76</v>
      </c>
      <c r="BK1410" s="135">
        <f>ROUND(I1410*H1410,2)</f>
        <v>0</v>
      </c>
      <c r="BL1410" s="18" t="s">
        <v>276</v>
      </c>
      <c r="BM1410" s="134" t="s">
        <v>2249</v>
      </c>
    </row>
    <row r="1411" spans="2:65" s="12" customFormat="1">
      <c r="B1411" s="140"/>
      <c r="D1411" s="141" t="s">
        <v>159</v>
      </c>
      <c r="E1411" s="142" t="s">
        <v>19</v>
      </c>
      <c r="F1411" s="143" t="s">
        <v>2242</v>
      </c>
      <c r="H1411" s="142" t="s">
        <v>19</v>
      </c>
      <c r="I1411" s="144"/>
      <c r="L1411" s="140"/>
      <c r="M1411" s="145"/>
      <c r="T1411" s="146"/>
      <c r="AT1411" s="142" t="s">
        <v>159</v>
      </c>
      <c r="AU1411" s="142" t="s">
        <v>78</v>
      </c>
      <c r="AV1411" s="12" t="s">
        <v>76</v>
      </c>
      <c r="AW1411" s="12" t="s">
        <v>32</v>
      </c>
      <c r="AX1411" s="12" t="s">
        <v>71</v>
      </c>
      <c r="AY1411" s="142" t="s">
        <v>147</v>
      </c>
    </row>
    <row r="1412" spans="2:65" s="13" customFormat="1">
      <c r="B1412" s="147"/>
      <c r="D1412" s="141" t="s">
        <v>159</v>
      </c>
      <c r="E1412" s="148" t="s">
        <v>19</v>
      </c>
      <c r="F1412" s="149" t="s">
        <v>2243</v>
      </c>
      <c r="H1412" s="150">
        <v>1</v>
      </c>
      <c r="I1412" s="151"/>
      <c r="L1412" s="147"/>
      <c r="M1412" s="152"/>
      <c r="T1412" s="153"/>
      <c r="AT1412" s="148" t="s">
        <v>159</v>
      </c>
      <c r="AU1412" s="148" t="s">
        <v>78</v>
      </c>
      <c r="AV1412" s="13" t="s">
        <v>78</v>
      </c>
      <c r="AW1412" s="13" t="s">
        <v>32</v>
      </c>
      <c r="AX1412" s="13" t="s">
        <v>71</v>
      </c>
      <c r="AY1412" s="148" t="s">
        <v>147</v>
      </c>
    </row>
    <row r="1413" spans="2:65" s="13" customFormat="1">
      <c r="B1413" s="147"/>
      <c r="D1413" s="141" t="s">
        <v>159</v>
      </c>
      <c r="E1413" s="148" t="s">
        <v>19</v>
      </c>
      <c r="F1413" s="149" t="s">
        <v>2244</v>
      </c>
      <c r="H1413" s="150">
        <v>1</v>
      </c>
      <c r="I1413" s="151"/>
      <c r="L1413" s="147"/>
      <c r="M1413" s="152"/>
      <c r="T1413" s="153"/>
      <c r="AT1413" s="148" t="s">
        <v>159</v>
      </c>
      <c r="AU1413" s="148" t="s">
        <v>78</v>
      </c>
      <c r="AV1413" s="13" t="s">
        <v>78</v>
      </c>
      <c r="AW1413" s="13" t="s">
        <v>32</v>
      </c>
      <c r="AX1413" s="13" t="s">
        <v>71</v>
      </c>
      <c r="AY1413" s="148" t="s">
        <v>147</v>
      </c>
    </row>
    <row r="1414" spans="2:65" s="13" customFormat="1">
      <c r="B1414" s="147"/>
      <c r="D1414" s="141" t="s">
        <v>159</v>
      </c>
      <c r="E1414" s="148" t="s">
        <v>19</v>
      </c>
      <c r="F1414" s="149" t="s">
        <v>2245</v>
      </c>
      <c r="H1414" s="150">
        <v>1</v>
      </c>
      <c r="I1414" s="151"/>
      <c r="L1414" s="147"/>
      <c r="M1414" s="152"/>
      <c r="T1414" s="153"/>
      <c r="AT1414" s="148" t="s">
        <v>159</v>
      </c>
      <c r="AU1414" s="148" t="s">
        <v>78</v>
      </c>
      <c r="AV1414" s="13" t="s">
        <v>78</v>
      </c>
      <c r="AW1414" s="13" t="s">
        <v>32</v>
      </c>
      <c r="AX1414" s="13" t="s">
        <v>71</v>
      </c>
      <c r="AY1414" s="148" t="s">
        <v>147</v>
      </c>
    </row>
    <row r="1415" spans="2:65" s="14" customFormat="1">
      <c r="B1415" s="154"/>
      <c r="D1415" s="141" t="s">
        <v>159</v>
      </c>
      <c r="E1415" s="155" t="s">
        <v>19</v>
      </c>
      <c r="F1415" s="156" t="s">
        <v>163</v>
      </c>
      <c r="H1415" s="157">
        <v>3</v>
      </c>
      <c r="I1415" s="158"/>
      <c r="L1415" s="154"/>
      <c r="M1415" s="159"/>
      <c r="T1415" s="160"/>
      <c r="AT1415" s="155" t="s">
        <v>159</v>
      </c>
      <c r="AU1415" s="155" t="s">
        <v>78</v>
      </c>
      <c r="AV1415" s="14" t="s">
        <v>155</v>
      </c>
      <c r="AW1415" s="14" t="s">
        <v>32</v>
      </c>
      <c r="AX1415" s="14" t="s">
        <v>76</v>
      </c>
      <c r="AY1415" s="155" t="s">
        <v>147</v>
      </c>
    </row>
    <row r="1416" spans="2:65" s="1" customFormat="1" ht="44.25" customHeight="1">
      <c r="B1416" s="33"/>
      <c r="C1416" s="123" t="s">
        <v>2250</v>
      </c>
      <c r="D1416" s="123" t="s">
        <v>150</v>
      </c>
      <c r="E1416" s="124" t="s">
        <v>2251</v>
      </c>
      <c r="F1416" s="125" t="s">
        <v>2252</v>
      </c>
      <c r="G1416" s="126" t="s">
        <v>166</v>
      </c>
      <c r="H1416" s="127">
        <v>6</v>
      </c>
      <c r="I1416" s="128"/>
      <c r="J1416" s="129">
        <f>ROUND(I1416*H1416,2)</f>
        <v>0</v>
      </c>
      <c r="K1416" s="125" t="s">
        <v>154</v>
      </c>
      <c r="L1416" s="33"/>
      <c r="M1416" s="130" t="s">
        <v>19</v>
      </c>
      <c r="N1416" s="131" t="s">
        <v>42</v>
      </c>
      <c r="P1416" s="132">
        <f>O1416*H1416</f>
        <v>0</v>
      </c>
      <c r="Q1416" s="132">
        <v>9.2399999999999999E-3</v>
      </c>
      <c r="R1416" s="132">
        <f>Q1416*H1416</f>
        <v>5.5440000000000003E-2</v>
      </c>
      <c r="S1416" s="132">
        <v>0</v>
      </c>
      <c r="T1416" s="133">
        <f>S1416*H1416</f>
        <v>0</v>
      </c>
      <c r="AR1416" s="134" t="s">
        <v>276</v>
      </c>
      <c r="AT1416" s="134" t="s">
        <v>150</v>
      </c>
      <c r="AU1416" s="134" t="s">
        <v>78</v>
      </c>
      <c r="AY1416" s="18" t="s">
        <v>147</v>
      </c>
      <c r="BE1416" s="135">
        <f>IF(N1416="základní",J1416,0)</f>
        <v>0</v>
      </c>
      <c r="BF1416" s="135">
        <f>IF(N1416="snížená",J1416,0)</f>
        <v>0</v>
      </c>
      <c r="BG1416" s="135">
        <f>IF(N1416="zákl. přenesená",J1416,0)</f>
        <v>0</v>
      </c>
      <c r="BH1416" s="135">
        <f>IF(N1416="sníž. přenesená",J1416,0)</f>
        <v>0</v>
      </c>
      <c r="BI1416" s="135">
        <f>IF(N1416="nulová",J1416,0)</f>
        <v>0</v>
      </c>
      <c r="BJ1416" s="18" t="s">
        <v>76</v>
      </c>
      <c r="BK1416" s="135">
        <f>ROUND(I1416*H1416,2)</f>
        <v>0</v>
      </c>
      <c r="BL1416" s="18" t="s">
        <v>276</v>
      </c>
      <c r="BM1416" s="134" t="s">
        <v>2253</v>
      </c>
    </row>
    <row r="1417" spans="2:65" s="1" customFormat="1">
      <c r="B1417" s="33"/>
      <c r="D1417" s="136" t="s">
        <v>157</v>
      </c>
      <c r="F1417" s="137" t="s">
        <v>2254</v>
      </c>
      <c r="I1417" s="138"/>
      <c r="L1417" s="33"/>
      <c r="M1417" s="139"/>
      <c r="T1417" s="54"/>
      <c r="AT1417" s="18" t="s">
        <v>157</v>
      </c>
      <c r="AU1417" s="18" t="s">
        <v>78</v>
      </c>
    </row>
    <row r="1418" spans="2:65" s="12" customFormat="1">
      <c r="B1418" s="140"/>
      <c r="D1418" s="141" t="s">
        <v>159</v>
      </c>
      <c r="E1418" s="142" t="s">
        <v>19</v>
      </c>
      <c r="F1418" s="143" t="s">
        <v>2255</v>
      </c>
      <c r="H1418" s="142" t="s">
        <v>19</v>
      </c>
      <c r="I1418" s="144"/>
      <c r="L1418" s="140"/>
      <c r="M1418" s="145"/>
      <c r="T1418" s="146"/>
      <c r="AT1418" s="142" t="s">
        <v>159</v>
      </c>
      <c r="AU1418" s="142" t="s">
        <v>78</v>
      </c>
      <c r="AV1418" s="12" t="s">
        <v>76</v>
      </c>
      <c r="AW1418" s="12" t="s">
        <v>32</v>
      </c>
      <c r="AX1418" s="12" t="s">
        <v>71</v>
      </c>
      <c r="AY1418" s="142" t="s">
        <v>147</v>
      </c>
    </row>
    <row r="1419" spans="2:65" s="13" customFormat="1">
      <c r="B1419" s="147"/>
      <c r="D1419" s="141" t="s">
        <v>159</v>
      </c>
      <c r="E1419" s="148" t="s">
        <v>19</v>
      </c>
      <c r="F1419" s="149" t="s">
        <v>2256</v>
      </c>
      <c r="H1419" s="150">
        <v>4</v>
      </c>
      <c r="I1419" s="151"/>
      <c r="L1419" s="147"/>
      <c r="M1419" s="152"/>
      <c r="T1419" s="153"/>
      <c r="AT1419" s="148" t="s">
        <v>159</v>
      </c>
      <c r="AU1419" s="148" t="s">
        <v>78</v>
      </c>
      <c r="AV1419" s="13" t="s">
        <v>78</v>
      </c>
      <c r="AW1419" s="13" t="s">
        <v>32</v>
      </c>
      <c r="AX1419" s="13" t="s">
        <v>71</v>
      </c>
      <c r="AY1419" s="148" t="s">
        <v>147</v>
      </c>
    </row>
    <row r="1420" spans="2:65" s="12" customFormat="1">
      <c r="B1420" s="140"/>
      <c r="D1420" s="141" t="s">
        <v>159</v>
      </c>
      <c r="E1420" s="142" t="s">
        <v>19</v>
      </c>
      <c r="F1420" s="143" t="s">
        <v>2257</v>
      </c>
      <c r="H1420" s="142" t="s">
        <v>19</v>
      </c>
      <c r="I1420" s="144"/>
      <c r="L1420" s="140"/>
      <c r="M1420" s="145"/>
      <c r="T1420" s="146"/>
      <c r="AT1420" s="142" t="s">
        <v>159</v>
      </c>
      <c r="AU1420" s="142" t="s">
        <v>78</v>
      </c>
      <c r="AV1420" s="12" t="s">
        <v>76</v>
      </c>
      <c r="AW1420" s="12" t="s">
        <v>32</v>
      </c>
      <c r="AX1420" s="12" t="s">
        <v>71</v>
      </c>
      <c r="AY1420" s="142" t="s">
        <v>147</v>
      </c>
    </row>
    <row r="1421" spans="2:65" s="13" customFormat="1">
      <c r="B1421" s="147"/>
      <c r="D1421" s="141" t="s">
        <v>159</v>
      </c>
      <c r="E1421" s="148" t="s">
        <v>19</v>
      </c>
      <c r="F1421" s="149" t="s">
        <v>78</v>
      </c>
      <c r="H1421" s="150">
        <v>2</v>
      </c>
      <c r="I1421" s="151"/>
      <c r="L1421" s="147"/>
      <c r="M1421" s="152"/>
      <c r="T1421" s="153"/>
      <c r="AT1421" s="148" t="s">
        <v>159</v>
      </c>
      <c r="AU1421" s="148" t="s">
        <v>78</v>
      </c>
      <c r="AV1421" s="13" t="s">
        <v>78</v>
      </c>
      <c r="AW1421" s="13" t="s">
        <v>32</v>
      </c>
      <c r="AX1421" s="13" t="s">
        <v>71</v>
      </c>
      <c r="AY1421" s="148" t="s">
        <v>147</v>
      </c>
    </row>
    <row r="1422" spans="2:65" s="14" customFormat="1">
      <c r="B1422" s="154"/>
      <c r="D1422" s="141" t="s">
        <v>159</v>
      </c>
      <c r="E1422" s="155" t="s">
        <v>19</v>
      </c>
      <c r="F1422" s="156" t="s">
        <v>163</v>
      </c>
      <c r="H1422" s="157">
        <v>6</v>
      </c>
      <c r="I1422" s="158"/>
      <c r="L1422" s="154"/>
      <c r="M1422" s="159"/>
      <c r="T1422" s="160"/>
      <c r="AT1422" s="155" t="s">
        <v>159</v>
      </c>
      <c r="AU1422" s="155" t="s">
        <v>78</v>
      </c>
      <c r="AV1422" s="14" t="s">
        <v>155</v>
      </c>
      <c r="AW1422" s="14" t="s">
        <v>32</v>
      </c>
      <c r="AX1422" s="14" t="s">
        <v>76</v>
      </c>
      <c r="AY1422" s="155" t="s">
        <v>147</v>
      </c>
    </row>
    <row r="1423" spans="2:65" s="1" customFormat="1" ht="55.5" customHeight="1">
      <c r="B1423" s="33"/>
      <c r="C1423" s="123" t="s">
        <v>2258</v>
      </c>
      <c r="D1423" s="123" t="s">
        <v>150</v>
      </c>
      <c r="E1423" s="124" t="s">
        <v>2259</v>
      </c>
      <c r="F1423" s="125" t="s">
        <v>2260</v>
      </c>
      <c r="G1423" s="126" t="s">
        <v>166</v>
      </c>
      <c r="H1423" s="127">
        <v>2</v>
      </c>
      <c r="I1423" s="128"/>
      <c r="J1423" s="129">
        <f>ROUND(I1423*H1423,2)</f>
        <v>0</v>
      </c>
      <c r="K1423" s="125" t="s">
        <v>154</v>
      </c>
      <c r="L1423" s="33"/>
      <c r="M1423" s="130" t="s">
        <v>19</v>
      </c>
      <c r="N1423" s="131" t="s">
        <v>42</v>
      </c>
      <c r="P1423" s="132">
        <f>O1423*H1423</f>
        <v>0</v>
      </c>
      <c r="Q1423" s="132">
        <v>0</v>
      </c>
      <c r="R1423" s="132">
        <f>Q1423*H1423</f>
        <v>0</v>
      </c>
      <c r="S1423" s="132">
        <v>0</v>
      </c>
      <c r="T1423" s="133">
        <f>S1423*H1423</f>
        <v>0</v>
      </c>
      <c r="AR1423" s="134" t="s">
        <v>276</v>
      </c>
      <c r="AT1423" s="134" t="s">
        <v>150</v>
      </c>
      <c r="AU1423" s="134" t="s">
        <v>78</v>
      </c>
      <c r="AY1423" s="18" t="s">
        <v>147</v>
      </c>
      <c r="BE1423" s="135">
        <f>IF(N1423="základní",J1423,0)</f>
        <v>0</v>
      </c>
      <c r="BF1423" s="135">
        <f>IF(N1423="snížená",J1423,0)</f>
        <v>0</v>
      </c>
      <c r="BG1423" s="135">
        <f>IF(N1423="zákl. přenesená",J1423,0)</f>
        <v>0</v>
      </c>
      <c r="BH1423" s="135">
        <f>IF(N1423="sníž. přenesená",J1423,0)</f>
        <v>0</v>
      </c>
      <c r="BI1423" s="135">
        <f>IF(N1423="nulová",J1423,0)</f>
        <v>0</v>
      </c>
      <c r="BJ1423" s="18" t="s">
        <v>76</v>
      </c>
      <c r="BK1423" s="135">
        <f>ROUND(I1423*H1423,2)</f>
        <v>0</v>
      </c>
      <c r="BL1423" s="18" t="s">
        <v>276</v>
      </c>
      <c r="BM1423" s="134" t="s">
        <v>2261</v>
      </c>
    </row>
    <row r="1424" spans="2:65" s="1" customFormat="1">
      <c r="B1424" s="33"/>
      <c r="D1424" s="136" t="s">
        <v>157</v>
      </c>
      <c r="F1424" s="137" t="s">
        <v>2262</v>
      </c>
      <c r="I1424" s="138"/>
      <c r="L1424" s="33"/>
      <c r="M1424" s="139"/>
      <c r="T1424" s="54"/>
      <c r="AT1424" s="18" t="s">
        <v>157</v>
      </c>
      <c r="AU1424" s="18" t="s">
        <v>78</v>
      </c>
    </row>
    <row r="1425" spans="2:65" s="12" customFormat="1">
      <c r="B1425" s="140"/>
      <c r="D1425" s="141" t="s">
        <v>159</v>
      </c>
      <c r="E1425" s="142" t="s">
        <v>19</v>
      </c>
      <c r="F1425" s="143" t="s">
        <v>2263</v>
      </c>
      <c r="H1425" s="142" t="s">
        <v>19</v>
      </c>
      <c r="I1425" s="144"/>
      <c r="L1425" s="140"/>
      <c r="M1425" s="145"/>
      <c r="T1425" s="146"/>
      <c r="AT1425" s="142" t="s">
        <v>159</v>
      </c>
      <c r="AU1425" s="142" t="s">
        <v>78</v>
      </c>
      <c r="AV1425" s="12" t="s">
        <v>76</v>
      </c>
      <c r="AW1425" s="12" t="s">
        <v>32</v>
      </c>
      <c r="AX1425" s="12" t="s">
        <v>71</v>
      </c>
      <c r="AY1425" s="142" t="s">
        <v>147</v>
      </c>
    </row>
    <row r="1426" spans="2:65" s="13" customFormat="1">
      <c r="B1426" s="147"/>
      <c r="D1426" s="141" t="s">
        <v>159</v>
      </c>
      <c r="E1426" s="148" t="s">
        <v>19</v>
      </c>
      <c r="F1426" s="149" t="s">
        <v>2264</v>
      </c>
      <c r="H1426" s="150">
        <v>1</v>
      </c>
      <c r="I1426" s="151"/>
      <c r="L1426" s="147"/>
      <c r="M1426" s="152"/>
      <c r="T1426" s="153"/>
      <c r="AT1426" s="148" t="s">
        <v>159</v>
      </c>
      <c r="AU1426" s="148" t="s">
        <v>78</v>
      </c>
      <c r="AV1426" s="13" t="s">
        <v>78</v>
      </c>
      <c r="AW1426" s="13" t="s">
        <v>32</v>
      </c>
      <c r="AX1426" s="13" t="s">
        <v>71</v>
      </c>
      <c r="AY1426" s="148" t="s">
        <v>147</v>
      </c>
    </row>
    <row r="1427" spans="2:65" s="13" customFormat="1">
      <c r="B1427" s="147"/>
      <c r="D1427" s="141" t="s">
        <v>159</v>
      </c>
      <c r="E1427" s="148" t="s">
        <v>19</v>
      </c>
      <c r="F1427" s="149" t="s">
        <v>2265</v>
      </c>
      <c r="H1427" s="150">
        <v>1</v>
      </c>
      <c r="I1427" s="151"/>
      <c r="L1427" s="147"/>
      <c r="M1427" s="152"/>
      <c r="T1427" s="153"/>
      <c r="AT1427" s="148" t="s">
        <v>159</v>
      </c>
      <c r="AU1427" s="148" t="s">
        <v>78</v>
      </c>
      <c r="AV1427" s="13" t="s">
        <v>78</v>
      </c>
      <c r="AW1427" s="13" t="s">
        <v>32</v>
      </c>
      <c r="AX1427" s="13" t="s">
        <v>71</v>
      </c>
      <c r="AY1427" s="148" t="s">
        <v>147</v>
      </c>
    </row>
    <row r="1428" spans="2:65" s="14" customFormat="1">
      <c r="B1428" s="154"/>
      <c r="D1428" s="141" t="s">
        <v>159</v>
      </c>
      <c r="E1428" s="155" t="s">
        <v>19</v>
      </c>
      <c r="F1428" s="156" t="s">
        <v>163</v>
      </c>
      <c r="H1428" s="157">
        <v>2</v>
      </c>
      <c r="I1428" s="158"/>
      <c r="L1428" s="154"/>
      <c r="M1428" s="159"/>
      <c r="T1428" s="160"/>
      <c r="AT1428" s="155" t="s">
        <v>159</v>
      </c>
      <c r="AU1428" s="155" t="s">
        <v>78</v>
      </c>
      <c r="AV1428" s="14" t="s">
        <v>155</v>
      </c>
      <c r="AW1428" s="14" t="s">
        <v>32</v>
      </c>
      <c r="AX1428" s="14" t="s">
        <v>76</v>
      </c>
      <c r="AY1428" s="155" t="s">
        <v>147</v>
      </c>
    </row>
    <row r="1429" spans="2:65" s="1" customFormat="1" ht="24.2" customHeight="1">
      <c r="B1429" s="33"/>
      <c r="C1429" s="161" t="s">
        <v>2266</v>
      </c>
      <c r="D1429" s="161" t="s">
        <v>338</v>
      </c>
      <c r="E1429" s="162" t="s">
        <v>2267</v>
      </c>
      <c r="F1429" s="163" t="s">
        <v>2268</v>
      </c>
      <c r="G1429" s="164" t="s">
        <v>166</v>
      </c>
      <c r="H1429" s="165">
        <v>2</v>
      </c>
      <c r="I1429" s="166"/>
      <c r="J1429" s="167">
        <f>ROUND(I1429*H1429,2)</f>
        <v>0</v>
      </c>
      <c r="K1429" s="163" t="s">
        <v>154</v>
      </c>
      <c r="L1429" s="168"/>
      <c r="M1429" s="169" t="s">
        <v>19</v>
      </c>
      <c r="N1429" s="170" t="s">
        <v>42</v>
      </c>
      <c r="P1429" s="132">
        <f>O1429*H1429</f>
        <v>0</v>
      </c>
      <c r="Q1429" s="132">
        <v>4.1000000000000002E-2</v>
      </c>
      <c r="R1429" s="132">
        <f>Q1429*H1429</f>
        <v>8.2000000000000003E-2</v>
      </c>
      <c r="S1429" s="132">
        <v>0</v>
      </c>
      <c r="T1429" s="133">
        <f>S1429*H1429</f>
        <v>0</v>
      </c>
      <c r="AR1429" s="134" t="s">
        <v>381</v>
      </c>
      <c r="AT1429" s="134" t="s">
        <v>338</v>
      </c>
      <c r="AU1429" s="134" t="s">
        <v>78</v>
      </c>
      <c r="AY1429" s="18" t="s">
        <v>147</v>
      </c>
      <c r="BE1429" s="135">
        <f>IF(N1429="základní",J1429,0)</f>
        <v>0</v>
      </c>
      <c r="BF1429" s="135">
        <f>IF(N1429="snížená",J1429,0)</f>
        <v>0</v>
      </c>
      <c r="BG1429" s="135">
        <f>IF(N1429="zákl. přenesená",J1429,0)</f>
        <v>0</v>
      </c>
      <c r="BH1429" s="135">
        <f>IF(N1429="sníž. přenesená",J1429,0)</f>
        <v>0</v>
      </c>
      <c r="BI1429" s="135">
        <f>IF(N1429="nulová",J1429,0)</f>
        <v>0</v>
      </c>
      <c r="BJ1429" s="18" t="s">
        <v>76</v>
      </c>
      <c r="BK1429" s="135">
        <f>ROUND(I1429*H1429,2)</f>
        <v>0</v>
      </c>
      <c r="BL1429" s="18" t="s">
        <v>276</v>
      </c>
      <c r="BM1429" s="134" t="s">
        <v>2269</v>
      </c>
    </row>
    <row r="1430" spans="2:65" s="12" customFormat="1">
      <c r="B1430" s="140"/>
      <c r="D1430" s="141" t="s">
        <v>159</v>
      </c>
      <c r="E1430" s="142" t="s">
        <v>19</v>
      </c>
      <c r="F1430" s="143" t="s">
        <v>2263</v>
      </c>
      <c r="H1430" s="142" t="s">
        <v>19</v>
      </c>
      <c r="I1430" s="144"/>
      <c r="L1430" s="140"/>
      <c r="M1430" s="145"/>
      <c r="T1430" s="146"/>
      <c r="AT1430" s="142" t="s">
        <v>159</v>
      </c>
      <c r="AU1430" s="142" t="s">
        <v>78</v>
      </c>
      <c r="AV1430" s="12" t="s">
        <v>76</v>
      </c>
      <c r="AW1430" s="12" t="s">
        <v>32</v>
      </c>
      <c r="AX1430" s="12" t="s">
        <v>71</v>
      </c>
      <c r="AY1430" s="142" t="s">
        <v>147</v>
      </c>
    </row>
    <row r="1431" spans="2:65" s="13" customFormat="1">
      <c r="B1431" s="147"/>
      <c r="D1431" s="141" t="s">
        <v>159</v>
      </c>
      <c r="E1431" s="148" t="s">
        <v>19</v>
      </c>
      <c r="F1431" s="149" t="s">
        <v>2264</v>
      </c>
      <c r="H1431" s="150">
        <v>1</v>
      </c>
      <c r="I1431" s="151"/>
      <c r="L1431" s="147"/>
      <c r="M1431" s="152"/>
      <c r="T1431" s="153"/>
      <c r="AT1431" s="148" t="s">
        <v>159</v>
      </c>
      <c r="AU1431" s="148" t="s">
        <v>78</v>
      </c>
      <c r="AV1431" s="13" t="s">
        <v>78</v>
      </c>
      <c r="AW1431" s="13" t="s">
        <v>32</v>
      </c>
      <c r="AX1431" s="13" t="s">
        <v>71</v>
      </c>
      <c r="AY1431" s="148" t="s">
        <v>147</v>
      </c>
    </row>
    <row r="1432" spans="2:65" s="13" customFormat="1">
      <c r="B1432" s="147"/>
      <c r="D1432" s="141" t="s">
        <v>159</v>
      </c>
      <c r="E1432" s="148" t="s">
        <v>19</v>
      </c>
      <c r="F1432" s="149" t="s">
        <v>2265</v>
      </c>
      <c r="H1432" s="150">
        <v>1</v>
      </c>
      <c r="I1432" s="151"/>
      <c r="L1432" s="147"/>
      <c r="M1432" s="152"/>
      <c r="T1432" s="153"/>
      <c r="AT1432" s="148" t="s">
        <v>159</v>
      </c>
      <c r="AU1432" s="148" t="s">
        <v>78</v>
      </c>
      <c r="AV1432" s="13" t="s">
        <v>78</v>
      </c>
      <c r="AW1432" s="13" t="s">
        <v>32</v>
      </c>
      <c r="AX1432" s="13" t="s">
        <v>71</v>
      </c>
      <c r="AY1432" s="148" t="s">
        <v>147</v>
      </c>
    </row>
    <row r="1433" spans="2:65" s="14" customFormat="1">
      <c r="B1433" s="154"/>
      <c r="D1433" s="141" t="s">
        <v>159</v>
      </c>
      <c r="E1433" s="155" t="s">
        <v>19</v>
      </c>
      <c r="F1433" s="156" t="s">
        <v>163</v>
      </c>
      <c r="H1433" s="157">
        <v>2</v>
      </c>
      <c r="I1433" s="158"/>
      <c r="L1433" s="154"/>
      <c r="M1433" s="159"/>
      <c r="T1433" s="160"/>
      <c r="AT1433" s="155" t="s">
        <v>159</v>
      </c>
      <c r="AU1433" s="155" t="s">
        <v>78</v>
      </c>
      <c r="AV1433" s="14" t="s">
        <v>155</v>
      </c>
      <c r="AW1433" s="14" t="s">
        <v>32</v>
      </c>
      <c r="AX1433" s="14" t="s">
        <v>76</v>
      </c>
      <c r="AY1433" s="155" t="s">
        <v>147</v>
      </c>
    </row>
    <row r="1434" spans="2:65" s="1" customFormat="1" ht="55.5" customHeight="1">
      <c r="B1434" s="33"/>
      <c r="C1434" s="123" t="s">
        <v>2270</v>
      </c>
      <c r="D1434" s="123" t="s">
        <v>150</v>
      </c>
      <c r="E1434" s="124" t="s">
        <v>2271</v>
      </c>
      <c r="F1434" s="125" t="s">
        <v>2272</v>
      </c>
      <c r="G1434" s="126" t="s">
        <v>153</v>
      </c>
      <c r="H1434" s="127">
        <v>4.1210000000000004</v>
      </c>
      <c r="I1434" s="128"/>
      <c r="J1434" s="129">
        <f>ROUND(I1434*H1434,2)</f>
        <v>0</v>
      </c>
      <c r="K1434" s="125" t="s">
        <v>154</v>
      </c>
      <c r="L1434" s="33"/>
      <c r="M1434" s="130" t="s">
        <v>19</v>
      </c>
      <c r="N1434" s="131" t="s">
        <v>42</v>
      </c>
      <c r="P1434" s="132">
        <f>O1434*H1434</f>
        <v>0</v>
      </c>
      <c r="Q1434" s="132">
        <v>6.8239999999999995E-2</v>
      </c>
      <c r="R1434" s="132">
        <f>Q1434*H1434</f>
        <v>0.28121704000000003</v>
      </c>
      <c r="S1434" s="132">
        <v>0</v>
      </c>
      <c r="T1434" s="133">
        <f>S1434*H1434</f>
        <v>0</v>
      </c>
      <c r="AR1434" s="134" t="s">
        <v>276</v>
      </c>
      <c r="AT1434" s="134" t="s">
        <v>150</v>
      </c>
      <c r="AU1434" s="134" t="s">
        <v>78</v>
      </c>
      <c r="AY1434" s="18" t="s">
        <v>147</v>
      </c>
      <c r="BE1434" s="135">
        <f>IF(N1434="základní",J1434,0)</f>
        <v>0</v>
      </c>
      <c r="BF1434" s="135">
        <f>IF(N1434="snížená",J1434,0)</f>
        <v>0</v>
      </c>
      <c r="BG1434" s="135">
        <f>IF(N1434="zákl. přenesená",J1434,0)</f>
        <v>0</v>
      </c>
      <c r="BH1434" s="135">
        <f>IF(N1434="sníž. přenesená",J1434,0)</f>
        <v>0</v>
      </c>
      <c r="BI1434" s="135">
        <f>IF(N1434="nulová",J1434,0)</f>
        <v>0</v>
      </c>
      <c r="BJ1434" s="18" t="s">
        <v>76</v>
      </c>
      <c r="BK1434" s="135">
        <f>ROUND(I1434*H1434,2)</f>
        <v>0</v>
      </c>
      <c r="BL1434" s="18" t="s">
        <v>276</v>
      </c>
      <c r="BM1434" s="134" t="s">
        <v>2273</v>
      </c>
    </row>
    <row r="1435" spans="2:65" s="1" customFormat="1">
      <c r="B1435" s="33"/>
      <c r="D1435" s="136" t="s">
        <v>157</v>
      </c>
      <c r="F1435" s="137" t="s">
        <v>2274</v>
      </c>
      <c r="I1435" s="138"/>
      <c r="L1435" s="33"/>
      <c r="M1435" s="139"/>
      <c r="T1435" s="54"/>
      <c r="AT1435" s="18" t="s">
        <v>157</v>
      </c>
      <c r="AU1435" s="18" t="s">
        <v>78</v>
      </c>
    </row>
    <row r="1436" spans="2:65" s="13" customFormat="1">
      <c r="B1436" s="147"/>
      <c r="D1436" s="141" t="s">
        <v>159</v>
      </c>
      <c r="E1436" s="148" t="s">
        <v>19</v>
      </c>
      <c r="F1436" s="149" t="s">
        <v>2275</v>
      </c>
      <c r="H1436" s="150">
        <v>4.1210000000000004</v>
      </c>
      <c r="I1436" s="151"/>
      <c r="L1436" s="147"/>
      <c r="M1436" s="152"/>
      <c r="T1436" s="153"/>
      <c r="AT1436" s="148" t="s">
        <v>159</v>
      </c>
      <c r="AU1436" s="148" t="s">
        <v>78</v>
      </c>
      <c r="AV1436" s="13" t="s">
        <v>78</v>
      </c>
      <c r="AW1436" s="13" t="s">
        <v>32</v>
      </c>
      <c r="AX1436" s="13" t="s">
        <v>76</v>
      </c>
      <c r="AY1436" s="148" t="s">
        <v>147</v>
      </c>
    </row>
    <row r="1437" spans="2:65" s="1" customFormat="1" ht="37.9" customHeight="1">
      <c r="B1437" s="33"/>
      <c r="C1437" s="123" t="s">
        <v>2276</v>
      </c>
      <c r="D1437" s="123" t="s">
        <v>150</v>
      </c>
      <c r="E1437" s="124" t="s">
        <v>2277</v>
      </c>
      <c r="F1437" s="125" t="s">
        <v>2278</v>
      </c>
      <c r="G1437" s="126" t="s">
        <v>153</v>
      </c>
      <c r="H1437" s="127">
        <v>31.425000000000001</v>
      </c>
      <c r="I1437" s="128"/>
      <c r="J1437" s="129">
        <f>ROUND(I1437*H1437,2)</f>
        <v>0</v>
      </c>
      <c r="K1437" s="125" t="s">
        <v>154</v>
      </c>
      <c r="L1437" s="33"/>
      <c r="M1437" s="130" t="s">
        <v>19</v>
      </c>
      <c r="N1437" s="131" t="s">
        <v>42</v>
      </c>
      <c r="P1437" s="132">
        <f>O1437*H1437</f>
        <v>0</v>
      </c>
      <c r="Q1437" s="132">
        <v>7.0499999999999998E-3</v>
      </c>
      <c r="R1437" s="132">
        <f>Q1437*H1437</f>
        <v>0.22154625</v>
      </c>
      <c r="S1437" s="132">
        <v>0</v>
      </c>
      <c r="T1437" s="133">
        <f>S1437*H1437</f>
        <v>0</v>
      </c>
      <c r="AR1437" s="134" t="s">
        <v>276</v>
      </c>
      <c r="AT1437" s="134" t="s">
        <v>150</v>
      </c>
      <c r="AU1437" s="134" t="s">
        <v>78</v>
      </c>
      <c r="AY1437" s="18" t="s">
        <v>147</v>
      </c>
      <c r="BE1437" s="135">
        <f>IF(N1437="základní",J1437,0)</f>
        <v>0</v>
      </c>
      <c r="BF1437" s="135">
        <f>IF(N1437="snížená",J1437,0)</f>
        <v>0</v>
      </c>
      <c r="BG1437" s="135">
        <f>IF(N1437="zákl. přenesená",J1437,0)</f>
        <v>0</v>
      </c>
      <c r="BH1437" s="135">
        <f>IF(N1437="sníž. přenesená",J1437,0)</f>
        <v>0</v>
      </c>
      <c r="BI1437" s="135">
        <f>IF(N1437="nulová",J1437,0)</f>
        <v>0</v>
      </c>
      <c r="BJ1437" s="18" t="s">
        <v>76</v>
      </c>
      <c r="BK1437" s="135">
        <f>ROUND(I1437*H1437,2)</f>
        <v>0</v>
      </c>
      <c r="BL1437" s="18" t="s">
        <v>276</v>
      </c>
      <c r="BM1437" s="134" t="s">
        <v>2279</v>
      </c>
    </row>
    <row r="1438" spans="2:65" s="1" customFormat="1">
      <c r="B1438" s="33"/>
      <c r="D1438" s="136" t="s">
        <v>157</v>
      </c>
      <c r="F1438" s="137" t="s">
        <v>2280</v>
      </c>
      <c r="I1438" s="138"/>
      <c r="L1438" s="33"/>
      <c r="M1438" s="139"/>
      <c r="T1438" s="54"/>
      <c r="AT1438" s="18" t="s">
        <v>157</v>
      </c>
      <c r="AU1438" s="18" t="s">
        <v>78</v>
      </c>
    </row>
    <row r="1439" spans="2:65" s="12" customFormat="1">
      <c r="B1439" s="140"/>
      <c r="D1439" s="141" t="s">
        <v>159</v>
      </c>
      <c r="E1439" s="142" t="s">
        <v>19</v>
      </c>
      <c r="F1439" s="143" t="s">
        <v>2281</v>
      </c>
      <c r="H1439" s="142" t="s">
        <v>19</v>
      </c>
      <c r="I1439" s="144"/>
      <c r="L1439" s="140"/>
      <c r="M1439" s="145"/>
      <c r="T1439" s="146"/>
      <c r="AT1439" s="142" t="s">
        <v>159</v>
      </c>
      <c r="AU1439" s="142" t="s">
        <v>78</v>
      </c>
      <c r="AV1439" s="12" t="s">
        <v>76</v>
      </c>
      <c r="AW1439" s="12" t="s">
        <v>32</v>
      </c>
      <c r="AX1439" s="12" t="s">
        <v>71</v>
      </c>
      <c r="AY1439" s="142" t="s">
        <v>147</v>
      </c>
    </row>
    <row r="1440" spans="2:65" s="13" customFormat="1">
      <c r="B1440" s="147"/>
      <c r="D1440" s="141" t="s">
        <v>159</v>
      </c>
      <c r="E1440" s="148" t="s">
        <v>19</v>
      </c>
      <c r="F1440" s="149" t="s">
        <v>2282</v>
      </c>
      <c r="H1440" s="150">
        <v>5.9340000000000002</v>
      </c>
      <c r="I1440" s="151"/>
      <c r="L1440" s="147"/>
      <c r="M1440" s="152"/>
      <c r="T1440" s="153"/>
      <c r="AT1440" s="148" t="s">
        <v>159</v>
      </c>
      <c r="AU1440" s="148" t="s">
        <v>78</v>
      </c>
      <c r="AV1440" s="13" t="s">
        <v>78</v>
      </c>
      <c r="AW1440" s="13" t="s">
        <v>32</v>
      </c>
      <c r="AX1440" s="13" t="s">
        <v>71</v>
      </c>
      <c r="AY1440" s="148" t="s">
        <v>147</v>
      </c>
    </row>
    <row r="1441" spans="2:65" s="13" customFormat="1">
      <c r="B1441" s="147"/>
      <c r="D1441" s="141" t="s">
        <v>159</v>
      </c>
      <c r="E1441" s="148" t="s">
        <v>19</v>
      </c>
      <c r="F1441" s="149" t="s">
        <v>2283</v>
      </c>
      <c r="H1441" s="150">
        <v>25.491</v>
      </c>
      <c r="I1441" s="151"/>
      <c r="L1441" s="147"/>
      <c r="M1441" s="152"/>
      <c r="T1441" s="153"/>
      <c r="AT1441" s="148" t="s">
        <v>159</v>
      </c>
      <c r="AU1441" s="148" t="s">
        <v>78</v>
      </c>
      <c r="AV1441" s="13" t="s">
        <v>78</v>
      </c>
      <c r="AW1441" s="13" t="s">
        <v>32</v>
      </c>
      <c r="AX1441" s="13" t="s">
        <v>71</v>
      </c>
      <c r="AY1441" s="148" t="s">
        <v>147</v>
      </c>
    </row>
    <row r="1442" spans="2:65" s="14" customFormat="1">
      <c r="B1442" s="154"/>
      <c r="D1442" s="141" t="s">
        <v>159</v>
      </c>
      <c r="E1442" s="155" t="s">
        <v>19</v>
      </c>
      <c r="F1442" s="156" t="s">
        <v>163</v>
      </c>
      <c r="H1442" s="157">
        <v>31.425000000000001</v>
      </c>
      <c r="I1442" s="158"/>
      <c r="L1442" s="154"/>
      <c r="M1442" s="159"/>
      <c r="T1442" s="160"/>
      <c r="AT1442" s="155" t="s">
        <v>159</v>
      </c>
      <c r="AU1442" s="155" t="s">
        <v>78</v>
      </c>
      <c r="AV1442" s="14" t="s">
        <v>155</v>
      </c>
      <c r="AW1442" s="14" t="s">
        <v>32</v>
      </c>
      <c r="AX1442" s="14" t="s">
        <v>76</v>
      </c>
      <c r="AY1442" s="155" t="s">
        <v>147</v>
      </c>
    </row>
    <row r="1443" spans="2:65" s="1" customFormat="1" ht="24.2" customHeight="1">
      <c r="B1443" s="33"/>
      <c r="C1443" s="161" t="s">
        <v>2284</v>
      </c>
      <c r="D1443" s="161" t="s">
        <v>338</v>
      </c>
      <c r="E1443" s="162" t="s">
        <v>2285</v>
      </c>
      <c r="F1443" s="163" t="s">
        <v>2286</v>
      </c>
      <c r="G1443" s="164" t="s">
        <v>153</v>
      </c>
      <c r="H1443" s="165">
        <v>32.996000000000002</v>
      </c>
      <c r="I1443" s="166"/>
      <c r="J1443" s="167">
        <f>ROUND(I1443*H1443,2)</f>
        <v>0</v>
      </c>
      <c r="K1443" s="163" t="s">
        <v>154</v>
      </c>
      <c r="L1443" s="168"/>
      <c r="M1443" s="169" t="s">
        <v>19</v>
      </c>
      <c r="N1443" s="170" t="s">
        <v>42</v>
      </c>
      <c r="P1443" s="132">
        <f>O1443*H1443</f>
        <v>0</v>
      </c>
      <c r="Q1443" s="132">
        <v>4.0000000000000001E-3</v>
      </c>
      <c r="R1443" s="132">
        <f>Q1443*H1443</f>
        <v>0.13198400000000002</v>
      </c>
      <c r="S1443" s="132">
        <v>0</v>
      </c>
      <c r="T1443" s="133">
        <f>S1443*H1443</f>
        <v>0</v>
      </c>
      <c r="AR1443" s="134" t="s">
        <v>381</v>
      </c>
      <c r="AT1443" s="134" t="s">
        <v>338</v>
      </c>
      <c r="AU1443" s="134" t="s">
        <v>78</v>
      </c>
      <c r="AY1443" s="18" t="s">
        <v>147</v>
      </c>
      <c r="BE1443" s="135">
        <f>IF(N1443="základní",J1443,0)</f>
        <v>0</v>
      </c>
      <c r="BF1443" s="135">
        <f>IF(N1443="snížená",J1443,0)</f>
        <v>0</v>
      </c>
      <c r="BG1443" s="135">
        <f>IF(N1443="zákl. přenesená",J1443,0)</f>
        <v>0</v>
      </c>
      <c r="BH1443" s="135">
        <f>IF(N1443="sníž. přenesená",J1443,0)</f>
        <v>0</v>
      </c>
      <c r="BI1443" s="135">
        <f>IF(N1443="nulová",J1443,0)</f>
        <v>0</v>
      </c>
      <c r="BJ1443" s="18" t="s">
        <v>76</v>
      </c>
      <c r="BK1443" s="135">
        <f>ROUND(I1443*H1443,2)</f>
        <v>0</v>
      </c>
      <c r="BL1443" s="18" t="s">
        <v>276</v>
      </c>
      <c r="BM1443" s="134" t="s">
        <v>2287</v>
      </c>
    </row>
    <row r="1444" spans="2:65" s="12" customFormat="1">
      <c r="B1444" s="140"/>
      <c r="D1444" s="141" t="s">
        <v>159</v>
      </c>
      <c r="E1444" s="142" t="s">
        <v>19</v>
      </c>
      <c r="F1444" s="143" t="s">
        <v>2288</v>
      </c>
      <c r="H1444" s="142" t="s">
        <v>19</v>
      </c>
      <c r="I1444" s="144"/>
      <c r="L1444" s="140"/>
      <c r="M1444" s="145"/>
      <c r="T1444" s="146"/>
      <c r="AT1444" s="142" t="s">
        <v>159</v>
      </c>
      <c r="AU1444" s="142" t="s">
        <v>78</v>
      </c>
      <c r="AV1444" s="12" t="s">
        <v>76</v>
      </c>
      <c r="AW1444" s="12" t="s">
        <v>32</v>
      </c>
      <c r="AX1444" s="12" t="s">
        <v>71</v>
      </c>
      <c r="AY1444" s="142" t="s">
        <v>147</v>
      </c>
    </row>
    <row r="1445" spans="2:65" s="13" customFormat="1">
      <c r="B1445" s="147"/>
      <c r="D1445" s="141" t="s">
        <v>159</v>
      </c>
      <c r="E1445" s="148" t="s">
        <v>19</v>
      </c>
      <c r="F1445" s="149" t="s">
        <v>2289</v>
      </c>
      <c r="H1445" s="150">
        <v>31.425000000000001</v>
      </c>
      <c r="I1445" s="151"/>
      <c r="L1445" s="147"/>
      <c r="M1445" s="152"/>
      <c r="T1445" s="153"/>
      <c r="AT1445" s="148" t="s">
        <v>159</v>
      </c>
      <c r="AU1445" s="148" t="s">
        <v>78</v>
      </c>
      <c r="AV1445" s="13" t="s">
        <v>78</v>
      </c>
      <c r="AW1445" s="13" t="s">
        <v>32</v>
      </c>
      <c r="AX1445" s="13" t="s">
        <v>76</v>
      </c>
      <c r="AY1445" s="148" t="s">
        <v>147</v>
      </c>
    </row>
    <row r="1446" spans="2:65" s="13" customFormat="1">
      <c r="B1446" s="147"/>
      <c r="D1446" s="141" t="s">
        <v>159</v>
      </c>
      <c r="F1446" s="149" t="s">
        <v>2290</v>
      </c>
      <c r="H1446" s="150">
        <v>32.996000000000002</v>
      </c>
      <c r="I1446" s="151"/>
      <c r="L1446" s="147"/>
      <c r="M1446" s="152"/>
      <c r="T1446" s="153"/>
      <c r="AT1446" s="148" t="s">
        <v>159</v>
      </c>
      <c r="AU1446" s="148" t="s">
        <v>78</v>
      </c>
      <c r="AV1446" s="13" t="s">
        <v>78</v>
      </c>
      <c r="AW1446" s="13" t="s">
        <v>4</v>
      </c>
      <c r="AX1446" s="13" t="s">
        <v>76</v>
      </c>
      <c r="AY1446" s="148" t="s">
        <v>147</v>
      </c>
    </row>
    <row r="1447" spans="2:65" s="1" customFormat="1" ht="33" customHeight="1">
      <c r="B1447" s="33"/>
      <c r="C1447" s="123" t="s">
        <v>2291</v>
      </c>
      <c r="D1447" s="123" t="s">
        <v>150</v>
      </c>
      <c r="E1447" s="124" t="s">
        <v>2292</v>
      </c>
      <c r="F1447" s="125" t="s">
        <v>2293</v>
      </c>
      <c r="G1447" s="126" t="s">
        <v>153</v>
      </c>
      <c r="H1447" s="127">
        <v>31.425000000000001</v>
      </c>
      <c r="I1447" s="128"/>
      <c r="J1447" s="129">
        <f>ROUND(I1447*H1447,2)</f>
        <v>0</v>
      </c>
      <c r="K1447" s="125" t="s">
        <v>154</v>
      </c>
      <c r="L1447" s="33"/>
      <c r="M1447" s="130" t="s">
        <v>19</v>
      </c>
      <c r="N1447" s="131" t="s">
        <v>42</v>
      </c>
      <c r="P1447" s="132">
        <f>O1447*H1447</f>
        <v>0</v>
      </c>
      <c r="Q1447" s="132">
        <v>4.0000000000000003E-5</v>
      </c>
      <c r="R1447" s="132">
        <f>Q1447*H1447</f>
        <v>1.2570000000000001E-3</v>
      </c>
      <c r="S1447" s="132">
        <v>0</v>
      </c>
      <c r="T1447" s="133">
        <f>S1447*H1447</f>
        <v>0</v>
      </c>
      <c r="AR1447" s="134" t="s">
        <v>276</v>
      </c>
      <c r="AT1447" s="134" t="s">
        <v>150</v>
      </c>
      <c r="AU1447" s="134" t="s">
        <v>78</v>
      </c>
      <c r="AY1447" s="18" t="s">
        <v>147</v>
      </c>
      <c r="BE1447" s="135">
        <f>IF(N1447="základní",J1447,0)</f>
        <v>0</v>
      </c>
      <c r="BF1447" s="135">
        <f>IF(N1447="snížená",J1447,0)</f>
        <v>0</v>
      </c>
      <c r="BG1447" s="135">
        <f>IF(N1447="zákl. přenesená",J1447,0)</f>
        <v>0</v>
      </c>
      <c r="BH1447" s="135">
        <f>IF(N1447="sníž. přenesená",J1447,0)</f>
        <v>0</v>
      </c>
      <c r="BI1447" s="135">
        <f>IF(N1447="nulová",J1447,0)</f>
        <v>0</v>
      </c>
      <c r="BJ1447" s="18" t="s">
        <v>76</v>
      </c>
      <c r="BK1447" s="135">
        <f>ROUND(I1447*H1447,2)</f>
        <v>0</v>
      </c>
      <c r="BL1447" s="18" t="s">
        <v>276</v>
      </c>
      <c r="BM1447" s="134" t="s">
        <v>2294</v>
      </c>
    </row>
    <row r="1448" spans="2:65" s="1" customFormat="1">
      <c r="B1448" s="33"/>
      <c r="D1448" s="136" t="s">
        <v>157</v>
      </c>
      <c r="F1448" s="137" t="s">
        <v>2295</v>
      </c>
      <c r="I1448" s="138"/>
      <c r="L1448" s="33"/>
      <c r="M1448" s="139"/>
      <c r="T1448" s="54"/>
      <c r="AT1448" s="18" t="s">
        <v>157</v>
      </c>
      <c r="AU1448" s="18" t="s">
        <v>78</v>
      </c>
    </row>
    <row r="1449" spans="2:65" s="12" customFormat="1">
      <c r="B1449" s="140"/>
      <c r="D1449" s="141" t="s">
        <v>159</v>
      </c>
      <c r="E1449" s="142" t="s">
        <v>19</v>
      </c>
      <c r="F1449" s="143" t="s">
        <v>2296</v>
      </c>
      <c r="H1449" s="142" t="s">
        <v>19</v>
      </c>
      <c r="I1449" s="144"/>
      <c r="L1449" s="140"/>
      <c r="M1449" s="145"/>
      <c r="T1449" s="146"/>
      <c r="AT1449" s="142" t="s">
        <v>159</v>
      </c>
      <c r="AU1449" s="142" t="s">
        <v>78</v>
      </c>
      <c r="AV1449" s="12" t="s">
        <v>76</v>
      </c>
      <c r="AW1449" s="12" t="s">
        <v>32</v>
      </c>
      <c r="AX1449" s="12" t="s">
        <v>71</v>
      </c>
      <c r="AY1449" s="142" t="s">
        <v>147</v>
      </c>
    </row>
    <row r="1450" spans="2:65" s="13" customFormat="1">
      <c r="B1450" s="147"/>
      <c r="D1450" s="141" t="s">
        <v>159</v>
      </c>
      <c r="E1450" s="148" t="s">
        <v>19</v>
      </c>
      <c r="F1450" s="149" t="s">
        <v>2282</v>
      </c>
      <c r="H1450" s="150">
        <v>5.9340000000000002</v>
      </c>
      <c r="I1450" s="151"/>
      <c r="L1450" s="147"/>
      <c r="M1450" s="152"/>
      <c r="T1450" s="153"/>
      <c r="AT1450" s="148" t="s">
        <v>159</v>
      </c>
      <c r="AU1450" s="148" t="s">
        <v>78</v>
      </c>
      <c r="AV1450" s="13" t="s">
        <v>78</v>
      </c>
      <c r="AW1450" s="13" t="s">
        <v>32</v>
      </c>
      <c r="AX1450" s="13" t="s">
        <v>71</v>
      </c>
      <c r="AY1450" s="148" t="s">
        <v>147</v>
      </c>
    </row>
    <row r="1451" spans="2:65" s="13" customFormat="1">
      <c r="B1451" s="147"/>
      <c r="D1451" s="141" t="s">
        <v>159</v>
      </c>
      <c r="E1451" s="148" t="s">
        <v>19</v>
      </c>
      <c r="F1451" s="149" t="s">
        <v>2283</v>
      </c>
      <c r="H1451" s="150">
        <v>25.491</v>
      </c>
      <c r="I1451" s="151"/>
      <c r="L1451" s="147"/>
      <c r="M1451" s="152"/>
      <c r="T1451" s="153"/>
      <c r="AT1451" s="148" t="s">
        <v>159</v>
      </c>
      <c r="AU1451" s="148" t="s">
        <v>78</v>
      </c>
      <c r="AV1451" s="13" t="s">
        <v>78</v>
      </c>
      <c r="AW1451" s="13" t="s">
        <v>32</v>
      </c>
      <c r="AX1451" s="13" t="s">
        <v>71</v>
      </c>
      <c r="AY1451" s="148" t="s">
        <v>147</v>
      </c>
    </row>
    <row r="1452" spans="2:65" s="14" customFormat="1">
      <c r="B1452" s="154"/>
      <c r="D1452" s="141" t="s">
        <v>159</v>
      </c>
      <c r="E1452" s="155" t="s">
        <v>19</v>
      </c>
      <c r="F1452" s="156" t="s">
        <v>163</v>
      </c>
      <c r="H1452" s="157">
        <v>31.425000000000001</v>
      </c>
      <c r="I1452" s="158"/>
      <c r="L1452" s="154"/>
      <c r="M1452" s="159"/>
      <c r="T1452" s="160"/>
      <c r="AT1452" s="155" t="s">
        <v>159</v>
      </c>
      <c r="AU1452" s="155" t="s">
        <v>78</v>
      </c>
      <c r="AV1452" s="14" t="s">
        <v>155</v>
      </c>
      <c r="AW1452" s="14" t="s">
        <v>32</v>
      </c>
      <c r="AX1452" s="14" t="s">
        <v>76</v>
      </c>
      <c r="AY1452" s="155" t="s">
        <v>147</v>
      </c>
    </row>
    <row r="1453" spans="2:65" s="1" customFormat="1" ht="37.9" customHeight="1">
      <c r="B1453" s="33"/>
      <c r="C1453" s="123" t="s">
        <v>2297</v>
      </c>
      <c r="D1453" s="123" t="s">
        <v>150</v>
      </c>
      <c r="E1453" s="124" t="s">
        <v>2298</v>
      </c>
      <c r="F1453" s="125" t="s">
        <v>2299</v>
      </c>
      <c r="G1453" s="126" t="s">
        <v>394</v>
      </c>
      <c r="H1453" s="127">
        <v>1</v>
      </c>
      <c r="I1453" s="128"/>
      <c r="J1453" s="129">
        <f>ROUND(I1453*H1453,2)</f>
        <v>0</v>
      </c>
      <c r="K1453" s="125" t="s">
        <v>19</v>
      </c>
      <c r="L1453" s="33"/>
      <c r="M1453" s="130" t="s">
        <v>19</v>
      </c>
      <c r="N1453" s="131" t="s">
        <v>42</v>
      </c>
      <c r="P1453" s="132">
        <f>O1453*H1453</f>
        <v>0</v>
      </c>
      <c r="Q1453" s="132">
        <v>3.6999999999999999E-4</v>
      </c>
      <c r="R1453" s="132">
        <f>Q1453*H1453</f>
        <v>3.6999999999999999E-4</v>
      </c>
      <c r="S1453" s="132">
        <v>0</v>
      </c>
      <c r="T1453" s="133">
        <f>S1453*H1453</f>
        <v>0</v>
      </c>
      <c r="AR1453" s="134" t="s">
        <v>276</v>
      </c>
      <c r="AT1453" s="134" t="s">
        <v>150</v>
      </c>
      <c r="AU1453" s="134" t="s">
        <v>78</v>
      </c>
      <c r="AY1453" s="18" t="s">
        <v>147</v>
      </c>
      <c r="BE1453" s="135">
        <f>IF(N1453="základní",J1453,0)</f>
        <v>0</v>
      </c>
      <c r="BF1453" s="135">
        <f>IF(N1453="snížená",J1453,0)</f>
        <v>0</v>
      </c>
      <c r="BG1453" s="135">
        <f>IF(N1453="zákl. přenesená",J1453,0)</f>
        <v>0</v>
      </c>
      <c r="BH1453" s="135">
        <f>IF(N1453="sníž. přenesená",J1453,0)</f>
        <v>0</v>
      </c>
      <c r="BI1453" s="135">
        <f>IF(N1453="nulová",J1453,0)</f>
        <v>0</v>
      </c>
      <c r="BJ1453" s="18" t="s">
        <v>76</v>
      </c>
      <c r="BK1453" s="135">
        <f>ROUND(I1453*H1453,2)</f>
        <v>0</v>
      </c>
      <c r="BL1453" s="18" t="s">
        <v>276</v>
      </c>
      <c r="BM1453" s="134" t="s">
        <v>2300</v>
      </c>
    </row>
    <row r="1454" spans="2:65" s="12" customFormat="1" ht="22.5">
      <c r="B1454" s="140"/>
      <c r="D1454" s="141" t="s">
        <v>159</v>
      </c>
      <c r="E1454" s="142" t="s">
        <v>19</v>
      </c>
      <c r="F1454" s="143" t="s">
        <v>2301</v>
      </c>
      <c r="H1454" s="142" t="s">
        <v>19</v>
      </c>
      <c r="I1454" s="144"/>
      <c r="L1454" s="140"/>
      <c r="M1454" s="145"/>
      <c r="T1454" s="146"/>
      <c r="AT1454" s="142" t="s">
        <v>159</v>
      </c>
      <c r="AU1454" s="142" t="s">
        <v>78</v>
      </c>
      <c r="AV1454" s="12" t="s">
        <v>76</v>
      </c>
      <c r="AW1454" s="12" t="s">
        <v>32</v>
      </c>
      <c r="AX1454" s="12" t="s">
        <v>71</v>
      </c>
      <c r="AY1454" s="142" t="s">
        <v>147</v>
      </c>
    </row>
    <row r="1455" spans="2:65" s="13" customFormat="1">
      <c r="B1455" s="147"/>
      <c r="D1455" s="141" t="s">
        <v>159</v>
      </c>
      <c r="E1455" s="148" t="s">
        <v>19</v>
      </c>
      <c r="F1455" s="149" t="s">
        <v>2302</v>
      </c>
      <c r="H1455" s="150">
        <v>1</v>
      </c>
      <c r="I1455" s="151"/>
      <c r="L1455" s="147"/>
      <c r="M1455" s="152"/>
      <c r="T1455" s="153"/>
      <c r="AT1455" s="148" t="s">
        <v>159</v>
      </c>
      <c r="AU1455" s="148" t="s">
        <v>78</v>
      </c>
      <c r="AV1455" s="13" t="s">
        <v>78</v>
      </c>
      <c r="AW1455" s="13" t="s">
        <v>32</v>
      </c>
      <c r="AX1455" s="13" t="s">
        <v>76</v>
      </c>
      <c r="AY1455" s="148" t="s">
        <v>147</v>
      </c>
    </row>
    <row r="1456" spans="2:65" s="1" customFormat="1" ht="78" customHeight="1">
      <c r="B1456" s="33"/>
      <c r="C1456" s="123" t="s">
        <v>2303</v>
      </c>
      <c r="D1456" s="123" t="s">
        <v>150</v>
      </c>
      <c r="E1456" s="124" t="s">
        <v>2304</v>
      </c>
      <c r="F1456" s="125" t="s">
        <v>2305</v>
      </c>
      <c r="G1456" s="126" t="s">
        <v>711</v>
      </c>
      <c r="H1456" s="178"/>
      <c r="I1456" s="128"/>
      <c r="J1456" s="129">
        <f>ROUND(I1456*H1456,2)</f>
        <v>0</v>
      </c>
      <c r="K1456" s="125" t="s">
        <v>154</v>
      </c>
      <c r="L1456" s="33"/>
      <c r="M1456" s="130" t="s">
        <v>19</v>
      </c>
      <c r="N1456" s="131" t="s">
        <v>42</v>
      </c>
      <c r="P1456" s="132">
        <f>O1456*H1456</f>
        <v>0</v>
      </c>
      <c r="Q1456" s="132">
        <v>0</v>
      </c>
      <c r="R1456" s="132">
        <f>Q1456*H1456</f>
        <v>0</v>
      </c>
      <c r="S1456" s="132">
        <v>0</v>
      </c>
      <c r="T1456" s="133">
        <f>S1456*H1456</f>
        <v>0</v>
      </c>
      <c r="AR1456" s="134" t="s">
        <v>276</v>
      </c>
      <c r="AT1456" s="134" t="s">
        <v>150</v>
      </c>
      <c r="AU1456" s="134" t="s">
        <v>78</v>
      </c>
      <c r="AY1456" s="18" t="s">
        <v>147</v>
      </c>
      <c r="BE1456" s="135">
        <f>IF(N1456="základní",J1456,0)</f>
        <v>0</v>
      </c>
      <c r="BF1456" s="135">
        <f>IF(N1456="snížená",J1456,0)</f>
        <v>0</v>
      </c>
      <c r="BG1456" s="135">
        <f>IF(N1456="zákl. přenesená",J1456,0)</f>
        <v>0</v>
      </c>
      <c r="BH1456" s="135">
        <f>IF(N1456="sníž. přenesená",J1456,0)</f>
        <v>0</v>
      </c>
      <c r="BI1456" s="135">
        <f>IF(N1456="nulová",J1456,0)</f>
        <v>0</v>
      </c>
      <c r="BJ1456" s="18" t="s">
        <v>76</v>
      </c>
      <c r="BK1456" s="135">
        <f>ROUND(I1456*H1456,2)</f>
        <v>0</v>
      </c>
      <c r="BL1456" s="18" t="s">
        <v>276</v>
      </c>
      <c r="BM1456" s="134" t="s">
        <v>2306</v>
      </c>
    </row>
    <row r="1457" spans="2:65" s="1" customFormat="1">
      <c r="B1457" s="33"/>
      <c r="D1457" s="136" t="s">
        <v>157</v>
      </c>
      <c r="F1457" s="137" t="s">
        <v>2307</v>
      </c>
      <c r="I1457" s="138"/>
      <c r="L1457" s="33"/>
      <c r="M1457" s="139"/>
      <c r="T1457" s="54"/>
      <c r="AT1457" s="18" t="s">
        <v>157</v>
      </c>
      <c r="AU1457" s="18" t="s">
        <v>78</v>
      </c>
    </row>
    <row r="1458" spans="2:65" s="11" customFormat="1" ht="22.9" customHeight="1">
      <c r="B1458" s="111"/>
      <c r="D1458" s="112" t="s">
        <v>70</v>
      </c>
      <c r="E1458" s="121" t="s">
        <v>2308</v>
      </c>
      <c r="F1458" s="121" t="s">
        <v>2309</v>
      </c>
      <c r="I1458" s="114"/>
      <c r="J1458" s="122">
        <f>BK1458</f>
        <v>0</v>
      </c>
      <c r="L1458" s="111"/>
      <c r="M1458" s="116"/>
      <c r="P1458" s="117">
        <f>SUM(P1459:P1607)</f>
        <v>0</v>
      </c>
      <c r="R1458" s="117">
        <f>SUM(R1459:R1607)</f>
        <v>1.5122199999999997</v>
      </c>
      <c r="T1458" s="118">
        <f>SUM(T1459:T1607)</f>
        <v>1.2606505499999998</v>
      </c>
      <c r="AR1458" s="112" t="s">
        <v>78</v>
      </c>
      <c r="AT1458" s="119" t="s">
        <v>70</v>
      </c>
      <c r="AU1458" s="119" t="s">
        <v>76</v>
      </c>
      <c r="AY1458" s="112" t="s">
        <v>147</v>
      </c>
      <c r="BK1458" s="120">
        <f>SUM(BK1459:BK1607)</f>
        <v>0</v>
      </c>
    </row>
    <row r="1459" spans="2:65" s="1" customFormat="1" ht="21.75" customHeight="1">
      <c r="B1459" s="33"/>
      <c r="C1459" s="123" t="s">
        <v>2310</v>
      </c>
      <c r="D1459" s="123" t="s">
        <v>150</v>
      </c>
      <c r="E1459" s="124" t="s">
        <v>2311</v>
      </c>
      <c r="F1459" s="125" t="s">
        <v>2312</v>
      </c>
      <c r="G1459" s="126" t="s">
        <v>153</v>
      </c>
      <c r="H1459" s="127">
        <v>18.152999999999999</v>
      </c>
      <c r="I1459" s="128"/>
      <c r="J1459" s="129">
        <f>ROUND(I1459*H1459,2)</f>
        <v>0</v>
      </c>
      <c r="K1459" s="125" t="s">
        <v>154</v>
      </c>
      <c r="L1459" s="33"/>
      <c r="M1459" s="130" t="s">
        <v>19</v>
      </c>
      <c r="N1459" s="131" t="s">
        <v>42</v>
      </c>
      <c r="P1459" s="132">
        <f>O1459*H1459</f>
        <v>0</v>
      </c>
      <c r="Q1459" s="132">
        <v>0</v>
      </c>
      <c r="R1459" s="132">
        <f>Q1459*H1459</f>
        <v>0</v>
      </c>
      <c r="S1459" s="132">
        <v>2.4649999999999998E-2</v>
      </c>
      <c r="T1459" s="133">
        <f>S1459*H1459</f>
        <v>0.44747144999999994</v>
      </c>
      <c r="AR1459" s="134" t="s">
        <v>276</v>
      </c>
      <c r="AT1459" s="134" t="s">
        <v>150</v>
      </c>
      <c r="AU1459" s="134" t="s">
        <v>78</v>
      </c>
      <c r="AY1459" s="18" t="s">
        <v>147</v>
      </c>
      <c r="BE1459" s="135">
        <f>IF(N1459="základní",J1459,0)</f>
        <v>0</v>
      </c>
      <c r="BF1459" s="135">
        <f>IF(N1459="snížená",J1459,0)</f>
        <v>0</v>
      </c>
      <c r="BG1459" s="135">
        <f>IF(N1459="zákl. přenesená",J1459,0)</f>
        <v>0</v>
      </c>
      <c r="BH1459" s="135">
        <f>IF(N1459="sníž. přenesená",J1459,0)</f>
        <v>0</v>
      </c>
      <c r="BI1459" s="135">
        <f>IF(N1459="nulová",J1459,0)</f>
        <v>0</v>
      </c>
      <c r="BJ1459" s="18" t="s">
        <v>76</v>
      </c>
      <c r="BK1459" s="135">
        <f>ROUND(I1459*H1459,2)</f>
        <v>0</v>
      </c>
      <c r="BL1459" s="18" t="s">
        <v>276</v>
      </c>
      <c r="BM1459" s="134" t="s">
        <v>2313</v>
      </c>
    </row>
    <row r="1460" spans="2:65" s="1" customFormat="1">
      <c r="B1460" s="33"/>
      <c r="D1460" s="136" t="s">
        <v>157</v>
      </c>
      <c r="F1460" s="137" t="s">
        <v>2314</v>
      </c>
      <c r="I1460" s="138"/>
      <c r="L1460" s="33"/>
      <c r="M1460" s="139"/>
      <c r="T1460" s="54"/>
      <c r="AT1460" s="18" t="s">
        <v>157</v>
      </c>
      <c r="AU1460" s="18" t="s">
        <v>78</v>
      </c>
    </row>
    <row r="1461" spans="2:65" s="12" customFormat="1" ht="22.5">
      <c r="B1461" s="140"/>
      <c r="D1461" s="141" t="s">
        <v>159</v>
      </c>
      <c r="E1461" s="142" t="s">
        <v>19</v>
      </c>
      <c r="F1461" s="143" t="s">
        <v>2315</v>
      </c>
      <c r="H1461" s="142" t="s">
        <v>19</v>
      </c>
      <c r="I1461" s="144"/>
      <c r="L1461" s="140"/>
      <c r="M1461" s="145"/>
      <c r="T1461" s="146"/>
      <c r="AT1461" s="142" t="s">
        <v>159</v>
      </c>
      <c r="AU1461" s="142" t="s">
        <v>78</v>
      </c>
      <c r="AV1461" s="12" t="s">
        <v>76</v>
      </c>
      <c r="AW1461" s="12" t="s">
        <v>32</v>
      </c>
      <c r="AX1461" s="12" t="s">
        <v>71</v>
      </c>
      <c r="AY1461" s="142" t="s">
        <v>147</v>
      </c>
    </row>
    <row r="1462" spans="2:65" s="13" customFormat="1">
      <c r="B1462" s="147"/>
      <c r="D1462" s="141" t="s">
        <v>159</v>
      </c>
      <c r="E1462" s="148" t="s">
        <v>19</v>
      </c>
      <c r="F1462" s="149" t="s">
        <v>2316</v>
      </c>
      <c r="H1462" s="150">
        <v>9.3829999999999991</v>
      </c>
      <c r="I1462" s="151"/>
      <c r="L1462" s="147"/>
      <c r="M1462" s="152"/>
      <c r="T1462" s="153"/>
      <c r="AT1462" s="148" t="s">
        <v>159</v>
      </c>
      <c r="AU1462" s="148" t="s">
        <v>78</v>
      </c>
      <c r="AV1462" s="13" t="s">
        <v>78</v>
      </c>
      <c r="AW1462" s="13" t="s">
        <v>32</v>
      </c>
      <c r="AX1462" s="13" t="s">
        <v>71</v>
      </c>
      <c r="AY1462" s="148" t="s">
        <v>147</v>
      </c>
    </row>
    <row r="1463" spans="2:65" s="13" customFormat="1">
      <c r="B1463" s="147"/>
      <c r="D1463" s="141" t="s">
        <v>159</v>
      </c>
      <c r="E1463" s="148" t="s">
        <v>19</v>
      </c>
      <c r="F1463" s="149" t="s">
        <v>2317</v>
      </c>
      <c r="H1463" s="150">
        <v>8.77</v>
      </c>
      <c r="I1463" s="151"/>
      <c r="L1463" s="147"/>
      <c r="M1463" s="152"/>
      <c r="T1463" s="153"/>
      <c r="AT1463" s="148" t="s">
        <v>159</v>
      </c>
      <c r="AU1463" s="148" t="s">
        <v>78</v>
      </c>
      <c r="AV1463" s="13" t="s">
        <v>78</v>
      </c>
      <c r="AW1463" s="13" t="s">
        <v>32</v>
      </c>
      <c r="AX1463" s="13" t="s">
        <v>71</v>
      </c>
      <c r="AY1463" s="148" t="s">
        <v>147</v>
      </c>
    </row>
    <row r="1464" spans="2:65" s="14" customFormat="1">
      <c r="B1464" s="154"/>
      <c r="D1464" s="141" t="s">
        <v>159</v>
      </c>
      <c r="E1464" s="155" t="s">
        <v>19</v>
      </c>
      <c r="F1464" s="156" t="s">
        <v>163</v>
      </c>
      <c r="H1464" s="157">
        <v>18.152999999999999</v>
      </c>
      <c r="I1464" s="158"/>
      <c r="L1464" s="154"/>
      <c r="M1464" s="159"/>
      <c r="T1464" s="160"/>
      <c r="AT1464" s="155" t="s">
        <v>159</v>
      </c>
      <c r="AU1464" s="155" t="s">
        <v>78</v>
      </c>
      <c r="AV1464" s="14" t="s">
        <v>155</v>
      </c>
      <c r="AW1464" s="14" t="s">
        <v>32</v>
      </c>
      <c r="AX1464" s="14" t="s">
        <v>76</v>
      </c>
      <c r="AY1464" s="155" t="s">
        <v>147</v>
      </c>
    </row>
    <row r="1465" spans="2:65" s="1" customFormat="1" ht="16.5" customHeight="1">
      <c r="B1465" s="33"/>
      <c r="C1465" s="123" t="s">
        <v>2318</v>
      </c>
      <c r="D1465" s="123" t="s">
        <v>150</v>
      </c>
      <c r="E1465" s="124" t="s">
        <v>2319</v>
      </c>
      <c r="F1465" s="125" t="s">
        <v>2320</v>
      </c>
      <c r="G1465" s="126" t="s">
        <v>153</v>
      </c>
      <c r="H1465" s="127">
        <v>1</v>
      </c>
      <c r="I1465" s="128"/>
      <c r="J1465" s="129">
        <f>ROUND(I1465*H1465,2)</f>
        <v>0</v>
      </c>
      <c r="K1465" s="125" t="s">
        <v>154</v>
      </c>
      <c r="L1465" s="33"/>
      <c r="M1465" s="130" t="s">
        <v>19</v>
      </c>
      <c r="N1465" s="131" t="s">
        <v>42</v>
      </c>
      <c r="P1465" s="132">
        <f>O1465*H1465</f>
        <v>0</v>
      </c>
      <c r="Q1465" s="132">
        <v>0</v>
      </c>
      <c r="R1465" s="132">
        <f>Q1465*H1465</f>
        <v>0</v>
      </c>
      <c r="S1465" s="132">
        <v>8.0000000000000002E-3</v>
      </c>
      <c r="T1465" s="133">
        <f>S1465*H1465</f>
        <v>8.0000000000000002E-3</v>
      </c>
      <c r="AR1465" s="134" t="s">
        <v>276</v>
      </c>
      <c r="AT1465" s="134" t="s">
        <v>150</v>
      </c>
      <c r="AU1465" s="134" t="s">
        <v>78</v>
      </c>
      <c r="AY1465" s="18" t="s">
        <v>147</v>
      </c>
      <c r="BE1465" s="135">
        <f>IF(N1465="základní",J1465,0)</f>
        <v>0</v>
      </c>
      <c r="BF1465" s="135">
        <f>IF(N1465="snížená",J1465,0)</f>
        <v>0</v>
      </c>
      <c r="BG1465" s="135">
        <f>IF(N1465="zákl. přenesená",J1465,0)</f>
        <v>0</v>
      </c>
      <c r="BH1465" s="135">
        <f>IF(N1465="sníž. přenesená",J1465,0)</f>
        <v>0</v>
      </c>
      <c r="BI1465" s="135">
        <f>IF(N1465="nulová",J1465,0)</f>
        <v>0</v>
      </c>
      <c r="BJ1465" s="18" t="s">
        <v>76</v>
      </c>
      <c r="BK1465" s="135">
        <f>ROUND(I1465*H1465,2)</f>
        <v>0</v>
      </c>
      <c r="BL1465" s="18" t="s">
        <v>276</v>
      </c>
      <c r="BM1465" s="134" t="s">
        <v>2321</v>
      </c>
    </row>
    <row r="1466" spans="2:65" s="1" customFormat="1">
      <c r="B1466" s="33"/>
      <c r="D1466" s="136" t="s">
        <v>157</v>
      </c>
      <c r="F1466" s="137" t="s">
        <v>2322</v>
      </c>
      <c r="I1466" s="138"/>
      <c r="L1466" s="33"/>
      <c r="M1466" s="139"/>
      <c r="T1466" s="54"/>
      <c r="AT1466" s="18" t="s">
        <v>157</v>
      </c>
      <c r="AU1466" s="18" t="s">
        <v>78</v>
      </c>
    </row>
    <row r="1467" spans="2:65" s="1" customFormat="1" ht="33" customHeight="1">
      <c r="B1467" s="33"/>
      <c r="C1467" s="123" t="s">
        <v>2323</v>
      </c>
      <c r="D1467" s="123" t="s">
        <v>150</v>
      </c>
      <c r="E1467" s="124" t="s">
        <v>2324</v>
      </c>
      <c r="F1467" s="125" t="s">
        <v>2325</v>
      </c>
      <c r="G1467" s="126" t="s">
        <v>394</v>
      </c>
      <c r="H1467" s="127">
        <v>1</v>
      </c>
      <c r="I1467" s="128"/>
      <c r="J1467" s="129">
        <f>ROUND(I1467*H1467,2)</f>
        <v>0</v>
      </c>
      <c r="K1467" s="125" t="s">
        <v>19</v>
      </c>
      <c r="L1467" s="33"/>
      <c r="M1467" s="130" t="s">
        <v>19</v>
      </c>
      <c r="N1467" s="131" t="s">
        <v>42</v>
      </c>
      <c r="P1467" s="132">
        <f>O1467*H1467</f>
        <v>0</v>
      </c>
      <c r="Q1467" s="132">
        <v>0</v>
      </c>
      <c r="R1467" s="132">
        <f>Q1467*H1467</f>
        <v>0</v>
      </c>
      <c r="S1467" s="132">
        <v>0</v>
      </c>
      <c r="T1467" s="133">
        <f>S1467*H1467</f>
        <v>0</v>
      </c>
      <c r="AR1467" s="134" t="s">
        <v>276</v>
      </c>
      <c r="AT1467" s="134" t="s">
        <v>150</v>
      </c>
      <c r="AU1467" s="134" t="s">
        <v>78</v>
      </c>
      <c r="AY1467" s="18" t="s">
        <v>147</v>
      </c>
      <c r="BE1467" s="135">
        <f>IF(N1467="základní",J1467,0)</f>
        <v>0</v>
      </c>
      <c r="BF1467" s="135">
        <f>IF(N1467="snížená",J1467,0)</f>
        <v>0</v>
      </c>
      <c r="BG1467" s="135">
        <f>IF(N1467="zákl. přenesená",J1467,0)</f>
        <v>0</v>
      </c>
      <c r="BH1467" s="135">
        <f>IF(N1467="sníž. přenesená",J1467,0)</f>
        <v>0</v>
      </c>
      <c r="BI1467" s="135">
        <f>IF(N1467="nulová",J1467,0)</f>
        <v>0</v>
      </c>
      <c r="BJ1467" s="18" t="s">
        <v>76</v>
      </c>
      <c r="BK1467" s="135">
        <f>ROUND(I1467*H1467,2)</f>
        <v>0</v>
      </c>
      <c r="BL1467" s="18" t="s">
        <v>276</v>
      </c>
      <c r="BM1467" s="134" t="s">
        <v>2326</v>
      </c>
    </row>
    <row r="1468" spans="2:65" s="12" customFormat="1">
      <c r="B1468" s="140"/>
      <c r="D1468" s="141" t="s">
        <v>159</v>
      </c>
      <c r="E1468" s="142" t="s">
        <v>19</v>
      </c>
      <c r="F1468" s="143" t="s">
        <v>701</v>
      </c>
      <c r="H1468" s="142" t="s">
        <v>19</v>
      </c>
      <c r="I1468" s="144"/>
      <c r="L1468" s="140"/>
      <c r="M1468" s="145"/>
      <c r="T1468" s="146"/>
      <c r="AT1468" s="142" t="s">
        <v>159</v>
      </c>
      <c r="AU1468" s="142" t="s">
        <v>78</v>
      </c>
      <c r="AV1468" s="12" t="s">
        <v>76</v>
      </c>
      <c r="AW1468" s="12" t="s">
        <v>32</v>
      </c>
      <c r="AX1468" s="12" t="s">
        <v>71</v>
      </c>
      <c r="AY1468" s="142" t="s">
        <v>147</v>
      </c>
    </row>
    <row r="1469" spans="2:65" s="12" customFormat="1" ht="33.75">
      <c r="B1469" s="140"/>
      <c r="D1469" s="141" t="s">
        <v>159</v>
      </c>
      <c r="E1469" s="142" t="s">
        <v>19</v>
      </c>
      <c r="F1469" s="143" t="s">
        <v>2327</v>
      </c>
      <c r="H1469" s="142" t="s">
        <v>19</v>
      </c>
      <c r="I1469" s="144"/>
      <c r="L1469" s="140"/>
      <c r="M1469" s="145"/>
      <c r="T1469" s="146"/>
      <c r="AT1469" s="142" t="s">
        <v>159</v>
      </c>
      <c r="AU1469" s="142" t="s">
        <v>78</v>
      </c>
      <c r="AV1469" s="12" t="s">
        <v>76</v>
      </c>
      <c r="AW1469" s="12" t="s">
        <v>32</v>
      </c>
      <c r="AX1469" s="12" t="s">
        <v>71</v>
      </c>
      <c r="AY1469" s="142" t="s">
        <v>147</v>
      </c>
    </row>
    <row r="1470" spans="2:65" s="13" customFormat="1">
      <c r="B1470" s="147"/>
      <c r="D1470" s="141" t="s">
        <v>159</v>
      </c>
      <c r="E1470" s="148" t="s">
        <v>19</v>
      </c>
      <c r="F1470" s="149" t="s">
        <v>2328</v>
      </c>
      <c r="H1470" s="150">
        <v>1</v>
      </c>
      <c r="I1470" s="151"/>
      <c r="L1470" s="147"/>
      <c r="M1470" s="152"/>
      <c r="T1470" s="153"/>
      <c r="AT1470" s="148" t="s">
        <v>159</v>
      </c>
      <c r="AU1470" s="148" t="s">
        <v>78</v>
      </c>
      <c r="AV1470" s="13" t="s">
        <v>78</v>
      </c>
      <c r="AW1470" s="13" t="s">
        <v>32</v>
      </c>
      <c r="AX1470" s="13" t="s">
        <v>76</v>
      </c>
      <c r="AY1470" s="148" t="s">
        <v>147</v>
      </c>
    </row>
    <row r="1471" spans="2:65" s="1" customFormat="1" ht="24.2" customHeight="1">
      <c r="B1471" s="33"/>
      <c r="C1471" s="123" t="s">
        <v>2329</v>
      </c>
      <c r="D1471" s="123" t="s">
        <v>150</v>
      </c>
      <c r="E1471" s="124" t="s">
        <v>2330</v>
      </c>
      <c r="F1471" s="125" t="s">
        <v>2331</v>
      </c>
      <c r="G1471" s="126" t="s">
        <v>153</v>
      </c>
      <c r="H1471" s="127">
        <v>71</v>
      </c>
      <c r="I1471" s="128"/>
      <c r="J1471" s="129">
        <f>ROUND(I1471*H1471,2)</f>
        <v>0</v>
      </c>
      <c r="K1471" s="125" t="s">
        <v>19</v>
      </c>
      <c r="L1471" s="33"/>
      <c r="M1471" s="130" t="s">
        <v>19</v>
      </c>
      <c r="N1471" s="131" t="s">
        <v>42</v>
      </c>
      <c r="P1471" s="132">
        <f>O1471*H1471</f>
        <v>0</v>
      </c>
      <c r="Q1471" s="132">
        <v>0</v>
      </c>
      <c r="R1471" s="132">
        <f>Q1471*H1471</f>
        <v>0</v>
      </c>
      <c r="S1471" s="132">
        <v>0</v>
      </c>
      <c r="T1471" s="133">
        <f>S1471*H1471</f>
        <v>0</v>
      </c>
      <c r="AR1471" s="134" t="s">
        <v>276</v>
      </c>
      <c r="AT1471" s="134" t="s">
        <v>150</v>
      </c>
      <c r="AU1471" s="134" t="s">
        <v>78</v>
      </c>
      <c r="AY1471" s="18" t="s">
        <v>147</v>
      </c>
      <c r="BE1471" s="135">
        <f>IF(N1471="základní",J1471,0)</f>
        <v>0</v>
      </c>
      <c r="BF1471" s="135">
        <f>IF(N1471="snížená",J1471,0)</f>
        <v>0</v>
      </c>
      <c r="BG1471" s="135">
        <f>IF(N1471="zákl. přenesená",J1471,0)</f>
        <v>0</v>
      </c>
      <c r="BH1471" s="135">
        <f>IF(N1471="sníž. přenesená",J1471,0)</f>
        <v>0</v>
      </c>
      <c r="BI1471" s="135">
        <f>IF(N1471="nulová",J1471,0)</f>
        <v>0</v>
      </c>
      <c r="BJ1471" s="18" t="s">
        <v>76</v>
      </c>
      <c r="BK1471" s="135">
        <f>ROUND(I1471*H1471,2)</f>
        <v>0</v>
      </c>
      <c r="BL1471" s="18" t="s">
        <v>276</v>
      </c>
      <c r="BM1471" s="134" t="s">
        <v>2332</v>
      </c>
    </row>
    <row r="1472" spans="2:65" s="12" customFormat="1">
      <c r="B1472" s="140"/>
      <c r="D1472" s="141" t="s">
        <v>159</v>
      </c>
      <c r="E1472" s="142" t="s">
        <v>19</v>
      </c>
      <c r="F1472" s="143" t="s">
        <v>2333</v>
      </c>
      <c r="H1472" s="142" t="s">
        <v>19</v>
      </c>
      <c r="I1472" s="144"/>
      <c r="L1472" s="140"/>
      <c r="M1472" s="145"/>
      <c r="T1472" s="146"/>
      <c r="AT1472" s="142" t="s">
        <v>159</v>
      </c>
      <c r="AU1472" s="142" t="s">
        <v>78</v>
      </c>
      <c r="AV1472" s="12" t="s">
        <v>76</v>
      </c>
      <c r="AW1472" s="12" t="s">
        <v>32</v>
      </c>
      <c r="AX1472" s="12" t="s">
        <v>71</v>
      </c>
      <c r="AY1472" s="142" t="s">
        <v>147</v>
      </c>
    </row>
    <row r="1473" spans="2:65" s="13" customFormat="1">
      <c r="B1473" s="147"/>
      <c r="D1473" s="141" t="s">
        <v>159</v>
      </c>
      <c r="E1473" s="148" t="s">
        <v>19</v>
      </c>
      <c r="F1473" s="149" t="s">
        <v>2334</v>
      </c>
      <c r="H1473" s="150">
        <v>27</v>
      </c>
      <c r="I1473" s="151"/>
      <c r="L1473" s="147"/>
      <c r="M1473" s="152"/>
      <c r="T1473" s="153"/>
      <c r="AT1473" s="148" t="s">
        <v>159</v>
      </c>
      <c r="AU1473" s="148" t="s">
        <v>78</v>
      </c>
      <c r="AV1473" s="13" t="s">
        <v>78</v>
      </c>
      <c r="AW1473" s="13" t="s">
        <v>32</v>
      </c>
      <c r="AX1473" s="13" t="s">
        <v>71</v>
      </c>
      <c r="AY1473" s="148" t="s">
        <v>147</v>
      </c>
    </row>
    <row r="1474" spans="2:65" s="13" customFormat="1">
      <c r="B1474" s="147"/>
      <c r="D1474" s="141" t="s">
        <v>159</v>
      </c>
      <c r="E1474" s="148" t="s">
        <v>19</v>
      </c>
      <c r="F1474" s="149" t="s">
        <v>2335</v>
      </c>
      <c r="H1474" s="150">
        <v>44</v>
      </c>
      <c r="I1474" s="151"/>
      <c r="L1474" s="147"/>
      <c r="M1474" s="152"/>
      <c r="T1474" s="153"/>
      <c r="AT1474" s="148" t="s">
        <v>159</v>
      </c>
      <c r="AU1474" s="148" t="s">
        <v>78</v>
      </c>
      <c r="AV1474" s="13" t="s">
        <v>78</v>
      </c>
      <c r="AW1474" s="13" t="s">
        <v>32</v>
      </c>
      <c r="AX1474" s="13" t="s">
        <v>71</v>
      </c>
      <c r="AY1474" s="148" t="s">
        <v>147</v>
      </c>
    </row>
    <row r="1475" spans="2:65" s="14" customFormat="1">
      <c r="B1475" s="154"/>
      <c r="D1475" s="141" t="s">
        <v>159</v>
      </c>
      <c r="E1475" s="155" t="s">
        <v>19</v>
      </c>
      <c r="F1475" s="156" t="s">
        <v>163</v>
      </c>
      <c r="H1475" s="157">
        <v>71</v>
      </c>
      <c r="I1475" s="158"/>
      <c r="L1475" s="154"/>
      <c r="M1475" s="159"/>
      <c r="T1475" s="160"/>
      <c r="AT1475" s="155" t="s">
        <v>159</v>
      </c>
      <c r="AU1475" s="155" t="s">
        <v>78</v>
      </c>
      <c r="AV1475" s="14" t="s">
        <v>155</v>
      </c>
      <c r="AW1475" s="14" t="s">
        <v>32</v>
      </c>
      <c r="AX1475" s="14" t="s">
        <v>76</v>
      </c>
      <c r="AY1475" s="155" t="s">
        <v>147</v>
      </c>
    </row>
    <row r="1476" spans="2:65" s="1" customFormat="1" ht="24.2" customHeight="1">
      <c r="B1476" s="33"/>
      <c r="C1476" s="161" t="s">
        <v>2336</v>
      </c>
      <c r="D1476" s="161" t="s">
        <v>338</v>
      </c>
      <c r="E1476" s="162" t="s">
        <v>2337</v>
      </c>
      <c r="F1476" s="163" t="s">
        <v>2338</v>
      </c>
      <c r="G1476" s="164" t="s">
        <v>153</v>
      </c>
      <c r="H1476" s="165">
        <v>29.7</v>
      </c>
      <c r="I1476" s="166"/>
      <c r="J1476" s="167">
        <f>ROUND(I1476*H1476,2)</f>
        <v>0</v>
      </c>
      <c r="K1476" s="163" t="s">
        <v>19</v>
      </c>
      <c r="L1476" s="168"/>
      <c r="M1476" s="169" t="s">
        <v>19</v>
      </c>
      <c r="N1476" s="170" t="s">
        <v>42</v>
      </c>
      <c r="P1476" s="132">
        <f>O1476*H1476</f>
        <v>0</v>
      </c>
      <c r="Q1476" s="132">
        <v>1.6199999999999999E-2</v>
      </c>
      <c r="R1476" s="132">
        <f>Q1476*H1476</f>
        <v>0.48113999999999996</v>
      </c>
      <c r="S1476" s="132">
        <v>0</v>
      </c>
      <c r="T1476" s="133">
        <f>S1476*H1476</f>
        <v>0</v>
      </c>
      <c r="AR1476" s="134" t="s">
        <v>381</v>
      </c>
      <c r="AT1476" s="134" t="s">
        <v>338</v>
      </c>
      <c r="AU1476" s="134" t="s">
        <v>78</v>
      </c>
      <c r="AY1476" s="18" t="s">
        <v>147</v>
      </c>
      <c r="BE1476" s="135">
        <f>IF(N1476="základní",J1476,0)</f>
        <v>0</v>
      </c>
      <c r="BF1476" s="135">
        <f>IF(N1476="snížená",J1476,0)</f>
        <v>0</v>
      </c>
      <c r="BG1476" s="135">
        <f>IF(N1476="zákl. přenesená",J1476,0)</f>
        <v>0</v>
      </c>
      <c r="BH1476" s="135">
        <f>IF(N1476="sníž. přenesená",J1476,0)</f>
        <v>0</v>
      </c>
      <c r="BI1476" s="135">
        <f>IF(N1476="nulová",J1476,0)</f>
        <v>0</v>
      </c>
      <c r="BJ1476" s="18" t="s">
        <v>76</v>
      </c>
      <c r="BK1476" s="135">
        <f>ROUND(I1476*H1476,2)</f>
        <v>0</v>
      </c>
      <c r="BL1476" s="18" t="s">
        <v>276</v>
      </c>
      <c r="BM1476" s="134" t="s">
        <v>2339</v>
      </c>
    </row>
    <row r="1477" spans="2:65" s="12" customFormat="1">
      <c r="B1477" s="140"/>
      <c r="D1477" s="141" t="s">
        <v>159</v>
      </c>
      <c r="E1477" s="142" t="s">
        <v>19</v>
      </c>
      <c r="F1477" s="143" t="s">
        <v>2340</v>
      </c>
      <c r="H1477" s="142" t="s">
        <v>19</v>
      </c>
      <c r="I1477" s="144"/>
      <c r="L1477" s="140"/>
      <c r="M1477" s="145"/>
      <c r="T1477" s="146"/>
      <c r="AT1477" s="142" t="s">
        <v>159</v>
      </c>
      <c r="AU1477" s="142" t="s">
        <v>78</v>
      </c>
      <c r="AV1477" s="12" t="s">
        <v>76</v>
      </c>
      <c r="AW1477" s="12" t="s">
        <v>32</v>
      </c>
      <c r="AX1477" s="12" t="s">
        <v>71</v>
      </c>
      <c r="AY1477" s="142" t="s">
        <v>147</v>
      </c>
    </row>
    <row r="1478" spans="2:65" s="13" customFormat="1">
      <c r="B1478" s="147"/>
      <c r="D1478" s="141" t="s">
        <v>159</v>
      </c>
      <c r="E1478" s="148" t="s">
        <v>19</v>
      </c>
      <c r="F1478" s="149" t="s">
        <v>2334</v>
      </c>
      <c r="H1478" s="150">
        <v>27</v>
      </c>
      <c r="I1478" s="151"/>
      <c r="L1478" s="147"/>
      <c r="M1478" s="152"/>
      <c r="T1478" s="153"/>
      <c r="AT1478" s="148" t="s">
        <v>159</v>
      </c>
      <c r="AU1478" s="148" t="s">
        <v>78</v>
      </c>
      <c r="AV1478" s="13" t="s">
        <v>78</v>
      </c>
      <c r="AW1478" s="13" t="s">
        <v>32</v>
      </c>
      <c r="AX1478" s="13" t="s">
        <v>76</v>
      </c>
      <c r="AY1478" s="148" t="s">
        <v>147</v>
      </c>
    </row>
    <row r="1479" spans="2:65" s="13" customFormat="1">
      <c r="B1479" s="147"/>
      <c r="D1479" s="141" t="s">
        <v>159</v>
      </c>
      <c r="F1479" s="149" t="s">
        <v>2341</v>
      </c>
      <c r="H1479" s="150">
        <v>29.7</v>
      </c>
      <c r="I1479" s="151"/>
      <c r="L1479" s="147"/>
      <c r="M1479" s="152"/>
      <c r="T1479" s="153"/>
      <c r="AT1479" s="148" t="s">
        <v>159</v>
      </c>
      <c r="AU1479" s="148" t="s">
        <v>78</v>
      </c>
      <c r="AV1479" s="13" t="s">
        <v>78</v>
      </c>
      <c r="AW1479" s="13" t="s">
        <v>4</v>
      </c>
      <c r="AX1479" s="13" t="s">
        <v>76</v>
      </c>
      <c r="AY1479" s="148" t="s">
        <v>147</v>
      </c>
    </row>
    <row r="1480" spans="2:65" s="1" customFormat="1" ht="24.2" customHeight="1">
      <c r="B1480" s="33"/>
      <c r="C1480" s="161" t="s">
        <v>2342</v>
      </c>
      <c r="D1480" s="161" t="s">
        <v>338</v>
      </c>
      <c r="E1480" s="162" t="s">
        <v>2343</v>
      </c>
      <c r="F1480" s="163" t="s">
        <v>2344</v>
      </c>
      <c r="G1480" s="164" t="s">
        <v>153</v>
      </c>
      <c r="H1480" s="165">
        <v>48.4</v>
      </c>
      <c r="I1480" s="166"/>
      <c r="J1480" s="167">
        <f>ROUND(I1480*H1480,2)</f>
        <v>0</v>
      </c>
      <c r="K1480" s="163" t="s">
        <v>19</v>
      </c>
      <c r="L1480" s="168"/>
      <c r="M1480" s="169" t="s">
        <v>19</v>
      </c>
      <c r="N1480" s="170" t="s">
        <v>42</v>
      </c>
      <c r="P1480" s="132">
        <f>O1480*H1480</f>
        <v>0</v>
      </c>
      <c r="Q1480" s="132">
        <v>1.6199999999999999E-2</v>
      </c>
      <c r="R1480" s="132">
        <f>Q1480*H1480</f>
        <v>0.78407999999999989</v>
      </c>
      <c r="S1480" s="132">
        <v>0</v>
      </c>
      <c r="T1480" s="133">
        <f>S1480*H1480</f>
        <v>0</v>
      </c>
      <c r="AR1480" s="134" t="s">
        <v>381</v>
      </c>
      <c r="AT1480" s="134" t="s">
        <v>338</v>
      </c>
      <c r="AU1480" s="134" t="s">
        <v>78</v>
      </c>
      <c r="AY1480" s="18" t="s">
        <v>147</v>
      </c>
      <c r="BE1480" s="135">
        <f>IF(N1480="základní",J1480,0)</f>
        <v>0</v>
      </c>
      <c r="BF1480" s="135">
        <f>IF(N1480="snížená",J1480,0)</f>
        <v>0</v>
      </c>
      <c r="BG1480" s="135">
        <f>IF(N1480="zákl. přenesená",J1480,0)</f>
        <v>0</v>
      </c>
      <c r="BH1480" s="135">
        <f>IF(N1480="sníž. přenesená",J1480,0)</f>
        <v>0</v>
      </c>
      <c r="BI1480" s="135">
        <f>IF(N1480="nulová",J1480,0)</f>
        <v>0</v>
      </c>
      <c r="BJ1480" s="18" t="s">
        <v>76</v>
      </c>
      <c r="BK1480" s="135">
        <f>ROUND(I1480*H1480,2)</f>
        <v>0</v>
      </c>
      <c r="BL1480" s="18" t="s">
        <v>276</v>
      </c>
      <c r="BM1480" s="134" t="s">
        <v>2345</v>
      </c>
    </row>
    <row r="1481" spans="2:65" s="12" customFormat="1">
      <c r="B1481" s="140"/>
      <c r="D1481" s="141" t="s">
        <v>159</v>
      </c>
      <c r="E1481" s="142" t="s">
        <v>19</v>
      </c>
      <c r="F1481" s="143" t="s">
        <v>2340</v>
      </c>
      <c r="H1481" s="142" t="s">
        <v>19</v>
      </c>
      <c r="I1481" s="144"/>
      <c r="L1481" s="140"/>
      <c r="M1481" s="145"/>
      <c r="T1481" s="146"/>
      <c r="AT1481" s="142" t="s">
        <v>159</v>
      </c>
      <c r="AU1481" s="142" t="s">
        <v>78</v>
      </c>
      <c r="AV1481" s="12" t="s">
        <v>76</v>
      </c>
      <c r="AW1481" s="12" t="s">
        <v>32</v>
      </c>
      <c r="AX1481" s="12" t="s">
        <v>71</v>
      </c>
      <c r="AY1481" s="142" t="s">
        <v>147</v>
      </c>
    </row>
    <row r="1482" spans="2:65" s="13" customFormat="1">
      <c r="B1482" s="147"/>
      <c r="D1482" s="141" t="s">
        <v>159</v>
      </c>
      <c r="E1482" s="148" t="s">
        <v>19</v>
      </c>
      <c r="F1482" s="149" t="s">
        <v>2335</v>
      </c>
      <c r="H1482" s="150">
        <v>44</v>
      </c>
      <c r="I1482" s="151"/>
      <c r="L1482" s="147"/>
      <c r="M1482" s="152"/>
      <c r="T1482" s="153"/>
      <c r="AT1482" s="148" t="s">
        <v>159</v>
      </c>
      <c r="AU1482" s="148" t="s">
        <v>78</v>
      </c>
      <c r="AV1482" s="13" t="s">
        <v>78</v>
      </c>
      <c r="AW1482" s="13" t="s">
        <v>32</v>
      </c>
      <c r="AX1482" s="13" t="s">
        <v>76</v>
      </c>
      <c r="AY1482" s="148" t="s">
        <v>147</v>
      </c>
    </row>
    <row r="1483" spans="2:65" s="13" customFormat="1">
      <c r="B1483" s="147"/>
      <c r="D1483" s="141" t="s">
        <v>159</v>
      </c>
      <c r="F1483" s="149" t="s">
        <v>2346</v>
      </c>
      <c r="H1483" s="150">
        <v>48.4</v>
      </c>
      <c r="I1483" s="151"/>
      <c r="L1483" s="147"/>
      <c r="M1483" s="152"/>
      <c r="T1483" s="153"/>
      <c r="AT1483" s="148" t="s">
        <v>159</v>
      </c>
      <c r="AU1483" s="148" t="s">
        <v>78</v>
      </c>
      <c r="AV1483" s="13" t="s">
        <v>78</v>
      </c>
      <c r="AW1483" s="13" t="s">
        <v>4</v>
      </c>
      <c r="AX1483" s="13" t="s">
        <v>76</v>
      </c>
      <c r="AY1483" s="148" t="s">
        <v>147</v>
      </c>
    </row>
    <row r="1484" spans="2:65" s="1" customFormat="1" ht="37.9" customHeight="1">
      <c r="B1484" s="33"/>
      <c r="C1484" s="123" t="s">
        <v>2347</v>
      </c>
      <c r="D1484" s="123" t="s">
        <v>150</v>
      </c>
      <c r="E1484" s="124" t="s">
        <v>2348</v>
      </c>
      <c r="F1484" s="125" t="s">
        <v>2349</v>
      </c>
      <c r="G1484" s="126" t="s">
        <v>153</v>
      </c>
      <c r="H1484" s="127">
        <v>3.0579999999999998</v>
      </c>
      <c r="I1484" s="128"/>
      <c r="J1484" s="129">
        <f>ROUND(I1484*H1484,2)</f>
        <v>0</v>
      </c>
      <c r="K1484" s="125" t="s">
        <v>19</v>
      </c>
      <c r="L1484" s="33"/>
      <c r="M1484" s="130" t="s">
        <v>19</v>
      </c>
      <c r="N1484" s="131" t="s">
        <v>42</v>
      </c>
      <c r="P1484" s="132">
        <f>O1484*H1484</f>
        <v>0</v>
      </c>
      <c r="Q1484" s="132">
        <v>0</v>
      </c>
      <c r="R1484" s="132">
        <f>Q1484*H1484</f>
        <v>0</v>
      </c>
      <c r="S1484" s="132">
        <v>3.0700000000000002E-2</v>
      </c>
      <c r="T1484" s="133">
        <f>S1484*H1484</f>
        <v>9.3880599999999995E-2</v>
      </c>
      <c r="AR1484" s="134" t="s">
        <v>276</v>
      </c>
      <c r="AT1484" s="134" t="s">
        <v>150</v>
      </c>
      <c r="AU1484" s="134" t="s">
        <v>78</v>
      </c>
      <c r="AY1484" s="18" t="s">
        <v>147</v>
      </c>
      <c r="BE1484" s="135">
        <f>IF(N1484="základní",J1484,0)</f>
        <v>0</v>
      </c>
      <c r="BF1484" s="135">
        <f>IF(N1484="snížená",J1484,0)</f>
        <v>0</v>
      </c>
      <c r="BG1484" s="135">
        <f>IF(N1484="zákl. přenesená",J1484,0)</f>
        <v>0</v>
      </c>
      <c r="BH1484" s="135">
        <f>IF(N1484="sníž. přenesená",J1484,0)</f>
        <v>0</v>
      </c>
      <c r="BI1484" s="135">
        <f>IF(N1484="nulová",J1484,0)</f>
        <v>0</v>
      </c>
      <c r="BJ1484" s="18" t="s">
        <v>76</v>
      </c>
      <c r="BK1484" s="135">
        <f>ROUND(I1484*H1484,2)</f>
        <v>0</v>
      </c>
      <c r="BL1484" s="18" t="s">
        <v>276</v>
      </c>
      <c r="BM1484" s="134" t="s">
        <v>2350</v>
      </c>
    </row>
    <row r="1485" spans="2:65" s="12" customFormat="1" ht="22.5">
      <c r="B1485" s="140"/>
      <c r="D1485" s="141" t="s">
        <v>159</v>
      </c>
      <c r="E1485" s="142" t="s">
        <v>19</v>
      </c>
      <c r="F1485" s="143" t="s">
        <v>2351</v>
      </c>
      <c r="H1485" s="142" t="s">
        <v>19</v>
      </c>
      <c r="I1485" s="144"/>
      <c r="L1485" s="140"/>
      <c r="M1485" s="145"/>
      <c r="T1485" s="146"/>
      <c r="AT1485" s="142" t="s">
        <v>159</v>
      </c>
      <c r="AU1485" s="142" t="s">
        <v>78</v>
      </c>
      <c r="AV1485" s="12" t="s">
        <v>76</v>
      </c>
      <c r="AW1485" s="12" t="s">
        <v>32</v>
      </c>
      <c r="AX1485" s="12" t="s">
        <v>71</v>
      </c>
      <c r="AY1485" s="142" t="s">
        <v>147</v>
      </c>
    </row>
    <row r="1486" spans="2:65" s="13" customFormat="1">
      <c r="B1486" s="147"/>
      <c r="D1486" s="141" t="s">
        <v>159</v>
      </c>
      <c r="E1486" s="148" t="s">
        <v>19</v>
      </c>
      <c r="F1486" s="149" t="s">
        <v>2352</v>
      </c>
      <c r="H1486" s="150">
        <v>3.0579999999999998</v>
      </c>
      <c r="I1486" s="151"/>
      <c r="L1486" s="147"/>
      <c r="M1486" s="152"/>
      <c r="T1486" s="153"/>
      <c r="AT1486" s="148" t="s">
        <v>159</v>
      </c>
      <c r="AU1486" s="148" t="s">
        <v>78</v>
      </c>
      <c r="AV1486" s="13" t="s">
        <v>78</v>
      </c>
      <c r="AW1486" s="13" t="s">
        <v>32</v>
      </c>
      <c r="AX1486" s="13" t="s">
        <v>71</v>
      </c>
      <c r="AY1486" s="148" t="s">
        <v>147</v>
      </c>
    </row>
    <row r="1487" spans="2:65" s="14" customFormat="1">
      <c r="B1487" s="154"/>
      <c r="D1487" s="141" t="s">
        <v>159</v>
      </c>
      <c r="E1487" s="155" t="s">
        <v>19</v>
      </c>
      <c r="F1487" s="156" t="s">
        <v>163</v>
      </c>
      <c r="H1487" s="157">
        <v>3.0579999999999998</v>
      </c>
      <c r="I1487" s="158"/>
      <c r="L1487" s="154"/>
      <c r="M1487" s="159"/>
      <c r="T1487" s="160"/>
      <c r="AT1487" s="155" t="s">
        <v>159</v>
      </c>
      <c r="AU1487" s="155" t="s">
        <v>78</v>
      </c>
      <c r="AV1487" s="14" t="s">
        <v>155</v>
      </c>
      <c r="AW1487" s="14" t="s">
        <v>32</v>
      </c>
      <c r="AX1487" s="14" t="s">
        <v>76</v>
      </c>
      <c r="AY1487" s="155" t="s">
        <v>147</v>
      </c>
    </row>
    <row r="1488" spans="2:65" s="1" customFormat="1" ht="37.9" customHeight="1">
      <c r="B1488" s="33"/>
      <c r="C1488" s="123" t="s">
        <v>2353</v>
      </c>
      <c r="D1488" s="123" t="s">
        <v>150</v>
      </c>
      <c r="E1488" s="124" t="s">
        <v>2354</v>
      </c>
      <c r="F1488" s="125" t="s">
        <v>2355</v>
      </c>
      <c r="G1488" s="126" t="s">
        <v>153</v>
      </c>
      <c r="H1488" s="127">
        <v>3.5390000000000001</v>
      </c>
      <c r="I1488" s="128"/>
      <c r="J1488" s="129">
        <f>ROUND(I1488*H1488,2)</f>
        <v>0</v>
      </c>
      <c r="K1488" s="125" t="s">
        <v>19</v>
      </c>
      <c r="L1488" s="33"/>
      <c r="M1488" s="130" t="s">
        <v>19</v>
      </c>
      <c r="N1488" s="131" t="s">
        <v>42</v>
      </c>
      <c r="P1488" s="132">
        <f>O1488*H1488</f>
        <v>0</v>
      </c>
      <c r="Q1488" s="132">
        <v>0</v>
      </c>
      <c r="R1488" s="132">
        <f>Q1488*H1488</f>
        <v>0</v>
      </c>
      <c r="S1488" s="132">
        <v>3.0700000000000002E-2</v>
      </c>
      <c r="T1488" s="133">
        <f>S1488*H1488</f>
        <v>0.10864730000000002</v>
      </c>
      <c r="AR1488" s="134" t="s">
        <v>276</v>
      </c>
      <c r="AT1488" s="134" t="s">
        <v>150</v>
      </c>
      <c r="AU1488" s="134" t="s">
        <v>78</v>
      </c>
      <c r="AY1488" s="18" t="s">
        <v>147</v>
      </c>
      <c r="BE1488" s="135">
        <f>IF(N1488="základní",J1488,0)</f>
        <v>0</v>
      </c>
      <c r="BF1488" s="135">
        <f>IF(N1488="snížená",J1488,0)</f>
        <v>0</v>
      </c>
      <c r="BG1488" s="135">
        <f>IF(N1488="zákl. přenesená",J1488,0)</f>
        <v>0</v>
      </c>
      <c r="BH1488" s="135">
        <f>IF(N1488="sníž. přenesená",J1488,0)</f>
        <v>0</v>
      </c>
      <c r="BI1488" s="135">
        <f>IF(N1488="nulová",J1488,0)</f>
        <v>0</v>
      </c>
      <c r="BJ1488" s="18" t="s">
        <v>76</v>
      </c>
      <c r="BK1488" s="135">
        <f>ROUND(I1488*H1488,2)</f>
        <v>0</v>
      </c>
      <c r="BL1488" s="18" t="s">
        <v>276</v>
      </c>
      <c r="BM1488" s="134" t="s">
        <v>2356</v>
      </c>
    </row>
    <row r="1489" spans="2:65" s="12" customFormat="1" ht="22.5">
      <c r="B1489" s="140"/>
      <c r="D1489" s="141" t="s">
        <v>159</v>
      </c>
      <c r="E1489" s="142" t="s">
        <v>19</v>
      </c>
      <c r="F1489" s="143" t="s">
        <v>2351</v>
      </c>
      <c r="H1489" s="142" t="s">
        <v>19</v>
      </c>
      <c r="I1489" s="144"/>
      <c r="L1489" s="140"/>
      <c r="M1489" s="145"/>
      <c r="T1489" s="146"/>
      <c r="AT1489" s="142" t="s">
        <v>159</v>
      </c>
      <c r="AU1489" s="142" t="s">
        <v>78</v>
      </c>
      <c r="AV1489" s="12" t="s">
        <v>76</v>
      </c>
      <c r="AW1489" s="12" t="s">
        <v>32</v>
      </c>
      <c r="AX1489" s="12" t="s">
        <v>71</v>
      </c>
      <c r="AY1489" s="142" t="s">
        <v>147</v>
      </c>
    </row>
    <row r="1490" spans="2:65" s="13" customFormat="1">
      <c r="B1490" s="147"/>
      <c r="D1490" s="141" t="s">
        <v>159</v>
      </c>
      <c r="E1490" s="148" t="s">
        <v>19</v>
      </c>
      <c r="F1490" s="149" t="s">
        <v>2357</v>
      </c>
      <c r="H1490" s="150">
        <v>3.5390000000000001</v>
      </c>
      <c r="I1490" s="151"/>
      <c r="L1490" s="147"/>
      <c r="M1490" s="152"/>
      <c r="T1490" s="153"/>
      <c r="AT1490" s="148" t="s">
        <v>159</v>
      </c>
      <c r="AU1490" s="148" t="s">
        <v>78</v>
      </c>
      <c r="AV1490" s="13" t="s">
        <v>78</v>
      </c>
      <c r="AW1490" s="13" t="s">
        <v>32</v>
      </c>
      <c r="AX1490" s="13" t="s">
        <v>71</v>
      </c>
      <c r="AY1490" s="148" t="s">
        <v>147</v>
      </c>
    </row>
    <row r="1491" spans="2:65" s="14" customFormat="1">
      <c r="B1491" s="154"/>
      <c r="D1491" s="141" t="s">
        <v>159</v>
      </c>
      <c r="E1491" s="155" t="s">
        <v>19</v>
      </c>
      <c r="F1491" s="156" t="s">
        <v>163</v>
      </c>
      <c r="H1491" s="157">
        <v>3.5390000000000001</v>
      </c>
      <c r="I1491" s="158"/>
      <c r="L1491" s="154"/>
      <c r="M1491" s="159"/>
      <c r="T1491" s="160"/>
      <c r="AT1491" s="155" t="s">
        <v>159</v>
      </c>
      <c r="AU1491" s="155" t="s">
        <v>78</v>
      </c>
      <c r="AV1491" s="14" t="s">
        <v>155</v>
      </c>
      <c r="AW1491" s="14" t="s">
        <v>32</v>
      </c>
      <c r="AX1491" s="14" t="s">
        <v>76</v>
      </c>
      <c r="AY1491" s="155" t="s">
        <v>147</v>
      </c>
    </row>
    <row r="1492" spans="2:65" s="1" customFormat="1" ht="37.9" customHeight="1">
      <c r="B1492" s="33"/>
      <c r="C1492" s="123" t="s">
        <v>2358</v>
      </c>
      <c r="D1492" s="123" t="s">
        <v>150</v>
      </c>
      <c r="E1492" s="124" t="s">
        <v>2359</v>
      </c>
      <c r="F1492" s="125" t="s">
        <v>2360</v>
      </c>
      <c r="G1492" s="126" t="s">
        <v>153</v>
      </c>
      <c r="H1492" s="127">
        <v>0.81599999999999995</v>
      </c>
      <c r="I1492" s="128"/>
      <c r="J1492" s="129">
        <f>ROUND(I1492*H1492,2)</f>
        <v>0</v>
      </c>
      <c r="K1492" s="125" t="s">
        <v>19</v>
      </c>
      <c r="L1492" s="33"/>
      <c r="M1492" s="130" t="s">
        <v>19</v>
      </c>
      <c r="N1492" s="131" t="s">
        <v>42</v>
      </c>
      <c r="P1492" s="132">
        <f>O1492*H1492</f>
        <v>0</v>
      </c>
      <c r="Q1492" s="132">
        <v>0</v>
      </c>
      <c r="R1492" s="132">
        <f>Q1492*H1492</f>
        <v>0</v>
      </c>
      <c r="S1492" s="132">
        <v>3.0700000000000002E-2</v>
      </c>
      <c r="T1492" s="133">
        <f>S1492*H1492</f>
        <v>2.5051199999999999E-2</v>
      </c>
      <c r="AR1492" s="134" t="s">
        <v>276</v>
      </c>
      <c r="AT1492" s="134" t="s">
        <v>150</v>
      </c>
      <c r="AU1492" s="134" t="s">
        <v>78</v>
      </c>
      <c r="AY1492" s="18" t="s">
        <v>147</v>
      </c>
      <c r="BE1492" s="135">
        <f>IF(N1492="základní",J1492,0)</f>
        <v>0</v>
      </c>
      <c r="BF1492" s="135">
        <f>IF(N1492="snížená",J1492,0)</f>
        <v>0</v>
      </c>
      <c r="BG1492" s="135">
        <f>IF(N1492="zákl. přenesená",J1492,0)</f>
        <v>0</v>
      </c>
      <c r="BH1492" s="135">
        <f>IF(N1492="sníž. přenesená",J1492,0)</f>
        <v>0</v>
      </c>
      <c r="BI1492" s="135">
        <f>IF(N1492="nulová",J1492,0)</f>
        <v>0</v>
      </c>
      <c r="BJ1492" s="18" t="s">
        <v>76</v>
      </c>
      <c r="BK1492" s="135">
        <f>ROUND(I1492*H1492,2)</f>
        <v>0</v>
      </c>
      <c r="BL1492" s="18" t="s">
        <v>276</v>
      </c>
      <c r="BM1492" s="134" t="s">
        <v>2361</v>
      </c>
    </row>
    <row r="1493" spans="2:65" s="12" customFormat="1" ht="22.5">
      <c r="B1493" s="140"/>
      <c r="D1493" s="141" t="s">
        <v>159</v>
      </c>
      <c r="E1493" s="142" t="s">
        <v>19</v>
      </c>
      <c r="F1493" s="143" t="s">
        <v>2351</v>
      </c>
      <c r="H1493" s="142" t="s">
        <v>19</v>
      </c>
      <c r="I1493" s="144"/>
      <c r="L1493" s="140"/>
      <c r="M1493" s="145"/>
      <c r="T1493" s="146"/>
      <c r="AT1493" s="142" t="s">
        <v>159</v>
      </c>
      <c r="AU1493" s="142" t="s">
        <v>78</v>
      </c>
      <c r="AV1493" s="12" t="s">
        <v>76</v>
      </c>
      <c r="AW1493" s="12" t="s">
        <v>32</v>
      </c>
      <c r="AX1493" s="12" t="s">
        <v>71</v>
      </c>
      <c r="AY1493" s="142" t="s">
        <v>147</v>
      </c>
    </row>
    <row r="1494" spans="2:65" s="13" customFormat="1">
      <c r="B1494" s="147"/>
      <c r="D1494" s="141" t="s">
        <v>159</v>
      </c>
      <c r="E1494" s="148" t="s">
        <v>19</v>
      </c>
      <c r="F1494" s="149" t="s">
        <v>2362</v>
      </c>
      <c r="H1494" s="150">
        <v>0.81599999999999995</v>
      </c>
      <c r="I1494" s="151"/>
      <c r="L1494" s="147"/>
      <c r="M1494" s="152"/>
      <c r="T1494" s="153"/>
      <c r="AT1494" s="148" t="s">
        <v>159</v>
      </c>
      <c r="AU1494" s="148" t="s">
        <v>78</v>
      </c>
      <c r="AV1494" s="13" t="s">
        <v>78</v>
      </c>
      <c r="AW1494" s="13" t="s">
        <v>32</v>
      </c>
      <c r="AX1494" s="13" t="s">
        <v>71</v>
      </c>
      <c r="AY1494" s="148" t="s">
        <v>147</v>
      </c>
    </row>
    <row r="1495" spans="2:65" s="14" customFormat="1">
      <c r="B1495" s="154"/>
      <c r="D1495" s="141" t="s">
        <v>159</v>
      </c>
      <c r="E1495" s="155" t="s">
        <v>19</v>
      </c>
      <c r="F1495" s="156" t="s">
        <v>163</v>
      </c>
      <c r="H1495" s="157">
        <v>0.81599999999999995</v>
      </c>
      <c r="I1495" s="158"/>
      <c r="L1495" s="154"/>
      <c r="M1495" s="159"/>
      <c r="T1495" s="160"/>
      <c r="AT1495" s="155" t="s">
        <v>159</v>
      </c>
      <c r="AU1495" s="155" t="s">
        <v>78</v>
      </c>
      <c r="AV1495" s="14" t="s">
        <v>155</v>
      </c>
      <c r="AW1495" s="14" t="s">
        <v>32</v>
      </c>
      <c r="AX1495" s="14" t="s">
        <v>76</v>
      </c>
      <c r="AY1495" s="155" t="s">
        <v>147</v>
      </c>
    </row>
    <row r="1496" spans="2:65" s="1" customFormat="1" ht="37.9" customHeight="1">
      <c r="B1496" s="33"/>
      <c r="C1496" s="123" t="s">
        <v>2363</v>
      </c>
      <c r="D1496" s="123" t="s">
        <v>150</v>
      </c>
      <c r="E1496" s="124" t="s">
        <v>2364</v>
      </c>
      <c r="F1496" s="125" t="s">
        <v>2365</v>
      </c>
      <c r="G1496" s="126" t="s">
        <v>166</v>
      </c>
      <c r="H1496" s="127">
        <v>4</v>
      </c>
      <c r="I1496" s="128"/>
      <c r="J1496" s="129">
        <f>ROUND(I1496*H1496,2)</f>
        <v>0</v>
      </c>
      <c r="K1496" s="125" t="s">
        <v>154</v>
      </c>
      <c r="L1496" s="33"/>
      <c r="M1496" s="130" t="s">
        <v>19</v>
      </c>
      <c r="N1496" s="131" t="s">
        <v>42</v>
      </c>
      <c r="P1496" s="132">
        <f>O1496*H1496</f>
        <v>0</v>
      </c>
      <c r="Q1496" s="132">
        <v>0</v>
      </c>
      <c r="R1496" s="132">
        <f>Q1496*H1496</f>
        <v>0</v>
      </c>
      <c r="S1496" s="132">
        <v>0</v>
      </c>
      <c r="T1496" s="133">
        <f>S1496*H1496</f>
        <v>0</v>
      </c>
      <c r="AR1496" s="134" t="s">
        <v>276</v>
      </c>
      <c r="AT1496" s="134" t="s">
        <v>150</v>
      </c>
      <c r="AU1496" s="134" t="s">
        <v>78</v>
      </c>
      <c r="AY1496" s="18" t="s">
        <v>147</v>
      </c>
      <c r="BE1496" s="135">
        <f>IF(N1496="základní",J1496,0)</f>
        <v>0</v>
      </c>
      <c r="BF1496" s="135">
        <f>IF(N1496="snížená",J1496,0)</f>
        <v>0</v>
      </c>
      <c r="BG1496" s="135">
        <f>IF(N1496="zákl. přenesená",J1496,0)</f>
        <v>0</v>
      </c>
      <c r="BH1496" s="135">
        <f>IF(N1496="sníž. přenesená",J1496,0)</f>
        <v>0</v>
      </c>
      <c r="BI1496" s="135">
        <f>IF(N1496="nulová",J1496,0)</f>
        <v>0</v>
      </c>
      <c r="BJ1496" s="18" t="s">
        <v>76</v>
      </c>
      <c r="BK1496" s="135">
        <f>ROUND(I1496*H1496,2)</f>
        <v>0</v>
      </c>
      <c r="BL1496" s="18" t="s">
        <v>276</v>
      </c>
      <c r="BM1496" s="134" t="s">
        <v>2366</v>
      </c>
    </row>
    <row r="1497" spans="2:65" s="1" customFormat="1">
      <c r="B1497" s="33"/>
      <c r="D1497" s="136" t="s">
        <v>157</v>
      </c>
      <c r="F1497" s="137" t="s">
        <v>2367</v>
      </c>
      <c r="I1497" s="138"/>
      <c r="L1497" s="33"/>
      <c r="M1497" s="139"/>
      <c r="T1497" s="54"/>
      <c r="AT1497" s="18" t="s">
        <v>157</v>
      </c>
      <c r="AU1497" s="18" t="s">
        <v>78</v>
      </c>
    </row>
    <row r="1498" spans="2:65" s="12" customFormat="1">
      <c r="B1498" s="140"/>
      <c r="D1498" s="141" t="s">
        <v>159</v>
      </c>
      <c r="E1498" s="142" t="s">
        <v>19</v>
      </c>
      <c r="F1498" s="143" t="s">
        <v>2368</v>
      </c>
      <c r="H1498" s="142" t="s">
        <v>19</v>
      </c>
      <c r="I1498" s="144"/>
      <c r="L1498" s="140"/>
      <c r="M1498" s="145"/>
      <c r="T1498" s="146"/>
      <c r="AT1498" s="142" t="s">
        <v>159</v>
      </c>
      <c r="AU1498" s="142" t="s">
        <v>78</v>
      </c>
      <c r="AV1498" s="12" t="s">
        <v>76</v>
      </c>
      <c r="AW1498" s="12" t="s">
        <v>32</v>
      </c>
      <c r="AX1498" s="12" t="s">
        <v>71</v>
      </c>
      <c r="AY1498" s="142" t="s">
        <v>147</v>
      </c>
    </row>
    <row r="1499" spans="2:65" s="13" customFormat="1">
      <c r="B1499" s="147"/>
      <c r="D1499" s="141" t="s">
        <v>159</v>
      </c>
      <c r="E1499" s="148" t="s">
        <v>19</v>
      </c>
      <c r="F1499" s="149" t="s">
        <v>2369</v>
      </c>
      <c r="H1499" s="150">
        <v>1</v>
      </c>
      <c r="I1499" s="151"/>
      <c r="L1499" s="147"/>
      <c r="M1499" s="152"/>
      <c r="T1499" s="153"/>
      <c r="AT1499" s="148" t="s">
        <v>159</v>
      </c>
      <c r="AU1499" s="148" t="s">
        <v>78</v>
      </c>
      <c r="AV1499" s="13" t="s">
        <v>78</v>
      </c>
      <c r="AW1499" s="13" t="s">
        <v>32</v>
      </c>
      <c r="AX1499" s="13" t="s">
        <v>71</v>
      </c>
      <c r="AY1499" s="148" t="s">
        <v>147</v>
      </c>
    </row>
    <row r="1500" spans="2:65" s="13" customFormat="1">
      <c r="B1500" s="147"/>
      <c r="D1500" s="141" t="s">
        <v>159</v>
      </c>
      <c r="E1500" s="148" t="s">
        <v>19</v>
      </c>
      <c r="F1500" s="149" t="s">
        <v>2243</v>
      </c>
      <c r="H1500" s="150">
        <v>1</v>
      </c>
      <c r="I1500" s="151"/>
      <c r="L1500" s="147"/>
      <c r="M1500" s="152"/>
      <c r="T1500" s="153"/>
      <c r="AT1500" s="148" t="s">
        <v>159</v>
      </c>
      <c r="AU1500" s="148" t="s">
        <v>78</v>
      </c>
      <c r="AV1500" s="13" t="s">
        <v>78</v>
      </c>
      <c r="AW1500" s="13" t="s">
        <v>32</v>
      </c>
      <c r="AX1500" s="13" t="s">
        <v>71</v>
      </c>
      <c r="AY1500" s="148" t="s">
        <v>147</v>
      </c>
    </row>
    <row r="1501" spans="2:65" s="13" customFormat="1">
      <c r="B1501" s="147"/>
      <c r="D1501" s="141" t="s">
        <v>159</v>
      </c>
      <c r="E1501" s="148" t="s">
        <v>19</v>
      </c>
      <c r="F1501" s="149" t="s">
        <v>2244</v>
      </c>
      <c r="H1501" s="150">
        <v>1</v>
      </c>
      <c r="I1501" s="151"/>
      <c r="L1501" s="147"/>
      <c r="M1501" s="152"/>
      <c r="T1501" s="153"/>
      <c r="AT1501" s="148" t="s">
        <v>159</v>
      </c>
      <c r="AU1501" s="148" t="s">
        <v>78</v>
      </c>
      <c r="AV1501" s="13" t="s">
        <v>78</v>
      </c>
      <c r="AW1501" s="13" t="s">
        <v>32</v>
      </c>
      <c r="AX1501" s="13" t="s">
        <v>71</v>
      </c>
      <c r="AY1501" s="148" t="s">
        <v>147</v>
      </c>
    </row>
    <row r="1502" spans="2:65" s="13" customFormat="1">
      <c r="B1502" s="147"/>
      <c r="D1502" s="141" t="s">
        <v>159</v>
      </c>
      <c r="E1502" s="148" t="s">
        <v>19</v>
      </c>
      <c r="F1502" s="149" t="s">
        <v>2370</v>
      </c>
      <c r="H1502" s="150">
        <v>1</v>
      </c>
      <c r="I1502" s="151"/>
      <c r="L1502" s="147"/>
      <c r="M1502" s="152"/>
      <c r="T1502" s="153"/>
      <c r="AT1502" s="148" t="s">
        <v>159</v>
      </c>
      <c r="AU1502" s="148" t="s">
        <v>78</v>
      </c>
      <c r="AV1502" s="13" t="s">
        <v>78</v>
      </c>
      <c r="AW1502" s="13" t="s">
        <v>32</v>
      </c>
      <c r="AX1502" s="13" t="s">
        <v>71</v>
      </c>
      <c r="AY1502" s="148" t="s">
        <v>147</v>
      </c>
    </row>
    <row r="1503" spans="2:65" s="14" customFormat="1">
      <c r="B1503" s="154"/>
      <c r="D1503" s="141" t="s">
        <v>159</v>
      </c>
      <c r="E1503" s="155" t="s">
        <v>19</v>
      </c>
      <c r="F1503" s="156" t="s">
        <v>163</v>
      </c>
      <c r="H1503" s="157">
        <v>4</v>
      </c>
      <c r="I1503" s="158"/>
      <c r="L1503" s="154"/>
      <c r="M1503" s="159"/>
      <c r="T1503" s="160"/>
      <c r="AT1503" s="155" t="s">
        <v>159</v>
      </c>
      <c r="AU1503" s="155" t="s">
        <v>78</v>
      </c>
      <c r="AV1503" s="14" t="s">
        <v>155</v>
      </c>
      <c r="AW1503" s="14" t="s">
        <v>32</v>
      </c>
      <c r="AX1503" s="14" t="s">
        <v>76</v>
      </c>
      <c r="AY1503" s="155" t="s">
        <v>147</v>
      </c>
    </row>
    <row r="1504" spans="2:65" s="1" customFormat="1" ht="24.2" customHeight="1">
      <c r="B1504" s="33"/>
      <c r="C1504" s="161" t="s">
        <v>2371</v>
      </c>
      <c r="D1504" s="161" t="s">
        <v>338</v>
      </c>
      <c r="E1504" s="162" t="s">
        <v>2372</v>
      </c>
      <c r="F1504" s="163" t="s">
        <v>2373</v>
      </c>
      <c r="G1504" s="164" t="s">
        <v>166</v>
      </c>
      <c r="H1504" s="165">
        <v>1</v>
      </c>
      <c r="I1504" s="166"/>
      <c r="J1504" s="167">
        <f>ROUND(I1504*H1504,2)</f>
        <v>0</v>
      </c>
      <c r="K1504" s="163" t="s">
        <v>19</v>
      </c>
      <c r="L1504" s="168"/>
      <c r="M1504" s="169" t="s">
        <v>19</v>
      </c>
      <c r="N1504" s="170" t="s">
        <v>42</v>
      </c>
      <c r="P1504" s="132">
        <f>O1504*H1504</f>
        <v>0</v>
      </c>
      <c r="Q1504" s="132">
        <v>1.6E-2</v>
      </c>
      <c r="R1504" s="132">
        <f>Q1504*H1504</f>
        <v>1.6E-2</v>
      </c>
      <c r="S1504" s="132">
        <v>0</v>
      </c>
      <c r="T1504" s="133">
        <f>S1504*H1504</f>
        <v>0</v>
      </c>
      <c r="AR1504" s="134" t="s">
        <v>381</v>
      </c>
      <c r="AT1504" s="134" t="s">
        <v>338</v>
      </c>
      <c r="AU1504" s="134" t="s">
        <v>78</v>
      </c>
      <c r="AY1504" s="18" t="s">
        <v>147</v>
      </c>
      <c r="BE1504" s="135">
        <f>IF(N1504="základní",J1504,0)</f>
        <v>0</v>
      </c>
      <c r="BF1504" s="135">
        <f>IF(N1504="snížená",J1504,0)</f>
        <v>0</v>
      </c>
      <c r="BG1504" s="135">
        <f>IF(N1504="zákl. přenesená",J1504,0)</f>
        <v>0</v>
      </c>
      <c r="BH1504" s="135">
        <f>IF(N1504="sníž. přenesená",J1504,0)</f>
        <v>0</v>
      </c>
      <c r="BI1504" s="135">
        <f>IF(N1504="nulová",J1504,0)</f>
        <v>0</v>
      </c>
      <c r="BJ1504" s="18" t="s">
        <v>76</v>
      </c>
      <c r="BK1504" s="135">
        <f>ROUND(I1504*H1504,2)</f>
        <v>0</v>
      </c>
      <c r="BL1504" s="18" t="s">
        <v>276</v>
      </c>
      <c r="BM1504" s="134" t="s">
        <v>2374</v>
      </c>
    </row>
    <row r="1505" spans="2:65" s="12" customFormat="1" ht="22.5">
      <c r="B1505" s="140"/>
      <c r="D1505" s="141" t="s">
        <v>159</v>
      </c>
      <c r="E1505" s="142" t="s">
        <v>19</v>
      </c>
      <c r="F1505" s="143" t="s">
        <v>2375</v>
      </c>
      <c r="H1505" s="142" t="s">
        <v>19</v>
      </c>
      <c r="I1505" s="144"/>
      <c r="L1505" s="140"/>
      <c r="M1505" s="145"/>
      <c r="T1505" s="146"/>
      <c r="AT1505" s="142" t="s">
        <v>159</v>
      </c>
      <c r="AU1505" s="142" t="s">
        <v>78</v>
      </c>
      <c r="AV1505" s="12" t="s">
        <v>76</v>
      </c>
      <c r="AW1505" s="12" t="s">
        <v>32</v>
      </c>
      <c r="AX1505" s="12" t="s">
        <v>71</v>
      </c>
      <c r="AY1505" s="142" t="s">
        <v>147</v>
      </c>
    </row>
    <row r="1506" spans="2:65" s="13" customFormat="1">
      <c r="B1506" s="147"/>
      <c r="D1506" s="141" t="s">
        <v>159</v>
      </c>
      <c r="E1506" s="148" t="s">
        <v>19</v>
      </c>
      <c r="F1506" s="149" t="s">
        <v>2369</v>
      </c>
      <c r="H1506" s="150">
        <v>1</v>
      </c>
      <c r="I1506" s="151"/>
      <c r="L1506" s="147"/>
      <c r="M1506" s="152"/>
      <c r="T1506" s="153"/>
      <c r="AT1506" s="148" t="s">
        <v>159</v>
      </c>
      <c r="AU1506" s="148" t="s">
        <v>78</v>
      </c>
      <c r="AV1506" s="13" t="s">
        <v>78</v>
      </c>
      <c r="AW1506" s="13" t="s">
        <v>32</v>
      </c>
      <c r="AX1506" s="13" t="s">
        <v>76</v>
      </c>
      <c r="AY1506" s="148" t="s">
        <v>147</v>
      </c>
    </row>
    <row r="1507" spans="2:65" s="1" customFormat="1" ht="24.2" customHeight="1">
      <c r="B1507" s="33"/>
      <c r="C1507" s="161" t="s">
        <v>2376</v>
      </c>
      <c r="D1507" s="161" t="s">
        <v>338</v>
      </c>
      <c r="E1507" s="162" t="s">
        <v>2377</v>
      </c>
      <c r="F1507" s="163" t="s">
        <v>2378</v>
      </c>
      <c r="G1507" s="164" t="s">
        <v>166</v>
      </c>
      <c r="H1507" s="165">
        <v>3</v>
      </c>
      <c r="I1507" s="166"/>
      <c r="J1507" s="167">
        <f>ROUND(I1507*H1507,2)</f>
        <v>0</v>
      </c>
      <c r="K1507" s="163" t="s">
        <v>19</v>
      </c>
      <c r="L1507" s="168"/>
      <c r="M1507" s="169" t="s">
        <v>19</v>
      </c>
      <c r="N1507" s="170" t="s">
        <v>42</v>
      </c>
      <c r="P1507" s="132">
        <f>O1507*H1507</f>
        <v>0</v>
      </c>
      <c r="Q1507" s="132">
        <v>1.7500000000000002E-2</v>
      </c>
      <c r="R1507" s="132">
        <f>Q1507*H1507</f>
        <v>5.2500000000000005E-2</v>
      </c>
      <c r="S1507" s="132">
        <v>0</v>
      </c>
      <c r="T1507" s="133">
        <f>S1507*H1507</f>
        <v>0</v>
      </c>
      <c r="AR1507" s="134" t="s">
        <v>381</v>
      </c>
      <c r="AT1507" s="134" t="s">
        <v>338</v>
      </c>
      <c r="AU1507" s="134" t="s">
        <v>78</v>
      </c>
      <c r="AY1507" s="18" t="s">
        <v>147</v>
      </c>
      <c r="BE1507" s="135">
        <f>IF(N1507="základní",J1507,0)</f>
        <v>0</v>
      </c>
      <c r="BF1507" s="135">
        <f>IF(N1507="snížená",J1507,0)</f>
        <v>0</v>
      </c>
      <c r="BG1507" s="135">
        <f>IF(N1507="zákl. přenesená",J1507,0)</f>
        <v>0</v>
      </c>
      <c r="BH1507" s="135">
        <f>IF(N1507="sníž. přenesená",J1507,0)</f>
        <v>0</v>
      </c>
      <c r="BI1507" s="135">
        <f>IF(N1507="nulová",J1507,0)</f>
        <v>0</v>
      </c>
      <c r="BJ1507" s="18" t="s">
        <v>76</v>
      </c>
      <c r="BK1507" s="135">
        <f>ROUND(I1507*H1507,2)</f>
        <v>0</v>
      </c>
      <c r="BL1507" s="18" t="s">
        <v>276</v>
      </c>
      <c r="BM1507" s="134" t="s">
        <v>2379</v>
      </c>
    </row>
    <row r="1508" spans="2:65" s="12" customFormat="1" ht="22.5">
      <c r="B1508" s="140"/>
      <c r="D1508" s="141" t="s">
        <v>159</v>
      </c>
      <c r="E1508" s="142" t="s">
        <v>19</v>
      </c>
      <c r="F1508" s="143" t="s">
        <v>2375</v>
      </c>
      <c r="H1508" s="142" t="s">
        <v>19</v>
      </c>
      <c r="I1508" s="144"/>
      <c r="L1508" s="140"/>
      <c r="M1508" s="145"/>
      <c r="T1508" s="146"/>
      <c r="AT1508" s="142" t="s">
        <v>159</v>
      </c>
      <c r="AU1508" s="142" t="s">
        <v>78</v>
      </c>
      <c r="AV1508" s="12" t="s">
        <v>76</v>
      </c>
      <c r="AW1508" s="12" t="s">
        <v>32</v>
      </c>
      <c r="AX1508" s="12" t="s">
        <v>71</v>
      </c>
      <c r="AY1508" s="142" t="s">
        <v>147</v>
      </c>
    </row>
    <row r="1509" spans="2:65" s="13" customFormat="1">
      <c r="B1509" s="147"/>
      <c r="D1509" s="141" t="s">
        <v>159</v>
      </c>
      <c r="E1509" s="148" t="s">
        <v>19</v>
      </c>
      <c r="F1509" s="149" t="s">
        <v>2243</v>
      </c>
      <c r="H1509" s="150">
        <v>1</v>
      </c>
      <c r="I1509" s="151"/>
      <c r="L1509" s="147"/>
      <c r="M1509" s="152"/>
      <c r="T1509" s="153"/>
      <c r="AT1509" s="148" t="s">
        <v>159</v>
      </c>
      <c r="AU1509" s="148" t="s">
        <v>78</v>
      </c>
      <c r="AV1509" s="13" t="s">
        <v>78</v>
      </c>
      <c r="AW1509" s="13" t="s">
        <v>32</v>
      </c>
      <c r="AX1509" s="13" t="s">
        <v>71</v>
      </c>
      <c r="AY1509" s="148" t="s">
        <v>147</v>
      </c>
    </row>
    <row r="1510" spans="2:65" s="13" customFormat="1">
      <c r="B1510" s="147"/>
      <c r="D1510" s="141" t="s">
        <v>159</v>
      </c>
      <c r="E1510" s="148" t="s">
        <v>19</v>
      </c>
      <c r="F1510" s="149" t="s">
        <v>2244</v>
      </c>
      <c r="H1510" s="150">
        <v>1</v>
      </c>
      <c r="I1510" s="151"/>
      <c r="L1510" s="147"/>
      <c r="M1510" s="152"/>
      <c r="T1510" s="153"/>
      <c r="AT1510" s="148" t="s">
        <v>159</v>
      </c>
      <c r="AU1510" s="148" t="s">
        <v>78</v>
      </c>
      <c r="AV1510" s="13" t="s">
        <v>78</v>
      </c>
      <c r="AW1510" s="13" t="s">
        <v>32</v>
      </c>
      <c r="AX1510" s="13" t="s">
        <v>71</v>
      </c>
      <c r="AY1510" s="148" t="s">
        <v>147</v>
      </c>
    </row>
    <row r="1511" spans="2:65" s="13" customFormat="1">
      <c r="B1511" s="147"/>
      <c r="D1511" s="141" t="s">
        <v>159</v>
      </c>
      <c r="E1511" s="148" t="s">
        <v>19</v>
      </c>
      <c r="F1511" s="149" t="s">
        <v>2370</v>
      </c>
      <c r="H1511" s="150">
        <v>1</v>
      </c>
      <c r="I1511" s="151"/>
      <c r="L1511" s="147"/>
      <c r="M1511" s="152"/>
      <c r="T1511" s="153"/>
      <c r="AT1511" s="148" t="s">
        <v>159</v>
      </c>
      <c r="AU1511" s="148" t="s">
        <v>78</v>
      </c>
      <c r="AV1511" s="13" t="s">
        <v>78</v>
      </c>
      <c r="AW1511" s="13" t="s">
        <v>32</v>
      </c>
      <c r="AX1511" s="13" t="s">
        <v>71</v>
      </c>
      <c r="AY1511" s="148" t="s">
        <v>147</v>
      </c>
    </row>
    <row r="1512" spans="2:65" s="14" customFormat="1">
      <c r="B1512" s="154"/>
      <c r="D1512" s="141" t="s">
        <v>159</v>
      </c>
      <c r="E1512" s="155" t="s">
        <v>19</v>
      </c>
      <c r="F1512" s="156" t="s">
        <v>163</v>
      </c>
      <c r="H1512" s="157">
        <v>3</v>
      </c>
      <c r="I1512" s="158"/>
      <c r="L1512" s="154"/>
      <c r="M1512" s="159"/>
      <c r="T1512" s="160"/>
      <c r="AT1512" s="155" t="s">
        <v>159</v>
      </c>
      <c r="AU1512" s="155" t="s">
        <v>78</v>
      </c>
      <c r="AV1512" s="14" t="s">
        <v>155</v>
      </c>
      <c r="AW1512" s="14" t="s">
        <v>32</v>
      </c>
      <c r="AX1512" s="14" t="s">
        <v>76</v>
      </c>
      <c r="AY1512" s="155" t="s">
        <v>147</v>
      </c>
    </row>
    <row r="1513" spans="2:65" s="1" customFormat="1" ht="37.9" customHeight="1">
      <c r="B1513" s="33"/>
      <c r="C1513" s="123" t="s">
        <v>2380</v>
      </c>
      <c r="D1513" s="123" t="s">
        <v>150</v>
      </c>
      <c r="E1513" s="124" t="s">
        <v>2381</v>
      </c>
      <c r="F1513" s="125" t="s">
        <v>2382</v>
      </c>
      <c r="G1513" s="126" t="s">
        <v>166</v>
      </c>
      <c r="H1513" s="127">
        <v>1</v>
      </c>
      <c r="I1513" s="128"/>
      <c r="J1513" s="129">
        <f>ROUND(I1513*H1513,2)</f>
        <v>0</v>
      </c>
      <c r="K1513" s="125" t="s">
        <v>154</v>
      </c>
      <c r="L1513" s="33"/>
      <c r="M1513" s="130" t="s">
        <v>19</v>
      </c>
      <c r="N1513" s="131" t="s">
        <v>42</v>
      </c>
      <c r="P1513" s="132">
        <f>O1513*H1513</f>
        <v>0</v>
      </c>
      <c r="Q1513" s="132">
        <v>0</v>
      </c>
      <c r="R1513" s="132">
        <f>Q1513*H1513</f>
        <v>0</v>
      </c>
      <c r="S1513" s="132">
        <v>0</v>
      </c>
      <c r="T1513" s="133">
        <f>S1513*H1513</f>
        <v>0</v>
      </c>
      <c r="AR1513" s="134" t="s">
        <v>276</v>
      </c>
      <c r="AT1513" s="134" t="s">
        <v>150</v>
      </c>
      <c r="AU1513" s="134" t="s">
        <v>78</v>
      </c>
      <c r="AY1513" s="18" t="s">
        <v>147</v>
      </c>
      <c r="BE1513" s="135">
        <f>IF(N1513="základní",J1513,0)</f>
        <v>0</v>
      </c>
      <c r="BF1513" s="135">
        <f>IF(N1513="snížená",J1513,0)</f>
        <v>0</v>
      </c>
      <c r="BG1513" s="135">
        <f>IF(N1513="zákl. přenesená",J1513,0)</f>
        <v>0</v>
      </c>
      <c r="BH1513" s="135">
        <f>IF(N1513="sníž. přenesená",J1513,0)</f>
        <v>0</v>
      </c>
      <c r="BI1513" s="135">
        <f>IF(N1513="nulová",J1513,0)</f>
        <v>0</v>
      </c>
      <c r="BJ1513" s="18" t="s">
        <v>76</v>
      </c>
      <c r="BK1513" s="135">
        <f>ROUND(I1513*H1513,2)</f>
        <v>0</v>
      </c>
      <c r="BL1513" s="18" t="s">
        <v>276</v>
      </c>
      <c r="BM1513" s="134" t="s">
        <v>2383</v>
      </c>
    </row>
    <row r="1514" spans="2:65" s="1" customFormat="1">
      <c r="B1514" s="33"/>
      <c r="D1514" s="136" t="s">
        <v>157</v>
      </c>
      <c r="F1514" s="137" t="s">
        <v>2384</v>
      </c>
      <c r="I1514" s="138"/>
      <c r="L1514" s="33"/>
      <c r="M1514" s="139"/>
      <c r="T1514" s="54"/>
      <c r="AT1514" s="18" t="s">
        <v>157</v>
      </c>
      <c r="AU1514" s="18" t="s">
        <v>78</v>
      </c>
    </row>
    <row r="1515" spans="2:65" s="12" customFormat="1">
      <c r="B1515" s="140"/>
      <c r="D1515" s="141" t="s">
        <v>159</v>
      </c>
      <c r="E1515" s="142" t="s">
        <v>19</v>
      </c>
      <c r="F1515" s="143" t="s">
        <v>2385</v>
      </c>
      <c r="H1515" s="142" t="s">
        <v>19</v>
      </c>
      <c r="I1515" s="144"/>
      <c r="L1515" s="140"/>
      <c r="M1515" s="145"/>
      <c r="T1515" s="146"/>
      <c r="AT1515" s="142" t="s">
        <v>159</v>
      </c>
      <c r="AU1515" s="142" t="s">
        <v>78</v>
      </c>
      <c r="AV1515" s="12" t="s">
        <v>76</v>
      </c>
      <c r="AW1515" s="12" t="s">
        <v>32</v>
      </c>
      <c r="AX1515" s="12" t="s">
        <v>71</v>
      </c>
      <c r="AY1515" s="142" t="s">
        <v>147</v>
      </c>
    </row>
    <row r="1516" spans="2:65" s="13" customFormat="1">
      <c r="B1516" s="147"/>
      <c r="D1516" s="141" t="s">
        <v>159</v>
      </c>
      <c r="E1516" s="148" t="s">
        <v>19</v>
      </c>
      <c r="F1516" s="149" t="s">
        <v>335</v>
      </c>
      <c r="H1516" s="150">
        <v>1</v>
      </c>
      <c r="I1516" s="151"/>
      <c r="L1516" s="147"/>
      <c r="M1516" s="152"/>
      <c r="T1516" s="153"/>
      <c r="AT1516" s="148" t="s">
        <v>159</v>
      </c>
      <c r="AU1516" s="148" t="s">
        <v>78</v>
      </c>
      <c r="AV1516" s="13" t="s">
        <v>78</v>
      </c>
      <c r="AW1516" s="13" t="s">
        <v>32</v>
      </c>
      <c r="AX1516" s="13" t="s">
        <v>76</v>
      </c>
      <c r="AY1516" s="148" t="s">
        <v>147</v>
      </c>
    </row>
    <row r="1517" spans="2:65" s="1" customFormat="1" ht="33" customHeight="1">
      <c r="B1517" s="33"/>
      <c r="C1517" s="161" t="s">
        <v>2386</v>
      </c>
      <c r="D1517" s="161" t="s">
        <v>338</v>
      </c>
      <c r="E1517" s="162" t="s">
        <v>2387</v>
      </c>
      <c r="F1517" s="163" t="s">
        <v>2388</v>
      </c>
      <c r="G1517" s="164" t="s">
        <v>166</v>
      </c>
      <c r="H1517" s="165">
        <v>1</v>
      </c>
      <c r="I1517" s="166"/>
      <c r="J1517" s="167">
        <f>ROUND(I1517*H1517,2)</f>
        <v>0</v>
      </c>
      <c r="K1517" s="163" t="s">
        <v>19</v>
      </c>
      <c r="L1517" s="168"/>
      <c r="M1517" s="169" t="s">
        <v>19</v>
      </c>
      <c r="N1517" s="170" t="s">
        <v>42</v>
      </c>
      <c r="P1517" s="132">
        <f>O1517*H1517</f>
        <v>0</v>
      </c>
      <c r="Q1517" s="132">
        <v>2.1600000000000001E-2</v>
      </c>
      <c r="R1517" s="132">
        <f>Q1517*H1517</f>
        <v>2.1600000000000001E-2</v>
      </c>
      <c r="S1517" s="132">
        <v>0</v>
      </c>
      <c r="T1517" s="133">
        <f>S1517*H1517</f>
        <v>0</v>
      </c>
      <c r="AR1517" s="134" t="s">
        <v>381</v>
      </c>
      <c r="AT1517" s="134" t="s">
        <v>338</v>
      </c>
      <c r="AU1517" s="134" t="s">
        <v>78</v>
      </c>
      <c r="AY1517" s="18" t="s">
        <v>147</v>
      </c>
      <c r="BE1517" s="135">
        <f>IF(N1517="základní",J1517,0)</f>
        <v>0</v>
      </c>
      <c r="BF1517" s="135">
        <f>IF(N1517="snížená",J1517,0)</f>
        <v>0</v>
      </c>
      <c r="BG1517" s="135">
        <f>IF(N1517="zákl. přenesená",J1517,0)</f>
        <v>0</v>
      </c>
      <c r="BH1517" s="135">
        <f>IF(N1517="sníž. přenesená",J1517,0)</f>
        <v>0</v>
      </c>
      <c r="BI1517" s="135">
        <f>IF(N1517="nulová",J1517,0)</f>
        <v>0</v>
      </c>
      <c r="BJ1517" s="18" t="s">
        <v>76</v>
      </c>
      <c r="BK1517" s="135">
        <f>ROUND(I1517*H1517,2)</f>
        <v>0</v>
      </c>
      <c r="BL1517" s="18" t="s">
        <v>276</v>
      </c>
      <c r="BM1517" s="134" t="s">
        <v>2389</v>
      </c>
    </row>
    <row r="1518" spans="2:65" s="12" customFormat="1" ht="22.5">
      <c r="B1518" s="140"/>
      <c r="D1518" s="141" t="s">
        <v>159</v>
      </c>
      <c r="E1518" s="142" t="s">
        <v>19</v>
      </c>
      <c r="F1518" s="143" t="s">
        <v>2375</v>
      </c>
      <c r="H1518" s="142" t="s">
        <v>19</v>
      </c>
      <c r="I1518" s="144"/>
      <c r="L1518" s="140"/>
      <c r="M1518" s="145"/>
      <c r="T1518" s="146"/>
      <c r="AT1518" s="142" t="s">
        <v>159</v>
      </c>
      <c r="AU1518" s="142" t="s">
        <v>78</v>
      </c>
      <c r="AV1518" s="12" t="s">
        <v>76</v>
      </c>
      <c r="AW1518" s="12" t="s">
        <v>32</v>
      </c>
      <c r="AX1518" s="12" t="s">
        <v>71</v>
      </c>
      <c r="AY1518" s="142" t="s">
        <v>147</v>
      </c>
    </row>
    <row r="1519" spans="2:65" s="13" customFormat="1">
      <c r="B1519" s="147"/>
      <c r="D1519" s="141" t="s">
        <v>159</v>
      </c>
      <c r="E1519" s="148" t="s">
        <v>19</v>
      </c>
      <c r="F1519" s="149" t="s">
        <v>335</v>
      </c>
      <c r="H1519" s="150">
        <v>1</v>
      </c>
      <c r="I1519" s="151"/>
      <c r="L1519" s="147"/>
      <c r="M1519" s="152"/>
      <c r="T1519" s="153"/>
      <c r="AT1519" s="148" t="s">
        <v>159</v>
      </c>
      <c r="AU1519" s="148" t="s">
        <v>78</v>
      </c>
      <c r="AV1519" s="13" t="s">
        <v>78</v>
      </c>
      <c r="AW1519" s="13" t="s">
        <v>32</v>
      </c>
      <c r="AX1519" s="13" t="s">
        <v>76</v>
      </c>
      <c r="AY1519" s="148" t="s">
        <v>147</v>
      </c>
    </row>
    <row r="1520" spans="2:65" s="1" customFormat="1" ht="44.25" customHeight="1">
      <c r="B1520" s="33"/>
      <c r="C1520" s="123" t="s">
        <v>2390</v>
      </c>
      <c r="D1520" s="123" t="s">
        <v>150</v>
      </c>
      <c r="E1520" s="124" t="s">
        <v>2391</v>
      </c>
      <c r="F1520" s="125" t="s">
        <v>2392</v>
      </c>
      <c r="G1520" s="126" t="s">
        <v>166</v>
      </c>
      <c r="H1520" s="127">
        <v>1</v>
      </c>
      <c r="I1520" s="128"/>
      <c r="J1520" s="129">
        <f>ROUND(I1520*H1520,2)</f>
        <v>0</v>
      </c>
      <c r="K1520" s="125" t="s">
        <v>154</v>
      </c>
      <c r="L1520" s="33"/>
      <c r="M1520" s="130" t="s">
        <v>19</v>
      </c>
      <c r="N1520" s="131" t="s">
        <v>42</v>
      </c>
      <c r="P1520" s="132">
        <f>O1520*H1520</f>
        <v>0</v>
      </c>
      <c r="Q1520" s="132">
        <v>0</v>
      </c>
      <c r="R1520" s="132">
        <f>Q1520*H1520</f>
        <v>0</v>
      </c>
      <c r="S1520" s="132">
        <v>0</v>
      </c>
      <c r="T1520" s="133">
        <f>S1520*H1520</f>
        <v>0</v>
      </c>
      <c r="AR1520" s="134" t="s">
        <v>276</v>
      </c>
      <c r="AT1520" s="134" t="s">
        <v>150</v>
      </c>
      <c r="AU1520" s="134" t="s">
        <v>78</v>
      </c>
      <c r="AY1520" s="18" t="s">
        <v>147</v>
      </c>
      <c r="BE1520" s="135">
        <f>IF(N1520="základní",J1520,0)</f>
        <v>0</v>
      </c>
      <c r="BF1520" s="135">
        <f>IF(N1520="snížená",J1520,0)</f>
        <v>0</v>
      </c>
      <c r="BG1520" s="135">
        <f>IF(N1520="zákl. přenesená",J1520,0)</f>
        <v>0</v>
      </c>
      <c r="BH1520" s="135">
        <f>IF(N1520="sníž. přenesená",J1520,0)</f>
        <v>0</v>
      </c>
      <c r="BI1520" s="135">
        <f>IF(N1520="nulová",J1520,0)</f>
        <v>0</v>
      </c>
      <c r="BJ1520" s="18" t="s">
        <v>76</v>
      </c>
      <c r="BK1520" s="135">
        <f>ROUND(I1520*H1520,2)</f>
        <v>0</v>
      </c>
      <c r="BL1520" s="18" t="s">
        <v>276</v>
      </c>
      <c r="BM1520" s="134" t="s">
        <v>2393</v>
      </c>
    </row>
    <row r="1521" spans="2:65" s="1" customFormat="1">
      <c r="B1521" s="33"/>
      <c r="D1521" s="136" t="s">
        <v>157</v>
      </c>
      <c r="F1521" s="137" t="s">
        <v>2394</v>
      </c>
      <c r="I1521" s="138"/>
      <c r="L1521" s="33"/>
      <c r="M1521" s="139"/>
      <c r="T1521" s="54"/>
      <c r="AT1521" s="18" t="s">
        <v>157</v>
      </c>
      <c r="AU1521" s="18" t="s">
        <v>78</v>
      </c>
    </row>
    <row r="1522" spans="2:65" s="12" customFormat="1">
      <c r="B1522" s="140"/>
      <c r="D1522" s="141" t="s">
        <v>159</v>
      </c>
      <c r="E1522" s="142" t="s">
        <v>19</v>
      </c>
      <c r="F1522" s="143" t="s">
        <v>2385</v>
      </c>
      <c r="H1522" s="142" t="s">
        <v>19</v>
      </c>
      <c r="I1522" s="144"/>
      <c r="L1522" s="140"/>
      <c r="M1522" s="145"/>
      <c r="T1522" s="146"/>
      <c r="AT1522" s="142" t="s">
        <v>159</v>
      </c>
      <c r="AU1522" s="142" t="s">
        <v>78</v>
      </c>
      <c r="AV1522" s="12" t="s">
        <v>76</v>
      </c>
      <c r="AW1522" s="12" t="s">
        <v>32</v>
      </c>
      <c r="AX1522" s="12" t="s">
        <v>71</v>
      </c>
      <c r="AY1522" s="142" t="s">
        <v>147</v>
      </c>
    </row>
    <row r="1523" spans="2:65" s="13" customFormat="1">
      <c r="B1523" s="147"/>
      <c r="D1523" s="141" t="s">
        <v>159</v>
      </c>
      <c r="E1523" s="148" t="s">
        <v>19</v>
      </c>
      <c r="F1523" s="149" t="s">
        <v>336</v>
      </c>
      <c r="H1523" s="150">
        <v>1</v>
      </c>
      <c r="I1523" s="151"/>
      <c r="L1523" s="147"/>
      <c r="M1523" s="152"/>
      <c r="T1523" s="153"/>
      <c r="AT1523" s="148" t="s">
        <v>159</v>
      </c>
      <c r="AU1523" s="148" t="s">
        <v>78</v>
      </c>
      <c r="AV1523" s="13" t="s">
        <v>78</v>
      </c>
      <c r="AW1523" s="13" t="s">
        <v>32</v>
      </c>
      <c r="AX1523" s="13" t="s">
        <v>76</v>
      </c>
      <c r="AY1523" s="148" t="s">
        <v>147</v>
      </c>
    </row>
    <row r="1524" spans="2:65" s="1" customFormat="1" ht="33" customHeight="1">
      <c r="B1524" s="33"/>
      <c r="C1524" s="161" t="s">
        <v>2395</v>
      </c>
      <c r="D1524" s="161" t="s">
        <v>338</v>
      </c>
      <c r="E1524" s="162" t="s">
        <v>2396</v>
      </c>
      <c r="F1524" s="163" t="s">
        <v>2397</v>
      </c>
      <c r="G1524" s="164" t="s">
        <v>166</v>
      </c>
      <c r="H1524" s="165">
        <v>1</v>
      </c>
      <c r="I1524" s="166"/>
      <c r="J1524" s="167">
        <f>ROUND(I1524*H1524,2)</f>
        <v>0</v>
      </c>
      <c r="K1524" s="163" t="s">
        <v>19</v>
      </c>
      <c r="L1524" s="168"/>
      <c r="M1524" s="169" t="s">
        <v>19</v>
      </c>
      <c r="N1524" s="170" t="s">
        <v>42</v>
      </c>
      <c r="P1524" s="132">
        <f>O1524*H1524</f>
        <v>0</v>
      </c>
      <c r="Q1524" s="132">
        <v>2.4299999999999999E-2</v>
      </c>
      <c r="R1524" s="132">
        <f>Q1524*H1524</f>
        <v>2.4299999999999999E-2</v>
      </c>
      <c r="S1524" s="132">
        <v>0</v>
      </c>
      <c r="T1524" s="133">
        <f>S1524*H1524</f>
        <v>0</v>
      </c>
      <c r="AR1524" s="134" t="s">
        <v>381</v>
      </c>
      <c r="AT1524" s="134" t="s">
        <v>338</v>
      </c>
      <c r="AU1524" s="134" t="s">
        <v>78</v>
      </c>
      <c r="AY1524" s="18" t="s">
        <v>147</v>
      </c>
      <c r="BE1524" s="135">
        <f>IF(N1524="základní",J1524,0)</f>
        <v>0</v>
      </c>
      <c r="BF1524" s="135">
        <f>IF(N1524="snížená",J1524,0)</f>
        <v>0</v>
      </c>
      <c r="BG1524" s="135">
        <f>IF(N1524="zákl. přenesená",J1524,0)</f>
        <v>0</v>
      </c>
      <c r="BH1524" s="135">
        <f>IF(N1524="sníž. přenesená",J1524,0)</f>
        <v>0</v>
      </c>
      <c r="BI1524" s="135">
        <f>IF(N1524="nulová",J1524,0)</f>
        <v>0</v>
      </c>
      <c r="BJ1524" s="18" t="s">
        <v>76</v>
      </c>
      <c r="BK1524" s="135">
        <f>ROUND(I1524*H1524,2)</f>
        <v>0</v>
      </c>
      <c r="BL1524" s="18" t="s">
        <v>276</v>
      </c>
      <c r="BM1524" s="134" t="s">
        <v>2398</v>
      </c>
    </row>
    <row r="1525" spans="2:65" s="12" customFormat="1" ht="22.5">
      <c r="B1525" s="140"/>
      <c r="D1525" s="141" t="s">
        <v>159</v>
      </c>
      <c r="E1525" s="142" t="s">
        <v>19</v>
      </c>
      <c r="F1525" s="143" t="s">
        <v>2375</v>
      </c>
      <c r="H1525" s="142" t="s">
        <v>19</v>
      </c>
      <c r="I1525" s="144"/>
      <c r="L1525" s="140"/>
      <c r="M1525" s="145"/>
      <c r="T1525" s="146"/>
      <c r="AT1525" s="142" t="s">
        <v>159</v>
      </c>
      <c r="AU1525" s="142" t="s">
        <v>78</v>
      </c>
      <c r="AV1525" s="12" t="s">
        <v>76</v>
      </c>
      <c r="AW1525" s="12" t="s">
        <v>32</v>
      </c>
      <c r="AX1525" s="12" t="s">
        <v>71</v>
      </c>
      <c r="AY1525" s="142" t="s">
        <v>147</v>
      </c>
    </row>
    <row r="1526" spans="2:65" s="13" customFormat="1">
      <c r="B1526" s="147"/>
      <c r="D1526" s="141" t="s">
        <v>159</v>
      </c>
      <c r="E1526" s="148" t="s">
        <v>19</v>
      </c>
      <c r="F1526" s="149" t="s">
        <v>336</v>
      </c>
      <c r="H1526" s="150">
        <v>1</v>
      </c>
      <c r="I1526" s="151"/>
      <c r="L1526" s="147"/>
      <c r="M1526" s="152"/>
      <c r="T1526" s="153"/>
      <c r="AT1526" s="148" t="s">
        <v>159</v>
      </c>
      <c r="AU1526" s="148" t="s">
        <v>78</v>
      </c>
      <c r="AV1526" s="13" t="s">
        <v>78</v>
      </c>
      <c r="AW1526" s="13" t="s">
        <v>32</v>
      </c>
      <c r="AX1526" s="13" t="s">
        <v>76</v>
      </c>
      <c r="AY1526" s="148" t="s">
        <v>147</v>
      </c>
    </row>
    <row r="1527" spans="2:65" s="1" customFormat="1" ht="44.25" customHeight="1">
      <c r="B1527" s="33"/>
      <c r="C1527" s="123" t="s">
        <v>2399</v>
      </c>
      <c r="D1527" s="123" t="s">
        <v>150</v>
      </c>
      <c r="E1527" s="124" t="s">
        <v>2400</v>
      </c>
      <c r="F1527" s="125" t="s">
        <v>2401</v>
      </c>
      <c r="G1527" s="126" t="s">
        <v>166</v>
      </c>
      <c r="H1527" s="127">
        <v>1</v>
      </c>
      <c r="I1527" s="128"/>
      <c r="J1527" s="129">
        <f>ROUND(I1527*H1527,2)</f>
        <v>0</v>
      </c>
      <c r="K1527" s="125" t="s">
        <v>154</v>
      </c>
      <c r="L1527" s="33"/>
      <c r="M1527" s="130" t="s">
        <v>19</v>
      </c>
      <c r="N1527" s="131" t="s">
        <v>42</v>
      </c>
      <c r="P1527" s="132">
        <f>O1527*H1527</f>
        <v>0</v>
      </c>
      <c r="Q1527" s="132">
        <v>0</v>
      </c>
      <c r="R1527" s="132">
        <f>Q1527*H1527</f>
        <v>0</v>
      </c>
      <c r="S1527" s="132">
        <v>0</v>
      </c>
      <c r="T1527" s="133">
        <f>S1527*H1527</f>
        <v>0</v>
      </c>
      <c r="AR1527" s="134" t="s">
        <v>276</v>
      </c>
      <c r="AT1527" s="134" t="s">
        <v>150</v>
      </c>
      <c r="AU1527" s="134" t="s">
        <v>78</v>
      </c>
      <c r="AY1527" s="18" t="s">
        <v>147</v>
      </c>
      <c r="BE1527" s="135">
        <f>IF(N1527="základní",J1527,0)</f>
        <v>0</v>
      </c>
      <c r="BF1527" s="135">
        <f>IF(N1527="snížená",J1527,0)</f>
        <v>0</v>
      </c>
      <c r="BG1527" s="135">
        <f>IF(N1527="zákl. přenesená",J1527,0)</f>
        <v>0</v>
      </c>
      <c r="BH1527" s="135">
        <f>IF(N1527="sníž. přenesená",J1527,0)</f>
        <v>0</v>
      </c>
      <c r="BI1527" s="135">
        <f>IF(N1527="nulová",J1527,0)</f>
        <v>0</v>
      </c>
      <c r="BJ1527" s="18" t="s">
        <v>76</v>
      </c>
      <c r="BK1527" s="135">
        <f>ROUND(I1527*H1527,2)</f>
        <v>0</v>
      </c>
      <c r="BL1527" s="18" t="s">
        <v>276</v>
      </c>
      <c r="BM1527" s="134" t="s">
        <v>2402</v>
      </c>
    </row>
    <row r="1528" spans="2:65" s="1" customFormat="1">
      <c r="B1528" s="33"/>
      <c r="D1528" s="136" t="s">
        <v>157</v>
      </c>
      <c r="F1528" s="137" t="s">
        <v>2403</v>
      </c>
      <c r="I1528" s="138"/>
      <c r="L1528" s="33"/>
      <c r="M1528" s="139"/>
      <c r="T1528" s="54"/>
      <c r="AT1528" s="18" t="s">
        <v>157</v>
      </c>
      <c r="AU1528" s="18" t="s">
        <v>78</v>
      </c>
    </row>
    <row r="1529" spans="2:65" s="12" customFormat="1">
      <c r="B1529" s="140"/>
      <c r="D1529" s="141" t="s">
        <v>159</v>
      </c>
      <c r="E1529" s="142" t="s">
        <v>19</v>
      </c>
      <c r="F1529" s="143" t="s">
        <v>2404</v>
      </c>
      <c r="H1529" s="142" t="s">
        <v>19</v>
      </c>
      <c r="I1529" s="144"/>
      <c r="L1529" s="140"/>
      <c r="M1529" s="145"/>
      <c r="T1529" s="146"/>
      <c r="AT1529" s="142" t="s">
        <v>159</v>
      </c>
      <c r="AU1529" s="142" t="s">
        <v>78</v>
      </c>
      <c r="AV1529" s="12" t="s">
        <v>76</v>
      </c>
      <c r="AW1529" s="12" t="s">
        <v>32</v>
      </c>
      <c r="AX1529" s="12" t="s">
        <v>71</v>
      </c>
      <c r="AY1529" s="142" t="s">
        <v>147</v>
      </c>
    </row>
    <row r="1530" spans="2:65" s="13" customFormat="1">
      <c r="B1530" s="147"/>
      <c r="D1530" s="141" t="s">
        <v>159</v>
      </c>
      <c r="E1530" s="148" t="s">
        <v>19</v>
      </c>
      <c r="F1530" s="149" t="s">
        <v>2405</v>
      </c>
      <c r="H1530" s="150">
        <v>1</v>
      </c>
      <c r="I1530" s="151"/>
      <c r="L1530" s="147"/>
      <c r="M1530" s="152"/>
      <c r="T1530" s="153"/>
      <c r="AT1530" s="148" t="s">
        <v>159</v>
      </c>
      <c r="AU1530" s="148" t="s">
        <v>78</v>
      </c>
      <c r="AV1530" s="13" t="s">
        <v>78</v>
      </c>
      <c r="AW1530" s="13" t="s">
        <v>32</v>
      </c>
      <c r="AX1530" s="13" t="s">
        <v>76</v>
      </c>
      <c r="AY1530" s="148" t="s">
        <v>147</v>
      </c>
    </row>
    <row r="1531" spans="2:65" s="1" customFormat="1" ht="33" customHeight="1">
      <c r="B1531" s="33"/>
      <c r="C1531" s="161" t="s">
        <v>2406</v>
      </c>
      <c r="D1531" s="161" t="s">
        <v>338</v>
      </c>
      <c r="E1531" s="162" t="s">
        <v>2407</v>
      </c>
      <c r="F1531" s="163" t="s">
        <v>2408</v>
      </c>
      <c r="G1531" s="164" t="s">
        <v>166</v>
      </c>
      <c r="H1531" s="165">
        <v>1</v>
      </c>
      <c r="I1531" s="166"/>
      <c r="J1531" s="167">
        <f>ROUND(I1531*H1531,2)</f>
        <v>0</v>
      </c>
      <c r="K1531" s="163" t="s">
        <v>19</v>
      </c>
      <c r="L1531" s="168"/>
      <c r="M1531" s="169" t="s">
        <v>19</v>
      </c>
      <c r="N1531" s="170" t="s">
        <v>42</v>
      </c>
      <c r="P1531" s="132">
        <f>O1531*H1531</f>
        <v>0</v>
      </c>
      <c r="Q1531" s="132">
        <v>1.95E-2</v>
      </c>
      <c r="R1531" s="132">
        <f>Q1531*H1531</f>
        <v>1.95E-2</v>
      </c>
      <c r="S1531" s="132">
        <v>0</v>
      </c>
      <c r="T1531" s="133">
        <f>S1531*H1531</f>
        <v>0</v>
      </c>
      <c r="AR1531" s="134" t="s">
        <v>381</v>
      </c>
      <c r="AT1531" s="134" t="s">
        <v>338</v>
      </c>
      <c r="AU1531" s="134" t="s">
        <v>78</v>
      </c>
      <c r="AY1531" s="18" t="s">
        <v>147</v>
      </c>
      <c r="BE1531" s="135">
        <f>IF(N1531="základní",J1531,0)</f>
        <v>0</v>
      </c>
      <c r="BF1531" s="135">
        <f>IF(N1531="snížená",J1531,0)</f>
        <v>0</v>
      </c>
      <c r="BG1531" s="135">
        <f>IF(N1531="zákl. přenesená",J1531,0)</f>
        <v>0</v>
      </c>
      <c r="BH1531" s="135">
        <f>IF(N1531="sníž. přenesená",J1531,0)</f>
        <v>0</v>
      </c>
      <c r="BI1531" s="135">
        <f>IF(N1531="nulová",J1531,0)</f>
        <v>0</v>
      </c>
      <c r="BJ1531" s="18" t="s">
        <v>76</v>
      </c>
      <c r="BK1531" s="135">
        <f>ROUND(I1531*H1531,2)</f>
        <v>0</v>
      </c>
      <c r="BL1531" s="18" t="s">
        <v>276</v>
      </c>
      <c r="BM1531" s="134" t="s">
        <v>2409</v>
      </c>
    </row>
    <row r="1532" spans="2:65" s="12" customFormat="1">
      <c r="B1532" s="140"/>
      <c r="D1532" s="141" t="s">
        <v>159</v>
      </c>
      <c r="E1532" s="142" t="s">
        <v>19</v>
      </c>
      <c r="F1532" s="143" t="s">
        <v>2404</v>
      </c>
      <c r="H1532" s="142" t="s">
        <v>19</v>
      </c>
      <c r="I1532" s="144"/>
      <c r="L1532" s="140"/>
      <c r="M1532" s="145"/>
      <c r="T1532" s="146"/>
      <c r="AT1532" s="142" t="s">
        <v>159</v>
      </c>
      <c r="AU1532" s="142" t="s">
        <v>78</v>
      </c>
      <c r="AV1532" s="12" t="s">
        <v>76</v>
      </c>
      <c r="AW1532" s="12" t="s">
        <v>32</v>
      </c>
      <c r="AX1532" s="12" t="s">
        <v>71</v>
      </c>
      <c r="AY1532" s="142" t="s">
        <v>147</v>
      </c>
    </row>
    <row r="1533" spans="2:65" s="13" customFormat="1">
      <c r="B1533" s="147"/>
      <c r="D1533" s="141" t="s">
        <v>159</v>
      </c>
      <c r="E1533" s="148" t="s">
        <v>19</v>
      </c>
      <c r="F1533" s="149" t="s">
        <v>2405</v>
      </c>
      <c r="H1533" s="150">
        <v>1</v>
      </c>
      <c r="I1533" s="151"/>
      <c r="L1533" s="147"/>
      <c r="M1533" s="152"/>
      <c r="T1533" s="153"/>
      <c r="AT1533" s="148" t="s">
        <v>159</v>
      </c>
      <c r="AU1533" s="148" t="s">
        <v>78</v>
      </c>
      <c r="AV1533" s="13" t="s">
        <v>78</v>
      </c>
      <c r="AW1533" s="13" t="s">
        <v>32</v>
      </c>
      <c r="AX1533" s="13" t="s">
        <v>76</v>
      </c>
      <c r="AY1533" s="148" t="s">
        <v>147</v>
      </c>
    </row>
    <row r="1534" spans="2:65" s="1" customFormat="1" ht="37.9" customHeight="1">
      <c r="B1534" s="33"/>
      <c r="C1534" s="123" t="s">
        <v>2410</v>
      </c>
      <c r="D1534" s="123" t="s">
        <v>150</v>
      </c>
      <c r="E1534" s="124" t="s">
        <v>2411</v>
      </c>
      <c r="F1534" s="125" t="s">
        <v>2412</v>
      </c>
      <c r="G1534" s="126" t="s">
        <v>166</v>
      </c>
      <c r="H1534" s="127">
        <v>1</v>
      </c>
      <c r="I1534" s="128"/>
      <c r="J1534" s="129">
        <f>ROUND(I1534*H1534,2)</f>
        <v>0</v>
      </c>
      <c r="K1534" s="125" t="s">
        <v>154</v>
      </c>
      <c r="L1534" s="33"/>
      <c r="M1534" s="130" t="s">
        <v>19</v>
      </c>
      <c r="N1534" s="131" t="s">
        <v>42</v>
      </c>
      <c r="P1534" s="132">
        <f>O1534*H1534</f>
        <v>0</v>
      </c>
      <c r="Q1534" s="132">
        <v>0</v>
      </c>
      <c r="R1534" s="132">
        <f>Q1534*H1534</f>
        <v>0</v>
      </c>
      <c r="S1534" s="132">
        <v>0</v>
      </c>
      <c r="T1534" s="133">
        <f>S1534*H1534</f>
        <v>0</v>
      </c>
      <c r="AR1534" s="134" t="s">
        <v>276</v>
      </c>
      <c r="AT1534" s="134" t="s">
        <v>150</v>
      </c>
      <c r="AU1534" s="134" t="s">
        <v>78</v>
      </c>
      <c r="AY1534" s="18" t="s">
        <v>147</v>
      </c>
      <c r="BE1534" s="135">
        <f>IF(N1534="základní",J1534,0)</f>
        <v>0</v>
      </c>
      <c r="BF1534" s="135">
        <f>IF(N1534="snížená",J1534,0)</f>
        <v>0</v>
      </c>
      <c r="BG1534" s="135">
        <f>IF(N1534="zákl. přenesená",J1534,0)</f>
        <v>0</v>
      </c>
      <c r="BH1534" s="135">
        <f>IF(N1534="sníž. přenesená",J1534,0)</f>
        <v>0</v>
      </c>
      <c r="BI1534" s="135">
        <f>IF(N1534="nulová",J1534,0)</f>
        <v>0</v>
      </c>
      <c r="BJ1534" s="18" t="s">
        <v>76</v>
      </c>
      <c r="BK1534" s="135">
        <f>ROUND(I1534*H1534,2)</f>
        <v>0</v>
      </c>
      <c r="BL1534" s="18" t="s">
        <v>276</v>
      </c>
      <c r="BM1534" s="134" t="s">
        <v>2413</v>
      </c>
    </row>
    <row r="1535" spans="2:65" s="1" customFormat="1">
      <c r="B1535" s="33"/>
      <c r="D1535" s="136" t="s">
        <v>157</v>
      </c>
      <c r="F1535" s="137" t="s">
        <v>2414</v>
      </c>
      <c r="I1535" s="138"/>
      <c r="L1535" s="33"/>
      <c r="M1535" s="139"/>
      <c r="T1535" s="54"/>
      <c r="AT1535" s="18" t="s">
        <v>157</v>
      </c>
      <c r="AU1535" s="18" t="s">
        <v>78</v>
      </c>
    </row>
    <row r="1536" spans="2:65" s="12" customFormat="1">
      <c r="B1536" s="140"/>
      <c r="D1536" s="141" t="s">
        <v>159</v>
      </c>
      <c r="E1536" s="142" t="s">
        <v>19</v>
      </c>
      <c r="F1536" s="143" t="s">
        <v>2415</v>
      </c>
      <c r="H1536" s="142" t="s">
        <v>19</v>
      </c>
      <c r="I1536" s="144"/>
      <c r="L1536" s="140"/>
      <c r="M1536" s="145"/>
      <c r="T1536" s="146"/>
      <c r="AT1536" s="142" t="s">
        <v>159</v>
      </c>
      <c r="AU1536" s="142" t="s">
        <v>78</v>
      </c>
      <c r="AV1536" s="12" t="s">
        <v>76</v>
      </c>
      <c r="AW1536" s="12" t="s">
        <v>32</v>
      </c>
      <c r="AX1536" s="12" t="s">
        <v>71</v>
      </c>
      <c r="AY1536" s="142" t="s">
        <v>147</v>
      </c>
    </row>
    <row r="1537" spans="2:65" s="13" customFormat="1">
      <c r="B1537" s="147"/>
      <c r="D1537" s="141" t="s">
        <v>159</v>
      </c>
      <c r="E1537" s="148" t="s">
        <v>19</v>
      </c>
      <c r="F1537" s="149" t="s">
        <v>2416</v>
      </c>
      <c r="H1537" s="150">
        <v>1</v>
      </c>
      <c r="I1537" s="151"/>
      <c r="L1537" s="147"/>
      <c r="M1537" s="152"/>
      <c r="T1537" s="153"/>
      <c r="AT1537" s="148" t="s">
        <v>159</v>
      </c>
      <c r="AU1537" s="148" t="s">
        <v>78</v>
      </c>
      <c r="AV1537" s="13" t="s">
        <v>78</v>
      </c>
      <c r="AW1537" s="13" t="s">
        <v>32</v>
      </c>
      <c r="AX1537" s="13" t="s">
        <v>76</v>
      </c>
      <c r="AY1537" s="148" t="s">
        <v>147</v>
      </c>
    </row>
    <row r="1538" spans="2:65" s="1" customFormat="1" ht="24.2" customHeight="1">
      <c r="B1538" s="33"/>
      <c r="C1538" s="161" t="s">
        <v>2417</v>
      </c>
      <c r="D1538" s="161" t="s">
        <v>338</v>
      </c>
      <c r="E1538" s="162" t="s">
        <v>2418</v>
      </c>
      <c r="F1538" s="163" t="s">
        <v>2419</v>
      </c>
      <c r="G1538" s="164" t="s">
        <v>166</v>
      </c>
      <c r="H1538" s="165">
        <v>1</v>
      </c>
      <c r="I1538" s="166"/>
      <c r="J1538" s="167">
        <f>ROUND(I1538*H1538,2)</f>
        <v>0</v>
      </c>
      <c r="K1538" s="163" t="s">
        <v>19</v>
      </c>
      <c r="L1538" s="168"/>
      <c r="M1538" s="169" t="s">
        <v>19</v>
      </c>
      <c r="N1538" s="170" t="s">
        <v>42</v>
      </c>
      <c r="P1538" s="132">
        <f>O1538*H1538</f>
        <v>0</v>
      </c>
      <c r="Q1538" s="132">
        <v>2.1000000000000001E-2</v>
      </c>
      <c r="R1538" s="132">
        <f>Q1538*H1538</f>
        <v>2.1000000000000001E-2</v>
      </c>
      <c r="S1538" s="132">
        <v>0</v>
      </c>
      <c r="T1538" s="133">
        <f>S1538*H1538</f>
        <v>0</v>
      </c>
      <c r="AR1538" s="134" t="s">
        <v>381</v>
      </c>
      <c r="AT1538" s="134" t="s">
        <v>338</v>
      </c>
      <c r="AU1538" s="134" t="s">
        <v>78</v>
      </c>
      <c r="AY1538" s="18" t="s">
        <v>147</v>
      </c>
      <c r="BE1538" s="135">
        <f>IF(N1538="základní",J1538,0)</f>
        <v>0</v>
      </c>
      <c r="BF1538" s="135">
        <f>IF(N1538="snížená",J1538,0)</f>
        <v>0</v>
      </c>
      <c r="BG1538" s="135">
        <f>IF(N1538="zákl. přenesená",J1538,0)</f>
        <v>0</v>
      </c>
      <c r="BH1538" s="135">
        <f>IF(N1538="sníž. přenesená",J1538,0)</f>
        <v>0</v>
      </c>
      <c r="BI1538" s="135">
        <f>IF(N1538="nulová",J1538,0)</f>
        <v>0</v>
      </c>
      <c r="BJ1538" s="18" t="s">
        <v>76</v>
      </c>
      <c r="BK1538" s="135">
        <f>ROUND(I1538*H1538,2)</f>
        <v>0</v>
      </c>
      <c r="BL1538" s="18" t="s">
        <v>276</v>
      </c>
      <c r="BM1538" s="134" t="s">
        <v>2420</v>
      </c>
    </row>
    <row r="1539" spans="2:65" s="12" customFormat="1" ht="22.5">
      <c r="B1539" s="140"/>
      <c r="D1539" s="141" t="s">
        <v>159</v>
      </c>
      <c r="E1539" s="142" t="s">
        <v>19</v>
      </c>
      <c r="F1539" s="143" t="s">
        <v>2421</v>
      </c>
      <c r="H1539" s="142" t="s">
        <v>19</v>
      </c>
      <c r="I1539" s="144"/>
      <c r="L1539" s="140"/>
      <c r="M1539" s="145"/>
      <c r="T1539" s="146"/>
      <c r="AT1539" s="142" t="s">
        <v>159</v>
      </c>
      <c r="AU1539" s="142" t="s">
        <v>78</v>
      </c>
      <c r="AV1539" s="12" t="s">
        <v>76</v>
      </c>
      <c r="AW1539" s="12" t="s">
        <v>32</v>
      </c>
      <c r="AX1539" s="12" t="s">
        <v>71</v>
      </c>
      <c r="AY1539" s="142" t="s">
        <v>147</v>
      </c>
    </row>
    <row r="1540" spans="2:65" s="13" customFormat="1">
      <c r="B1540" s="147"/>
      <c r="D1540" s="141" t="s">
        <v>159</v>
      </c>
      <c r="E1540" s="148" t="s">
        <v>19</v>
      </c>
      <c r="F1540" s="149" t="s">
        <v>2416</v>
      </c>
      <c r="H1540" s="150">
        <v>1</v>
      </c>
      <c r="I1540" s="151"/>
      <c r="L1540" s="147"/>
      <c r="M1540" s="152"/>
      <c r="T1540" s="153"/>
      <c r="AT1540" s="148" t="s">
        <v>159</v>
      </c>
      <c r="AU1540" s="148" t="s">
        <v>78</v>
      </c>
      <c r="AV1540" s="13" t="s">
        <v>78</v>
      </c>
      <c r="AW1540" s="13" t="s">
        <v>32</v>
      </c>
      <c r="AX1540" s="13" t="s">
        <v>76</v>
      </c>
      <c r="AY1540" s="148" t="s">
        <v>147</v>
      </c>
    </row>
    <row r="1541" spans="2:65" s="1" customFormat="1" ht="37.9" customHeight="1">
      <c r="B1541" s="33"/>
      <c r="C1541" s="123" t="s">
        <v>2422</v>
      </c>
      <c r="D1541" s="123" t="s">
        <v>150</v>
      </c>
      <c r="E1541" s="124" t="s">
        <v>2423</v>
      </c>
      <c r="F1541" s="125" t="s">
        <v>2424</v>
      </c>
      <c r="G1541" s="126" t="s">
        <v>166</v>
      </c>
      <c r="H1541" s="127">
        <v>2</v>
      </c>
      <c r="I1541" s="128"/>
      <c r="J1541" s="129">
        <f>ROUND(I1541*H1541,2)</f>
        <v>0</v>
      </c>
      <c r="K1541" s="125" t="s">
        <v>154</v>
      </c>
      <c r="L1541" s="33"/>
      <c r="M1541" s="130" t="s">
        <v>19</v>
      </c>
      <c r="N1541" s="131" t="s">
        <v>42</v>
      </c>
      <c r="P1541" s="132">
        <f>O1541*H1541</f>
        <v>0</v>
      </c>
      <c r="Q1541" s="132">
        <v>0</v>
      </c>
      <c r="R1541" s="132">
        <f>Q1541*H1541</f>
        <v>0</v>
      </c>
      <c r="S1541" s="132">
        <v>0</v>
      </c>
      <c r="T1541" s="133">
        <f>S1541*H1541</f>
        <v>0</v>
      </c>
      <c r="AR1541" s="134" t="s">
        <v>276</v>
      </c>
      <c r="AT1541" s="134" t="s">
        <v>150</v>
      </c>
      <c r="AU1541" s="134" t="s">
        <v>78</v>
      </c>
      <c r="AY1541" s="18" t="s">
        <v>147</v>
      </c>
      <c r="BE1541" s="135">
        <f>IF(N1541="základní",J1541,0)</f>
        <v>0</v>
      </c>
      <c r="BF1541" s="135">
        <f>IF(N1541="snížená",J1541,0)</f>
        <v>0</v>
      </c>
      <c r="BG1541" s="135">
        <f>IF(N1541="zákl. přenesená",J1541,0)</f>
        <v>0</v>
      </c>
      <c r="BH1541" s="135">
        <f>IF(N1541="sníž. přenesená",J1541,0)</f>
        <v>0</v>
      </c>
      <c r="BI1541" s="135">
        <f>IF(N1541="nulová",J1541,0)</f>
        <v>0</v>
      </c>
      <c r="BJ1541" s="18" t="s">
        <v>76</v>
      </c>
      <c r="BK1541" s="135">
        <f>ROUND(I1541*H1541,2)</f>
        <v>0</v>
      </c>
      <c r="BL1541" s="18" t="s">
        <v>276</v>
      </c>
      <c r="BM1541" s="134" t="s">
        <v>2425</v>
      </c>
    </row>
    <row r="1542" spans="2:65" s="1" customFormat="1">
      <c r="B1542" s="33"/>
      <c r="D1542" s="136" t="s">
        <v>157</v>
      </c>
      <c r="F1542" s="137" t="s">
        <v>2426</v>
      </c>
      <c r="I1542" s="138"/>
      <c r="L1542" s="33"/>
      <c r="M1542" s="139"/>
      <c r="T1542" s="54"/>
      <c r="AT1542" s="18" t="s">
        <v>157</v>
      </c>
      <c r="AU1542" s="18" t="s">
        <v>78</v>
      </c>
    </row>
    <row r="1543" spans="2:65" s="12" customFormat="1">
      <c r="B1543" s="140"/>
      <c r="D1543" s="141" t="s">
        <v>159</v>
      </c>
      <c r="E1543" s="142" t="s">
        <v>19</v>
      </c>
      <c r="F1543" s="143" t="s">
        <v>2368</v>
      </c>
      <c r="H1543" s="142" t="s">
        <v>19</v>
      </c>
      <c r="I1543" s="144"/>
      <c r="L1543" s="140"/>
      <c r="M1543" s="145"/>
      <c r="T1543" s="146"/>
      <c r="AT1543" s="142" t="s">
        <v>159</v>
      </c>
      <c r="AU1543" s="142" t="s">
        <v>78</v>
      </c>
      <c r="AV1543" s="12" t="s">
        <v>76</v>
      </c>
      <c r="AW1543" s="12" t="s">
        <v>32</v>
      </c>
      <c r="AX1543" s="12" t="s">
        <v>71</v>
      </c>
      <c r="AY1543" s="142" t="s">
        <v>147</v>
      </c>
    </row>
    <row r="1544" spans="2:65" s="13" customFormat="1">
      <c r="B1544" s="147"/>
      <c r="D1544" s="141" t="s">
        <v>159</v>
      </c>
      <c r="E1544" s="148" t="s">
        <v>19</v>
      </c>
      <c r="F1544" s="149" t="s">
        <v>2264</v>
      </c>
      <c r="H1544" s="150">
        <v>1</v>
      </c>
      <c r="I1544" s="151"/>
      <c r="L1544" s="147"/>
      <c r="M1544" s="152"/>
      <c r="T1544" s="153"/>
      <c r="AT1544" s="148" t="s">
        <v>159</v>
      </c>
      <c r="AU1544" s="148" t="s">
        <v>78</v>
      </c>
      <c r="AV1544" s="13" t="s">
        <v>78</v>
      </c>
      <c r="AW1544" s="13" t="s">
        <v>32</v>
      </c>
      <c r="AX1544" s="13" t="s">
        <v>71</v>
      </c>
      <c r="AY1544" s="148" t="s">
        <v>147</v>
      </c>
    </row>
    <row r="1545" spans="2:65" s="13" customFormat="1">
      <c r="B1545" s="147"/>
      <c r="D1545" s="141" t="s">
        <v>159</v>
      </c>
      <c r="E1545" s="148" t="s">
        <v>19</v>
      </c>
      <c r="F1545" s="149" t="s">
        <v>2265</v>
      </c>
      <c r="H1545" s="150">
        <v>1</v>
      </c>
      <c r="I1545" s="151"/>
      <c r="L1545" s="147"/>
      <c r="M1545" s="152"/>
      <c r="T1545" s="153"/>
      <c r="AT1545" s="148" t="s">
        <v>159</v>
      </c>
      <c r="AU1545" s="148" t="s">
        <v>78</v>
      </c>
      <c r="AV1545" s="13" t="s">
        <v>78</v>
      </c>
      <c r="AW1545" s="13" t="s">
        <v>32</v>
      </c>
      <c r="AX1545" s="13" t="s">
        <v>71</v>
      </c>
      <c r="AY1545" s="148" t="s">
        <v>147</v>
      </c>
    </row>
    <row r="1546" spans="2:65" s="14" customFormat="1">
      <c r="B1546" s="154"/>
      <c r="D1546" s="141" t="s">
        <v>159</v>
      </c>
      <c r="E1546" s="155" t="s">
        <v>19</v>
      </c>
      <c r="F1546" s="156" t="s">
        <v>163</v>
      </c>
      <c r="H1546" s="157">
        <v>2</v>
      </c>
      <c r="I1546" s="158"/>
      <c r="L1546" s="154"/>
      <c r="M1546" s="159"/>
      <c r="T1546" s="160"/>
      <c r="AT1546" s="155" t="s">
        <v>159</v>
      </c>
      <c r="AU1546" s="155" t="s">
        <v>78</v>
      </c>
      <c r="AV1546" s="14" t="s">
        <v>155</v>
      </c>
      <c r="AW1546" s="14" t="s">
        <v>32</v>
      </c>
      <c r="AX1546" s="14" t="s">
        <v>76</v>
      </c>
      <c r="AY1546" s="155" t="s">
        <v>147</v>
      </c>
    </row>
    <row r="1547" spans="2:65" s="1" customFormat="1" ht="24.2" customHeight="1">
      <c r="B1547" s="33"/>
      <c r="C1547" s="161" t="s">
        <v>2427</v>
      </c>
      <c r="D1547" s="161" t="s">
        <v>338</v>
      </c>
      <c r="E1547" s="162" t="s">
        <v>2428</v>
      </c>
      <c r="F1547" s="163" t="s">
        <v>2429</v>
      </c>
      <c r="G1547" s="164" t="s">
        <v>166</v>
      </c>
      <c r="H1547" s="165">
        <v>2</v>
      </c>
      <c r="I1547" s="166"/>
      <c r="J1547" s="167">
        <f>ROUND(I1547*H1547,2)</f>
        <v>0</v>
      </c>
      <c r="K1547" s="163" t="s">
        <v>19</v>
      </c>
      <c r="L1547" s="168"/>
      <c r="M1547" s="169" t="s">
        <v>19</v>
      </c>
      <c r="N1547" s="170" t="s">
        <v>42</v>
      </c>
      <c r="P1547" s="132">
        <f>O1547*H1547</f>
        <v>0</v>
      </c>
      <c r="Q1547" s="132">
        <v>1.95E-2</v>
      </c>
      <c r="R1547" s="132">
        <f>Q1547*H1547</f>
        <v>3.9E-2</v>
      </c>
      <c r="S1547" s="132">
        <v>0</v>
      </c>
      <c r="T1547" s="133">
        <f>S1547*H1547</f>
        <v>0</v>
      </c>
      <c r="AR1547" s="134" t="s">
        <v>381</v>
      </c>
      <c r="AT1547" s="134" t="s">
        <v>338</v>
      </c>
      <c r="AU1547" s="134" t="s">
        <v>78</v>
      </c>
      <c r="AY1547" s="18" t="s">
        <v>147</v>
      </c>
      <c r="BE1547" s="135">
        <f>IF(N1547="základní",J1547,0)</f>
        <v>0</v>
      </c>
      <c r="BF1547" s="135">
        <f>IF(N1547="snížená",J1547,0)</f>
        <v>0</v>
      </c>
      <c r="BG1547" s="135">
        <f>IF(N1547="zákl. přenesená",J1547,0)</f>
        <v>0</v>
      </c>
      <c r="BH1547" s="135">
        <f>IF(N1547="sníž. přenesená",J1547,0)</f>
        <v>0</v>
      </c>
      <c r="BI1547" s="135">
        <f>IF(N1547="nulová",J1547,0)</f>
        <v>0</v>
      </c>
      <c r="BJ1547" s="18" t="s">
        <v>76</v>
      </c>
      <c r="BK1547" s="135">
        <f>ROUND(I1547*H1547,2)</f>
        <v>0</v>
      </c>
      <c r="BL1547" s="18" t="s">
        <v>276</v>
      </c>
      <c r="BM1547" s="134" t="s">
        <v>2430</v>
      </c>
    </row>
    <row r="1548" spans="2:65" s="12" customFormat="1" ht="22.5">
      <c r="B1548" s="140"/>
      <c r="D1548" s="141" t="s">
        <v>159</v>
      </c>
      <c r="E1548" s="142" t="s">
        <v>19</v>
      </c>
      <c r="F1548" s="143" t="s">
        <v>2375</v>
      </c>
      <c r="H1548" s="142" t="s">
        <v>19</v>
      </c>
      <c r="I1548" s="144"/>
      <c r="L1548" s="140"/>
      <c r="M1548" s="145"/>
      <c r="T1548" s="146"/>
      <c r="AT1548" s="142" t="s">
        <v>159</v>
      </c>
      <c r="AU1548" s="142" t="s">
        <v>78</v>
      </c>
      <c r="AV1548" s="12" t="s">
        <v>76</v>
      </c>
      <c r="AW1548" s="12" t="s">
        <v>32</v>
      </c>
      <c r="AX1548" s="12" t="s">
        <v>71</v>
      </c>
      <c r="AY1548" s="142" t="s">
        <v>147</v>
      </c>
    </row>
    <row r="1549" spans="2:65" s="13" customFormat="1">
      <c r="B1549" s="147"/>
      <c r="D1549" s="141" t="s">
        <v>159</v>
      </c>
      <c r="E1549" s="148" t="s">
        <v>19</v>
      </c>
      <c r="F1549" s="149" t="s">
        <v>2264</v>
      </c>
      <c r="H1549" s="150">
        <v>1</v>
      </c>
      <c r="I1549" s="151"/>
      <c r="L1549" s="147"/>
      <c r="M1549" s="152"/>
      <c r="T1549" s="153"/>
      <c r="AT1549" s="148" t="s">
        <v>159</v>
      </c>
      <c r="AU1549" s="148" t="s">
        <v>78</v>
      </c>
      <c r="AV1549" s="13" t="s">
        <v>78</v>
      </c>
      <c r="AW1549" s="13" t="s">
        <v>32</v>
      </c>
      <c r="AX1549" s="13" t="s">
        <v>71</v>
      </c>
      <c r="AY1549" s="148" t="s">
        <v>147</v>
      </c>
    </row>
    <row r="1550" spans="2:65" s="13" customFormat="1">
      <c r="B1550" s="147"/>
      <c r="D1550" s="141" t="s">
        <v>159</v>
      </c>
      <c r="E1550" s="148" t="s">
        <v>19</v>
      </c>
      <c r="F1550" s="149" t="s">
        <v>2265</v>
      </c>
      <c r="H1550" s="150">
        <v>1</v>
      </c>
      <c r="I1550" s="151"/>
      <c r="L1550" s="147"/>
      <c r="M1550" s="152"/>
      <c r="T1550" s="153"/>
      <c r="AT1550" s="148" t="s">
        <v>159</v>
      </c>
      <c r="AU1550" s="148" t="s">
        <v>78</v>
      </c>
      <c r="AV1550" s="13" t="s">
        <v>78</v>
      </c>
      <c r="AW1550" s="13" t="s">
        <v>32</v>
      </c>
      <c r="AX1550" s="13" t="s">
        <v>71</v>
      </c>
      <c r="AY1550" s="148" t="s">
        <v>147</v>
      </c>
    </row>
    <row r="1551" spans="2:65" s="14" customFormat="1">
      <c r="B1551" s="154"/>
      <c r="D1551" s="141" t="s">
        <v>159</v>
      </c>
      <c r="E1551" s="155" t="s">
        <v>19</v>
      </c>
      <c r="F1551" s="156" t="s">
        <v>163</v>
      </c>
      <c r="H1551" s="157">
        <v>2</v>
      </c>
      <c r="I1551" s="158"/>
      <c r="L1551" s="154"/>
      <c r="M1551" s="159"/>
      <c r="T1551" s="160"/>
      <c r="AT1551" s="155" t="s">
        <v>159</v>
      </c>
      <c r="AU1551" s="155" t="s">
        <v>78</v>
      </c>
      <c r="AV1551" s="14" t="s">
        <v>155</v>
      </c>
      <c r="AW1551" s="14" t="s">
        <v>32</v>
      </c>
      <c r="AX1551" s="14" t="s">
        <v>76</v>
      </c>
      <c r="AY1551" s="155" t="s">
        <v>147</v>
      </c>
    </row>
    <row r="1552" spans="2:65" s="1" customFormat="1" ht="37.9" customHeight="1">
      <c r="B1552" s="33"/>
      <c r="C1552" s="123" t="s">
        <v>2431</v>
      </c>
      <c r="D1552" s="123" t="s">
        <v>150</v>
      </c>
      <c r="E1552" s="124" t="s">
        <v>2432</v>
      </c>
      <c r="F1552" s="125" t="s">
        <v>2433</v>
      </c>
      <c r="G1552" s="126" t="s">
        <v>166</v>
      </c>
      <c r="H1552" s="127">
        <v>2</v>
      </c>
      <c r="I1552" s="128"/>
      <c r="J1552" s="129">
        <f>ROUND(I1552*H1552,2)</f>
        <v>0</v>
      </c>
      <c r="K1552" s="125" t="s">
        <v>19</v>
      </c>
      <c r="L1552" s="33"/>
      <c r="M1552" s="130" t="s">
        <v>19</v>
      </c>
      <c r="N1552" s="131" t="s">
        <v>42</v>
      </c>
      <c r="P1552" s="132">
        <f>O1552*H1552</f>
        <v>0</v>
      </c>
      <c r="Q1552" s="132">
        <v>0</v>
      </c>
      <c r="R1552" s="132">
        <f>Q1552*H1552</f>
        <v>0</v>
      </c>
      <c r="S1552" s="132">
        <v>6.9999999999999999E-4</v>
      </c>
      <c r="T1552" s="133">
        <f>S1552*H1552</f>
        <v>1.4E-3</v>
      </c>
      <c r="AR1552" s="134" t="s">
        <v>276</v>
      </c>
      <c r="AT1552" s="134" t="s">
        <v>150</v>
      </c>
      <c r="AU1552" s="134" t="s">
        <v>78</v>
      </c>
      <c r="AY1552" s="18" t="s">
        <v>147</v>
      </c>
      <c r="BE1552" s="135">
        <f>IF(N1552="základní",J1552,0)</f>
        <v>0</v>
      </c>
      <c r="BF1552" s="135">
        <f>IF(N1552="snížená",J1552,0)</f>
        <v>0</v>
      </c>
      <c r="BG1552" s="135">
        <f>IF(N1552="zákl. přenesená",J1552,0)</f>
        <v>0</v>
      </c>
      <c r="BH1552" s="135">
        <f>IF(N1552="sníž. přenesená",J1552,0)</f>
        <v>0</v>
      </c>
      <c r="BI1552" s="135">
        <f>IF(N1552="nulová",J1552,0)</f>
        <v>0</v>
      </c>
      <c r="BJ1552" s="18" t="s">
        <v>76</v>
      </c>
      <c r="BK1552" s="135">
        <f>ROUND(I1552*H1552,2)</f>
        <v>0</v>
      </c>
      <c r="BL1552" s="18" t="s">
        <v>276</v>
      </c>
      <c r="BM1552" s="134" t="s">
        <v>2434</v>
      </c>
    </row>
    <row r="1553" spans="2:65" s="13" customFormat="1">
      <c r="B1553" s="147"/>
      <c r="D1553" s="141" t="s">
        <v>159</v>
      </c>
      <c r="E1553" s="148" t="s">
        <v>19</v>
      </c>
      <c r="F1553" s="149" t="s">
        <v>2435</v>
      </c>
      <c r="H1553" s="150">
        <v>2</v>
      </c>
      <c r="I1553" s="151"/>
      <c r="L1553" s="147"/>
      <c r="M1553" s="152"/>
      <c r="T1553" s="153"/>
      <c r="AT1553" s="148" t="s">
        <v>159</v>
      </c>
      <c r="AU1553" s="148" t="s">
        <v>78</v>
      </c>
      <c r="AV1553" s="13" t="s">
        <v>78</v>
      </c>
      <c r="AW1553" s="13" t="s">
        <v>32</v>
      </c>
      <c r="AX1553" s="13" t="s">
        <v>71</v>
      </c>
      <c r="AY1553" s="148" t="s">
        <v>147</v>
      </c>
    </row>
    <row r="1554" spans="2:65" s="14" customFormat="1">
      <c r="B1554" s="154"/>
      <c r="D1554" s="141" t="s">
        <v>159</v>
      </c>
      <c r="E1554" s="155" t="s">
        <v>19</v>
      </c>
      <c r="F1554" s="156" t="s">
        <v>163</v>
      </c>
      <c r="H1554" s="157">
        <v>2</v>
      </c>
      <c r="I1554" s="158"/>
      <c r="L1554" s="154"/>
      <c r="M1554" s="159"/>
      <c r="T1554" s="160"/>
      <c r="AT1554" s="155" t="s">
        <v>159</v>
      </c>
      <c r="AU1554" s="155" t="s">
        <v>78</v>
      </c>
      <c r="AV1554" s="14" t="s">
        <v>155</v>
      </c>
      <c r="AW1554" s="14" t="s">
        <v>32</v>
      </c>
      <c r="AX1554" s="14" t="s">
        <v>76</v>
      </c>
      <c r="AY1554" s="155" t="s">
        <v>147</v>
      </c>
    </row>
    <row r="1555" spans="2:65" s="1" customFormat="1" ht="44.25" customHeight="1">
      <c r="B1555" s="33"/>
      <c r="C1555" s="123" t="s">
        <v>2436</v>
      </c>
      <c r="D1555" s="123" t="s">
        <v>150</v>
      </c>
      <c r="E1555" s="124" t="s">
        <v>2437</v>
      </c>
      <c r="F1555" s="125" t="s">
        <v>2438</v>
      </c>
      <c r="G1555" s="126" t="s">
        <v>166</v>
      </c>
      <c r="H1555" s="127">
        <v>2</v>
      </c>
      <c r="I1555" s="128"/>
      <c r="J1555" s="129">
        <f>ROUND(I1555*H1555,2)</f>
        <v>0</v>
      </c>
      <c r="K1555" s="125" t="s">
        <v>19</v>
      </c>
      <c r="L1555" s="33"/>
      <c r="M1555" s="130" t="s">
        <v>19</v>
      </c>
      <c r="N1555" s="131" t="s">
        <v>42</v>
      </c>
      <c r="P1555" s="132">
        <f>O1555*H1555</f>
        <v>0</v>
      </c>
      <c r="Q1555" s="132">
        <v>0</v>
      </c>
      <c r="R1555" s="132">
        <f>Q1555*H1555</f>
        <v>0</v>
      </c>
      <c r="S1555" s="132">
        <v>6.9999999999999999E-4</v>
      </c>
      <c r="T1555" s="133">
        <f>S1555*H1555</f>
        <v>1.4E-3</v>
      </c>
      <c r="AR1555" s="134" t="s">
        <v>276</v>
      </c>
      <c r="AT1555" s="134" t="s">
        <v>150</v>
      </c>
      <c r="AU1555" s="134" t="s">
        <v>78</v>
      </c>
      <c r="AY1555" s="18" t="s">
        <v>147</v>
      </c>
      <c r="BE1555" s="135">
        <f>IF(N1555="základní",J1555,0)</f>
        <v>0</v>
      </c>
      <c r="BF1555" s="135">
        <f>IF(N1555="snížená",J1555,0)</f>
        <v>0</v>
      </c>
      <c r="BG1555" s="135">
        <f>IF(N1555="zákl. přenesená",J1555,0)</f>
        <v>0</v>
      </c>
      <c r="BH1555" s="135">
        <f>IF(N1555="sníž. přenesená",J1555,0)</f>
        <v>0</v>
      </c>
      <c r="BI1555" s="135">
        <f>IF(N1555="nulová",J1555,0)</f>
        <v>0</v>
      </c>
      <c r="BJ1555" s="18" t="s">
        <v>76</v>
      </c>
      <c r="BK1555" s="135">
        <f>ROUND(I1555*H1555,2)</f>
        <v>0</v>
      </c>
      <c r="BL1555" s="18" t="s">
        <v>276</v>
      </c>
      <c r="BM1555" s="134" t="s">
        <v>2439</v>
      </c>
    </row>
    <row r="1556" spans="2:65" s="13" customFormat="1">
      <c r="B1556" s="147"/>
      <c r="D1556" s="141" t="s">
        <v>159</v>
      </c>
      <c r="E1556" s="148" t="s">
        <v>19</v>
      </c>
      <c r="F1556" s="149" t="s">
        <v>2440</v>
      </c>
      <c r="H1556" s="150">
        <v>2</v>
      </c>
      <c r="I1556" s="151"/>
      <c r="L1556" s="147"/>
      <c r="M1556" s="152"/>
      <c r="T1556" s="153"/>
      <c r="AT1556" s="148" t="s">
        <v>159</v>
      </c>
      <c r="AU1556" s="148" t="s">
        <v>78</v>
      </c>
      <c r="AV1556" s="13" t="s">
        <v>78</v>
      </c>
      <c r="AW1556" s="13" t="s">
        <v>32</v>
      </c>
      <c r="AX1556" s="13" t="s">
        <v>71</v>
      </c>
      <c r="AY1556" s="148" t="s">
        <v>147</v>
      </c>
    </row>
    <row r="1557" spans="2:65" s="14" customFormat="1">
      <c r="B1557" s="154"/>
      <c r="D1557" s="141" t="s">
        <v>159</v>
      </c>
      <c r="E1557" s="155" t="s">
        <v>19</v>
      </c>
      <c r="F1557" s="156" t="s">
        <v>163</v>
      </c>
      <c r="H1557" s="157">
        <v>2</v>
      </c>
      <c r="I1557" s="158"/>
      <c r="L1557" s="154"/>
      <c r="M1557" s="159"/>
      <c r="T1557" s="160"/>
      <c r="AT1557" s="155" t="s">
        <v>159</v>
      </c>
      <c r="AU1557" s="155" t="s">
        <v>78</v>
      </c>
      <c r="AV1557" s="14" t="s">
        <v>155</v>
      </c>
      <c r="AW1557" s="14" t="s">
        <v>32</v>
      </c>
      <c r="AX1557" s="14" t="s">
        <v>76</v>
      </c>
      <c r="AY1557" s="155" t="s">
        <v>147</v>
      </c>
    </row>
    <row r="1558" spans="2:65" s="1" customFormat="1" ht="37.9" customHeight="1">
      <c r="B1558" s="33"/>
      <c r="C1558" s="123" t="s">
        <v>2441</v>
      </c>
      <c r="D1558" s="123" t="s">
        <v>150</v>
      </c>
      <c r="E1558" s="124" t="s">
        <v>2442</v>
      </c>
      <c r="F1558" s="125" t="s">
        <v>2443</v>
      </c>
      <c r="G1558" s="126" t="s">
        <v>166</v>
      </c>
      <c r="H1558" s="127">
        <v>4</v>
      </c>
      <c r="I1558" s="128"/>
      <c r="J1558" s="129">
        <f>ROUND(I1558*H1558,2)</f>
        <v>0</v>
      </c>
      <c r="K1558" s="125" t="s">
        <v>154</v>
      </c>
      <c r="L1558" s="33"/>
      <c r="M1558" s="130" t="s">
        <v>19</v>
      </c>
      <c r="N1558" s="131" t="s">
        <v>42</v>
      </c>
      <c r="P1558" s="132">
        <f>O1558*H1558</f>
        <v>0</v>
      </c>
      <c r="Q1558" s="132">
        <v>0</v>
      </c>
      <c r="R1558" s="132">
        <f>Q1558*H1558</f>
        <v>0</v>
      </c>
      <c r="S1558" s="132">
        <v>1.1999999999999999E-3</v>
      </c>
      <c r="T1558" s="133">
        <f>S1558*H1558</f>
        <v>4.7999999999999996E-3</v>
      </c>
      <c r="AR1558" s="134" t="s">
        <v>276</v>
      </c>
      <c r="AT1558" s="134" t="s">
        <v>150</v>
      </c>
      <c r="AU1558" s="134" t="s">
        <v>78</v>
      </c>
      <c r="AY1558" s="18" t="s">
        <v>147</v>
      </c>
      <c r="BE1558" s="135">
        <f>IF(N1558="základní",J1558,0)</f>
        <v>0</v>
      </c>
      <c r="BF1558" s="135">
        <f>IF(N1558="snížená",J1558,0)</f>
        <v>0</v>
      </c>
      <c r="BG1558" s="135">
        <f>IF(N1558="zákl. přenesená",J1558,0)</f>
        <v>0</v>
      </c>
      <c r="BH1558" s="135">
        <f>IF(N1558="sníž. přenesená",J1558,0)</f>
        <v>0</v>
      </c>
      <c r="BI1558" s="135">
        <f>IF(N1558="nulová",J1558,0)</f>
        <v>0</v>
      </c>
      <c r="BJ1558" s="18" t="s">
        <v>76</v>
      </c>
      <c r="BK1558" s="135">
        <f>ROUND(I1558*H1558,2)</f>
        <v>0</v>
      </c>
      <c r="BL1558" s="18" t="s">
        <v>276</v>
      </c>
      <c r="BM1558" s="134" t="s">
        <v>2444</v>
      </c>
    </row>
    <row r="1559" spans="2:65" s="1" customFormat="1">
      <c r="B1559" s="33"/>
      <c r="D1559" s="136" t="s">
        <v>157</v>
      </c>
      <c r="F1559" s="137" t="s">
        <v>2445</v>
      </c>
      <c r="I1559" s="138"/>
      <c r="L1559" s="33"/>
      <c r="M1559" s="139"/>
      <c r="T1559" s="54"/>
      <c r="AT1559" s="18" t="s">
        <v>157</v>
      </c>
      <c r="AU1559" s="18" t="s">
        <v>78</v>
      </c>
    </row>
    <row r="1560" spans="2:65" s="12" customFormat="1">
      <c r="B1560" s="140"/>
      <c r="D1560" s="141" t="s">
        <v>159</v>
      </c>
      <c r="E1560" s="142" t="s">
        <v>19</v>
      </c>
      <c r="F1560" s="143" t="s">
        <v>2446</v>
      </c>
      <c r="H1560" s="142" t="s">
        <v>19</v>
      </c>
      <c r="I1560" s="144"/>
      <c r="L1560" s="140"/>
      <c r="M1560" s="145"/>
      <c r="T1560" s="146"/>
      <c r="AT1560" s="142" t="s">
        <v>159</v>
      </c>
      <c r="AU1560" s="142" t="s">
        <v>78</v>
      </c>
      <c r="AV1560" s="12" t="s">
        <v>76</v>
      </c>
      <c r="AW1560" s="12" t="s">
        <v>32</v>
      </c>
      <c r="AX1560" s="12" t="s">
        <v>71</v>
      </c>
      <c r="AY1560" s="142" t="s">
        <v>147</v>
      </c>
    </row>
    <row r="1561" spans="2:65" s="13" customFormat="1">
      <c r="B1561" s="147"/>
      <c r="D1561" s="141" t="s">
        <v>159</v>
      </c>
      <c r="E1561" s="148" t="s">
        <v>19</v>
      </c>
      <c r="F1561" s="149" t="s">
        <v>2447</v>
      </c>
      <c r="H1561" s="150">
        <v>4</v>
      </c>
      <c r="I1561" s="151"/>
      <c r="L1561" s="147"/>
      <c r="M1561" s="152"/>
      <c r="T1561" s="153"/>
      <c r="AT1561" s="148" t="s">
        <v>159</v>
      </c>
      <c r="AU1561" s="148" t="s">
        <v>78</v>
      </c>
      <c r="AV1561" s="13" t="s">
        <v>78</v>
      </c>
      <c r="AW1561" s="13" t="s">
        <v>32</v>
      </c>
      <c r="AX1561" s="13" t="s">
        <v>76</v>
      </c>
      <c r="AY1561" s="148" t="s">
        <v>147</v>
      </c>
    </row>
    <row r="1562" spans="2:65" s="1" customFormat="1" ht="33" customHeight="1">
      <c r="B1562" s="33"/>
      <c r="C1562" s="123" t="s">
        <v>2448</v>
      </c>
      <c r="D1562" s="123" t="s">
        <v>150</v>
      </c>
      <c r="E1562" s="124" t="s">
        <v>2449</v>
      </c>
      <c r="F1562" s="125" t="s">
        <v>2450</v>
      </c>
      <c r="G1562" s="126" t="s">
        <v>166</v>
      </c>
      <c r="H1562" s="127">
        <v>15</v>
      </c>
      <c r="I1562" s="128"/>
      <c r="J1562" s="129">
        <f>ROUND(I1562*H1562,2)</f>
        <v>0</v>
      </c>
      <c r="K1562" s="125" t="s">
        <v>19</v>
      </c>
      <c r="L1562" s="33"/>
      <c r="M1562" s="130" t="s">
        <v>19</v>
      </c>
      <c r="N1562" s="131" t="s">
        <v>42</v>
      </c>
      <c r="P1562" s="132">
        <f>O1562*H1562</f>
        <v>0</v>
      </c>
      <c r="Q1562" s="132">
        <v>2.5000000000000001E-4</v>
      </c>
      <c r="R1562" s="132">
        <f>Q1562*H1562</f>
        <v>3.7499999999999999E-3</v>
      </c>
      <c r="S1562" s="132">
        <v>3.7999999999999999E-2</v>
      </c>
      <c r="T1562" s="133">
        <f>S1562*H1562</f>
        <v>0.56999999999999995</v>
      </c>
      <c r="AR1562" s="134" t="s">
        <v>276</v>
      </c>
      <c r="AT1562" s="134" t="s">
        <v>150</v>
      </c>
      <c r="AU1562" s="134" t="s">
        <v>78</v>
      </c>
      <c r="AY1562" s="18" t="s">
        <v>147</v>
      </c>
      <c r="BE1562" s="135">
        <f>IF(N1562="základní",J1562,0)</f>
        <v>0</v>
      </c>
      <c r="BF1562" s="135">
        <f>IF(N1562="snížená",J1562,0)</f>
        <v>0</v>
      </c>
      <c r="BG1562" s="135">
        <f>IF(N1562="zákl. přenesená",J1562,0)</f>
        <v>0</v>
      </c>
      <c r="BH1562" s="135">
        <f>IF(N1562="sníž. přenesená",J1562,0)</f>
        <v>0</v>
      </c>
      <c r="BI1562" s="135">
        <f>IF(N1562="nulová",J1562,0)</f>
        <v>0</v>
      </c>
      <c r="BJ1562" s="18" t="s">
        <v>76</v>
      </c>
      <c r="BK1562" s="135">
        <f>ROUND(I1562*H1562,2)</f>
        <v>0</v>
      </c>
      <c r="BL1562" s="18" t="s">
        <v>276</v>
      </c>
      <c r="BM1562" s="134" t="s">
        <v>2451</v>
      </c>
    </row>
    <row r="1563" spans="2:65" s="12" customFormat="1">
      <c r="B1563" s="140"/>
      <c r="D1563" s="141" t="s">
        <v>159</v>
      </c>
      <c r="E1563" s="142" t="s">
        <v>19</v>
      </c>
      <c r="F1563" s="143" t="s">
        <v>2452</v>
      </c>
      <c r="H1563" s="142" t="s">
        <v>19</v>
      </c>
      <c r="I1563" s="144"/>
      <c r="L1563" s="140"/>
      <c r="M1563" s="145"/>
      <c r="T1563" s="146"/>
      <c r="AT1563" s="142" t="s">
        <v>159</v>
      </c>
      <c r="AU1563" s="142" t="s">
        <v>78</v>
      </c>
      <c r="AV1563" s="12" t="s">
        <v>76</v>
      </c>
      <c r="AW1563" s="12" t="s">
        <v>32</v>
      </c>
      <c r="AX1563" s="12" t="s">
        <v>71</v>
      </c>
      <c r="AY1563" s="142" t="s">
        <v>147</v>
      </c>
    </row>
    <row r="1564" spans="2:65" s="13" customFormat="1">
      <c r="B1564" s="147"/>
      <c r="D1564" s="141" t="s">
        <v>159</v>
      </c>
      <c r="E1564" s="148" t="s">
        <v>19</v>
      </c>
      <c r="F1564" s="149" t="s">
        <v>2453</v>
      </c>
      <c r="H1564" s="150">
        <v>3</v>
      </c>
      <c r="I1564" s="151"/>
      <c r="L1564" s="147"/>
      <c r="M1564" s="152"/>
      <c r="T1564" s="153"/>
      <c r="AT1564" s="148" t="s">
        <v>159</v>
      </c>
      <c r="AU1564" s="148" t="s">
        <v>78</v>
      </c>
      <c r="AV1564" s="13" t="s">
        <v>78</v>
      </c>
      <c r="AW1564" s="13" t="s">
        <v>32</v>
      </c>
      <c r="AX1564" s="13" t="s">
        <v>71</v>
      </c>
      <c r="AY1564" s="148" t="s">
        <v>147</v>
      </c>
    </row>
    <row r="1565" spans="2:65" s="13" customFormat="1">
      <c r="B1565" s="147"/>
      <c r="D1565" s="141" t="s">
        <v>159</v>
      </c>
      <c r="E1565" s="148" t="s">
        <v>19</v>
      </c>
      <c r="F1565" s="149" t="s">
        <v>2454</v>
      </c>
      <c r="H1565" s="150">
        <v>3</v>
      </c>
      <c r="I1565" s="151"/>
      <c r="L1565" s="147"/>
      <c r="M1565" s="152"/>
      <c r="T1565" s="153"/>
      <c r="AT1565" s="148" t="s">
        <v>159</v>
      </c>
      <c r="AU1565" s="148" t="s">
        <v>78</v>
      </c>
      <c r="AV1565" s="13" t="s">
        <v>78</v>
      </c>
      <c r="AW1565" s="13" t="s">
        <v>32</v>
      </c>
      <c r="AX1565" s="13" t="s">
        <v>71</v>
      </c>
      <c r="AY1565" s="148" t="s">
        <v>147</v>
      </c>
    </row>
    <row r="1566" spans="2:65" s="13" customFormat="1">
      <c r="B1566" s="147"/>
      <c r="D1566" s="141" t="s">
        <v>159</v>
      </c>
      <c r="E1566" s="148" t="s">
        <v>19</v>
      </c>
      <c r="F1566" s="149" t="s">
        <v>2455</v>
      </c>
      <c r="H1566" s="150">
        <v>1</v>
      </c>
      <c r="I1566" s="151"/>
      <c r="L1566" s="147"/>
      <c r="M1566" s="152"/>
      <c r="T1566" s="153"/>
      <c r="AT1566" s="148" t="s">
        <v>159</v>
      </c>
      <c r="AU1566" s="148" t="s">
        <v>78</v>
      </c>
      <c r="AV1566" s="13" t="s">
        <v>78</v>
      </c>
      <c r="AW1566" s="13" t="s">
        <v>32</v>
      </c>
      <c r="AX1566" s="13" t="s">
        <v>71</v>
      </c>
      <c r="AY1566" s="148" t="s">
        <v>147</v>
      </c>
    </row>
    <row r="1567" spans="2:65" s="13" customFormat="1">
      <c r="B1567" s="147"/>
      <c r="D1567" s="141" t="s">
        <v>159</v>
      </c>
      <c r="E1567" s="148" t="s">
        <v>19</v>
      </c>
      <c r="F1567" s="149" t="s">
        <v>2456</v>
      </c>
      <c r="H1567" s="150">
        <v>2</v>
      </c>
      <c r="I1567" s="151"/>
      <c r="L1567" s="147"/>
      <c r="M1567" s="152"/>
      <c r="T1567" s="153"/>
      <c r="AT1567" s="148" t="s">
        <v>159</v>
      </c>
      <c r="AU1567" s="148" t="s">
        <v>78</v>
      </c>
      <c r="AV1567" s="13" t="s">
        <v>78</v>
      </c>
      <c r="AW1567" s="13" t="s">
        <v>32</v>
      </c>
      <c r="AX1567" s="13" t="s">
        <v>71</v>
      </c>
      <c r="AY1567" s="148" t="s">
        <v>147</v>
      </c>
    </row>
    <row r="1568" spans="2:65" s="13" customFormat="1">
      <c r="B1568" s="147"/>
      <c r="D1568" s="141" t="s">
        <v>159</v>
      </c>
      <c r="E1568" s="148" t="s">
        <v>19</v>
      </c>
      <c r="F1568" s="149" t="s">
        <v>2457</v>
      </c>
      <c r="H1568" s="150">
        <v>2</v>
      </c>
      <c r="I1568" s="151"/>
      <c r="L1568" s="147"/>
      <c r="M1568" s="152"/>
      <c r="T1568" s="153"/>
      <c r="AT1568" s="148" t="s">
        <v>159</v>
      </c>
      <c r="AU1568" s="148" t="s">
        <v>78</v>
      </c>
      <c r="AV1568" s="13" t="s">
        <v>78</v>
      </c>
      <c r="AW1568" s="13" t="s">
        <v>32</v>
      </c>
      <c r="AX1568" s="13" t="s">
        <v>71</v>
      </c>
      <c r="AY1568" s="148" t="s">
        <v>147</v>
      </c>
    </row>
    <row r="1569" spans="2:65" s="13" customFormat="1">
      <c r="B1569" s="147"/>
      <c r="D1569" s="141" t="s">
        <v>159</v>
      </c>
      <c r="E1569" s="148" t="s">
        <v>19</v>
      </c>
      <c r="F1569" s="149" t="s">
        <v>2458</v>
      </c>
      <c r="H1569" s="150">
        <v>4</v>
      </c>
      <c r="I1569" s="151"/>
      <c r="L1569" s="147"/>
      <c r="M1569" s="152"/>
      <c r="T1569" s="153"/>
      <c r="AT1569" s="148" t="s">
        <v>159</v>
      </c>
      <c r="AU1569" s="148" t="s">
        <v>78</v>
      </c>
      <c r="AV1569" s="13" t="s">
        <v>78</v>
      </c>
      <c r="AW1569" s="13" t="s">
        <v>32</v>
      </c>
      <c r="AX1569" s="13" t="s">
        <v>71</v>
      </c>
      <c r="AY1569" s="148" t="s">
        <v>147</v>
      </c>
    </row>
    <row r="1570" spans="2:65" s="14" customFormat="1">
      <c r="B1570" s="154"/>
      <c r="D1570" s="141" t="s">
        <v>159</v>
      </c>
      <c r="E1570" s="155" t="s">
        <v>19</v>
      </c>
      <c r="F1570" s="156" t="s">
        <v>163</v>
      </c>
      <c r="H1570" s="157">
        <v>15</v>
      </c>
      <c r="I1570" s="158"/>
      <c r="L1570" s="154"/>
      <c r="M1570" s="159"/>
      <c r="T1570" s="160"/>
      <c r="AT1570" s="155" t="s">
        <v>159</v>
      </c>
      <c r="AU1570" s="155" t="s">
        <v>78</v>
      </c>
      <c r="AV1570" s="14" t="s">
        <v>155</v>
      </c>
      <c r="AW1570" s="14" t="s">
        <v>32</v>
      </c>
      <c r="AX1570" s="14" t="s">
        <v>76</v>
      </c>
      <c r="AY1570" s="155" t="s">
        <v>147</v>
      </c>
    </row>
    <row r="1571" spans="2:65" s="1" customFormat="1" ht="37.9" customHeight="1">
      <c r="B1571" s="33"/>
      <c r="C1571" s="123" t="s">
        <v>2459</v>
      </c>
      <c r="D1571" s="123" t="s">
        <v>150</v>
      </c>
      <c r="E1571" s="124" t="s">
        <v>2460</v>
      </c>
      <c r="F1571" s="125" t="s">
        <v>2461</v>
      </c>
      <c r="G1571" s="126" t="s">
        <v>166</v>
      </c>
      <c r="H1571" s="127">
        <v>3</v>
      </c>
      <c r="I1571" s="128"/>
      <c r="J1571" s="129">
        <f>ROUND(I1571*H1571,2)</f>
        <v>0</v>
      </c>
      <c r="K1571" s="125" t="s">
        <v>154</v>
      </c>
      <c r="L1571" s="33"/>
      <c r="M1571" s="130" t="s">
        <v>19</v>
      </c>
      <c r="N1571" s="131" t="s">
        <v>42</v>
      </c>
      <c r="P1571" s="132">
        <f>O1571*H1571</f>
        <v>0</v>
      </c>
      <c r="Q1571" s="132">
        <v>4.4999999999999999E-4</v>
      </c>
      <c r="R1571" s="132">
        <f>Q1571*H1571</f>
        <v>1.3500000000000001E-3</v>
      </c>
      <c r="S1571" s="132">
        <v>0</v>
      </c>
      <c r="T1571" s="133">
        <f>S1571*H1571</f>
        <v>0</v>
      </c>
      <c r="AR1571" s="134" t="s">
        <v>276</v>
      </c>
      <c r="AT1571" s="134" t="s">
        <v>150</v>
      </c>
      <c r="AU1571" s="134" t="s">
        <v>78</v>
      </c>
      <c r="AY1571" s="18" t="s">
        <v>147</v>
      </c>
      <c r="BE1571" s="135">
        <f>IF(N1571="základní",J1571,0)</f>
        <v>0</v>
      </c>
      <c r="BF1571" s="135">
        <f>IF(N1571="snížená",J1571,0)</f>
        <v>0</v>
      </c>
      <c r="BG1571" s="135">
        <f>IF(N1571="zákl. přenesená",J1571,0)</f>
        <v>0</v>
      </c>
      <c r="BH1571" s="135">
        <f>IF(N1571="sníž. přenesená",J1571,0)</f>
        <v>0</v>
      </c>
      <c r="BI1571" s="135">
        <f>IF(N1571="nulová",J1571,0)</f>
        <v>0</v>
      </c>
      <c r="BJ1571" s="18" t="s">
        <v>76</v>
      </c>
      <c r="BK1571" s="135">
        <f>ROUND(I1571*H1571,2)</f>
        <v>0</v>
      </c>
      <c r="BL1571" s="18" t="s">
        <v>276</v>
      </c>
      <c r="BM1571" s="134" t="s">
        <v>2462</v>
      </c>
    </row>
    <row r="1572" spans="2:65" s="1" customFormat="1">
      <c r="B1572" s="33"/>
      <c r="D1572" s="136" t="s">
        <v>157</v>
      </c>
      <c r="F1572" s="137" t="s">
        <v>2463</v>
      </c>
      <c r="I1572" s="138"/>
      <c r="L1572" s="33"/>
      <c r="M1572" s="139"/>
      <c r="T1572" s="54"/>
      <c r="AT1572" s="18" t="s">
        <v>157</v>
      </c>
      <c r="AU1572" s="18" t="s">
        <v>78</v>
      </c>
    </row>
    <row r="1573" spans="2:65" s="12" customFormat="1">
      <c r="B1573" s="140"/>
      <c r="D1573" s="141" t="s">
        <v>159</v>
      </c>
      <c r="E1573" s="142" t="s">
        <v>19</v>
      </c>
      <c r="F1573" s="143" t="s">
        <v>2464</v>
      </c>
      <c r="H1573" s="142" t="s">
        <v>19</v>
      </c>
      <c r="I1573" s="144"/>
      <c r="L1573" s="140"/>
      <c r="M1573" s="145"/>
      <c r="T1573" s="146"/>
      <c r="AT1573" s="142" t="s">
        <v>159</v>
      </c>
      <c r="AU1573" s="142" t="s">
        <v>78</v>
      </c>
      <c r="AV1573" s="12" t="s">
        <v>76</v>
      </c>
      <c r="AW1573" s="12" t="s">
        <v>32</v>
      </c>
      <c r="AX1573" s="12" t="s">
        <v>71</v>
      </c>
      <c r="AY1573" s="142" t="s">
        <v>147</v>
      </c>
    </row>
    <row r="1574" spans="2:65" s="13" customFormat="1">
      <c r="B1574" s="147"/>
      <c r="D1574" s="141" t="s">
        <v>159</v>
      </c>
      <c r="E1574" s="148" t="s">
        <v>19</v>
      </c>
      <c r="F1574" s="149" t="s">
        <v>2264</v>
      </c>
      <c r="H1574" s="150">
        <v>1</v>
      </c>
      <c r="I1574" s="151"/>
      <c r="L1574" s="147"/>
      <c r="M1574" s="152"/>
      <c r="T1574" s="153"/>
      <c r="AT1574" s="148" t="s">
        <v>159</v>
      </c>
      <c r="AU1574" s="148" t="s">
        <v>78</v>
      </c>
      <c r="AV1574" s="13" t="s">
        <v>78</v>
      </c>
      <c r="AW1574" s="13" t="s">
        <v>32</v>
      </c>
      <c r="AX1574" s="13" t="s">
        <v>71</v>
      </c>
      <c r="AY1574" s="148" t="s">
        <v>147</v>
      </c>
    </row>
    <row r="1575" spans="2:65" s="13" customFormat="1">
      <c r="B1575" s="147"/>
      <c r="D1575" s="141" t="s">
        <v>159</v>
      </c>
      <c r="E1575" s="148" t="s">
        <v>19</v>
      </c>
      <c r="F1575" s="149" t="s">
        <v>2265</v>
      </c>
      <c r="H1575" s="150">
        <v>1</v>
      </c>
      <c r="I1575" s="151"/>
      <c r="L1575" s="147"/>
      <c r="M1575" s="152"/>
      <c r="T1575" s="153"/>
      <c r="AT1575" s="148" t="s">
        <v>159</v>
      </c>
      <c r="AU1575" s="148" t="s">
        <v>78</v>
      </c>
      <c r="AV1575" s="13" t="s">
        <v>78</v>
      </c>
      <c r="AW1575" s="13" t="s">
        <v>32</v>
      </c>
      <c r="AX1575" s="13" t="s">
        <v>71</v>
      </c>
      <c r="AY1575" s="148" t="s">
        <v>147</v>
      </c>
    </row>
    <row r="1576" spans="2:65" s="12" customFormat="1">
      <c r="B1576" s="140"/>
      <c r="D1576" s="141" t="s">
        <v>159</v>
      </c>
      <c r="E1576" s="142" t="s">
        <v>19</v>
      </c>
      <c r="F1576" s="143" t="s">
        <v>2465</v>
      </c>
      <c r="H1576" s="142" t="s">
        <v>19</v>
      </c>
      <c r="I1576" s="144"/>
      <c r="L1576" s="140"/>
      <c r="M1576" s="145"/>
      <c r="T1576" s="146"/>
      <c r="AT1576" s="142" t="s">
        <v>159</v>
      </c>
      <c r="AU1576" s="142" t="s">
        <v>78</v>
      </c>
      <c r="AV1576" s="12" t="s">
        <v>76</v>
      </c>
      <c r="AW1576" s="12" t="s">
        <v>32</v>
      </c>
      <c r="AX1576" s="12" t="s">
        <v>71</v>
      </c>
      <c r="AY1576" s="142" t="s">
        <v>147</v>
      </c>
    </row>
    <row r="1577" spans="2:65" s="13" customFormat="1">
      <c r="B1577" s="147"/>
      <c r="D1577" s="141" t="s">
        <v>159</v>
      </c>
      <c r="E1577" s="148" t="s">
        <v>19</v>
      </c>
      <c r="F1577" s="149" t="s">
        <v>2466</v>
      </c>
      <c r="H1577" s="150">
        <v>1</v>
      </c>
      <c r="I1577" s="151"/>
      <c r="L1577" s="147"/>
      <c r="M1577" s="152"/>
      <c r="T1577" s="153"/>
      <c r="AT1577" s="148" t="s">
        <v>159</v>
      </c>
      <c r="AU1577" s="148" t="s">
        <v>78</v>
      </c>
      <c r="AV1577" s="13" t="s">
        <v>78</v>
      </c>
      <c r="AW1577" s="13" t="s">
        <v>32</v>
      </c>
      <c r="AX1577" s="13" t="s">
        <v>71</v>
      </c>
      <c r="AY1577" s="148" t="s">
        <v>147</v>
      </c>
    </row>
    <row r="1578" spans="2:65" s="14" customFormat="1">
      <c r="B1578" s="154"/>
      <c r="D1578" s="141" t="s">
        <v>159</v>
      </c>
      <c r="E1578" s="155" t="s">
        <v>19</v>
      </c>
      <c r="F1578" s="156" t="s">
        <v>163</v>
      </c>
      <c r="H1578" s="157">
        <v>3</v>
      </c>
      <c r="I1578" s="158"/>
      <c r="L1578" s="154"/>
      <c r="M1578" s="159"/>
      <c r="T1578" s="160"/>
      <c r="AT1578" s="155" t="s">
        <v>159</v>
      </c>
      <c r="AU1578" s="155" t="s">
        <v>78</v>
      </c>
      <c r="AV1578" s="14" t="s">
        <v>155</v>
      </c>
      <c r="AW1578" s="14" t="s">
        <v>32</v>
      </c>
      <c r="AX1578" s="14" t="s">
        <v>76</v>
      </c>
      <c r="AY1578" s="155" t="s">
        <v>147</v>
      </c>
    </row>
    <row r="1579" spans="2:65" s="1" customFormat="1" ht="37.9" customHeight="1">
      <c r="B1579" s="33"/>
      <c r="C1579" s="161" t="s">
        <v>2467</v>
      </c>
      <c r="D1579" s="161" t="s">
        <v>338</v>
      </c>
      <c r="E1579" s="162" t="s">
        <v>2468</v>
      </c>
      <c r="F1579" s="163" t="s">
        <v>2469</v>
      </c>
      <c r="G1579" s="164" t="s">
        <v>166</v>
      </c>
      <c r="H1579" s="165">
        <v>3</v>
      </c>
      <c r="I1579" s="166"/>
      <c r="J1579" s="167">
        <f>ROUND(I1579*H1579,2)</f>
        <v>0</v>
      </c>
      <c r="K1579" s="163" t="s">
        <v>154</v>
      </c>
      <c r="L1579" s="168"/>
      <c r="M1579" s="169" t="s">
        <v>19</v>
      </c>
      <c r="N1579" s="170" t="s">
        <v>42</v>
      </c>
      <c r="P1579" s="132">
        <f>O1579*H1579</f>
        <v>0</v>
      </c>
      <c r="Q1579" s="132">
        <v>1.6E-2</v>
      </c>
      <c r="R1579" s="132">
        <f>Q1579*H1579</f>
        <v>4.8000000000000001E-2</v>
      </c>
      <c r="S1579" s="132">
        <v>0</v>
      </c>
      <c r="T1579" s="133">
        <f>S1579*H1579</f>
        <v>0</v>
      </c>
      <c r="AR1579" s="134" t="s">
        <v>381</v>
      </c>
      <c r="AT1579" s="134" t="s">
        <v>338</v>
      </c>
      <c r="AU1579" s="134" t="s">
        <v>78</v>
      </c>
      <c r="AY1579" s="18" t="s">
        <v>147</v>
      </c>
      <c r="BE1579" s="135">
        <f>IF(N1579="základní",J1579,0)</f>
        <v>0</v>
      </c>
      <c r="BF1579" s="135">
        <f>IF(N1579="snížená",J1579,0)</f>
        <v>0</v>
      </c>
      <c r="BG1579" s="135">
        <f>IF(N1579="zákl. přenesená",J1579,0)</f>
        <v>0</v>
      </c>
      <c r="BH1579" s="135">
        <f>IF(N1579="sníž. přenesená",J1579,0)</f>
        <v>0</v>
      </c>
      <c r="BI1579" s="135">
        <f>IF(N1579="nulová",J1579,0)</f>
        <v>0</v>
      </c>
      <c r="BJ1579" s="18" t="s">
        <v>76</v>
      </c>
      <c r="BK1579" s="135">
        <f>ROUND(I1579*H1579,2)</f>
        <v>0</v>
      </c>
      <c r="BL1579" s="18" t="s">
        <v>276</v>
      </c>
      <c r="BM1579" s="134" t="s">
        <v>2470</v>
      </c>
    </row>
    <row r="1580" spans="2:65" s="12" customFormat="1">
      <c r="B1580" s="140"/>
      <c r="D1580" s="141" t="s">
        <v>159</v>
      </c>
      <c r="E1580" s="142" t="s">
        <v>19</v>
      </c>
      <c r="F1580" s="143" t="s">
        <v>2471</v>
      </c>
      <c r="H1580" s="142" t="s">
        <v>19</v>
      </c>
      <c r="I1580" s="144"/>
      <c r="L1580" s="140"/>
      <c r="M1580" s="145"/>
      <c r="T1580" s="146"/>
      <c r="AT1580" s="142" t="s">
        <v>159</v>
      </c>
      <c r="AU1580" s="142" t="s">
        <v>78</v>
      </c>
      <c r="AV1580" s="12" t="s">
        <v>76</v>
      </c>
      <c r="AW1580" s="12" t="s">
        <v>32</v>
      </c>
      <c r="AX1580" s="12" t="s">
        <v>71</v>
      </c>
      <c r="AY1580" s="142" t="s">
        <v>147</v>
      </c>
    </row>
    <row r="1581" spans="2:65" s="13" customFormat="1">
      <c r="B1581" s="147"/>
      <c r="D1581" s="141" t="s">
        <v>159</v>
      </c>
      <c r="E1581" s="148" t="s">
        <v>19</v>
      </c>
      <c r="F1581" s="149" t="s">
        <v>2264</v>
      </c>
      <c r="H1581" s="150">
        <v>1</v>
      </c>
      <c r="I1581" s="151"/>
      <c r="L1581" s="147"/>
      <c r="M1581" s="152"/>
      <c r="T1581" s="153"/>
      <c r="AT1581" s="148" t="s">
        <v>159</v>
      </c>
      <c r="AU1581" s="148" t="s">
        <v>78</v>
      </c>
      <c r="AV1581" s="13" t="s">
        <v>78</v>
      </c>
      <c r="AW1581" s="13" t="s">
        <v>32</v>
      </c>
      <c r="AX1581" s="13" t="s">
        <v>71</v>
      </c>
      <c r="AY1581" s="148" t="s">
        <v>147</v>
      </c>
    </row>
    <row r="1582" spans="2:65" s="13" customFormat="1">
      <c r="B1582" s="147"/>
      <c r="D1582" s="141" t="s">
        <v>159</v>
      </c>
      <c r="E1582" s="148" t="s">
        <v>19</v>
      </c>
      <c r="F1582" s="149" t="s">
        <v>2265</v>
      </c>
      <c r="H1582" s="150">
        <v>1</v>
      </c>
      <c r="I1582" s="151"/>
      <c r="L1582" s="147"/>
      <c r="M1582" s="152"/>
      <c r="T1582" s="153"/>
      <c r="AT1582" s="148" t="s">
        <v>159</v>
      </c>
      <c r="AU1582" s="148" t="s">
        <v>78</v>
      </c>
      <c r="AV1582" s="13" t="s">
        <v>78</v>
      </c>
      <c r="AW1582" s="13" t="s">
        <v>32</v>
      </c>
      <c r="AX1582" s="13" t="s">
        <v>71</v>
      </c>
      <c r="AY1582" s="148" t="s">
        <v>147</v>
      </c>
    </row>
    <row r="1583" spans="2:65" s="12" customFormat="1">
      <c r="B1583" s="140"/>
      <c r="D1583" s="141" t="s">
        <v>159</v>
      </c>
      <c r="E1583" s="142" t="s">
        <v>19</v>
      </c>
      <c r="F1583" s="143" t="s">
        <v>2465</v>
      </c>
      <c r="H1583" s="142" t="s">
        <v>19</v>
      </c>
      <c r="I1583" s="144"/>
      <c r="L1583" s="140"/>
      <c r="M1583" s="145"/>
      <c r="T1583" s="146"/>
      <c r="AT1583" s="142" t="s">
        <v>159</v>
      </c>
      <c r="AU1583" s="142" t="s">
        <v>78</v>
      </c>
      <c r="AV1583" s="12" t="s">
        <v>76</v>
      </c>
      <c r="AW1583" s="12" t="s">
        <v>32</v>
      </c>
      <c r="AX1583" s="12" t="s">
        <v>71</v>
      </c>
      <c r="AY1583" s="142" t="s">
        <v>147</v>
      </c>
    </row>
    <row r="1584" spans="2:65" s="13" customFormat="1">
      <c r="B1584" s="147"/>
      <c r="D1584" s="141" t="s">
        <v>159</v>
      </c>
      <c r="E1584" s="148" t="s">
        <v>19</v>
      </c>
      <c r="F1584" s="149" t="s">
        <v>2466</v>
      </c>
      <c r="H1584" s="150">
        <v>1</v>
      </c>
      <c r="I1584" s="151"/>
      <c r="L1584" s="147"/>
      <c r="M1584" s="152"/>
      <c r="T1584" s="153"/>
      <c r="AT1584" s="148" t="s">
        <v>159</v>
      </c>
      <c r="AU1584" s="148" t="s">
        <v>78</v>
      </c>
      <c r="AV1584" s="13" t="s">
        <v>78</v>
      </c>
      <c r="AW1584" s="13" t="s">
        <v>32</v>
      </c>
      <c r="AX1584" s="13" t="s">
        <v>71</v>
      </c>
      <c r="AY1584" s="148" t="s">
        <v>147</v>
      </c>
    </row>
    <row r="1585" spans="2:65" s="14" customFormat="1">
      <c r="B1585" s="154"/>
      <c r="D1585" s="141" t="s">
        <v>159</v>
      </c>
      <c r="E1585" s="155" t="s">
        <v>19</v>
      </c>
      <c r="F1585" s="156" t="s">
        <v>163</v>
      </c>
      <c r="H1585" s="157">
        <v>3</v>
      </c>
      <c r="I1585" s="158"/>
      <c r="L1585" s="154"/>
      <c r="M1585" s="159"/>
      <c r="T1585" s="160"/>
      <c r="AT1585" s="155" t="s">
        <v>159</v>
      </c>
      <c r="AU1585" s="155" t="s">
        <v>78</v>
      </c>
      <c r="AV1585" s="14" t="s">
        <v>155</v>
      </c>
      <c r="AW1585" s="14" t="s">
        <v>32</v>
      </c>
      <c r="AX1585" s="14" t="s">
        <v>76</v>
      </c>
      <c r="AY1585" s="155" t="s">
        <v>147</v>
      </c>
    </row>
    <row r="1586" spans="2:65" s="1" customFormat="1" ht="24.2" customHeight="1">
      <c r="B1586" s="33"/>
      <c r="C1586" s="123" t="s">
        <v>2472</v>
      </c>
      <c r="D1586" s="123" t="s">
        <v>150</v>
      </c>
      <c r="E1586" s="124" t="s">
        <v>2473</v>
      </c>
      <c r="F1586" s="125" t="s">
        <v>2474</v>
      </c>
      <c r="G1586" s="126" t="s">
        <v>166</v>
      </c>
      <c r="H1586" s="127">
        <v>2</v>
      </c>
      <c r="I1586" s="128"/>
      <c r="J1586" s="129">
        <f>ROUND(I1586*H1586,2)</f>
        <v>0</v>
      </c>
      <c r="K1586" s="125" t="s">
        <v>154</v>
      </c>
      <c r="L1586" s="33"/>
      <c r="M1586" s="130" t="s">
        <v>19</v>
      </c>
      <c r="N1586" s="131" t="s">
        <v>42</v>
      </c>
      <c r="P1586" s="132">
        <f>O1586*H1586</f>
        <v>0</v>
      </c>
      <c r="Q1586" s="132">
        <v>0</v>
      </c>
      <c r="R1586" s="132">
        <f>Q1586*H1586</f>
        <v>0</v>
      </c>
      <c r="S1586" s="132">
        <v>0</v>
      </c>
      <c r="T1586" s="133">
        <f>S1586*H1586</f>
        <v>0</v>
      </c>
      <c r="AR1586" s="134" t="s">
        <v>276</v>
      </c>
      <c r="AT1586" s="134" t="s">
        <v>150</v>
      </c>
      <c r="AU1586" s="134" t="s">
        <v>78</v>
      </c>
      <c r="AY1586" s="18" t="s">
        <v>147</v>
      </c>
      <c r="BE1586" s="135">
        <f>IF(N1586="základní",J1586,0)</f>
        <v>0</v>
      </c>
      <c r="BF1586" s="135">
        <f>IF(N1586="snížená",J1586,0)</f>
        <v>0</v>
      </c>
      <c r="BG1586" s="135">
        <f>IF(N1586="zákl. přenesená",J1586,0)</f>
        <v>0</v>
      </c>
      <c r="BH1586" s="135">
        <f>IF(N1586="sníž. přenesená",J1586,0)</f>
        <v>0</v>
      </c>
      <c r="BI1586" s="135">
        <f>IF(N1586="nulová",J1586,0)</f>
        <v>0</v>
      </c>
      <c r="BJ1586" s="18" t="s">
        <v>76</v>
      </c>
      <c r="BK1586" s="135">
        <f>ROUND(I1586*H1586,2)</f>
        <v>0</v>
      </c>
      <c r="BL1586" s="18" t="s">
        <v>276</v>
      </c>
      <c r="BM1586" s="134" t="s">
        <v>2475</v>
      </c>
    </row>
    <row r="1587" spans="2:65" s="1" customFormat="1">
      <c r="B1587" s="33"/>
      <c r="D1587" s="136" t="s">
        <v>157</v>
      </c>
      <c r="F1587" s="137" t="s">
        <v>2476</v>
      </c>
      <c r="I1587" s="138"/>
      <c r="L1587" s="33"/>
      <c r="M1587" s="139"/>
      <c r="T1587" s="54"/>
      <c r="AT1587" s="18" t="s">
        <v>157</v>
      </c>
      <c r="AU1587" s="18" t="s">
        <v>78</v>
      </c>
    </row>
    <row r="1588" spans="2:65" s="12" customFormat="1">
      <c r="B1588" s="140"/>
      <c r="D1588" s="141" t="s">
        <v>159</v>
      </c>
      <c r="E1588" s="142" t="s">
        <v>19</v>
      </c>
      <c r="F1588" s="143" t="s">
        <v>2477</v>
      </c>
      <c r="H1588" s="142" t="s">
        <v>19</v>
      </c>
      <c r="I1588" s="144"/>
      <c r="L1588" s="140"/>
      <c r="M1588" s="145"/>
      <c r="T1588" s="146"/>
      <c r="AT1588" s="142" t="s">
        <v>159</v>
      </c>
      <c r="AU1588" s="142" t="s">
        <v>78</v>
      </c>
      <c r="AV1588" s="12" t="s">
        <v>76</v>
      </c>
      <c r="AW1588" s="12" t="s">
        <v>32</v>
      </c>
      <c r="AX1588" s="12" t="s">
        <v>71</v>
      </c>
      <c r="AY1588" s="142" t="s">
        <v>147</v>
      </c>
    </row>
    <row r="1589" spans="2:65" s="13" customFormat="1">
      <c r="B1589" s="147"/>
      <c r="D1589" s="141" t="s">
        <v>159</v>
      </c>
      <c r="E1589" s="148" t="s">
        <v>19</v>
      </c>
      <c r="F1589" s="149" t="s">
        <v>2478</v>
      </c>
      <c r="H1589" s="150">
        <v>2</v>
      </c>
      <c r="I1589" s="151"/>
      <c r="L1589" s="147"/>
      <c r="M1589" s="152"/>
      <c r="T1589" s="153"/>
      <c r="AT1589" s="148" t="s">
        <v>159</v>
      </c>
      <c r="AU1589" s="148" t="s">
        <v>78</v>
      </c>
      <c r="AV1589" s="13" t="s">
        <v>78</v>
      </c>
      <c r="AW1589" s="13" t="s">
        <v>32</v>
      </c>
      <c r="AX1589" s="13" t="s">
        <v>76</v>
      </c>
      <c r="AY1589" s="148" t="s">
        <v>147</v>
      </c>
    </row>
    <row r="1590" spans="2:65" s="1" customFormat="1" ht="24.2" customHeight="1">
      <c r="B1590" s="33"/>
      <c r="C1590" s="123" t="s">
        <v>2479</v>
      </c>
      <c r="D1590" s="123" t="s">
        <v>150</v>
      </c>
      <c r="E1590" s="124" t="s">
        <v>2480</v>
      </c>
      <c r="F1590" s="125" t="s">
        <v>2481</v>
      </c>
      <c r="G1590" s="126" t="s">
        <v>166</v>
      </c>
      <c r="H1590" s="127">
        <v>1</v>
      </c>
      <c r="I1590" s="128"/>
      <c r="J1590" s="129">
        <f>ROUND(I1590*H1590,2)</f>
        <v>0</v>
      </c>
      <c r="K1590" s="125" t="s">
        <v>19</v>
      </c>
      <c r="L1590" s="33"/>
      <c r="M1590" s="130" t="s">
        <v>19</v>
      </c>
      <c r="N1590" s="131" t="s">
        <v>42</v>
      </c>
      <c r="P1590" s="132">
        <f>O1590*H1590</f>
        <v>0</v>
      </c>
      <c r="Q1590" s="132">
        <v>0</v>
      </c>
      <c r="R1590" s="132">
        <f>Q1590*H1590</f>
        <v>0</v>
      </c>
      <c r="S1590" s="132">
        <v>0</v>
      </c>
      <c r="T1590" s="133">
        <f>S1590*H1590</f>
        <v>0</v>
      </c>
      <c r="AR1590" s="134" t="s">
        <v>276</v>
      </c>
      <c r="AT1590" s="134" t="s">
        <v>150</v>
      </c>
      <c r="AU1590" s="134" t="s">
        <v>78</v>
      </c>
      <c r="AY1590" s="18" t="s">
        <v>147</v>
      </c>
      <c r="BE1590" s="135">
        <f>IF(N1590="základní",J1590,0)</f>
        <v>0</v>
      </c>
      <c r="BF1590" s="135">
        <f>IF(N1590="snížená",J1590,0)</f>
        <v>0</v>
      </c>
      <c r="BG1590" s="135">
        <f>IF(N1590="zákl. přenesená",J1590,0)</f>
        <v>0</v>
      </c>
      <c r="BH1590" s="135">
        <f>IF(N1590="sníž. přenesená",J1590,0)</f>
        <v>0</v>
      </c>
      <c r="BI1590" s="135">
        <f>IF(N1590="nulová",J1590,0)</f>
        <v>0</v>
      </c>
      <c r="BJ1590" s="18" t="s">
        <v>76</v>
      </c>
      <c r="BK1590" s="135">
        <f>ROUND(I1590*H1590,2)</f>
        <v>0</v>
      </c>
      <c r="BL1590" s="18" t="s">
        <v>276</v>
      </c>
      <c r="BM1590" s="134" t="s">
        <v>2482</v>
      </c>
    </row>
    <row r="1591" spans="2:65" s="12" customFormat="1" ht="22.5">
      <c r="B1591" s="140"/>
      <c r="D1591" s="141" t="s">
        <v>159</v>
      </c>
      <c r="E1591" s="142" t="s">
        <v>19</v>
      </c>
      <c r="F1591" s="143" t="s">
        <v>2483</v>
      </c>
      <c r="H1591" s="142" t="s">
        <v>19</v>
      </c>
      <c r="I1591" s="144"/>
      <c r="L1591" s="140"/>
      <c r="M1591" s="145"/>
      <c r="T1591" s="146"/>
      <c r="AT1591" s="142" t="s">
        <v>159</v>
      </c>
      <c r="AU1591" s="142" t="s">
        <v>78</v>
      </c>
      <c r="AV1591" s="12" t="s">
        <v>76</v>
      </c>
      <c r="AW1591" s="12" t="s">
        <v>32</v>
      </c>
      <c r="AX1591" s="12" t="s">
        <v>71</v>
      </c>
      <c r="AY1591" s="142" t="s">
        <v>147</v>
      </c>
    </row>
    <row r="1592" spans="2:65" s="12" customFormat="1" ht="33.75">
      <c r="B1592" s="140"/>
      <c r="D1592" s="141" t="s">
        <v>159</v>
      </c>
      <c r="E1592" s="142" t="s">
        <v>19</v>
      </c>
      <c r="F1592" s="143" t="s">
        <v>2484</v>
      </c>
      <c r="H1592" s="142" t="s">
        <v>19</v>
      </c>
      <c r="I1592" s="144"/>
      <c r="L1592" s="140"/>
      <c r="M1592" s="145"/>
      <c r="T1592" s="146"/>
      <c r="AT1592" s="142" t="s">
        <v>159</v>
      </c>
      <c r="AU1592" s="142" t="s">
        <v>78</v>
      </c>
      <c r="AV1592" s="12" t="s">
        <v>76</v>
      </c>
      <c r="AW1592" s="12" t="s">
        <v>32</v>
      </c>
      <c r="AX1592" s="12" t="s">
        <v>71</v>
      </c>
      <c r="AY1592" s="142" t="s">
        <v>147</v>
      </c>
    </row>
    <row r="1593" spans="2:65" s="13" customFormat="1">
      <c r="B1593" s="147"/>
      <c r="D1593" s="141" t="s">
        <v>159</v>
      </c>
      <c r="E1593" s="148" t="s">
        <v>19</v>
      </c>
      <c r="F1593" s="149" t="s">
        <v>2485</v>
      </c>
      <c r="H1593" s="150">
        <v>1</v>
      </c>
      <c r="I1593" s="151"/>
      <c r="L1593" s="147"/>
      <c r="M1593" s="152"/>
      <c r="T1593" s="153"/>
      <c r="AT1593" s="148" t="s">
        <v>159</v>
      </c>
      <c r="AU1593" s="148" t="s">
        <v>78</v>
      </c>
      <c r="AV1593" s="13" t="s">
        <v>78</v>
      </c>
      <c r="AW1593" s="13" t="s">
        <v>32</v>
      </c>
      <c r="AX1593" s="13" t="s">
        <v>76</v>
      </c>
      <c r="AY1593" s="148" t="s">
        <v>147</v>
      </c>
    </row>
    <row r="1594" spans="2:65" s="1" customFormat="1" ht="24.2" customHeight="1">
      <c r="B1594" s="33"/>
      <c r="C1594" s="123" t="s">
        <v>2486</v>
      </c>
      <c r="D1594" s="123" t="s">
        <v>150</v>
      </c>
      <c r="E1594" s="124" t="s">
        <v>2487</v>
      </c>
      <c r="F1594" s="125" t="s">
        <v>2488</v>
      </c>
      <c r="G1594" s="126" t="s">
        <v>166</v>
      </c>
      <c r="H1594" s="127">
        <v>1</v>
      </c>
      <c r="I1594" s="128"/>
      <c r="J1594" s="129">
        <f>ROUND(I1594*H1594,2)</f>
        <v>0</v>
      </c>
      <c r="K1594" s="125" t="s">
        <v>19</v>
      </c>
      <c r="L1594" s="33"/>
      <c r="M1594" s="130" t="s">
        <v>19</v>
      </c>
      <c r="N1594" s="131" t="s">
        <v>42</v>
      </c>
      <c r="P1594" s="132">
        <f>O1594*H1594</f>
        <v>0</v>
      </c>
      <c r="Q1594" s="132">
        <v>0</v>
      </c>
      <c r="R1594" s="132">
        <f>Q1594*H1594</f>
        <v>0</v>
      </c>
      <c r="S1594" s="132">
        <v>0</v>
      </c>
      <c r="T1594" s="133">
        <f>S1594*H1594</f>
        <v>0</v>
      </c>
      <c r="AR1594" s="134" t="s">
        <v>276</v>
      </c>
      <c r="AT1594" s="134" t="s">
        <v>150</v>
      </c>
      <c r="AU1594" s="134" t="s">
        <v>78</v>
      </c>
      <c r="AY1594" s="18" t="s">
        <v>147</v>
      </c>
      <c r="BE1594" s="135">
        <f>IF(N1594="základní",J1594,0)</f>
        <v>0</v>
      </c>
      <c r="BF1594" s="135">
        <f>IF(N1594="snížená",J1594,0)</f>
        <v>0</v>
      </c>
      <c r="BG1594" s="135">
        <f>IF(N1594="zákl. přenesená",J1594,0)</f>
        <v>0</v>
      </c>
      <c r="BH1594" s="135">
        <f>IF(N1594="sníž. přenesená",J1594,0)</f>
        <v>0</v>
      </c>
      <c r="BI1594" s="135">
        <f>IF(N1594="nulová",J1594,0)</f>
        <v>0</v>
      </c>
      <c r="BJ1594" s="18" t="s">
        <v>76</v>
      </c>
      <c r="BK1594" s="135">
        <f>ROUND(I1594*H1594,2)</f>
        <v>0</v>
      </c>
      <c r="BL1594" s="18" t="s">
        <v>276</v>
      </c>
      <c r="BM1594" s="134" t="s">
        <v>2489</v>
      </c>
    </row>
    <row r="1595" spans="2:65" s="12" customFormat="1" ht="22.5">
      <c r="B1595" s="140"/>
      <c r="D1595" s="141" t="s">
        <v>159</v>
      </c>
      <c r="E1595" s="142" t="s">
        <v>19</v>
      </c>
      <c r="F1595" s="143" t="s">
        <v>2490</v>
      </c>
      <c r="H1595" s="142" t="s">
        <v>19</v>
      </c>
      <c r="I1595" s="144"/>
      <c r="L1595" s="140"/>
      <c r="M1595" s="145"/>
      <c r="T1595" s="146"/>
      <c r="AT1595" s="142" t="s">
        <v>159</v>
      </c>
      <c r="AU1595" s="142" t="s">
        <v>78</v>
      </c>
      <c r="AV1595" s="12" t="s">
        <v>76</v>
      </c>
      <c r="AW1595" s="12" t="s">
        <v>32</v>
      </c>
      <c r="AX1595" s="12" t="s">
        <v>71</v>
      </c>
      <c r="AY1595" s="142" t="s">
        <v>147</v>
      </c>
    </row>
    <row r="1596" spans="2:65" s="12" customFormat="1" ht="33.75">
      <c r="B1596" s="140"/>
      <c r="D1596" s="141" t="s">
        <v>159</v>
      </c>
      <c r="E1596" s="142" t="s">
        <v>19</v>
      </c>
      <c r="F1596" s="143" t="s">
        <v>2491</v>
      </c>
      <c r="H1596" s="142" t="s">
        <v>19</v>
      </c>
      <c r="I1596" s="144"/>
      <c r="L1596" s="140"/>
      <c r="M1596" s="145"/>
      <c r="T1596" s="146"/>
      <c r="AT1596" s="142" t="s">
        <v>159</v>
      </c>
      <c r="AU1596" s="142" t="s">
        <v>78</v>
      </c>
      <c r="AV1596" s="12" t="s">
        <v>76</v>
      </c>
      <c r="AW1596" s="12" t="s">
        <v>32</v>
      </c>
      <c r="AX1596" s="12" t="s">
        <v>71</v>
      </c>
      <c r="AY1596" s="142" t="s">
        <v>147</v>
      </c>
    </row>
    <row r="1597" spans="2:65" s="13" customFormat="1">
      <c r="B1597" s="147"/>
      <c r="D1597" s="141" t="s">
        <v>159</v>
      </c>
      <c r="E1597" s="148" t="s">
        <v>19</v>
      </c>
      <c r="F1597" s="149" t="s">
        <v>2492</v>
      </c>
      <c r="H1597" s="150">
        <v>1</v>
      </c>
      <c r="I1597" s="151"/>
      <c r="L1597" s="147"/>
      <c r="M1597" s="152"/>
      <c r="T1597" s="153"/>
      <c r="AT1597" s="148" t="s">
        <v>159</v>
      </c>
      <c r="AU1597" s="148" t="s">
        <v>78</v>
      </c>
      <c r="AV1597" s="13" t="s">
        <v>78</v>
      </c>
      <c r="AW1597" s="13" t="s">
        <v>32</v>
      </c>
      <c r="AX1597" s="13" t="s">
        <v>76</v>
      </c>
      <c r="AY1597" s="148" t="s">
        <v>147</v>
      </c>
    </row>
    <row r="1598" spans="2:65" s="1" customFormat="1" ht="24.2" customHeight="1">
      <c r="B1598" s="33"/>
      <c r="C1598" s="123" t="s">
        <v>2493</v>
      </c>
      <c r="D1598" s="123" t="s">
        <v>150</v>
      </c>
      <c r="E1598" s="124" t="s">
        <v>2494</v>
      </c>
      <c r="F1598" s="125" t="s">
        <v>2495</v>
      </c>
      <c r="G1598" s="126" t="s">
        <v>166</v>
      </c>
      <c r="H1598" s="127">
        <v>1</v>
      </c>
      <c r="I1598" s="128"/>
      <c r="J1598" s="129">
        <f>ROUND(I1598*H1598,2)</f>
        <v>0</v>
      </c>
      <c r="K1598" s="125" t="s">
        <v>19</v>
      </c>
      <c r="L1598" s="33"/>
      <c r="M1598" s="130" t="s">
        <v>19</v>
      </c>
      <c r="N1598" s="131" t="s">
        <v>42</v>
      </c>
      <c r="P1598" s="132">
        <f>O1598*H1598</f>
        <v>0</v>
      </c>
      <c r="Q1598" s="132">
        <v>0</v>
      </c>
      <c r="R1598" s="132">
        <f>Q1598*H1598</f>
        <v>0</v>
      </c>
      <c r="S1598" s="132">
        <v>0</v>
      </c>
      <c r="T1598" s="133">
        <f>S1598*H1598</f>
        <v>0</v>
      </c>
      <c r="AR1598" s="134" t="s">
        <v>276</v>
      </c>
      <c r="AT1598" s="134" t="s">
        <v>150</v>
      </c>
      <c r="AU1598" s="134" t="s">
        <v>78</v>
      </c>
      <c r="AY1598" s="18" t="s">
        <v>147</v>
      </c>
      <c r="BE1598" s="135">
        <f>IF(N1598="základní",J1598,0)</f>
        <v>0</v>
      </c>
      <c r="BF1598" s="135">
        <f>IF(N1598="snížená",J1598,0)</f>
        <v>0</v>
      </c>
      <c r="BG1598" s="135">
        <f>IF(N1598="zákl. přenesená",J1598,0)</f>
        <v>0</v>
      </c>
      <c r="BH1598" s="135">
        <f>IF(N1598="sníž. přenesená",J1598,0)</f>
        <v>0</v>
      </c>
      <c r="BI1598" s="135">
        <f>IF(N1598="nulová",J1598,0)</f>
        <v>0</v>
      </c>
      <c r="BJ1598" s="18" t="s">
        <v>76</v>
      </c>
      <c r="BK1598" s="135">
        <f>ROUND(I1598*H1598,2)</f>
        <v>0</v>
      </c>
      <c r="BL1598" s="18" t="s">
        <v>276</v>
      </c>
      <c r="BM1598" s="134" t="s">
        <v>2496</v>
      </c>
    </row>
    <row r="1599" spans="2:65" s="12" customFormat="1" ht="22.5">
      <c r="B1599" s="140"/>
      <c r="D1599" s="141" t="s">
        <v>159</v>
      </c>
      <c r="E1599" s="142" t="s">
        <v>19</v>
      </c>
      <c r="F1599" s="143" t="s">
        <v>2497</v>
      </c>
      <c r="H1599" s="142" t="s">
        <v>19</v>
      </c>
      <c r="I1599" s="144"/>
      <c r="L1599" s="140"/>
      <c r="M1599" s="145"/>
      <c r="T1599" s="146"/>
      <c r="AT1599" s="142" t="s">
        <v>159</v>
      </c>
      <c r="AU1599" s="142" t="s">
        <v>78</v>
      </c>
      <c r="AV1599" s="12" t="s">
        <v>76</v>
      </c>
      <c r="AW1599" s="12" t="s">
        <v>32</v>
      </c>
      <c r="AX1599" s="12" t="s">
        <v>71</v>
      </c>
      <c r="AY1599" s="142" t="s">
        <v>147</v>
      </c>
    </row>
    <row r="1600" spans="2:65" s="12" customFormat="1" ht="22.5">
      <c r="B1600" s="140"/>
      <c r="D1600" s="141" t="s">
        <v>159</v>
      </c>
      <c r="E1600" s="142" t="s">
        <v>19</v>
      </c>
      <c r="F1600" s="143" t="s">
        <v>2498</v>
      </c>
      <c r="H1600" s="142" t="s">
        <v>19</v>
      </c>
      <c r="I1600" s="144"/>
      <c r="L1600" s="140"/>
      <c r="M1600" s="145"/>
      <c r="T1600" s="146"/>
      <c r="AT1600" s="142" t="s">
        <v>159</v>
      </c>
      <c r="AU1600" s="142" t="s">
        <v>78</v>
      </c>
      <c r="AV1600" s="12" t="s">
        <v>76</v>
      </c>
      <c r="AW1600" s="12" t="s">
        <v>32</v>
      </c>
      <c r="AX1600" s="12" t="s">
        <v>71</v>
      </c>
      <c r="AY1600" s="142" t="s">
        <v>147</v>
      </c>
    </row>
    <row r="1601" spans="2:65" s="13" customFormat="1">
      <c r="B1601" s="147"/>
      <c r="D1601" s="141" t="s">
        <v>159</v>
      </c>
      <c r="E1601" s="148" t="s">
        <v>19</v>
      </c>
      <c r="F1601" s="149" t="s">
        <v>2499</v>
      </c>
      <c r="H1601" s="150">
        <v>1</v>
      </c>
      <c r="I1601" s="151"/>
      <c r="L1601" s="147"/>
      <c r="M1601" s="152"/>
      <c r="T1601" s="153"/>
      <c r="AT1601" s="148" t="s">
        <v>159</v>
      </c>
      <c r="AU1601" s="148" t="s">
        <v>78</v>
      </c>
      <c r="AV1601" s="13" t="s">
        <v>78</v>
      </c>
      <c r="AW1601" s="13" t="s">
        <v>32</v>
      </c>
      <c r="AX1601" s="13" t="s">
        <v>76</v>
      </c>
      <c r="AY1601" s="148" t="s">
        <v>147</v>
      </c>
    </row>
    <row r="1602" spans="2:65" s="1" customFormat="1" ht="24.2" customHeight="1">
      <c r="B1602" s="33"/>
      <c r="C1602" s="123" t="s">
        <v>2500</v>
      </c>
      <c r="D1602" s="123" t="s">
        <v>150</v>
      </c>
      <c r="E1602" s="124" t="s">
        <v>2501</v>
      </c>
      <c r="F1602" s="125" t="s">
        <v>2502</v>
      </c>
      <c r="G1602" s="126" t="s">
        <v>166</v>
      </c>
      <c r="H1602" s="127">
        <v>1</v>
      </c>
      <c r="I1602" s="128"/>
      <c r="J1602" s="129">
        <f>ROUND(I1602*H1602,2)</f>
        <v>0</v>
      </c>
      <c r="K1602" s="125" t="s">
        <v>19</v>
      </c>
      <c r="L1602" s="33"/>
      <c r="M1602" s="130" t="s">
        <v>19</v>
      </c>
      <c r="N1602" s="131" t="s">
        <v>42</v>
      </c>
      <c r="P1602" s="132">
        <f>O1602*H1602</f>
        <v>0</v>
      </c>
      <c r="Q1602" s="132">
        <v>0</v>
      </c>
      <c r="R1602" s="132">
        <f>Q1602*H1602</f>
        <v>0</v>
      </c>
      <c r="S1602" s="132">
        <v>0</v>
      </c>
      <c r="T1602" s="133">
        <f>S1602*H1602</f>
        <v>0</v>
      </c>
      <c r="AR1602" s="134" t="s">
        <v>276</v>
      </c>
      <c r="AT1602" s="134" t="s">
        <v>150</v>
      </c>
      <c r="AU1602" s="134" t="s">
        <v>78</v>
      </c>
      <c r="AY1602" s="18" t="s">
        <v>147</v>
      </c>
      <c r="BE1602" s="135">
        <f>IF(N1602="základní",J1602,0)</f>
        <v>0</v>
      </c>
      <c r="BF1602" s="135">
        <f>IF(N1602="snížená",J1602,0)</f>
        <v>0</v>
      </c>
      <c r="BG1602" s="135">
        <f>IF(N1602="zákl. přenesená",J1602,0)</f>
        <v>0</v>
      </c>
      <c r="BH1602" s="135">
        <f>IF(N1602="sníž. přenesená",J1602,0)</f>
        <v>0</v>
      </c>
      <c r="BI1602" s="135">
        <f>IF(N1602="nulová",J1602,0)</f>
        <v>0</v>
      </c>
      <c r="BJ1602" s="18" t="s">
        <v>76</v>
      </c>
      <c r="BK1602" s="135">
        <f>ROUND(I1602*H1602,2)</f>
        <v>0</v>
      </c>
      <c r="BL1602" s="18" t="s">
        <v>276</v>
      </c>
      <c r="BM1602" s="134" t="s">
        <v>2503</v>
      </c>
    </row>
    <row r="1603" spans="2:65" s="12" customFormat="1" ht="22.5">
      <c r="B1603" s="140"/>
      <c r="D1603" s="141" t="s">
        <v>159</v>
      </c>
      <c r="E1603" s="142" t="s">
        <v>19</v>
      </c>
      <c r="F1603" s="143" t="s">
        <v>2504</v>
      </c>
      <c r="H1603" s="142" t="s">
        <v>19</v>
      </c>
      <c r="I1603" s="144"/>
      <c r="L1603" s="140"/>
      <c r="M1603" s="145"/>
      <c r="T1603" s="146"/>
      <c r="AT1603" s="142" t="s">
        <v>159</v>
      </c>
      <c r="AU1603" s="142" t="s">
        <v>78</v>
      </c>
      <c r="AV1603" s="12" t="s">
        <v>76</v>
      </c>
      <c r="AW1603" s="12" t="s">
        <v>32</v>
      </c>
      <c r="AX1603" s="12" t="s">
        <v>71</v>
      </c>
      <c r="AY1603" s="142" t="s">
        <v>147</v>
      </c>
    </row>
    <row r="1604" spans="2:65" s="12" customFormat="1" ht="22.5">
      <c r="B1604" s="140"/>
      <c r="D1604" s="141" t="s">
        <v>159</v>
      </c>
      <c r="E1604" s="142" t="s">
        <v>19</v>
      </c>
      <c r="F1604" s="143" t="s">
        <v>2505</v>
      </c>
      <c r="H1604" s="142" t="s">
        <v>19</v>
      </c>
      <c r="I1604" s="144"/>
      <c r="L1604" s="140"/>
      <c r="M1604" s="145"/>
      <c r="T1604" s="146"/>
      <c r="AT1604" s="142" t="s">
        <v>159</v>
      </c>
      <c r="AU1604" s="142" t="s">
        <v>78</v>
      </c>
      <c r="AV1604" s="12" t="s">
        <v>76</v>
      </c>
      <c r="AW1604" s="12" t="s">
        <v>32</v>
      </c>
      <c r="AX1604" s="12" t="s">
        <v>71</v>
      </c>
      <c r="AY1604" s="142" t="s">
        <v>147</v>
      </c>
    </row>
    <row r="1605" spans="2:65" s="13" customFormat="1">
      <c r="B1605" s="147"/>
      <c r="D1605" s="141" t="s">
        <v>159</v>
      </c>
      <c r="E1605" s="148" t="s">
        <v>19</v>
      </c>
      <c r="F1605" s="149" t="s">
        <v>2506</v>
      </c>
      <c r="H1605" s="150">
        <v>1</v>
      </c>
      <c r="I1605" s="151"/>
      <c r="L1605" s="147"/>
      <c r="M1605" s="152"/>
      <c r="T1605" s="153"/>
      <c r="AT1605" s="148" t="s">
        <v>159</v>
      </c>
      <c r="AU1605" s="148" t="s">
        <v>78</v>
      </c>
      <c r="AV1605" s="13" t="s">
        <v>78</v>
      </c>
      <c r="AW1605" s="13" t="s">
        <v>32</v>
      </c>
      <c r="AX1605" s="13" t="s">
        <v>76</v>
      </c>
      <c r="AY1605" s="148" t="s">
        <v>147</v>
      </c>
    </row>
    <row r="1606" spans="2:65" s="1" customFormat="1" ht="55.5" customHeight="1">
      <c r="B1606" s="33"/>
      <c r="C1606" s="123" t="s">
        <v>2507</v>
      </c>
      <c r="D1606" s="123" t="s">
        <v>150</v>
      </c>
      <c r="E1606" s="124" t="s">
        <v>2508</v>
      </c>
      <c r="F1606" s="125" t="s">
        <v>2509</v>
      </c>
      <c r="G1606" s="126" t="s">
        <v>711</v>
      </c>
      <c r="H1606" s="178"/>
      <c r="I1606" s="128"/>
      <c r="J1606" s="129">
        <f>ROUND(I1606*H1606,2)</f>
        <v>0</v>
      </c>
      <c r="K1606" s="125" t="s">
        <v>154</v>
      </c>
      <c r="L1606" s="33"/>
      <c r="M1606" s="130" t="s">
        <v>19</v>
      </c>
      <c r="N1606" s="131" t="s">
        <v>42</v>
      </c>
      <c r="P1606" s="132">
        <f>O1606*H1606</f>
        <v>0</v>
      </c>
      <c r="Q1606" s="132">
        <v>0</v>
      </c>
      <c r="R1606" s="132">
        <f>Q1606*H1606</f>
        <v>0</v>
      </c>
      <c r="S1606" s="132">
        <v>0</v>
      </c>
      <c r="T1606" s="133">
        <f>S1606*H1606</f>
        <v>0</v>
      </c>
      <c r="AR1606" s="134" t="s">
        <v>276</v>
      </c>
      <c r="AT1606" s="134" t="s">
        <v>150</v>
      </c>
      <c r="AU1606" s="134" t="s">
        <v>78</v>
      </c>
      <c r="AY1606" s="18" t="s">
        <v>147</v>
      </c>
      <c r="BE1606" s="135">
        <f>IF(N1606="základní",J1606,0)</f>
        <v>0</v>
      </c>
      <c r="BF1606" s="135">
        <f>IF(N1606="snížená",J1606,0)</f>
        <v>0</v>
      </c>
      <c r="BG1606" s="135">
        <f>IF(N1606="zákl. přenesená",J1606,0)</f>
        <v>0</v>
      </c>
      <c r="BH1606" s="135">
        <f>IF(N1606="sníž. přenesená",J1606,0)</f>
        <v>0</v>
      </c>
      <c r="BI1606" s="135">
        <f>IF(N1606="nulová",J1606,0)</f>
        <v>0</v>
      </c>
      <c r="BJ1606" s="18" t="s">
        <v>76</v>
      </c>
      <c r="BK1606" s="135">
        <f>ROUND(I1606*H1606,2)</f>
        <v>0</v>
      </c>
      <c r="BL1606" s="18" t="s">
        <v>276</v>
      </c>
      <c r="BM1606" s="134" t="s">
        <v>2510</v>
      </c>
    </row>
    <row r="1607" spans="2:65" s="1" customFormat="1">
      <c r="B1607" s="33"/>
      <c r="D1607" s="136" t="s">
        <v>157</v>
      </c>
      <c r="F1607" s="137" t="s">
        <v>2511</v>
      </c>
      <c r="I1607" s="138"/>
      <c r="L1607" s="33"/>
      <c r="M1607" s="139"/>
      <c r="T1607" s="54"/>
      <c r="AT1607" s="18" t="s">
        <v>157</v>
      </c>
      <c r="AU1607" s="18" t="s">
        <v>78</v>
      </c>
    </row>
    <row r="1608" spans="2:65" s="11" customFormat="1" ht="22.9" customHeight="1">
      <c r="B1608" s="111"/>
      <c r="D1608" s="112" t="s">
        <v>70</v>
      </c>
      <c r="E1608" s="121" t="s">
        <v>2512</v>
      </c>
      <c r="F1608" s="121" t="s">
        <v>2513</v>
      </c>
      <c r="I1608" s="114"/>
      <c r="J1608" s="122">
        <f>BK1608</f>
        <v>0</v>
      </c>
      <c r="L1608" s="111"/>
      <c r="M1608" s="116"/>
      <c r="P1608" s="117">
        <f>SUM(P1609:P1673)</f>
        <v>0</v>
      </c>
      <c r="R1608" s="117">
        <f>SUM(R1609:R1673)</f>
        <v>0.65728934000000006</v>
      </c>
      <c r="T1608" s="118">
        <f>SUM(T1609:T1673)</f>
        <v>0</v>
      </c>
      <c r="AR1608" s="112" t="s">
        <v>78</v>
      </c>
      <c r="AT1608" s="119" t="s">
        <v>70</v>
      </c>
      <c r="AU1608" s="119" t="s">
        <v>76</v>
      </c>
      <c r="AY1608" s="112" t="s">
        <v>147</v>
      </c>
      <c r="BK1608" s="120">
        <f>SUM(BK1609:BK1673)</f>
        <v>0</v>
      </c>
    </row>
    <row r="1609" spans="2:65" s="1" customFormat="1" ht="33" customHeight="1">
      <c r="B1609" s="33"/>
      <c r="C1609" s="123" t="s">
        <v>2514</v>
      </c>
      <c r="D1609" s="123" t="s">
        <v>150</v>
      </c>
      <c r="E1609" s="124" t="s">
        <v>2515</v>
      </c>
      <c r="F1609" s="125" t="s">
        <v>2516</v>
      </c>
      <c r="G1609" s="126" t="s">
        <v>153</v>
      </c>
      <c r="H1609" s="127">
        <v>3</v>
      </c>
      <c r="I1609" s="128"/>
      <c r="J1609" s="129">
        <f>ROUND(I1609*H1609,2)</f>
        <v>0</v>
      </c>
      <c r="K1609" s="125" t="s">
        <v>19</v>
      </c>
      <c r="L1609" s="33"/>
      <c r="M1609" s="130" t="s">
        <v>19</v>
      </c>
      <c r="N1609" s="131" t="s">
        <v>42</v>
      </c>
      <c r="P1609" s="132">
        <f>O1609*H1609</f>
        <v>0</v>
      </c>
      <c r="Q1609" s="132">
        <v>2.4000000000000001E-4</v>
      </c>
      <c r="R1609" s="132">
        <f>Q1609*H1609</f>
        <v>7.2000000000000005E-4</v>
      </c>
      <c r="S1609" s="132">
        <v>0</v>
      </c>
      <c r="T1609" s="133">
        <f>S1609*H1609</f>
        <v>0</v>
      </c>
      <c r="AR1609" s="134" t="s">
        <v>276</v>
      </c>
      <c r="AT1609" s="134" t="s">
        <v>150</v>
      </c>
      <c r="AU1609" s="134" t="s">
        <v>78</v>
      </c>
      <c r="AY1609" s="18" t="s">
        <v>147</v>
      </c>
      <c r="BE1609" s="135">
        <f>IF(N1609="základní",J1609,0)</f>
        <v>0</v>
      </c>
      <c r="BF1609" s="135">
        <f>IF(N1609="snížená",J1609,0)</f>
        <v>0</v>
      </c>
      <c r="BG1609" s="135">
        <f>IF(N1609="zákl. přenesená",J1609,0)</f>
        <v>0</v>
      </c>
      <c r="BH1609" s="135">
        <f>IF(N1609="sníž. přenesená",J1609,0)</f>
        <v>0</v>
      </c>
      <c r="BI1609" s="135">
        <f>IF(N1609="nulová",J1609,0)</f>
        <v>0</v>
      </c>
      <c r="BJ1609" s="18" t="s">
        <v>76</v>
      </c>
      <c r="BK1609" s="135">
        <f>ROUND(I1609*H1609,2)</f>
        <v>0</v>
      </c>
      <c r="BL1609" s="18" t="s">
        <v>276</v>
      </c>
      <c r="BM1609" s="134" t="s">
        <v>2517</v>
      </c>
    </row>
    <row r="1610" spans="2:65" s="12" customFormat="1">
      <c r="B1610" s="140"/>
      <c r="D1610" s="141" t="s">
        <v>159</v>
      </c>
      <c r="E1610" s="142" t="s">
        <v>19</v>
      </c>
      <c r="F1610" s="143" t="s">
        <v>374</v>
      </c>
      <c r="H1610" s="142" t="s">
        <v>19</v>
      </c>
      <c r="I1610" s="144"/>
      <c r="L1610" s="140"/>
      <c r="M1610" s="145"/>
      <c r="T1610" s="146"/>
      <c r="AT1610" s="142" t="s">
        <v>159</v>
      </c>
      <c r="AU1610" s="142" t="s">
        <v>78</v>
      </c>
      <c r="AV1610" s="12" t="s">
        <v>76</v>
      </c>
      <c r="AW1610" s="12" t="s">
        <v>32</v>
      </c>
      <c r="AX1610" s="12" t="s">
        <v>71</v>
      </c>
      <c r="AY1610" s="142" t="s">
        <v>147</v>
      </c>
    </row>
    <row r="1611" spans="2:65" s="12" customFormat="1" ht="22.5">
      <c r="B1611" s="140"/>
      <c r="D1611" s="141" t="s">
        <v>159</v>
      </c>
      <c r="E1611" s="142" t="s">
        <v>19</v>
      </c>
      <c r="F1611" s="143" t="s">
        <v>2518</v>
      </c>
      <c r="H1611" s="142" t="s">
        <v>19</v>
      </c>
      <c r="I1611" s="144"/>
      <c r="L1611" s="140"/>
      <c r="M1611" s="145"/>
      <c r="T1611" s="146"/>
      <c r="AT1611" s="142" t="s">
        <v>159</v>
      </c>
      <c r="AU1611" s="142" t="s">
        <v>78</v>
      </c>
      <c r="AV1611" s="12" t="s">
        <v>76</v>
      </c>
      <c r="AW1611" s="12" t="s">
        <v>32</v>
      </c>
      <c r="AX1611" s="12" t="s">
        <v>71</v>
      </c>
      <c r="AY1611" s="142" t="s">
        <v>147</v>
      </c>
    </row>
    <row r="1612" spans="2:65" s="13" customFormat="1">
      <c r="B1612" s="147"/>
      <c r="D1612" s="141" t="s">
        <v>159</v>
      </c>
      <c r="E1612" s="148" t="s">
        <v>19</v>
      </c>
      <c r="F1612" s="149" t="s">
        <v>2519</v>
      </c>
      <c r="H1612" s="150">
        <v>3</v>
      </c>
      <c r="I1612" s="151"/>
      <c r="L1612" s="147"/>
      <c r="M1612" s="152"/>
      <c r="T1612" s="153"/>
      <c r="AT1612" s="148" t="s">
        <v>159</v>
      </c>
      <c r="AU1612" s="148" t="s">
        <v>78</v>
      </c>
      <c r="AV1612" s="13" t="s">
        <v>78</v>
      </c>
      <c r="AW1612" s="13" t="s">
        <v>32</v>
      </c>
      <c r="AX1612" s="13" t="s">
        <v>76</v>
      </c>
      <c r="AY1612" s="148" t="s">
        <v>147</v>
      </c>
    </row>
    <row r="1613" spans="2:65" s="1" customFormat="1" ht="44.25" customHeight="1">
      <c r="B1613" s="33"/>
      <c r="C1613" s="123" t="s">
        <v>2520</v>
      </c>
      <c r="D1613" s="123" t="s">
        <v>150</v>
      </c>
      <c r="E1613" s="124" t="s">
        <v>2521</v>
      </c>
      <c r="F1613" s="125" t="s">
        <v>2522</v>
      </c>
      <c r="G1613" s="126" t="s">
        <v>153</v>
      </c>
      <c r="H1613" s="127">
        <v>0.65500000000000003</v>
      </c>
      <c r="I1613" s="128"/>
      <c r="J1613" s="129">
        <f>ROUND(I1613*H1613,2)</f>
        <v>0</v>
      </c>
      <c r="K1613" s="125" t="s">
        <v>154</v>
      </c>
      <c r="L1613" s="33"/>
      <c r="M1613" s="130" t="s">
        <v>19</v>
      </c>
      <c r="N1613" s="131" t="s">
        <v>42</v>
      </c>
      <c r="P1613" s="132">
        <f>O1613*H1613</f>
        <v>0</v>
      </c>
      <c r="Q1613" s="132">
        <v>4.8000000000000001E-4</v>
      </c>
      <c r="R1613" s="132">
        <f>Q1613*H1613</f>
        <v>3.144E-4</v>
      </c>
      <c r="S1613" s="132">
        <v>0</v>
      </c>
      <c r="T1613" s="133">
        <f>S1613*H1613</f>
        <v>0</v>
      </c>
      <c r="AR1613" s="134" t="s">
        <v>276</v>
      </c>
      <c r="AT1613" s="134" t="s">
        <v>150</v>
      </c>
      <c r="AU1613" s="134" t="s">
        <v>78</v>
      </c>
      <c r="AY1613" s="18" t="s">
        <v>147</v>
      </c>
      <c r="BE1613" s="135">
        <f>IF(N1613="základní",J1613,0)</f>
        <v>0</v>
      </c>
      <c r="BF1613" s="135">
        <f>IF(N1613="snížená",J1613,0)</f>
        <v>0</v>
      </c>
      <c r="BG1613" s="135">
        <f>IF(N1613="zákl. přenesená",J1613,0)</f>
        <v>0</v>
      </c>
      <c r="BH1613" s="135">
        <f>IF(N1613="sníž. přenesená",J1613,0)</f>
        <v>0</v>
      </c>
      <c r="BI1613" s="135">
        <f>IF(N1613="nulová",J1613,0)</f>
        <v>0</v>
      </c>
      <c r="BJ1613" s="18" t="s">
        <v>76</v>
      </c>
      <c r="BK1613" s="135">
        <f>ROUND(I1613*H1613,2)</f>
        <v>0</v>
      </c>
      <c r="BL1613" s="18" t="s">
        <v>276</v>
      </c>
      <c r="BM1613" s="134" t="s">
        <v>2523</v>
      </c>
    </row>
    <row r="1614" spans="2:65" s="1" customFormat="1">
      <c r="B1614" s="33"/>
      <c r="D1614" s="136" t="s">
        <v>157</v>
      </c>
      <c r="F1614" s="137" t="s">
        <v>2524</v>
      </c>
      <c r="I1614" s="138"/>
      <c r="L1614" s="33"/>
      <c r="M1614" s="139"/>
      <c r="T1614" s="54"/>
      <c r="AT1614" s="18" t="s">
        <v>157</v>
      </c>
      <c r="AU1614" s="18" t="s">
        <v>78</v>
      </c>
    </row>
    <row r="1615" spans="2:65" s="13" customFormat="1">
      <c r="B1615" s="147"/>
      <c r="D1615" s="141" t="s">
        <v>159</v>
      </c>
      <c r="E1615" s="148" t="s">
        <v>19</v>
      </c>
      <c r="F1615" s="149" t="s">
        <v>2525</v>
      </c>
      <c r="H1615" s="150">
        <v>0.65500000000000003</v>
      </c>
      <c r="I1615" s="151"/>
      <c r="L1615" s="147"/>
      <c r="M1615" s="152"/>
      <c r="T1615" s="153"/>
      <c r="AT1615" s="148" t="s">
        <v>159</v>
      </c>
      <c r="AU1615" s="148" t="s">
        <v>78</v>
      </c>
      <c r="AV1615" s="13" t="s">
        <v>78</v>
      </c>
      <c r="AW1615" s="13" t="s">
        <v>32</v>
      </c>
      <c r="AX1615" s="13" t="s">
        <v>76</v>
      </c>
      <c r="AY1615" s="148" t="s">
        <v>147</v>
      </c>
    </row>
    <row r="1616" spans="2:65" s="1" customFormat="1" ht="33" customHeight="1">
      <c r="B1616" s="33"/>
      <c r="C1616" s="161" t="s">
        <v>2526</v>
      </c>
      <c r="D1616" s="161" t="s">
        <v>338</v>
      </c>
      <c r="E1616" s="162" t="s">
        <v>2527</v>
      </c>
      <c r="F1616" s="163" t="s">
        <v>2528</v>
      </c>
      <c r="G1616" s="164" t="s">
        <v>153</v>
      </c>
      <c r="H1616" s="165">
        <v>0.65500000000000003</v>
      </c>
      <c r="I1616" s="166"/>
      <c r="J1616" s="167">
        <f>ROUND(I1616*H1616,2)</f>
        <v>0</v>
      </c>
      <c r="K1616" s="163" t="s">
        <v>19</v>
      </c>
      <c r="L1616" s="168"/>
      <c r="M1616" s="169" t="s">
        <v>19</v>
      </c>
      <c r="N1616" s="170" t="s">
        <v>42</v>
      </c>
      <c r="P1616" s="132">
        <f>O1616*H1616</f>
        <v>0</v>
      </c>
      <c r="Q1616" s="132">
        <v>1.8499999999999999E-2</v>
      </c>
      <c r="R1616" s="132">
        <f>Q1616*H1616</f>
        <v>1.21175E-2</v>
      </c>
      <c r="S1616" s="132">
        <v>0</v>
      </c>
      <c r="T1616" s="133">
        <f>S1616*H1616</f>
        <v>0</v>
      </c>
      <c r="AR1616" s="134" t="s">
        <v>381</v>
      </c>
      <c r="AT1616" s="134" t="s">
        <v>338</v>
      </c>
      <c r="AU1616" s="134" t="s">
        <v>78</v>
      </c>
      <c r="AY1616" s="18" t="s">
        <v>147</v>
      </c>
      <c r="BE1616" s="135">
        <f>IF(N1616="základní",J1616,0)</f>
        <v>0</v>
      </c>
      <c r="BF1616" s="135">
        <f>IF(N1616="snížená",J1616,0)</f>
        <v>0</v>
      </c>
      <c r="BG1616" s="135">
        <f>IF(N1616="zákl. přenesená",J1616,0)</f>
        <v>0</v>
      </c>
      <c r="BH1616" s="135">
        <f>IF(N1616="sníž. přenesená",J1616,0)</f>
        <v>0</v>
      </c>
      <c r="BI1616" s="135">
        <f>IF(N1616="nulová",J1616,0)</f>
        <v>0</v>
      </c>
      <c r="BJ1616" s="18" t="s">
        <v>76</v>
      </c>
      <c r="BK1616" s="135">
        <f>ROUND(I1616*H1616,2)</f>
        <v>0</v>
      </c>
      <c r="BL1616" s="18" t="s">
        <v>276</v>
      </c>
      <c r="BM1616" s="134" t="s">
        <v>2529</v>
      </c>
    </row>
    <row r="1617" spans="2:65" s="13" customFormat="1">
      <c r="B1617" s="147"/>
      <c r="D1617" s="141" t="s">
        <v>159</v>
      </c>
      <c r="E1617" s="148" t="s">
        <v>19</v>
      </c>
      <c r="F1617" s="149" t="s">
        <v>2530</v>
      </c>
      <c r="H1617" s="150">
        <v>0.65500000000000003</v>
      </c>
      <c r="I1617" s="151"/>
      <c r="L1617" s="147"/>
      <c r="M1617" s="152"/>
      <c r="T1617" s="153"/>
      <c r="AT1617" s="148" t="s">
        <v>159</v>
      </c>
      <c r="AU1617" s="148" t="s">
        <v>78</v>
      </c>
      <c r="AV1617" s="13" t="s">
        <v>78</v>
      </c>
      <c r="AW1617" s="13" t="s">
        <v>32</v>
      </c>
      <c r="AX1617" s="13" t="s">
        <v>76</v>
      </c>
      <c r="AY1617" s="148" t="s">
        <v>147</v>
      </c>
    </row>
    <row r="1618" spans="2:65" s="1" customFormat="1" ht="24.2" customHeight="1">
      <c r="B1618" s="33"/>
      <c r="C1618" s="123" t="s">
        <v>2531</v>
      </c>
      <c r="D1618" s="123" t="s">
        <v>150</v>
      </c>
      <c r="E1618" s="124" t="s">
        <v>2532</v>
      </c>
      <c r="F1618" s="125" t="s">
        <v>2533</v>
      </c>
      <c r="G1618" s="126" t="s">
        <v>166</v>
      </c>
      <c r="H1618" s="127">
        <v>1</v>
      </c>
      <c r="I1618" s="128"/>
      <c r="J1618" s="129">
        <f>ROUND(I1618*H1618,2)</f>
        <v>0</v>
      </c>
      <c r="K1618" s="125" t="s">
        <v>154</v>
      </c>
      <c r="L1618" s="33"/>
      <c r="M1618" s="130" t="s">
        <v>19</v>
      </c>
      <c r="N1618" s="131" t="s">
        <v>42</v>
      </c>
      <c r="P1618" s="132">
        <f>O1618*H1618</f>
        <v>0</v>
      </c>
      <c r="Q1618" s="132">
        <v>0</v>
      </c>
      <c r="R1618" s="132">
        <f>Q1618*H1618</f>
        <v>0</v>
      </c>
      <c r="S1618" s="132">
        <v>0</v>
      </c>
      <c r="T1618" s="133">
        <f>S1618*H1618</f>
        <v>0</v>
      </c>
      <c r="AR1618" s="134" t="s">
        <v>276</v>
      </c>
      <c r="AT1618" s="134" t="s">
        <v>150</v>
      </c>
      <c r="AU1618" s="134" t="s">
        <v>78</v>
      </c>
      <c r="AY1618" s="18" t="s">
        <v>147</v>
      </c>
      <c r="BE1618" s="135">
        <f>IF(N1618="základní",J1618,0)</f>
        <v>0</v>
      </c>
      <c r="BF1618" s="135">
        <f>IF(N1618="snížená",J1618,0)</f>
        <v>0</v>
      </c>
      <c r="BG1618" s="135">
        <f>IF(N1618="zákl. přenesená",J1618,0)</f>
        <v>0</v>
      </c>
      <c r="BH1618" s="135">
        <f>IF(N1618="sníž. přenesená",J1618,0)</f>
        <v>0</v>
      </c>
      <c r="BI1618" s="135">
        <f>IF(N1618="nulová",J1618,0)</f>
        <v>0</v>
      </c>
      <c r="BJ1618" s="18" t="s">
        <v>76</v>
      </c>
      <c r="BK1618" s="135">
        <f>ROUND(I1618*H1618,2)</f>
        <v>0</v>
      </c>
      <c r="BL1618" s="18" t="s">
        <v>276</v>
      </c>
      <c r="BM1618" s="134" t="s">
        <v>2534</v>
      </c>
    </row>
    <row r="1619" spans="2:65" s="1" customFormat="1">
      <c r="B1619" s="33"/>
      <c r="D1619" s="136" t="s">
        <v>157</v>
      </c>
      <c r="F1619" s="137" t="s">
        <v>2535</v>
      </c>
      <c r="I1619" s="138"/>
      <c r="L1619" s="33"/>
      <c r="M1619" s="139"/>
      <c r="T1619" s="54"/>
      <c r="AT1619" s="18" t="s">
        <v>157</v>
      </c>
      <c r="AU1619" s="18" t="s">
        <v>78</v>
      </c>
    </row>
    <row r="1620" spans="2:65" s="12" customFormat="1">
      <c r="B1620" s="140"/>
      <c r="D1620" s="141" t="s">
        <v>159</v>
      </c>
      <c r="E1620" s="142" t="s">
        <v>19</v>
      </c>
      <c r="F1620" s="143" t="s">
        <v>2536</v>
      </c>
      <c r="H1620" s="142" t="s">
        <v>19</v>
      </c>
      <c r="I1620" s="144"/>
      <c r="L1620" s="140"/>
      <c r="M1620" s="145"/>
      <c r="T1620" s="146"/>
      <c r="AT1620" s="142" t="s">
        <v>159</v>
      </c>
      <c r="AU1620" s="142" t="s">
        <v>78</v>
      </c>
      <c r="AV1620" s="12" t="s">
        <v>76</v>
      </c>
      <c r="AW1620" s="12" t="s">
        <v>32</v>
      </c>
      <c r="AX1620" s="12" t="s">
        <v>71</v>
      </c>
      <c r="AY1620" s="142" t="s">
        <v>147</v>
      </c>
    </row>
    <row r="1621" spans="2:65" s="13" customFormat="1">
      <c r="B1621" s="147"/>
      <c r="D1621" s="141" t="s">
        <v>159</v>
      </c>
      <c r="E1621" s="148" t="s">
        <v>19</v>
      </c>
      <c r="F1621" s="149" t="s">
        <v>2537</v>
      </c>
      <c r="H1621" s="150">
        <v>1</v>
      </c>
      <c r="I1621" s="151"/>
      <c r="L1621" s="147"/>
      <c r="M1621" s="152"/>
      <c r="T1621" s="153"/>
      <c r="AT1621" s="148" t="s">
        <v>159</v>
      </c>
      <c r="AU1621" s="148" t="s">
        <v>78</v>
      </c>
      <c r="AV1621" s="13" t="s">
        <v>78</v>
      </c>
      <c r="AW1621" s="13" t="s">
        <v>32</v>
      </c>
      <c r="AX1621" s="13" t="s">
        <v>76</v>
      </c>
      <c r="AY1621" s="148" t="s">
        <v>147</v>
      </c>
    </row>
    <row r="1622" spans="2:65" s="1" customFormat="1" ht="16.5" customHeight="1">
      <c r="B1622" s="33"/>
      <c r="C1622" s="161" t="s">
        <v>2538</v>
      </c>
      <c r="D1622" s="161" t="s">
        <v>338</v>
      </c>
      <c r="E1622" s="162" t="s">
        <v>2539</v>
      </c>
      <c r="F1622" s="163" t="s">
        <v>2540</v>
      </c>
      <c r="G1622" s="164" t="s">
        <v>166</v>
      </c>
      <c r="H1622" s="165">
        <v>1</v>
      </c>
      <c r="I1622" s="166"/>
      <c r="J1622" s="167">
        <f>ROUND(I1622*H1622,2)</f>
        <v>0</v>
      </c>
      <c r="K1622" s="163" t="s">
        <v>19</v>
      </c>
      <c r="L1622" s="168"/>
      <c r="M1622" s="169" t="s">
        <v>19</v>
      </c>
      <c r="N1622" s="170" t="s">
        <v>42</v>
      </c>
      <c r="P1622" s="132">
        <f>O1622*H1622</f>
        <v>0</v>
      </c>
      <c r="Q1622" s="132">
        <v>8.4000000000000005E-2</v>
      </c>
      <c r="R1622" s="132">
        <f>Q1622*H1622</f>
        <v>8.4000000000000005E-2</v>
      </c>
      <c r="S1622" s="132">
        <v>0</v>
      </c>
      <c r="T1622" s="133">
        <f>S1622*H1622</f>
        <v>0</v>
      </c>
      <c r="AR1622" s="134" t="s">
        <v>381</v>
      </c>
      <c r="AT1622" s="134" t="s">
        <v>338</v>
      </c>
      <c r="AU1622" s="134" t="s">
        <v>78</v>
      </c>
      <c r="AY1622" s="18" t="s">
        <v>147</v>
      </c>
      <c r="BE1622" s="135">
        <f>IF(N1622="základní",J1622,0)</f>
        <v>0</v>
      </c>
      <c r="BF1622" s="135">
        <f>IF(N1622="snížená",J1622,0)</f>
        <v>0</v>
      </c>
      <c r="BG1622" s="135">
        <f>IF(N1622="zákl. přenesená",J1622,0)</f>
        <v>0</v>
      </c>
      <c r="BH1622" s="135">
        <f>IF(N1622="sníž. přenesená",J1622,0)</f>
        <v>0</v>
      </c>
      <c r="BI1622" s="135">
        <f>IF(N1622="nulová",J1622,0)</f>
        <v>0</v>
      </c>
      <c r="BJ1622" s="18" t="s">
        <v>76</v>
      </c>
      <c r="BK1622" s="135">
        <f>ROUND(I1622*H1622,2)</f>
        <v>0</v>
      </c>
      <c r="BL1622" s="18" t="s">
        <v>276</v>
      </c>
      <c r="BM1622" s="134" t="s">
        <v>2541</v>
      </c>
    </row>
    <row r="1623" spans="2:65" s="12" customFormat="1" ht="22.5">
      <c r="B1623" s="140"/>
      <c r="D1623" s="141" t="s">
        <v>159</v>
      </c>
      <c r="E1623" s="142" t="s">
        <v>19</v>
      </c>
      <c r="F1623" s="143" t="s">
        <v>2542</v>
      </c>
      <c r="H1623" s="142" t="s">
        <v>19</v>
      </c>
      <c r="I1623" s="144"/>
      <c r="L1623" s="140"/>
      <c r="M1623" s="145"/>
      <c r="T1623" s="146"/>
      <c r="AT1623" s="142" t="s">
        <v>159</v>
      </c>
      <c r="AU1623" s="142" t="s">
        <v>78</v>
      </c>
      <c r="AV1623" s="12" t="s">
        <v>76</v>
      </c>
      <c r="AW1623" s="12" t="s">
        <v>32</v>
      </c>
      <c r="AX1623" s="12" t="s">
        <v>71</v>
      </c>
      <c r="AY1623" s="142" t="s">
        <v>147</v>
      </c>
    </row>
    <row r="1624" spans="2:65" s="13" customFormat="1">
      <c r="B1624" s="147"/>
      <c r="D1624" s="141" t="s">
        <v>159</v>
      </c>
      <c r="E1624" s="148" t="s">
        <v>19</v>
      </c>
      <c r="F1624" s="149" t="s">
        <v>2543</v>
      </c>
      <c r="H1624" s="150">
        <v>1</v>
      </c>
      <c r="I1624" s="151"/>
      <c r="L1624" s="147"/>
      <c r="M1624" s="152"/>
      <c r="T1624" s="153"/>
      <c r="AT1624" s="148" t="s">
        <v>159</v>
      </c>
      <c r="AU1624" s="148" t="s">
        <v>78</v>
      </c>
      <c r="AV1624" s="13" t="s">
        <v>78</v>
      </c>
      <c r="AW1624" s="13" t="s">
        <v>32</v>
      </c>
      <c r="AX1624" s="13" t="s">
        <v>76</v>
      </c>
      <c r="AY1624" s="148" t="s">
        <v>147</v>
      </c>
    </row>
    <row r="1625" spans="2:65" s="1" customFormat="1" ht="49.15" customHeight="1">
      <c r="B1625" s="33"/>
      <c r="C1625" s="161" t="s">
        <v>2544</v>
      </c>
      <c r="D1625" s="161" t="s">
        <v>338</v>
      </c>
      <c r="E1625" s="162" t="s">
        <v>2545</v>
      </c>
      <c r="F1625" s="163" t="s">
        <v>2546</v>
      </c>
      <c r="G1625" s="164" t="s">
        <v>166</v>
      </c>
      <c r="H1625" s="165">
        <v>1</v>
      </c>
      <c r="I1625" s="166"/>
      <c r="J1625" s="167">
        <f>ROUND(I1625*H1625,2)</f>
        <v>0</v>
      </c>
      <c r="K1625" s="163" t="s">
        <v>19</v>
      </c>
      <c r="L1625" s="168"/>
      <c r="M1625" s="169" t="s">
        <v>19</v>
      </c>
      <c r="N1625" s="170" t="s">
        <v>42</v>
      </c>
      <c r="P1625" s="132">
        <f>O1625*H1625</f>
        <v>0</v>
      </c>
      <c r="Q1625" s="132">
        <v>0.17</v>
      </c>
      <c r="R1625" s="132">
        <f>Q1625*H1625</f>
        <v>0.17</v>
      </c>
      <c r="S1625" s="132">
        <v>0</v>
      </c>
      <c r="T1625" s="133">
        <f>S1625*H1625</f>
        <v>0</v>
      </c>
      <c r="AR1625" s="134" t="s">
        <v>381</v>
      </c>
      <c r="AT1625" s="134" t="s">
        <v>338</v>
      </c>
      <c r="AU1625" s="134" t="s">
        <v>78</v>
      </c>
      <c r="AY1625" s="18" t="s">
        <v>147</v>
      </c>
      <c r="BE1625" s="135">
        <f>IF(N1625="základní",J1625,0)</f>
        <v>0</v>
      </c>
      <c r="BF1625" s="135">
        <f>IF(N1625="snížená",J1625,0)</f>
        <v>0</v>
      </c>
      <c r="BG1625" s="135">
        <f>IF(N1625="zákl. přenesená",J1625,0)</f>
        <v>0</v>
      </c>
      <c r="BH1625" s="135">
        <f>IF(N1625="sníž. přenesená",J1625,0)</f>
        <v>0</v>
      </c>
      <c r="BI1625" s="135">
        <f>IF(N1625="nulová",J1625,0)</f>
        <v>0</v>
      </c>
      <c r="BJ1625" s="18" t="s">
        <v>76</v>
      </c>
      <c r="BK1625" s="135">
        <f>ROUND(I1625*H1625,2)</f>
        <v>0</v>
      </c>
      <c r="BL1625" s="18" t="s">
        <v>276</v>
      </c>
      <c r="BM1625" s="134" t="s">
        <v>2547</v>
      </c>
    </row>
    <row r="1626" spans="2:65" s="12" customFormat="1">
      <c r="B1626" s="140"/>
      <c r="D1626" s="141" t="s">
        <v>159</v>
      </c>
      <c r="E1626" s="142" t="s">
        <v>19</v>
      </c>
      <c r="F1626" s="143" t="s">
        <v>2368</v>
      </c>
      <c r="H1626" s="142" t="s">
        <v>19</v>
      </c>
      <c r="I1626" s="144"/>
      <c r="L1626" s="140"/>
      <c r="M1626" s="145"/>
      <c r="T1626" s="146"/>
      <c r="AT1626" s="142" t="s">
        <v>159</v>
      </c>
      <c r="AU1626" s="142" t="s">
        <v>78</v>
      </c>
      <c r="AV1626" s="12" t="s">
        <v>76</v>
      </c>
      <c r="AW1626" s="12" t="s">
        <v>32</v>
      </c>
      <c r="AX1626" s="12" t="s">
        <v>71</v>
      </c>
      <c r="AY1626" s="142" t="s">
        <v>147</v>
      </c>
    </row>
    <row r="1627" spans="2:65" s="13" customFormat="1" ht="22.5">
      <c r="B1627" s="147"/>
      <c r="D1627" s="141" t="s">
        <v>159</v>
      </c>
      <c r="E1627" s="148" t="s">
        <v>19</v>
      </c>
      <c r="F1627" s="149" t="s">
        <v>2548</v>
      </c>
      <c r="H1627" s="150">
        <v>1</v>
      </c>
      <c r="I1627" s="151"/>
      <c r="L1627" s="147"/>
      <c r="M1627" s="152"/>
      <c r="T1627" s="153"/>
      <c r="AT1627" s="148" t="s">
        <v>159</v>
      </c>
      <c r="AU1627" s="148" t="s">
        <v>78</v>
      </c>
      <c r="AV1627" s="13" t="s">
        <v>78</v>
      </c>
      <c r="AW1627" s="13" t="s">
        <v>32</v>
      </c>
      <c r="AX1627" s="13" t="s">
        <v>76</v>
      </c>
      <c r="AY1627" s="148" t="s">
        <v>147</v>
      </c>
    </row>
    <row r="1628" spans="2:65" s="1" customFormat="1" ht="37.9" customHeight="1">
      <c r="B1628" s="33"/>
      <c r="C1628" s="123" t="s">
        <v>2549</v>
      </c>
      <c r="D1628" s="123" t="s">
        <v>150</v>
      </c>
      <c r="E1628" s="124" t="s">
        <v>2550</v>
      </c>
      <c r="F1628" s="125" t="s">
        <v>2551</v>
      </c>
      <c r="G1628" s="126" t="s">
        <v>166</v>
      </c>
      <c r="H1628" s="127">
        <v>12</v>
      </c>
      <c r="I1628" s="128"/>
      <c r="J1628" s="129">
        <f>ROUND(I1628*H1628,2)</f>
        <v>0</v>
      </c>
      <c r="K1628" s="125" t="s">
        <v>19</v>
      </c>
      <c r="L1628" s="33"/>
      <c r="M1628" s="130" t="s">
        <v>19</v>
      </c>
      <c r="N1628" s="131" t="s">
        <v>42</v>
      </c>
      <c r="P1628" s="132">
        <f>O1628*H1628</f>
        <v>0</v>
      </c>
      <c r="Q1628" s="132">
        <v>1.2E-4</v>
      </c>
      <c r="R1628" s="132">
        <f>Q1628*H1628</f>
        <v>1.4400000000000001E-3</v>
      </c>
      <c r="S1628" s="132">
        <v>0</v>
      </c>
      <c r="T1628" s="133">
        <f>S1628*H1628</f>
        <v>0</v>
      </c>
      <c r="AR1628" s="134" t="s">
        <v>276</v>
      </c>
      <c r="AT1628" s="134" t="s">
        <v>150</v>
      </c>
      <c r="AU1628" s="134" t="s">
        <v>78</v>
      </c>
      <c r="AY1628" s="18" t="s">
        <v>147</v>
      </c>
      <c r="BE1628" s="135">
        <f>IF(N1628="základní",J1628,0)</f>
        <v>0</v>
      </c>
      <c r="BF1628" s="135">
        <f>IF(N1628="snížená",J1628,0)</f>
        <v>0</v>
      </c>
      <c r="BG1628" s="135">
        <f>IF(N1628="zákl. přenesená",J1628,0)</f>
        <v>0</v>
      </c>
      <c r="BH1628" s="135">
        <f>IF(N1628="sníž. přenesená",J1628,0)</f>
        <v>0</v>
      </c>
      <c r="BI1628" s="135">
        <f>IF(N1628="nulová",J1628,0)</f>
        <v>0</v>
      </c>
      <c r="BJ1628" s="18" t="s">
        <v>76</v>
      </c>
      <c r="BK1628" s="135">
        <f>ROUND(I1628*H1628,2)</f>
        <v>0</v>
      </c>
      <c r="BL1628" s="18" t="s">
        <v>276</v>
      </c>
      <c r="BM1628" s="134" t="s">
        <v>2552</v>
      </c>
    </row>
    <row r="1629" spans="2:65" s="13" customFormat="1">
      <c r="B1629" s="147"/>
      <c r="D1629" s="141" t="s">
        <v>159</v>
      </c>
      <c r="E1629" s="148" t="s">
        <v>19</v>
      </c>
      <c r="F1629" s="149" t="s">
        <v>2553</v>
      </c>
      <c r="H1629" s="150">
        <v>5</v>
      </c>
      <c r="I1629" s="151"/>
      <c r="L1629" s="147"/>
      <c r="M1629" s="152"/>
      <c r="T1629" s="153"/>
      <c r="AT1629" s="148" t="s">
        <v>159</v>
      </c>
      <c r="AU1629" s="148" t="s">
        <v>78</v>
      </c>
      <c r="AV1629" s="13" t="s">
        <v>78</v>
      </c>
      <c r="AW1629" s="13" t="s">
        <v>32</v>
      </c>
      <c r="AX1629" s="13" t="s">
        <v>71</v>
      </c>
      <c r="AY1629" s="148" t="s">
        <v>147</v>
      </c>
    </row>
    <row r="1630" spans="2:65" s="13" customFormat="1">
      <c r="B1630" s="147"/>
      <c r="D1630" s="141" t="s">
        <v>159</v>
      </c>
      <c r="E1630" s="148" t="s">
        <v>19</v>
      </c>
      <c r="F1630" s="149" t="s">
        <v>2554</v>
      </c>
      <c r="H1630" s="150">
        <v>5</v>
      </c>
      <c r="I1630" s="151"/>
      <c r="L1630" s="147"/>
      <c r="M1630" s="152"/>
      <c r="T1630" s="153"/>
      <c r="AT1630" s="148" t="s">
        <v>159</v>
      </c>
      <c r="AU1630" s="148" t="s">
        <v>78</v>
      </c>
      <c r="AV1630" s="13" t="s">
        <v>78</v>
      </c>
      <c r="AW1630" s="13" t="s">
        <v>32</v>
      </c>
      <c r="AX1630" s="13" t="s">
        <v>71</v>
      </c>
      <c r="AY1630" s="148" t="s">
        <v>147</v>
      </c>
    </row>
    <row r="1631" spans="2:65" s="13" customFormat="1">
      <c r="B1631" s="147"/>
      <c r="D1631" s="141" t="s">
        <v>159</v>
      </c>
      <c r="E1631" s="148" t="s">
        <v>19</v>
      </c>
      <c r="F1631" s="149" t="s">
        <v>2555</v>
      </c>
      <c r="H1631" s="150">
        <v>2</v>
      </c>
      <c r="I1631" s="151"/>
      <c r="L1631" s="147"/>
      <c r="M1631" s="152"/>
      <c r="T1631" s="153"/>
      <c r="AT1631" s="148" t="s">
        <v>159</v>
      </c>
      <c r="AU1631" s="148" t="s">
        <v>78</v>
      </c>
      <c r="AV1631" s="13" t="s">
        <v>78</v>
      </c>
      <c r="AW1631" s="13" t="s">
        <v>32</v>
      </c>
      <c r="AX1631" s="13" t="s">
        <v>71</v>
      </c>
      <c r="AY1631" s="148" t="s">
        <v>147</v>
      </c>
    </row>
    <row r="1632" spans="2:65" s="14" customFormat="1">
      <c r="B1632" s="154"/>
      <c r="D1632" s="141" t="s">
        <v>159</v>
      </c>
      <c r="E1632" s="155" t="s">
        <v>19</v>
      </c>
      <c r="F1632" s="156" t="s">
        <v>163</v>
      </c>
      <c r="H1632" s="157">
        <v>12</v>
      </c>
      <c r="I1632" s="158"/>
      <c r="L1632" s="154"/>
      <c r="M1632" s="159"/>
      <c r="T1632" s="160"/>
      <c r="AT1632" s="155" t="s">
        <v>159</v>
      </c>
      <c r="AU1632" s="155" t="s">
        <v>78</v>
      </c>
      <c r="AV1632" s="14" t="s">
        <v>155</v>
      </c>
      <c r="AW1632" s="14" t="s">
        <v>32</v>
      </c>
      <c r="AX1632" s="14" t="s">
        <v>76</v>
      </c>
      <c r="AY1632" s="155" t="s">
        <v>147</v>
      </c>
    </row>
    <row r="1633" spans="2:65" s="1" customFormat="1" ht="24.2" customHeight="1">
      <c r="B1633" s="33"/>
      <c r="C1633" s="161" t="s">
        <v>2556</v>
      </c>
      <c r="D1633" s="161" t="s">
        <v>338</v>
      </c>
      <c r="E1633" s="162" t="s">
        <v>2557</v>
      </c>
      <c r="F1633" s="163" t="s">
        <v>2558</v>
      </c>
      <c r="G1633" s="164" t="s">
        <v>166</v>
      </c>
      <c r="H1633" s="165">
        <v>5</v>
      </c>
      <c r="I1633" s="166"/>
      <c r="J1633" s="167">
        <f>ROUND(I1633*H1633,2)</f>
        <v>0</v>
      </c>
      <c r="K1633" s="163" t="s">
        <v>19</v>
      </c>
      <c r="L1633" s="168"/>
      <c r="M1633" s="169" t="s">
        <v>19</v>
      </c>
      <c r="N1633" s="170" t="s">
        <v>42</v>
      </c>
      <c r="P1633" s="132">
        <f>O1633*H1633</f>
        <v>0</v>
      </c>
      <c r="Q1633" s="132">
        <v>0</v>
      </c>
      <c r="R1633" s="132">
        <f>Q1633*H1633</f>
        <v>0</v>
      </c>
      <c r="S1633" s="132">
        <v>0</v>
      </c>
      <c r="T1633" s="133">
        <f>S1633*H1633</f>
        <v>0</v>
      </c>
      <c r="AR1633" s="134" t="s">
        <v>381</v>
      </c>
      <c r="AT1633" s="134" t="s">
        <v>338</v>
      </c>
      <c r="AU1633" s="134" t="s">
        <v>78</v>
      </c>
      <c r="AY1633" s="18" t="s">
        <v>147</v>
      </c>
      <c r="BE1633" s="135">
        <f>IF(N1633="základní",J1633,0)</f>
        <v>0</v>
      </c>
      <c r="BF1633" s="135">
        <f>IF(N1633="snížená",J1633,0)</f>
        <v>0</v>
      </c>
      <c r="BG1633" s="135">
        <f>IF(N1633="zákl. přenesená",J1633,0)</f>
        <v>0</v>
      </c>
      <c r="BH1633" s="135">
        <f>IF(N1633="sníž. přenesená",J1633,0)</f>
        <v>0</v>
      </c>
      <c r="BI1633" s="135">
        <f>IF(N1633="nulová",J1633,0)</f>
        <v>0</v>
      </c>
      <c r="BJ1633" s="18" t="s">
        <v>76</v>
      </c>
      <c r="BK1633" s="135">
        <f>ROUND(I1633*H1633,2)</f>
        <v>0</v>
      </c>
      <c r="BL1633" s="18" t="s">
        <v>276</v>
      </c>
      <c r="BM1633" s="134" t="s">
        <v>2559</v>
      </c>
    </row>
    <row r="1634" spans="2:65" s="12" customFormat="1">
      <c r="B1634" s="140"/>
      <c r="D1634" s="141" t="s">
        <v>159</v>
      </c>
      <c r="E1634" s="142" t="s">
        <v>19</v>
      </c>
      <c r="F1634" s="143" t="s">
        <v>2221</v>
      </c>
      <c r="H1634" s="142" t="s">
        <v>19</v>
      </c>
      <c r="I1634" s="144"/>
      <c r="L1634" s="140"/>
      <c r="M1634" s="145"/>
      <c r="T1634" s="146"/>
      <c r="AT1634" s="142" t="s">
        <v>159</v>
      </c>
      <c r="AU1634" s="142" t="s">
        <v>78</v>
      </c>
      <c r="AV1634" s="12" t="s">
        <v>76</v>
      </c>
      <c r="AW1634" s="12" t="s">
        <v>32</v>
      </c>
      <c r="AX1634" s="12" t="s">
        <v>71</v>
      </c>
      <c r="AY1634" s="142" t="s">
        <v>147</v>
      </c>
    </row>
    <row r="1635" spans="2:65" s="13" customFormat="1">
      <c r="B1635" s="147"/>
      <c r="D1635" s="141" t="s">
        <v>159</v>
      </c>
      <c r="E1635" s="148" t="s">
        <v>19</v>
      </c>
      <c r="F1635" s="149" t="s">
        <v>2560</v>
      </c>
      <c r="H1635" s="150">
        <v>5</v>
      </c>
      <c r="I1635" s="151"/>
      <c r="L1635" s="147"/>
      <c r="M1635" s="152"/>
      <c r="T1635" s="153"/>
      <c r="AT1635" s="148" t="s">
        <v>159</v>
      </c>
      <c r="AU1635" s="148" t="s">
        <v>78</v>
      </c>
      <c r="AV1635" s="13" t="s">
        <v>78</v>
      </c>
      <c r="AW1635" s="13" t="s">
        <v>32</v>
      </c>
      <c r="AX1635" s="13" t="s">
        <v>76</v>
      </c>
      <c r="AY1635" s="148" t="s">
        <v>147</v>
      </c>
    </row>
    <row r="1636" spans="2:65" s="1" customFormat="1" ht="24.2" customHeight="1">
      <c r="B1636" s="33"/>
      <c r="C1636" s="161" t="s">
        <v>2561</v>
      </c>
      <c r="D1636" s="161" t="s">
        <v>338</v>
      </c>
      <c r="E1636" s="162" t="s">
        <v>2562</v>
      </c>
      <c r="F1636" s="163" t="s">
        <v>2563</v>
      </c>
      <c r="G1636" s="164" t="s">
        <v>166</v>
      </c>
      <c r="H1636" s="165">
        <v>5</v>
      </c>
      <c r="I1636" s="166"/>
      <c r="J1636" s="167">
        <f>ROUND(I1636*H1636,2)</f>
        <v>0</v>
      </c>
      <c r="K1636" s="163" t="s">
        <v>19</v>
      </c>
      <c r="L1636" s="168"/>
      <c r="M1636" s="169" t="s">
        <v>19</v>
      </c>
      <c r="N1636" s="170" t="s">
        <v>42</v>
      </c>
      <c r="P1636" s="132">
        <f>O1636*H1636</f>
        <v>0</v>
      </c>
      <c r="Q1636" s="132">
        <v>0</v>
      </c>
      <c r="R1636" s="132">
        <f>Q1636*H1636</f>
        <v>0</v>
      </c>
      <c r="S1636" s="132">
        <v>0</v>
      </c>
      <c r="T1636" s="133">
        <f>S1636*H1636</f>
        <v>0</v>
      </c>
      <c r="AR1636" s="134" t="s">
        <v>381</v>
      </c>
      <c r="AT1636" s="134" t="s">
        <v>338</v>
      </c>
      <c r="AU1636" s="134" t="s">
        <v>78</v>
      </c>
      <c r="AY1636" s="18" t="s">
        <v>147</v>
      </c>
      <c r="BE1636" s="135">
        <f>IF(N1636="základní",J1636,0)</f>
        <v>0</v>
      </c>
      <c r="BF1636" s="135">
        <f>IF(N1636="snížená",J1636,0)</f>
        <v>0</v>
      </c>
      <c r="BG1636" s="135">
        <f>IF(N1636="zákl. přenesená",J1636,0)</f>
        <v>0</v>
      </c>
      <c r="BH1636" s="135">
        <f>IF(N1636="sníž. přenesená",J1636,0)</f>
        <v>0</v>
      </c>
      <c r="BI1636" s="135">
        <f>IF(N1636="nulová",J1636,0)</f>
        <v>0</v>
      </c>
      <c r="BJ1636" s="18" t="s">
        <v>76</v>
      </c>
      <c r="BK1636" s="135">
        <f>ROUND(I1636*H1636,2)</f>
        <v>0</v>
      </c>
      <c r="BL1636" s="18" t="s">
        <v>276</v>
      </c>
      <c r="BM1636" s="134" t="s">
        <v>2564</v>
      </c>
    </row>
    <row r="1637" spans="2:65" s="12" customFormat="1">
      <c r="B1637" s="140"/>
      <c r="D1637" s="141" t="s">
        <v>159</v>
      </c>
      <c r="E1637" s="142" t="s">
        <v>19</v>
      </c>
      <c r="F1637" s="143" t="s">
        <v>2221</v>
      </c>
      <c r="H1637" s="142" t="s">
        <v>19</v>
      </c>
      <c r="I1637" s="144"/>
      <c r="L1637" s="140"/>
      <c r="M1637" s="145"/>
      <c r="T1637" s="146"/>
      <c r="AT1637" s="142" t="s">
        <v>159</v>
      </c>
      <c r="AU1637" s="142" t="s">
        <v>78</v>
      </c>
      <c r="AV1637" s="12" t="s">
        <v>76</v>
      </c>
      <c r="AW1637" s="12" t="s">
        <v>32</v>
      </c>
      <c r="AX1637" s="12" t="s">
        <v>71</v>
      </c>
      <c r="AY1637" s="142" t="s">
        <v>147</v>
      </c>
    </row>
    <row r="1638" spans="2:65" s="13" customFormat="1">
      <c r="B1638" s="147"/>
      <c r="D1638" s="141" t="s">
        <v>159</v>
      </c>
      <c r="E1638" s="148" t="s">
        <v>19</v>
      </c>
      <c r="F1638" s="149" t="s">
        <v>2565</v>
      </c>
      <c r="H1638" s="150">
        <v>5</v>
      </c>
      <c r="I1638" s="151"/>
      <c r="L1638" s="147"/>
      <c r="M1638" s="152"/>
      <c r="T1638" s="153"/>
      <c r="AT1638" s="148" t="s">
        <v>159</v>
      </c>
      <c r="AU1638" s="148" t="s">
        <v>78</v>
      </c>
      <c r="AV1638" s="13" t="s">
        <v>78</v>
      </c>
      <c r="AW1638" s="13" t="s">
        <v>32</v>
      </c>
      <c r="AX1638" s="13" t="s">
        <v>76</v>
      </c>
      <c r="AY1638" s="148" t="s">
        <v>147</v>
      </c>
    </row>
    <row r="1639" spans="2:65" s="1" customFormat="1" ht="24.2" customHeight="1">
      <c r="B1639" s="33"/>
      <c r="C1639" s="161" t="s">
        <v>2566</v>
      </c>
      <c r="D1639" s="161" t="s">
        <v>338</v>
      </c>
      <c r="E1639" s="162" t="s">
        <v>2567</v>
      </c>
      <c r="F1639" s="163" t="s">
        <v>2568</v>
      </c>
      <c r="G1639" s="164" t="s">
        <v>166</v>
      </c>
      <c r="H1639" s="165">
        <v>2</v>
      </c>
      <c r="I1639" s="166"/>
      <c r="J1639" s="167">
        <f>ROUND(I1639*H1639,2)</f>
        <v>0</v>
      </c>
      <c r="K1639" s="163" t="s">
        <v>19</v>
      </c>
      <c r="L1639" s="168"/>
      <c r="M1639" s="169" t="s">
        <v>19</v>
      </c>
      <c r="N1639" s="170" t="s">
        <v>42</v>
      </c>
      <c r="P1639" s="132">
        <f>O1639*H1639</f>
        <v>0</v>
      </c>
      <c r="Q1639" s="132">
        <v>0</v>
      </c>
      <c r="R1639" s="132">
        <f>Q1639*H1639</f>
        <v>0</v>
      </c>
      <c r="S1639" s="132">
        <v>0</v>
      </c>
      <c r="T1639" s="133">
        <f>S1639*H1639</f>
        <v>0</v>
      </c>
      <c r="AR1639" s="134" t="s">
        <v>381</v>
      </c>
      <c r="AT1639" s="134" t="s">
        <v>338</v>
      </c>
      <c r="AU1639" s="134" t="s">
        <v>78</v>
      </c>
      <c r="AY1639" s="18" t="s">
        <v>147</v>
      </c>
      <c r="BE1639" s="135">
        <f>IF(N1639="základní",J1639,0)</f>
        <v>0</v>
      </c>
      <c r="BF1639" s="135">
        <f>IF(N1639="snížená",J1639,0)</f>
        <v>0</v>
      </c>
      <c r="BG1639" s="135">
        <f>IF(N1639="zákl. přenesená",J1639,0)</f>
        <v>0</v>
      </c>
      <c r="BH1639" s="135">
        <f>IF(N1639="sníž. přenesená",J1639,0)</f>
        <v>0</v>
      </c>
      <c r="BI1639" s="135">
        <f>IF(N1639="nulová",J1639,0)</f>
        <v>0</v>
      </c>
      <c r="BJ1639" s="18" t="s">
        <v>76</v>
      </c>
      <c r="BK1639" s="135">
        <f>ROUND(I1639*H1639,2)</f>
        <v>0</v>
      </c>
      <c r="BL1639" s="18" t="s">
        <v>276</v>
      </c>
      <c r="BM1639" s="134" t="s">
        <v>2569</v>
      </c>
    </row>
    <row r="1640" spans="2:65" s="12" customFormat="1">
      <c r="B1640" s="140"/>
      <c r="D1640" s="141" t="s">
        <v>159</v>
      </c>
      <c r="E1640" s="142" t="s">
        <v>19</v>
      </c>
      <c r="F1640" s="143" t="s">
        <v>2221</v>
      </c>
      <c r="H1640" s="142" t="s">
        <v>19</v>
      </c>
      <c r="I1640" s="144"/>
      <c r="L1640" s="140"/>
      <c r="M1640" s="145"/>
      <c r="T1640" s="146"/>
      <c r="AT1640" s="142" t="s">
        <v>159</v>
      </c>
      <c r="AU1640" s="142" t="s">
        <v>78</v>
      </c>
      <c r="AV1640" s="12" t="s">
        <v>76</v>
      </c>
      <c r="AW1640" s="12" t="s">
        <v>32</v>
      </c>
      <c r="AX1640" s="12" t="s">
        <v>71</v>
      </c>
      <c r="AY1640" s="142" t="s">
        <v>147</v>
      </c>
    </row>
    <row r="1641" spans="2:65" s="13" customFormat="1">
      <c r="B1641" s="147"/>
      <c r="D1641" s="141" t="s">
        <v>159</v>
      </c>
      <c r="E1641" s="148" t="s">
        <v>19</v>
      </c>
      <c r="F1641" s="149" t="s">
        <v>2570</v>
      </c>
      <c r="H1641" s="150">
        <v>2</v>
      </c>
      <c r="I1641" s="151"/>
      <c r="L1641" s="147"/>
      <c r="M1641" s="152"/>
      <c r="T1641" s="153"/>
      <c r="AT1641" s="148" t="s">
        <v>159</v>
      </c>
      <c r="AU1641" s="148" t="s">
        <v>78</v>
      </c>
      <c r="AV1641" s="13" t="s">
        <v>78</v>
      </c>
      <c r="AW1641" s="13" t="s">
        <v>32</v>
      </c>
      <c r="AX1641" s="13" t="s">
        <v>76</v>
      </c>
      <c r="AY1641" s="148" t="s">
        <v>147</v>
      </c>
    </row>
    <row r="1642" spans="2:65" s="1" customFormat="1" ht="37.9" customHeight="1">
      <c r="B1642" s="33"/>
      <c r="C1642" s="161" t="s">
        <v>2571</v>
      </c>
      <c r="D1642" s="161" t="s">
        <v>338</v>
      </c>
      <c r="E1642" s="162" t="s">
        <v>2572</v>
      </c>
      <c r="F1642" s="163" t="s">
        <v>2573</v>
      </c>
      <c r="G1642" s="164" t="s">
        <v>166</v>
      </c>
      <c r="H1642" s="165">
        <v>1</v>
      </c>
      <c r="I1642" s="166"/>
      <c r="J1642" s="167">
        <f>ROUND(I1642*H1642,2)</f>
        <v>0</v>
      </c>
      <c r="K1642" s="163" t="s">
        <v>19</v>
      </c>
      <c r="L1642" s="168"/>
      <c r="M1642" s="169" t="s">
        <v>19</v>
      </c>
      <c r="N1642" s="170" t="s">
        <v>42</v>
      </c>
      <c r="P1642" s="132">
        <f>O1642*H1642</f>
        <v>0</v>
      </c>
      <c r="Q1642" s="132">
        <v>0.17</v>
      </c>
      <c r="R1642" s="132">
        <f>Q1642*H1642</f>
        <v>0.17</v>
      </c>
      <c r="S1642" s="132">
        <v>0</v>
      </c>
      <c r="T1642" s="133">
        <f>S1642*H1642</f>
        <v>0</v>
      </c>
      <c r="AR1642" s="134" t="s">
        <v>381</v>
      </c>
      <c r="AT1642" s="134" t="s">
        <v>338</v>
      </c>
      <c r="AU1642" s="134" t="s">
        <v>78</v>
      </c>
      <c r="AY1642" s="18" t="s">
        <v>147</v>
      </c>
      <c r="BE1642" s="135">
        <f>IF(N1642="základní",J1642,0)</f>
        <v>0</v>
      </c>
      <c r="BF1642" s="135">
        <f>IF(N1642="snížená",J1642,0)</f>
        <v>0</v>
      </c>
      <c r="BG1642" s="135">
        <f>IF(N1642="zákl. přenesená",J1642,0)</f>
        <v>0</v>
      </c>
      <c r="BH1642" s="135">
        <f>IF(N1642="sníž. přenesená",J1642,0)</f>
        <v>0</v>
      </c>
      <c r="BI1642" s="135">
        <f>IF(N1642="nulová",J1642,0)</f>
        <v>0</v>
      </c>
      <c r="BJ1642" s="18" t="s">
        <v>76</v>
      </c>
      <c r="BK1642" s="135">
        <f>ROUND(I1642*H1642,2)</f>
        <v>0</v>
      </c>
      <c r="BL1642" s="18" t="s">
        <v>276</v>
      </c>
      <c r="BM1642" s="134" t="s">
        <v>2574</v>
      </c>
    </row>
    <row r="1643" spans="2:65" s="12" customFormat="1">
      <c r="B1643" s="140"/>
      <c r="D1643" s="141" t="s">
        <v>159</v>
      </c>
      <c r="E1643" s="142" t="s">
        <v>19</v>
      </c>
      <c r="F1643" s="143" t="s">
        <v>2368</v>
      </c>
      <c r="H1643" s="142" t="s">
        <v>19</v>
      </c>
      <c r="I1643" s="144"/>
      <c r="L1643" s="140"/>
      <c r="M1643" s="145"/>
      <c r="T1643" s="146"/>
      <c r="AT1643" s="142" t="s">
        <v>159</v>
      </c>
      <c r="AU1643" s="142" t="s">
        <v>78</v>
      </c>
      <c r="AV1643" s="12" t="s">
        <v>76</v>
      </c>
      <c r="AW1643" s="12" t="s">
        <v>32</v>
      </c>
      <c r="AX1643" s="12" t="s">
        <v>71</v>
      </c>
      <c r="AY1643" s="142" t="s">
        <v>147</v>
      </c>
    </row>
    <row r="1644" spans="2:65" s="13" customFormat="1" ht="22.5">
      <c r="B1644" s="147"/>
      <c r="D1644" s="141" t="s">
        <v>159</v>
      </c>
      <c r="E1644" s="148" t="s">
        <v>19</v>
      </c>
      <c r="F1644" s="149" t="s">
        <v>2575</v>
      </c>
      <c r="H1644" s="150">
        <v>1</v>
      </c>
      <c r="I1644" s="151"/>
      <c r="L1644" s="147"/>
      <c r="M1644" s="152"/>
      <c r="T1644" s="153"/>
      <c r="AT1644" s="148" t="s">
        <v>159</v>
      </c>
      <c r="AU1644" s="148" t="s">
        <v>78</v>
      </c>
      <c r="AV1644" s="13" t="s">
        <v>78</v>
      </c>
      <c r="AW1644" s="13" t="s">
        <v>32</v>
      </c>
      <c r="AX1644" s="13" t="s">
        <v>76</v>
      </c>
      <c r="AY1644" s="148" t="s">
        <v>147</v>
      </c>
    </row>
    <row r="1645" spans="2:65" s="1" customFormat="1" ht="37.9" customHeight="1">
      <c r="B1645" s="33"/>
      <c r="C1645" s="161" t="s">
        <v>2576</v>
      </c>
      <c r="D1645" s="161" t="s">
        <v>338</v>
      </c>
      <c r="E1645" s="162" t="s">
        <v>2577</v>
      </c>
      <c r="F1645" s="163" t="s">
        <v>2578</v>
      </c>
      <c r="G1645" s="164" t="s">
        <v>166</v>
      </c>
      <c r="H1645" s="165">
        <v>1</v>
      </c>
      <c r="I1645" s="166"/>
      <c r="J1645" s="167">
        <f>ROUND(I1645*H1645,2)</f>
        <v>0</v>
      </c>
      <c r="K1645" s="163" t="s">
        <v>19</v>
      </c>
      <c r="L1645" s="168"/>
      <c r="M1645" s="169" t="s">
        <v>19</v>
      </c>
      <c r="N1645" s="170" t="s">
        <v>42</v>
      </c>
      <c r="P1645" s="132">
        <f>O1645*H1645</f>
        <v>0</v>
      </c>
      <c r="Q1645" s="132">
        <v>0.17</v>
      </c>
      <c r="R1645" s="132">
        <f>Q1645*H1645</f>
        <v>0.17</v>
      </c>
      <c r="S1645" s="132">
        <v>0</v>
      </c>
      <c r="T1645" s="133">
        <f>S1645*H1645</f>
        <v>0</v>
      </c>
      <c r="AR1645" s="134" t="s">
        <v>381</v>
      </c>
      <c r="AT1645" s="134" t="s">
        <v>338</v>
      </c>
      <c r="AU1645" s="134" t="s">
        <v>78</v>
      </c>
      <c r="AY1645" s="18" t="s">
        <v>147</v>
      </c>
      <c r="BE1645" s="135">
        <f>IF(N1645="základní",J1645,0)</f>
        <v>0</v>
      </c>
      <c r="BF1645" s="135">
        <f>IF(N1645="snížená",J1645,0)</f>
        <v>0</v>
      </c>
      <c r="BG1645" s="135">
        <f>IF(N1645="zákl. přenesená",J1645,0)</f>
        <v>0</v>
      </c>
      <c r="BH1645" s="135">
        <f>IF(N1645="sníž. přenesená",J1645,0)</f>
        <v>0</v>
      </c>
      <c r="BI1645" s="135">
        <f>IF(N1645="nulová",J1645,0)</f>
        <v>0</v>
      </c>
      <c r="BJ1645" s="18" t="s">
        <v>76</v>
      </c>
      <c r="BK1645" s="135">
        <f>ROUND(I1645*H1645,2)</f>
        <v>0</v>
      </c>
      <c r="BL1645" s="18" t="s">
        <v>276</v>
      </c>
      <c r="BM1645" s="134" t="s">
        <v>2579</v>
      </c>
    </row>
    <row r="1646" spans="2:65" s="12" customFormat="1">
      <c r="B1646" s="140"/>
      <c r="D1646" s="141" t="s">
        <v>159</v>
      </c>
      <c r="E1646" s="142" t="s">
        <v>19</v>
      </c>
      <c r="F1646" s="143" t="s">
        <v>2368</v>
      </c>
      <c r="H1646" s="142" t="s">
        <v>19</v>
      </c>
      <c r="I1646" s="144"/>
      <c r="L1646" s="140"/>
      <c r="M1646" s="145"/>
      <c r="T1646" s="146"/>
      <c r="AT1646" s="142" t="s">
        <v>159</v>
      </c>
      <c r="AU1646" s="142" t="s">
        <v>78</v>
      </c>
      <c r="AV1646" s="12" t="s">
        <v>76</v>
      </c>
      <c r="AW1646" s="12" t="s">
        <v>32</v>
      </c>
      <c r="AX1646" s="12" t="s">
        <v>71</v>
      </c>
      <c r="AY1646" s="142" t="s">
        <v>147</v>
      </c>
    </row>
    <row r="1647" spans="2:65" s="13" customFormat="1" ht="22.5">
      <c r="B1647" s="147"/>
      <c r="D1647" s="141" t="s">
        <v>159</v>
      </c>
      <c r="E1647" s="148" t="s">
        <v>19</v>
      </c>
      <c r="F1647" s="149" t="s">
        <v>2580</v>
      </c>
      <c r="H1647" s="150">
        <v>1</v>
      </c>
      <c r="I1647" s="151"/>
      <c r="L1647" s="147"/>
      <c r="M1647" s="152"/>
      <c r="T1647" s="153"/>
      <c r="AT1647" s="148" t="s">
        <v>159</v>
      </c>
      <c r="AU1647" s="148" t="s">
        <v>78</v>
      </c>
      <c r="AV1647" s="13" t="s">
        <v>78</v>
      </c>
      <c r="AW1647" s="13" t="s">
        <v>32</v>
      </c>
      <c r="AX1647" s="13" t="s">
        <v>76</v>
      </c>
      <c r="AY1647" s="148" t="s">
        <v>147</v>
      </c>
    </row>
    <row r="1648" spans="2:65" s="1" customFormat="1" ht="33" customHeight="1">
      <c r="B1648" s="33"/>
      <c r="C1648" s="123" t="s">
        <v>2581</v>
      </c>
      <c r="D1648" s="123" t="s">
        <v>150</v>
      </c>
      <c r="E1648" s="124" t="s">
        <v>2582</v>
      </c>
      <c r="F1648" s="125" t="s">
        <v>2583</v>
      </c>
      <c r="G1648" s="126" t="s">
        <v>166</v>
      </c>
      <c r="H1648" s="127">
        <v>2</v>
      </c>
      <c r="I1648" s="128"/>
      <c r="J1648" s="129">
        <f>ROUND(I1648*H1648,2)</f>
        <v>0</v>
      </c>
      <c r="K1648" s="125" t="s">
        <v>19</v>
      </c>
      <c r="L1648" s="33"/>
      <c r="M1648" s="130" t="s">
        <v>19</v>
      </c>
      <c r="N1648" s="131" t="s">
        <v>42</v>
      </c>
      <c r="P1648" s="132">
        <f>O1648*H1648</f>
        <v>0</v>
      </c>
      <c r="Q1648" s="132">
        <v>0</v>
      </c>
      <c r="R1648" s="132">
        <f>Q1648*H1648</f>
        <v>0</v>
      </c>
      <c r="S1648" s="132">
        <v>0</v>
      </c>
      <c r="T1648" s="133">
        <f>S1648*H1648</f>
        <v>0</v>
      </c>
      <c r="AR1648" s="134" t="s">
        <v>276</v>
      </c>
      <c r="AT1648" s="134" t="s">
        <v>150</v>
      </c>
      <c r="AU1648" s="134" t="s">
        <v>78</v>
      </c>
      <c r="AY1648" s="18" t="s">
        <v>147</v>
      </c>
      <c r="BE1648" s="135">
        <f>IF(N1648="základní",J1648,0)</f>
        <v>0</v>
      </c>
      <c r="BF1648" s="135">
        <f>IF(N1648="snížená",J1648,0)</f>
        <v>0</v>
      </c>
      <c r="BG1648" s="135">
        <f>IF(N1648="zákl. přenesená",J1648,0)</f>
        <v>0</v>
      </c>
      <c r="BH1648" s="135">
        <f>IF(N1648="sníž. přenesená",J1648,0)</f>
        <v>0</v>
      </c>
      <c r="BI1648" s="135">
        <f>IF(N1648="nulová",J1648,0)</f>
        <v>0</v>
      </c>
      <c r="BJ1648" s="18" t="s">
        <v>76</v>
      </c>
      <c r="BK1648" s="135">
        <f>ROUND(I1648*H1648,2)</f>
        <v>0</v>
      </c>
      <c r="BL1648" s="18" t="s">
        <v>276</v>
      </c>
      <c r="BM1648" s="134" t="s">
        <v>2584</v>
      </c>
    </row>
    <row r="1649" spans="2:65" s="12" customFormat="1">
      <c r="B1649" s="140"/>
      <c r="D1649" s="141" t="s">
        <v>159</v>
      </c>
      <c r="E1649" s="142" t="s">
        <v>19</v>
      </c>
      <c r="F1649" s="143" t="s">
        <v>2585</v>
      </c>
      <c r="H1649" s="142" t="s">
        <v>19</v>
      </c>
      <c r="I1649" s="144"/>
      <c r="L1649" s="140"/>
      <c r="M1649" s="145"/>
      <c r="T1649" s="146"/>
      <c r="AT1649" s="142" t="s">
        <v>159</v>
      </c>
      <c r="AU1649" s="142" t="s">
        <v>78</v>
      </c>
      <c r="AV1649" s="12" t="s">
        <v>76</v>
      </c>
      <c r="AW1649" s="12" t="s">
        <v>32</v>
      </c>
      <c r="AX1649" s="12" t="s">
        <v>71</v>
      </c>
      <c r="AY1649" s="142" t="s">
        <v>147</v>
      </c>
    </row>
    <row r="1650" spans="2:65" s="12" customFormat="1" ht="22.5">
      <c r="B1650" s="140"/>
      <c r="D1650" s="141" t="s">
        <v>159</v>
      </c>
      <c r="E1650" s="142" t="s">
        <v>19</v>
      </c>
      <c r="F1650" s="143" t="s">
        <v>2586</v>
      </c>
      <c r="H1650" s="142" t="s">
        <v>19</v>
      </c>
      <c r="I1650" s="144"/>
      <c r="L1650" s="140"/>
      <c r="M1650" s="145"/>
      <c r="T1650" s="146"/>
      <c r="AT1650" s="142" t="s">
        <v>159</v>
      </c>
      <c r="AU1650" s="142" t="s">
        <v>78</v>
      </c>
      <c r="AV1650" s="12" t="s">
        <v>76</v>
      </c>
      <c r="AW1650" s="12" t="s">
        <v>32</v>
      </c>
      <c r="AX1650" s="12" t="s">
        <v>71</v>
      </c>
      <c r="AY1650" s="142" t="s">
        <v>147</v>
      </c>
    </row>
    <row r="1651" spans="2:65" s="13" customFormat="1">
      <c r="B1651" s="147"/>
      <c r="D1651" s="141" t="s">
        <v>159</v>
      </c>
      <c r="E1651" s="148" t="s">
        <v>19</v>
      </c>
      <c r="F1651" s="149" t="s">
        <v>2587</v>
      </c>
      <c r="H1651" s="150">
        <v>2</v>
      </c>
      <c r="I1651" s="151"/>
      <c r="L1651" s="147"/>
      <c r="M1651" s="152"/>
      <c r="T1651" s="153"/>
      <c r="AT1651" s="148" t="s">
        <v>159</v>
      </c>
      <c r="AU1651" s="148" t="s">
        <v>78</v>
      </c>
      <c r="AV1651" s="13" t="s">
        <v>78</v>
      </c>
      <c r="AW1651" s="13" t="s">
        <v>32</v>
      </c>
      <c r="AX1651" s="13" t="s">
        <v>76</v>
      </c>
      <c r="AY1651" s="148" t="s">
        <v>147</v>
      </c>
    </row>
    <row r="1652" spans="2:65" s="1" customFormat="1" ht="49.15" customHeight="1">
      <c r="B1652" s="33"/>
      <c r="C1652" s="123" t="s">
        <v>2588</v>
      </c>
      <c r="D1652" s="123" t="s">
        <v>150</v>
      </c>
      <c r="E1652" s="124" t="s">
        <v>2589</v>
      </c>
      <c r="F1652" s="125" t="s">
        <v>2590</v>
      </c>
      <c r="G1652" s="126" t="s">
        <v>1405</v>
      </c>
      <c r="H1652" s="127">
        <v>139.05799999999999</v>
      </c>
      <c r="I1652" s="128"/>
      <c r="J1652" s="129">
        <f>ROUND(I1652*H1652,2)</f>
        <v>0</v>
      </c>
      <c r="K1652" s="125" t="s">
        <v>19</v>
      </c>
      <c r="L1652" s="33"/>
      <c r="M1652" s="130" t="s">
        <v>19</v>
      </c>
      <c r="N1652" s="131" t="s">
        <v>42</v>
      </c>
      <c r="P1652" s="132">
        <f>O1652*H1652</f>
        <v>0</v>
      </c>
      <c r="Q1652" s="132">
        <v>1.1E-4</v>
      </c>
      <c r="R1652" s="132">
        <f>Q1652*H1652</f>
        <v>1.529638E-2</v>
      </c>
      <c r="S1652" s="132">
        <v>0</v>
      </c>
      <c r="T1652" s="133">
        <f>S1652*H1652</f>
        <v>0</v>
      </c>
      <c r="AR1652" s="134" t="s">
        <v>276</v>
      </c>
      <c r="AT1652" s="134" t="s">
        <v>150</v>
      </c>
      <c r="AU1652" s="134" t="s">
        <v>78</v>
      </c>
      <c r="AY1652" s="18" t="s">
        <v>147</v>
      </c>
      <c r="BE1652" s="135">
        <f>IF(N1652="základní",J1652,0)</f>
        <v>0</v>
      </c>
      <c r="BF1652" s="135">
        <f>IF(N1652="snížená",J1652,0)</f>
        <v>0</v>
      </c>
      <c r="BG1652" s="135">
        <f>IF(N1652="zákl. přenesená",J1652,0)</f>
        <v>0</v>
      </c>
      <c r="BH1652" s="135">
        <f>IF(N1652="sníž. přenesená",J1652,0)</f>
        <v>0</v>
      </c>
      <c r="BI1652" s="135">
        <f>IF(N1652="nulová",J1652,0)</f>
        <v>0</v>
      </c>
      <c r="BJ1652" s="18" t="s">
        <v>76</v>
      </c>
      <c r="BK1652" s="135">
        <f>ROUND(I1652*H1652,2)</f>
        <v>0</v>
      </c>
      <c r="BL1652" s="18" t="s">
        <v>276</v>
      </c>
      <c r="BM1652" s="134" t="s">
        <v>2591</v>
      </c>
    </row>
    <row r="1653" spans="2:65" s="12" customFormat="1" ht="22.5">
      <c r="B1653" s="140"/>
      <c r="D1653" s="141" t="s">
        <v>159</v>
      </c>
      <c r="E1653" s="142" t="s">
        <v>19</v>
      </c>
      <c r="F1653" s="143" t="s">
        <v>2592</v>
      </c>
      <c r="H1653" s="142" t="s">
        <v>19</v>
      </c>
      <c r="I1653" s="144"/>
      <c r="L1653" s="140"/>
      <c r="M1653" s="145"/>
      <c r="T1653" s="146"/>
      <c r="AT1653" s="142" t="s">
        <v>159</v>
      </c>
      <c r="AU1653" s="142" t="s">
        <v>78</v>
      </c>
      <c r="AV1653" s="12" t="s">
        <v>76</v>
      </c>
      <c r="AW1653" s="12" t="s">
        <v>32</v>
      </c>
      <c r="AX1653" s="12" t="s">
        <v>71</v>
      </c>
      <c r="AY1653" s="142" t="s">
        <v>147</v>
      </c>
    </row>
    <row r="1654" spans="2:65" s="12" customFormat="1" ht="22.5">
      <c r="B1654" s="140"/>
      <c r="D1654" s="141" t="s">
        <v>159</v>
      </c>
      <c r="E1654" s="142" t="s">
        <v>19</v>
      </c>
      <c r="F1654" s="143" t="s">
        <v>2593</v>
      </c>
      <c r="H1654" s="142" t="s">
        <v>19</v>
      </c>
      <c r="I1654" s="144"/>
      <c r="L1654" s="140"/>
      <c r="M1654" s="145"/>
      <c r="T1654" s="146"/>
      <c r="AT1654" s="142" t="s">
        <v>159</v>
      </c>
      <c r="AU1654" s="142" t="s">
        <v>78</v>
      </c>
      <c r="AV1654" s="12" t="s">
        <v>76</v>
      </c>
      <c r="AW1654" s="12" t="s">
        <v>32</v>
      </c>
      <c r="AX1654" s="12" t="s">
        <v>71</v>
      </c>
      <c r="AY1654" s="142" t="s">
        <v>147</v>
      </c>
    </row>
    <row r="1655" spans="2:65" s="13" customFormat="1" ht="33.75">
      <c r="B1655" s="147"/>
      <c r="D1655" s="141" t="s">
        <v>159</v>
      </c>
      <c r="E1655" s="148" t="s">
        <v>19</v>
      </c>
      <c r="F1655" s="149" t="s">
        <v>2594</v>
      </c>
      <c r="H1655" s="150">
        <v>126.30800000000001</v>
      </c>
      <c r="I1655" s="151"/>
      <c r="L1655" s="147"/>
      <c r="M1655" s="152"/>
      <c r="T1655" s="153"/>
      <c r="AT1655" s="148" t="s">
        <v>159</v>
      </c>
      <c r="AU1655" s="148" t="s">
        <v>78</v>
      </c>
      <c r="AV1655" s="13" t="s">
        <v>78</v>
      </c>
      <c r="AW1655" s="13" t="s">
        <v>32</v>
      </c>
      <c r="AX1655" s="13" t="s">
        <v>71</v>
      </c>
      <c r="AY1655" s="148" t="s">
        <v>147</v>
      </c>
    </row>
    <row r="1656" spans="2:65" s="13" customFormat="1">
      <c r="B1656" s="147"/>
      <c r="D1656" s="141" t="s">
        <v>159</v>
      </c>
      <c r="E1656" s="148" t="s">
        <v>19</v>
      </c>
      <c r="F1656" s="149" t="s">
        <v>2595</v>
      </c>
      <c r="H1656" s="150">
        <v>0.15</v>
      </c>
      <c r="I1656" s="151"/>
      <c r="L1656" s="147"/>
      <c r="M1656" s="152"/>
      <c r="T1656" s="153"/>
      <c r="AT1656" s="148" t="s">
        <v>159</v>
      </c>
      <c r="AU1656" s="148" t="s">
        <v>78</v>
      </c>
      <c r="AV1656" s="13" t="s">
        <v>78</v>
      </c>
      <c r="AW1656" s="13" t="s">
        <v>32</v>
      </c>
      <c r="AX1656" s="13" t="s">
        <v>71</v>
      </c>
      <c r="AY1656" s="148" t="s">
        <v>147</v>
      </c>
    </row>
    <row r="1657" spans="2:65" s="13" customFormat="1">
      <c r="B1657" s="147"/>
      <c r="D1657" s="141" t="s">
        <v>159</v>
      </c>
      <c r="E1657" s="148" t="s">
        <v>19</v>
      </c>
      <c r="F1657" s="149" t="s">
        <v>2596</v>
      </c>
      <c r="H1657" s="150">
        <v>12.6</v>
      </c>
      <c r="I1657" s="151"/>
      <c r="L1657" s="147"/>
      <c r="M1657" s="152"/>
      <c r="T1657" s="153"/>
      <c r="AT1657" s="148" t="s">
        <v>159</v>
      </c>
      <c r="AU1657" s="148" t="s">
        <v>78</v>
      </c>
      <c r="AV1657" s="13" t="s">
        <v>78</v>
      </c>
      <c r="AW1657" s="13" t="s">
        <v>32</v>
      </c>
      <c r="AX1657" s="13" t="s">
        <v>71</v>
      </c>
      <c r="AY1657" s="148" t="s">
        <v>147</v>
      </c>
    </row>
    <row r="1658" spans="2:65" s="14" customFormat="1">
      <c r="B1658" s="154"/>
      <c r="D1658" s="141" t="s">
        <v>159</v>
      </c>
      <c r="E1658" s="155" t="s">
        <v>19</v>
      </c>
      <c r="F1658" s="156" t="s">
        <v>163</v>
      </c>
      <c r="H1658" s="157">
        <v>139.05799999999999</v>
      </c>
      <c r="I1658" s="158"/>
      <c r="L1658" s="154"/>
      <c r="M1658" s="159"/>
      <c r="T1658" s="160"/>
      <c r="AT1658" s="155" t="s">
        <v>159</v>
      </c>
      <c r="AU1658" s="155" t="s">
        <v>78</v>
      </c>
      <c r="AV1658" s="14" t="s">
        <v>155</v>
      </c>
      <c r="AW1658" s="14" t="s">
        <v>32</v>
      </c>
      <c r="AX1658" s="14" t="s">
        <v>76</v>
      </c>
      <c r="AY1658" s="155" t="s">
        <v>147</v>
      </c>
    </row>
    <row r="1659" spans="2:65" s="1" customFormat="1" ht="24.2" customHeight="1">
      <c r="B1659" s="33"/>
      <c r="C1659" s="123" t="s">
        <v>2597</v>
      </c>
      <c r="D1659" s="123" t="s">
        <v>150</v>
      </c>
      <c r="E1659" s="124" t="s">
        <v>2598</v>
      </c>
      <c r="F1659" s="125" t="s">
        <v>2599</v>
      </c>
      <c r="G1659" s="126" t="s">
        <v>1405</v>
      </c>
      <c r="H1659" s="127">
        <v>211.96</v>
      </c>
      <c r="I1659" s="128"/>
      <c r="J1659" s="129">
        <f>ROUND(I1659*H1659,2)</f>
        <v>0</v>
      </c>
      <c r="K1659" s="125" t="s">
        <v>19</v>
      </c>
      <c r="L1659" s="33"/>
      <c r="M1659" s="130" t="s">
        <v>19</v>
      </c>
      <c r="N1659" s="131" t="s">
        <v>42</v>
      </c>
      <c r="P1659" s="132">
        <f>O1659*H1659</f>
        <v>0</v>
      </c>
      <c r="Q1659" s="132">
        <v>1.1E-4</v>
      </c>
      <c r="R1659" s="132">
        <f>Q1659*H1659</f>
        <v>2.3315600000000002E-2</v>
      </c>
      <c r="S1659" s="132">
        <v>0</v>
      </c>
      <c r="T1659" s="133">
        <f>S1659*H1659</f>
        <v>0</v>
      </c>
      <c r="AR1659" s="134" t="s">
        <v>276</v>
      </c>
      <c r="AT1659" s="134" t="s">
        <v>150</v>
      </c>
      <c r="AU1659" s="134" t="s">
        <v>78</v>
      </c>
      <c r="AY1659" s="18" t="s">
        <v>147</v>
      </c>
      <c r="BE1659" s="135">
        <f>IF(N1659="základní",J1659,0)</f>
        <v>0</v>
      </c>
      <c r="BF1659" s="135">
        <f>IF(N1659="snížená",J1659,0)</f>
        <v>0</v>
      </c>
      <c r="BG1659" s="135">
        <f>IF(N1659="zákl. přenesená",J1659,0)</f>
        <v>0</v>
      </c>
      <c r="BH1659" s="135">
        <f>IF(N1659="sníž. přenesená",J1659,0)</f>
        <v>0</v>
      </c>
      <c r="BI1659" s="135">
        <f>IF(N1659="nulová",J1659,0)</f>
        <v>0</v>
      </c>
      <c r="BJ1659" s="18" t="s">
        <v>76</v>
      </c>
      <c r="BK1659" s="135">
        <f>ROUND(I1659*H1659,2)</f>
        <v>0</v>
      </c>
      <c r="BL1659" s="18" t="s">
        <v>276</v>
      </c>
      <c r="BM1659" s="134" t="s">
        <v>2600</v>
      </c>
    </row>
    <row r="1660" spans="2:65" s="12" customFormat="1" ht="22.5">
      <c r="B1660" s="140"/>
      <c r="D1660" s="141" t="s">
        <v>159</v>
      </c>
      <c r="E1660" s="142" t="s">
        <v>19</v>
      </c>
      <c r="F1660" s="143" t="s">
        <v>2601</v>
      </c>
      <c r="H1660" s="142" t="s">
        <v>19</v>
      </c>
      <c r="I1660" s="144"/>
      <c r="L1660" s="140"/>
      <c r="M1660" s="145"/>
      <c r="T1660" s="146"/>
      <c r="AT1660" s="142" t="s">
        <v>159</v>
      </c>
      <c r="AU1660" s="142" t="s">
        <v>78</v>
      </c>
      <c r="AV1660" s="12" t="s">
        <v>76</v>
      </c>
      <c r="AW1660" s="12" t="s">
        <v>32</v>
      </c>
      <c r="AX1660" s="12" t="s">
        <v>71</v>
      </c>
      <c r="AY1660" s="142" t="s">
        <v>147</v>
      </c>
    </row>
    <row r="1661" spans="2:65" s="12" customFormat="1" ht="33.75">
      <c r="B1661" s="140"/>
      <c r="D1661" s="141" t="s">
        <v>159</v>
      </c>
      <c r="E1661" s="142" t="s">
        <v>19</v>
      </c>
      <c r="F1661" s="143" t="s">
        <v>2602</v>
      </c>
      <c r="H1661" s="142" t="s">
        <v>19</v>
      </c>
      <c r="I1661" s="144"/>
      <c r="L1661" s="140"/>
      <c r="M1661" s="145"/>
      <c r="T1661" s="146"/>
      <c r="AT1661" s="142" t="s">
        <v>159</v>
      </c>
      <c r="AU1661" s="142" t="s">
        <v>78</v>
      </c>
      <c r="AV1661" s="12" t="s">
        <v>76</v>
      </c>
      <c r="AW1661" s="12" t="s">
        <v>32</v>
      </c>
      <c r="AX1661" s="12" t="s">
        <v>71</v>
      </c>
      <c r="AY1661" s="142" t="s">
        <v>147</v>
      </c>
    </row>
    <row r="1662" spans="2:65" s="13" customFormat="1">
      <c r="B1662" s="147"/>
      <c r="D1662" s="141" t="s">
        <v>159</v>
      </c>
      <c r="E1662" s="148" t="s">
        <v>19</v>
      </c>
      <c r="F1662" s="149" t="s">
        <v>2603</v>
      </c>
      <c r="H1662" s="150">
        <v>192.96</v>
      </c>
      <c r="I1662" s="151"/>
      <c r="L1662" s="147"/>
      <c r="M1662" s="152"/>
      <c r="T1662" s="153"/>
      <c r="AT1662" s="148" t="s">
        <v>159</v>
      </c>
      <c r="AU1662" s="148" t="s">
        <v>78</v>
      </c>
      <c r="AV1662" s="13" t="s">
        <v>78</v>
      </c>
      <c r="AW1662" s="13" t="s">
        <v>32</v>
      </c>
      <c r="AX1662" s="13" t="s">
        <v>71</v>
      </c>
      <c r="AY1662" s="148" t="s">
        <v>147</v>
      </c>
    </row>
    <row r="1663" spans="2:65" s="13" customFormat="1">
      <c r="B1663" s="147"/>
      <c r="D1663" s="141" t="s">
        <v>159</v>
      </c>
      <c r="E1663" s="148" t="s">
        <v>19</v>
      </c>
      <c r="F1663" s="149" t="s">
        <v>2604</v>
      </c>
      <c r="H1663" s="150">
        <v>19</v>
      </c>
      <c r="I1663" s="151"/>
      <c r="L1663" s="147"/>
      <c r="M1663" s="152"/>
      <c r="T1663" s="153"/>
      <c r="AT1663" s="148" t="s">
        <v>159</v>
      </c>
      <c r="AU1663" s="148" t="s">
        <v>78</v>
      </c>
      <c r="AV1663" s="13" t="s">
        <v>78</v>
      </c>
      <c r="AW1663" s="13" t="s">
        <v>32</v>
      </c>
      <c r="AX1663" s="13" t="s">
        <v>71</v>
      </c>
      <c r="AY1663" s="148" t="s">
        <v>147</v>
      </c>
    </row>
    <row r="1664" spans="2:65" s="14" customFormat="1">
      <c r="B1664" s="154"/>
      <c r="D1664" s="141" t="s">
        <v>159</v>
      </c>
      <c r="E1664" s="155" t="s">
        <v>19</v>
      </c>
      <c r="F1664" s="156" t="s">
        <v>163</v>
      </c>
      <c r="H1664" s="157">
        <v>211.96</v>
      </c>
      <c r="I1664" s="158"/>
      <c r="L1664" s="154"/>
      <c r="M1664" s="159"/>
      <c r="T1664" s="160"/>
      <c r="AT1664" s="155" t="s">
        <v>159</v>
      </c>
      <c r="AU1664" s="155" t="s">
        <v>78</v>
      </c>
      <c r="AV1664" s="14" t="s">
        <v>155</v>
      </c>
      <c r="AW1664" s="14" t="s">
        <v>32</v>
      </c>
      <c r="AX1664" s="14" t="s">
        <v>76</v>
      </c>
      <c r="AY1664" s="155" t="s">
        <v>147</v>
      </c>
    </row>
    <row r="1665" spans="2:65" s="1" customFormat="1" ht="37.9" customHeight="1">
      <c r="B1665" s="33"/>
      <c r="C1665" s="123" t="s">
        <v>2605</v>
      </c>
      <c r="D1665" s="123" t="s">
        <v>150</v>
      </c>
      <c r="E1665" s="124" t="s">
        <v>2606</v>
      </c>
      <c r="F1665" s="125" t="s">
        <v>2607</v>
      </c>
      <c r="G1665" s="126" t="s">
        <v>1405</v>
      </c>
      <c r="H1665" s="127">
        <v>91.686000000000007</v>
      </c>
      <c r="I1665" s="128"/>
      <c r="J1665" s="129">
        <f>ROUND(I1665*H1665,2)</f>
        <v>0</v>
      </c>
      <c r="K1665" s="125" t="s">
        <v>19</v>
      </c>
      <c r="L1665" s="33"/>
      <c r="M1665" s="130" t="s">
        <v>19</v>
      </c>
      <c r="N1665" s="131" t="s">
        <v>42</v>
      </c>
      <c r="P1665" s="132">
        <f>O1665*H1665</f>
        <v>0</v>
      </c>
      <c r="Q1665" s="132">
        <v>1.1E-4</v>
      </c>
      <c r="R1665" s="132">
        <f>Q1665*H1665</f>
        <v>1.0085460000000001E-2</v>
      </c>
      <c r="S1665" s="132">
        <v>0</v>
      </c>
      <c r="T1665" s="133">
        <f>S1665*H1665</f>
        <v>0</v>
      </c>
      <c r="AR1665" s="134" t="s">
        <v>276</v>
      </c>
      <c r="AT1665" s="134" t="s">
        <v>150</v>
      </c>
      <c r="AU1665" s="134" t="s">
        <v>78</v>
      </c>
      <c r="AY1665" s="18" t="s">
        <v>147</v>
      </c>
      <c r="BE1665" s="135">
        <f>IF(N1665="základní",J1665,0)</f>
        <v>0</v>
      </c>
      <c r="BF1665" s="135">
        <f>IF(N1665="snížená",J1665,0)</f>
        <v>0</v>
      </c>
      <c r="BG1665" s="135">
        <f>IF(N1665="zákl. přenesená",J1665,0)</f>
        <v>0</v>
      </c>
      <c r="BH1665" s="135">
        <f>IF(N1665="sníž. přenesená",J1665,0)</f>
        <v>0</v>
      </c>
      <c r="BI1665" s="135">
        <f>IF(N1665="nulová",J1665,0)</f>
        <v>0</v>
      </c>
      <c r="BJ1665" s="18" t="s">
        <v>76</v>
      </c>
      <c r="BK1665" s="135">
        <f>ROUND(I1665*H1665,2)</f>
        <v>0</v>
      </c>
      <c r="BL1665" s="18" t="s">
        <v>276</v>
      </c>
      <c r="BM1665" s="134" t="s">
        <v>2608</v>
      </c>
    </row>
    <row r="1666" spans="2:65" s="12" customFormat="1" ht="22.5">
      <c r="B1666" s="140"/>
      <c r="D1666" s="141" t="s">
        <v>159</v>
      </c>
      <c r="E1666" s="142" t="s">
        <v>19</v>
      </c>
      <c r="F1666" s="143" t="s">
        <v>2609</v>
      </c>
      <c r="H1666" s="142" t="s">
        <v>19</v>
      </c>
      <c r="I1666" s="144"/>
      <c r="L1666" s="140"/>
      <c r="M1666" s="145"/>
      <c r="T1666" s="146"/>
      <c r="AT1666" s="142" t="s">
        <v>159</v>
      </c>
      <c r="AU1666" s="142" t="s">
        <v>78</v>
      </c>
      <c r="AV1666" s="12" t="s">
        <v>76</v>
      </c>
      <c r="AW1666" s="12" t="s">
        <v>32</v>
      </c>
      <c r="AX1666" s="12" t="s">
        <v>71</v>
      </c>
      <c r="AY1666" s="142" t="s">
        <v>147</v>
      </c>
    </row>
    <row r="1667" spans="2:65" s="12" customFormat="1" ht="22.5">
      <c r="B1667" s="140"/>
      <c r="D1667" s="141" t="s">
        <v>159</v>
      </c>
      <c r="E1667" s="142" t="s">
        <v>19</v>
      </c>
      <c r="F1667" s="143" t="s">
        <v>2593</v>
      </c>
      <c r="H1667" s="142" t="s">
        <v>19</v>
      </c>
      <c r="I1667" s="144"/>
      <c r="L1667" s="140"/>
      <c r="M1667" s="145"/>
      <c r="T1667" s="146"/>
      <c r="AT1667" s="142" t="s">
        <v>159</v>
      </c>
      <c r="AU1667" s="142" t="s">
        <v>78</v>
      </c>
      <c r="AV1667" s="12" t="s">
        <v>76</v>
      </c>
      <c r="AW1667" s="12" t="s">
        <v>32</v>
      </c>
      <c r="AX1667" s="12" t="s">
        <v>71</v>
      </c>
      <c r="AY1667" s="142" t="s">
        <v>147</v>
      </c>
    </row>
    <row r="1668" spans="2:65" s="13" customFormat="1" ht="33.75">
      <c r="B1668" s="147"/>
      <c r="D1668" s="141" t="s">
        <v>159</v>
      </c>
      <c r="E1668" s="148" t="s">
        <v>19</v>
      </c>
      <c r="F1668" s="149" t="s">
        <v>2610</v>
      </c>
      <c r="H1668" s="150">
        <v>82.936000000000007</v>
      </c>
      <c r="I1668" s="151"/>
      <c r="L1668" s="147"/>
      <c r="M1668" s="152"/>
      <c r="T1668" s="153"/>
      <c r="AT1668" s="148" t="s">
        <v>159</v>
      </c>
      <c r="AU1668" s="148" t="s">
        <v>78</v>
      </c>
      <c r="AV1668" s="13" t="s">
        <v>78</v>
      </c>
      <c r="AW1668" s="13" t="s">
        <v>32</v>
      </c>
      <c r="AX1668" s="13" t="s">
        <v>71</v>
      </c>
      <c r="AY1668" s="148" t="s">
        <v>147</v>
      </c>
    </row>
    <row r="1669" spans="2:65" s="13" customFormat="1">
      <c r="B1669" s="147"/>
      <c r="D1669" s="141" t="s">
        <v>159</v>
      </c>
      <c r="E1669" s="148" t="s">
        <v>19</v>
      </c>
      <c r="F1669" s="149" t="s">
        <v>2611</v>
      </c>
      <c r="H1669" s="150">
        <v>0.45</v>
      </c>
      <c r="I1669" s="151"/>
      <c r="L1669" s="147"/>
      <c r="M1669" s="152"/>
      <c r="T1669" s="153"/>
      <c r="AT1669" s="148" t="s">
        <v>159</v>
      </c>
      <c r="AU1669" s="148" t="s">
        <v>78</v>
      </c>
      <c r="AV1669" s="13" t="s">
        <v>78</v>
      </c>
      <c r="AW1669" s="13" t="s">
        <v>32</v>
      </c>
      <c r="AX1669" s="13" t="s">
        <v>71</v>
      </c>
      <c r="AY1669" s="148" t="s">
        <v>147</v>
      </c>
    </row>
    <row r="1670" spans="2:65" s="13" customFormat="1">
      <c r="B1670" s="147"/>
      <c r="D1670" s="141" t="s">
        <v>159</v>
      </c>
      <c r="E1670" s="148" t="s">
        <v>19</v>
      </c>
      <c r="F1670" s="149" t="s">
        <v>2612</v>
      </c>
      <c r="H1670" s="150">
        <v>8.3000000000000007</v>
      </c>
      <c r="I1670" s="151"/>
      <c r="L1670" s="147"/>
      <c r="M1670" s="152"/>
      <c r="T1670" s="153"/>
      <c r="AT1670" s="148" t="s">
        <v>159</v>
      </c>
      <c r="AU1670" s="148" t="s">
        <v>78</v>
      </c>
      <c r="AV1670" s="13" t="s">
        <v>78</v>
      </c>
      <c r="AW1670" s="13" t="s">
        <v>32</v>
      </c>
      <c r="AX1670" s="13" t="s">
        <v>71</v>
      </c>
      <c r="AY1670" s="148" t="s">
        <v>147</v>
      </c>
    </row>
    <row r="1671" spans="2:65" s="14" customFormat="1">
      <c r="B1671" s="154"/>
      <c r="D1671" s="141" t="s">
        <v>159</v>
      </c>
      <c r="E1671" s="155" t="s">
        <v>19</v>
      </c>
      <c r="F1671" s="156" t="s">
        <v>163</v>
      </c>
      <c r="H1671" s="157">
        <v>91.686000000000007</v>
      </c>
      <c r="I1671" s="158"/>
      <c r="L1671" s="154"/>
      <c r="M1671" s="159"/>
      <c r="T1671" s="160"/>
      <c r="AT1671" s="155" t="s">
        <v>159</v>
      </c>
      <c r="AU1671" s="155" t="s">
        <v>78</v>
      </c>
      <c r="AV1671" s="14" t="s">
        <v>155</v>
      </c>
      <c r="AW1671" s="14" t="s">
        <v>32</v>
      </c>
      <c r="AX1671" s="14" t="s">
        <v>76</v>
      </c>
      <c r="AY1671" s="155" t="s">
        <v>147</v>
      </c>
    </row>
    <row r="1672" spans="2:65" s="1" customFormat="1" ht="55.5" customHeight="1">
      <c r="B1672" s="33"/>
      <c r="C1672" s="123" t="s">
        <v>2613</v>
      </c>
      <c r="D1672" s="123" t="s">
        <v>150</v>
      </c>
      <c r="E1672" s="124" t="s">
        <v>2614</v>
      </c>
      <c r="F1672" s="125" t="s">
        <v>2615</v>
      </c>
      <c r="G1672" s="126" t="s">
        <v>711</v>
      </c>
      <c r="H1672" s="178"/>
      <c r="I1672" s="128"/>
      <c r="J1672" s="129">
        <f>ROUND(I1672*H1672,2)</f>
        <v>0</v>
      </c>
      <c r="K1672" s="125" t="s">
        <v>154</v>
      </c>
      <c r="L1672" s="33"/>
      <c r="M1672" s="130" t="s">
        <v>19</v>
      </c>
      <c r="N1672" s="131" t="s">
        <v>42</v>
      </c>
      <c r="P1672" s="132">
        <f>O1672*H1672</f>
        <v>0</v>
      </c>
      <c r="Q1672" s="132">
        <v>0</v>
      </c>
      <c r="R1672" s="132">
        <f>Q1672*H1672</f>
        <v>0</v>
      </c>
      <c r="S1672" s="132">
        <v>0</v>
      </c>
      <c r="T1672" s="133">
        <f>S1672*H1672</f>
        <v>0</v>
      </c>
      <c r="AR1672" s="134" t="s">
        <v>276</v>
      </c>
      <c r="AT1672" s="134" t="s">
        <v>150</v>
      </c>
      <c r="AU1672" s="134" t="s">
        <v>78</v>
      </c>
      <c r="AY1672" s="18" t="s">
        <v>147</v>
      </c>
      <c r="BE1672" s="135">
        <f>IF(N1672="základní",J1672,0)</f>
        <v>0</v>
      </c>
      <c r="BF1672" s="135">
        <f>IF(N1672="snížená",J1672,0)</f>
        <v>0</v>
      </c>
      <c r="BG1672" s="135">
        <f>IF(N1672="zákl. přenesená",J1672,0)</f>
        <v>0</v>
      </c>
      <c r="BH1672" s="135">
        <f>IF(N1672="sníž. přenesená",J1672,0)</f>
        <v>0</v>
      </c>
      <c r="BI1672" s="135">
        <f>IF(N1672="nulová",J1672,0)</f>
        <v>0</v>
      </c>
      <c r="BJ1672" s="18" t="s">
        <v>76</v>
      </c>
      <c r="BK1672" s="135">
        <f>ROUND(I1672*H1672,2)</f>
        <v>0</v>
      </c>
      <c r="BL1672" s="18" t="s">
        <v>276</v>
      </c>
      <c r="BM1672" s="134" t="s">
        <v>2616</v>
      </c>
    </row>
    <row r="1673" spans="2:65" s="1" customFormat="1">
      <c r="B1673" s="33"/>
      <c r="D1673" s="136" t="s">
        <v>157</v>
      </c>
      <c r="F1673" s="137" t="s">
        <v>2617</v>
      </c>
      <c r="I1673" s="138"/>
      <c r="L1673" s="33"/>
      <c r="M1673" s="139"/>
      <c r="T1673" s="54"/>
      <c r="AT1673" s="18" t="s">
        <v>157</v>
      </c>
      <c r="AU1673" s="18" t="s">
        <v>78</v>
      </c>
    </row>
    <row r="1674" spans="2:65" s="11" customFormat="1" ht="22.9" customHeight="1">
      <c r="B1674" s="111"/>
      <c r="D1674" s="112" t="s">
        <v>70</v>
      </c>
      <c r="E1674" s="121" t="s">
        <v>2618</v>
      </c>
      <c r="F1674" s="121" t="s">
        <v>2619</v>
      </c>
      <c r="I1674" s="114"/>
      <c r="J1674" s="122">
        <f>BK1674</f>
        <v>0</v>
      </c>
      <c r="L1674" s="111"/>
      <c r="M1674" s="116"/>
      <c r="P1674" s="117">
        <f>SUM(P1675:P1793)</f>
        <v>0</v>
      </c>
      <c r="R1674" s="117">
        <f>SUM(R1675:R1793)</f>
        <v>5.6404410199999981</v>
      </c>
      <c r="T1674" s="118">
        <f>SUM(T1675:T1793)</f>
        <v>5.6201057500000005</v>
      </c>
      <c r="AR1674" s="112" t="s">
        <v>78</v>
      </c>
      <c r="AT1674" s="119" t="s">
        <v>70</v>
      </c>
      <c r="AU1674" s="119" t="s">
        <v>76</v>
      </c>
      <c r="AY1674" s="112" t="s">
        <v>147</v>
      </c>
      <c r="BK1674" s="120">
        <f>SUM(BK1675:BK1793)</f>
        <v>0</v>
      </c>
    </row>
    <row r="1675" spans="2:65" s="1" customFormat="1" ht="24.2" customHeight="1">
      <c r="B1675" s="33"/>
      <c r="C1675" s="123" t="s">
        <v>2620</v>
      </c>
      <c r="D1675" s="123" t="s">
        <v>150</v>
      </c>
      <c r="E1675" s="124" t="s">
        <v>2621</v>
      </c>
      <c r="F1675" s="125" t="s">
        <v>2622</v>
      </c>
      <c r="G1675" s="126" t="s">
        <v>153</v>
      </c>
      <c r="H1675" s="127">
        <v>152.87</v>
      </c>
      <c r="I1675" s="128"/>
      <c r="J1675" s="129">
        <f>ROUND(I1675*H1675,2)</f>
        <v>0</v>
      </c>
      <c r="K1675" s="125" t="s">
        <v>154</v>
      </c>
      <c r="L1675" s="33"/>
      <c r="M1675" s="130" t="s">
        <v>19</v>
      </c>
      <c r="N1675" s="131" t="s">
        <v>42</v>
      </c>
      <c r="P1675" s="132">
        <f>O1675*H1675</f>
        <v>0</v>
      </c>
      <c r="Q1675" s="132">
        <v>0</v>
      </c>
      <c r="R1675" s="132">
        <f>Q1675*H1675</f>
        <v>0</v>
      </c>
      <c r="S1675" s="132">
        <v>0</v>
      </c>
      <c r="T1675" s="133">
        <f>S1675*H1675</f>
        <v>0</v>
      </c>
      <c r="AR1675" s="134" t="s">
        <v>276</v>
      </c>
      <c r="AT1675" s="134" t="s">
        <v>150</v>
      </c>
      <c r="AU1675" s="134" t="s">
        <v>78</v>
      </c>
      <c r="AY1675" s="18" t="s">
        <v>147</v>
      </c>
      <c r="BE1675" s="135">
        <f>IF(N1675="základní",J1675,0)</f>
        <v>0</v>
      </c>
      <c r="BF1675" s="135">
        <f>IF(N1675="snížená",J1675,0)</f>
        <v>0</v>
      </c>
      <c r="BG1675" s="135">
        <f>IF(N1675="zákl. přenesená",J1675,0)</f>
        <v>0</v>
      </c>
      <c r="BH1675" s="135">
        <f>IF(N1675="sníž. přenesená",J1675,0)</f>
        <v>0</v>
      </c>
      <c r="BI1675" s="135">
        <f>IF(N1675="nulová",J1675,0)</f>
        <v>0</v>
      </c>
      <c r="BJ1675" s="18" t="s">
        <v>76</v>
      </c>
      <c r="BK1675" s="135">
        <f>ROUND(I1675*H1675,2)</f>
        <v>0</v>
      </c>
      <c r="BL1675" s="18" t="s">
        <v>276</v>
      </c>
      <c r="BM1675" s="134" t="s">
        <v>2623</v>
      </c>
    </row>
    <row r="1676" spans="2:65" s="1" customFormat="1">
      <c r="B1676" s="33"/>
      <c r="D1676" s="136" t="s">
        <v>157</v>
      </c>
      <c r="F1676" s="137" t="s">
        <v>2624</v>
      </c>
      <c r="I1676" s="138"/>
      <c r="L1676" s="33"/>
      <c r="M1676" s="139"/>
      <c r="T1676" s="54"/>
      <c r="AT1676" s="18" t="s">
        <v>157</v>
      </c>
      <c r="AU1676" s="18" t="s">
        <v>78</v>
      </c>
    </row>
    <row r="1677" spans="2:65" s="12" customFormat="1">
      <c r="B1677" s="140"/>
      <c r="D1677" s="141" t="s">
        <v>159</v>
      </c>
      <c r="E1677" s="142" t="s">
        <v>19</v>
      </c>
      <c r="F1677" s="143" t="s">
        <v>2625</v>
      </c>
      <c r="H1677" s="142" t="s">
        <v>19</v>
      </c>
      <c r="I1677" s="144"/>
      <c r="L1677" s="140"/>
      <c r="M1677" s="145"/>
      <c r="T1677" s="146"/>
      <c r="AT1677" s="142" t="s">
        <v>159</v>
      </c>
      <c r="AU1677" s="142" t="s">
        <v>78</v>
      </c>
      <c r="AV1677" s="12" t="s">
        <v>76</v>
      </c>
      <c r="AW1677" s="12" t="s">
        <v>32</v>
      </c>
      <c r="AX1677" s="12" t="s">
        <v>71</v>
      </c>
      <c r="AY1677" s="142" t="s">
        <v>147</v>
      </c>
    </row>
    <row r="1678" spans="2:65" s="13" customFormat="1">
      <c r="B1678" s="147"/>
      <c r="D1678" s="141" t="s">
        <v>159</v>
      </c>
      <c r="E1678" s="148" t="s">
        <v>19</v>
      </c>
      <c r="F1678" s="149" t="s">
        <v>2626</v>
      </c>
      <c r="H1678" s="150">
        <v>152.87</v>
      </c>
      <c r="I1678" s="151"/>
      <c r="L1678" s="147"/>
      <c r="M1678" s="152"/>
      <c r="T1678" s="153"/>
      <c r="AT1678" s="148" t="s">
        <v>159</v>
      </c>
      <c r="AU1678" s="148" t="s">
        <v>78</v>
      </c>
      <c r="AV1678" s="13" t="s">
        <v>78</v>
      </c>
      <c r="AW1678" s="13" t="s">
        <v>32</v>
      </c>
      <c r="AX1678" s="13" t="s">
        <v>76</v>
      </c>
      <c r="AY1678" s="148" t="s">
        <v>147</v>
      </c>
    </row>
    <row r="1679" spans="2:65" s="1" customFormat="1" ht="24.2" customHeight="1">
      <c r="B1679" s="33"/>
      <c r="C1679" s="123" t="s">
        <v>2627</v>
      </c>
      <c r="D1679" s="123" t="s">
        <v>150</v>
      </c>
      <c r="E1679" s="124" t="s">
        <v>2628</v>
      </c>
      <c r="F1679" s="125" t="s">
        <v>2629</v>
      </c>
      <c r="G1679" s="126" t="s">
        <v>153</v>
      </c>
      <c r="H1679" s="127">
        <v>209.1</v>
      </c>
      <c r="I1679" s="128"/>
      <c r="J1679" s="129">
        <f>ROUND(I1679*H1679,2)</f>
        <v>0</v>
      </c>
      <c r="K1679" s="125" t="s">
        <v>154</v>
      </c>
      <c r="L1679" s="33"/>
      <c r="M1679" s="130" t="s">
        <v>19</v>
      </c>
      <c r="N1679" s="131" t="s">
        <v>42</v>
      </c>
      <c r="P1679" s="132">
        <f>O1679*H1679</f>
        <v>0</v>
      </c>
      <c r="Q1679" s="132">
        <v>2.9999999999999997E-4</v>
      </c>
      <c r="R1679" s="132">
        <f>Q1679*H1679</f>
        <v>6.2729999999999994E-2</v>
      </c>
      <c r="S1679" s="132">
        <v>0</v>
      </c>
      <c r="T1679" s="133">
        <f>S1679*H1679</f>
        <v>0</v>
      </c>
      <c r="AR1679" s="134" t="s">
        <v>276</v>
      </c>
      <c r="AT1679" s="134" t="s">
        <v>150</v>
      </c>
      <c r="AU1679" s="134" t="s">
        <v>78</v>
      </c>
      <c r="AY1679" s="18" t="s">
        <v>147</v>
      </c>
      <c r="BE1679" s="135">
        <f>IF(N1679="základní",J1679,0)</f>
        <v>0</v>
      </c>
      <c r="BF1679" s="135">
        <f>IF(N1679="snížená",J1679,0)</f>
        <v>0</v>
      </c>
      <c r="BG1679" s="135">
        <f>IF(N1679="zákl. přenesená",J1679,0)</f>
        <v>0</v>
      </c>
      <c r="BH1679" s="135">
        <f>IF(N1679="sníž. přenesená",J1679,0)</f>
        <v>0</v>
      </c>
      <c r="BI1679" s="135">
        <f>IF(N1679="nulová",J1679,0)</f>
        <v>0</v>
      </c>
      <c r="BJ1679" s="18" t="s">
        <v>76</v>
      </c>
      <c r="BK1679" s="135">
        <f>ROUND(I1679*H1679,2)</f>
        <v>0</v>
      </c>
      <c r="BL1679" s="18" t="s">
        <v>276</v>
      </c>
      <c r="BM1679" s="134" t="s">
        <v>2630</v>
      </c>
    </row>
    <row r="1680" spans="2:65" s="1" customFormat="1">
      <c r="B1680" s="33"/>
      <c r="D1680" s="136" t="s">
        <v>157</v>
      </c>
      <c r="F1680" s="137" t="s">
        <v>2631</v>
      </c>
      <c r="I1680" s="138"/>
      <c r="L1680" s="33"/>
      <c r="M1680" s="139"/>
      <c r="T1680" s="54"/>
      <c r="AT1680" s="18" t="s">
        <v>157</v>
      </c>
      <c r="AU1680" s="18" t="s">
        <v>78</v>
      </c>
    </row>
    <row r="1681" spans="2:65" s="12" customFormat="1">
      <c r="B1681" s="140"/>
      <c r="D1681" s="141" t="s">
        <v>159</v>
      </c>
      <c r="E1681" s="142" t="s">
        <v>19</v>
      </c>
      <c r="F1681" s="143" t="s">
        <v>2625</v>
      </c>
      <c r="H1681" s="142" t="s">
        <v>19</v>
      </c>
      <c r="I1681" s="144"/>
      <c r="L1681" s="140"/>
      <c r="M1681" s="145"/>
      <c r="T1681" s="146"/>
      <c r="AT1681" s="142" t="s">
        <v>159</v>
      </c>
      <c r="AU1681" s="142" t="s">
        <v>78</v>
      </c>
      <c r="AV1681" s="12" t="s">
        <v>76</v>
      </c>
      <c r="AW1681" s="12" t="s">
        <v>32</v>
      </c>
      <c r="AX1681" s="12" t="s">
        <v>71</v>
      </c>
      <c r="AY1681" s="142" t="s">
        <v>147</v>
      </c>
    </row>
    <row r="1682" spans="2:65" s="13" customFormat="1">
      <c r="B1682" s="147"/>
      <c r="D1682" s="141" t="s">
        <v>159</v>
      </c>
      <c r="E1682" s="148" t="s">
        <v>19</v>
      </c>
      <c r="F1682" s="149" t="s">
        <v>2626</v>
      </c>
      <c r="H1682" s="150">
        <v>152.87</v>
      </c>
      <c r="I1682" s="151"/>
      <c r="L1682" s="147"/>
      <c r="M1682" s="152"/>
      <c r="T1682" s="153"/>
      <c r="AT1682" s="148" t="s">
        <v>159</v>
      </c>
      <c r="AU1682" s="148" t="s">
        <v>78</v>
      </c>
      <c r="AV1682" s="13" t="s">
        <v>78</v>
      </c>
      <c r="AW1682" s="13" t="s">
        <v>32</v>
      </c>
      <c r="AX1682" s="13" t="s">
        <v>71</v>
      </c>
      <c r="AY1682" s="148" t="s">
        <v>147</v>
      </c>
    </row>
    <row r="1683" spans="2:65" s="12" customFormat="1">
      <c r="B1683" s="140"/>
      <c r="D1683" s="141" t="s">
        <v>159</v>
      </c>
      <c r="E1683" s="142" t="s">
        <v>19</v>
      </c>
      <c r="F1683" s="143" t="s">
        <v>2632</v>
      </c>
      <c r="H1683" s="142" t="s">
        <v>19</v>
      </c>
      <c r="I1683" s="144"/>
      <c r="L1683" s="140"/>
      <c r="M1683" s="145"/>
      <c r="T1683" s="146"/>
      <c r="AT1683" s="142" t="s">
        <v>159</v>
      </c>
      <c r="AU1683" s="142" t="s">
        <v>78</v>
      </c>
      <c r="AV1683" s="12" t="s">
        <v>76</v>
      </c>
      <c r="AW1683" s="12" t="s">
        <v>32</v>
      </c>
      <c r="AX1683" s="12" t="s">
        <v>71</v>
      </c>
      <c r="AY1683" s="142" t="s">
        <v>147</v>
      </c>
    </row>
    <row r="1684" spans="2:65" s="13" customFormat="1">
      <c r="B1684" s="147"/>
      <c r="D1684" s="141" t="s">
        <v>159</v>
      </c>
      <c r="E1684" s="148" t="s">
        <v>19</v>
      </c>
      <c r="F1684" s="149" t="s">
        <v>2633</v>
      </c>
      <c r="H1684" s="150">
        <v>56.23</v>
      </c>
      <c r="I1684" s="151"/>
      <c r="L1684" s="147"/>
      <c r="M1684" s="152"/>
      <c r="T1684" s="153"/>
      <c r="AT1684" s="148" t="s">
        <v>159</v>
      </c>
      <c r="AU1684" s="148" t="s">
        <v>78</v>
      </c>
      <c r="AV1684" s="13" t="s">
        <v>78</v>
      </c>
      <c r="AW1684" s="13" t="s">
        <v>32</v>
      </c>
      <c r="AX1684" s="13" t="s">
        <v>71</v>
      </c>
      <c r="AY1684" s="148" t="s">
        <v>147</v>
      </c>
    </row>
    <row r="1685" spans="2:65" s="14" customFormat="1">
      <c r="B1685" s="154"/>
      <c r="D1685" s="141" t="s">
        <v>159</v>
      </c>
      <c r="E1685" s="155" t="s">
        <v>19</v>
      </c>
      <c r="F1685" s="156" t="s">
        <v>163</v>
      </c>
      <c r="H1685" s="157">
        <v>209.1</v>
      </c>
      <c r="I1685" s="158"/>
      <c r="L1685" s="154"/>
      <c r="M1685" s="159"/>
      <c r="T1685" s="160"/>
      <c r="AT1685" s="155" t="s">
        <v>159</v>
      </c>
      <c r="AU1685" s="155" t="s">
        <v>78</v>
      </c>
      <c r="AV1685" s="14" t="s">
        <v>155</v>
      </c>
      <c r="AW1685" s="14" t="s">
        <v>32</v>
      </c>
      <c r="AX1685" s="14" t="s">
        <v>76</v>
      </c>
      <c r="AY1685" s="155" t="s">
        <v>147</v>
      </c>
    </row>
    <row r="1686" spans="2:65" s="1" customFormat="1" ht="37.9" customHeight="1">
      <c r="B1686" s="33"/>
      <c r="C1686" s="123" t="s">
        <v>2634</v>
      </c>
      <c r="D1686" s="123" t="s">
        <v>150</v>
      </c>
      <c r="E1686" s="124" t="s">
        <v>2635</v>
      </c>
      <c r="F1686" s="125" t="s">
        <v>2636</v>
      </c>
      <c r="G1686" s="126" t="s">
        <v>153</v>
      </c>
      <c r="H1686" s="127">
        <v>88.06</v>
      </c>
      <c r="I1686" s="128"/>
      <c r="J1686" s="129">
        <f>ROUND(I1686*H1686,2)</f>
        <v>0</v>
      </c>
      <c r="K1686" s="125" t="s">
        <v>154</v>
      </c>
      <c r="L1686" s="33"/>
      <c r="M1686" s="130" t="s">
        <v>19</v>
      </c>
      <c r="N1686" s="131" t="s">
        <v>42</v>
      </c>
      <c r="P1686" s="132">
        <f>O1686*H1686</f>
        <v>0</v>
      </c>
      <c r="Q1686" s="132">
        <v>0</v>
      </c>
      <c r="R1686" s="132">
        <f>Q1686*H1686</f>
        <v>0</v>
      </c>
      <c r="S1686" s="132">
        <v>0</v>
      </c>
      <c r="T1686" s="133">
        <f>S1686*H1686</f>
        <v>0</v>
      </c>
      <c r="AR1686" s="134" t="s">
        <v>276</v>
      </c>
      <c r="AT1686" s="134" t="s">
        <v>150</v>
      </c>
      <c r="AU1686" s="134" t="s">
        <v>78</v>
      </c>
      <c r="AY1686" s="18" t="s">
        <v>147</v>
      </c>
      <c r="BE1686" s="135">
        <f>IF(N1686="základní",J1686,0)</f>
        <v>0</v>
      </c>
      <c r="BF1686" s="135">
        <f>IF(N1686="snížená",J1686,0)</f>
        <v>0</v>
      </c>
      <c r="BG1686" s="135">
        <f>IF(N1686="zákl. přenesená",J1686,0)</f>
        <v>0</v>
      </c>
      <c r="BH1686" s="135">
        <f>IF(N1686="sníž. přenesená",J1686,0)</f>
        <v>0</v>
      </c>
      <c r="BI1686" s="135">
        <f>IF(N1686="nulová",J1686,0)</f>
        <v>0</v>
      </c>
      <c r="BJ1686" s="18" t="s">
        <v>76</v>
      </c>
      <c r="BK1686" s="135">
        <f>ROUND(I1686*H1686,2)</f>
        <v>0</v>
      </c>
      <c r="BL1686" s="18" t="s">
        <v>276</v>
      </c>
      <c r="BM1686" s="134" t="s">
        <v>2637</v>
      </c>
    </row>
    <row r="1687" spans="2:65" s="1" customFormat="1">
      <c r="B1687" s="33"/>
      <c r="D1687" s="136" t="s">
        <v>157</v>
      </c>
      <c r="F1687" s="137" t="s">
        <v>2638</v>
      </c>
      <c r="I1687" s="138"/>
      <c r="L1687" s="33"/>
      <c r="M1687" s="139"/>
      <c r="T1687" s="54"/>
      <c r="AT1687" s="18" t="s">
        <v>157</v>
      </c>
      <c r="AU1687" s="18" t="s">
        <v>78</v>
      </c>
    </row>
    <row r="1688" spans="2:65" s="12" customFormat="1">
      <c r="B1688" s="140"/>
      <c r="D1688" s="141" t="s">
        <v>159</v>
      </c>
      <c r="E1688" s="142" t="s">
        <v>19</v>
      </c>
      <c r="F1688" s="143" t="s">
        <v>2639</v>
      </c>
      <c r="H1688" s="142" t="s">
        <v>19</v>
      </c>
      <c r="I1688" s="144"/>
      <c r="L1688" s="140"/>
      <c r="M1688" s="145"/>
      <c r="T1688" s="146"/>
      <c r="AT1688" s="142" t="s">
        <v>159</v>
      </c>
      <c r="AU1688" s="142" t="s">
        <v>78</v>
      </c>
      <c r="AV1688" s="12" t="s">
        <v>76</v>
      </c>
      <c r="AW1688" s="12" t="s">
        <v>32</v>
      </c>
      <c r="AX1688" s="12" t="s">
        <v>71</v>
      </c>
      <c r="AY1688" s="142" t="s">
        <v>147</v>
      </c>
    </row>
    <row r="1689" spans="2:65" s="12" customFormat="1">
      <c r="B1689" s="140"/>
      <c r="D1689" s="141" t="s">
        <v>159</v>
      </c>
      <c r="E1689" s="142" t="s">
        <v>19</v>
      </c>
      <c r="F1689" s="143" t="s">
        <v>2632</v>
      </c>
      <c r="H1689" s="142" t="s">
        <v>19</v>
      </c>
      <c r="I1689" s="144"/>
      <c r="L1689" s="140"/>
      <c r="M1689" s="145"/>
      <c r="T1689" s="146"/>
      <c r="AT1689" s="142" t="s">
        <v>159</v>
      </c>
      <c r="AU1689" s="142" t="s">
        <v>78</v>
      </c>
      <c r="AV1689" s="12" t="s">
        <v>76</v>
      </c>
      <c r="AW1689" s="12" t="s">
        <v>32</v>
      </c>
      <c r="AX1689" s="12" t="s">
        <v>71</v>
      </c>
      <c r="AY1689" s="142" t="s">
        <v>147</v>
      </c>
    </row>
    <row r="1690" spans="2:65" s="13" customFormat="1">
      <c r="B1690" s="147"/>
      <c r="D1690" s="141" t="s">
        <v>159</v>
      </c>
      <c r="E1690" s="148" t="s">
        <v>19</v>
      </c>
      <c r="F1690" s="149" t="s">
        <v>2633</v>
      </c>
      <c r="H1690" s="150">
        <v>56.23</v>
      </c>
      <c r="I1690" s="151"/>
      <c r="L1690" s="147"/>
      <c r="M1690" s="152"/>
      <c r="T1690" s="153"/>
      <c r="AT1690" s="148" t="s">
        <v>159</v>
      </c>
      <c r="AU1690" s="148" t="s">
        <v>78</v>
      </c>
      <c r="AV1690" s="13" t="s">
        <v>78</v>
      </c>
      <c r="AW1690" s="13" t="s">
        <v>32</v>
      </c>
      <c r="AX1690" s="13" t="s">
        <v>71</v>
      </c>
      <c r="AY1690" s="148" t="s">
        <v>147</v>
      </c>
    </row>
    <row r="1691" spans="2:65" s="12" customFormat="1">
      <c r="B1691" s="140"/>
      <c r="D1691" s="141" t="s">
        <v>159</v>
      </c>
      <c r="E1691" s="142" t="s">
        <v>19</v>
      </c>
      <c r="F1691" s="143" t="s">
        <v>2640</v>
      </c>
      <c r="H1691" s="142" t="s">
        <v>19</v>
      </c>
      <c r="I1691" s="144"/>
      <c r="L1691" s="140"/>
      <c r="M1691" s="145"/>
      <c r="T1691" s="146"/>
      <c r="AT1691" s="142" t="s">
        <v>159</v>
      </c>
      <c r="AU1691" s="142" t="s">
        <v>78</v>
      </c>
      <c r="AV1691" s="12" t="s">
        <v>76</v>
      </c>
      <c r="AW1691" s="12" t="s">
        <v>32</v>
      </c>
      <c r="AX1691" s="12" t="s">
        <v>71</v>
      </c>
      <c r="AY1691" s="142" t="s">
        <v>147</v>
      </c>
    </row>
    <row r="1692" spans="2:65" s="13" customFormat="1">
      <c r="B1692" s="147"/>
      <c r="D1692" s="141" t="s">
        <v>159</v>
      </c>
      <c r="E1692" s="148" t="s">
        <v>19</v>
      </c>
      <c r="F1692" s="149" t="s">
        <v>2641</v>
      </c>
      <c r="H1692" s="150">
        <v>31.83</v>
      </c>
      <c r="I1692" s="151"/>
      <c r="L1692" s="147"/>
      <c r="M1692" s="152"/>
      <c r="T1692" s="153"/>
      <c r="AT1692" s="148" t="s">
        <v>159</v>
      </c>
      <c r="AU1692" s="148" t="s">
        <v>78</v>
      </c>
      <c r="AV1692" s="13" t="s">
        <v>78</v>
      </c>
      <c r="AW1692" s="13" t="s">
        <v>32</v>
      </c>
      <c r="AX1692" s="13" t="s">
        <v>71</v>
      </c>
      <c r="AY1692" s="148" t="s">
        <v>147</v>
      </c>
    </row>
    <row r="1693" spans="2:65" s="14" customFormat="1">
      <c r="B1693" s="154"/>
      <c r="D1693" s="141" t="s">
        <v>159</v>
      </c>
      <c r="E1693" s="155" t="s">
        <v>19</v>
      </c>
      <c r="F1693" s="156" t="s">
        <v>163</v>
      </c>
      <c r="H1693" s="157">
        <v>88.06</v>
      </c>
      <c r="I1693" s="158"/>
      <c r="L1693" s="154"/>
      <c r="M1693" s="159"/>
      <c r="T1693" s="160"/>
      <c r="AT1693" s="155" t="s">
        <v>159</v>
      </c>
      <c r="AU1693" s="155" t="s">
        <v>78</v>
      </c>
      <c r="AV1693" s="14" t="s">
        <v>155</v>
      </c>
      <c r="AW1693" s="14" t="s">
        <v>32</v>
      </c>
      <c r="AX1693" s="14" t="s">
        <v>76</v>
      </c>
      <c r="AY1693" s="155" t="s">
        <v>147</v>
      </c>
    </row>
    <row r="1694" spans="2:65" s="1" customFormat="1" ht="37.9" customHeight="1">
      <c r="B1694" s="33"/>
      <c r="C1694" s="123" t="s">
        <v>2642</v>
      </c>
      <c r="D1694" s="123" t="s">
        <v>150</v>
      </c>
      <c r="E1694" s="124" t="s">
        <v>2643</v>
      </c>
      <c r="F1694" s="125" t="s">
        <v>2644</v>
      </c>
      <c r="G1694" s="126" t="s">
        <v>153</v>
      </c>
      <c r="H1694" s="127">
        <v>88.06</v>
      </c>
      <c r="I1694" s="128"/>
      <c r="J1694" s="129">
        <f>ROUND(I1694*H1694,2)</f>
        <v>0</v>
      </c>
      <c r="K1694" s="125" t="s">
        <v>154</v>
      </c>
      <c r="L1694" s="33"/>
      <c r="M1694" s="130" t="s">
        <v>19</v>
      </c>
      <c r="N1694" s="131" t="s">
        <v>42</v>
      </c>
      <c r="P1694" s="132">
        <f>O1694*H1694</f>
        <v>0</v>
      </c>
      <c r="Q1694" s="132">
        <v>4.5500000000000002E-3</v>
      </c>
      <c r="R1694" s="132">
        <f>Q1694*H1694</f>
        <v>0.40067300000000006</v>
      </c>
      <c r="S1694" s="132">
        <v>0</v>
      </c>
      <c r="T1694" s="133">
        <f>S1694*H1694</f>
        <v>0</v>
      </c>
      <c r="AR1694" s="134" t="s">
        <v>276</v>
      </c>
      <c r="AT1694" s="134" t="s">
        <v>150</v>
      </c>
      <c r="AU1694" s="134" t="s">
        <v>78</v>
      </c>
      <c r="AY1694" s="18" t="s">
        <v>147</v>
      </c>
      <c r="BE1694" s="135">
        <f>IF(N1694="základní",J1694,0)</f>
        <v>0</v>
      </c>
      <c r="BF1694" s="135">
        <f>IF(N1694="snížená",J1694,0)</f>
        <v>0</v>
      </c>
      <c r="BG1694" s="135">
        <f>IF(N1694="zákl. přenesená",J1694,0)</f>
        <v>0</v>
      </c>
      <c r="BH1694" s="135">
        <f>IF(N1694="sníž. přenesená",J1694,0)</f>
        <v>0</v>
      </c>
      <c r="BI1694" s="135">
        <f>IF(N1694="nulová",J1694,0)</f>
        <v>0</v>
      </c>
      <c r="BJ1694" s="18" t="s">
        <v>76</v>
      </c>
      <c r="BK1694" s="135">
        <f>ROUND(I1694*H1694,2)</f>
        <v>0</v>
      </c>
      <c r="BL1694" s="18" t="s">
        <v>276</v>
      </c>
      <c r="BM1694" s="134" t="s">
        <v>2645</v>
      </c>
    </row>
    <row r="1695" spans="2:65" s="1" customFormat="1">
      <c r="B1695" s="33"/>
      <c r="D1695" s="136" t="s">
        <v>157</v>
      </c>
      <c r="F1695" s="137" t="s">
        <v>2646</v>
      </c>
      <c r="I1695" s="138"/>
      <c r="L1695" s="33"/>
      <c r="M1695" s="139"/>
      <c r="T1695" s="54"/>
      <c r="AT1695" s="18" t="s">
        <v>157</v>
      </c>
      <c r="AU1695" s="18" t="s">
        <v>78</v>
      </c>
    </row>
    <row r="1696" spans="2:65" s="12" customFormat="1">
      <c r="B1696" s="140"/>
      <c r="D1696" s="141" t="s">
        <v>159</v>
      </c>
      <c r="E1696" s="142" t="s">
        <v>19</v>
      </c>
      <c r="F1696" s="143" t="s">
        <v>2647</v>
      </c>
      <c r="H1696" s="142" t="s">
        <v>19</v>
      </c>
      <c r="I1696" s="144"/>
      <c r="L1696" s="140"/>
      <c r="M1696" s="145"/>
      <c r="T1696" s="146"/>
      <c r="AT1696" s="142" t="s">
        <v>159</v>
      </c>
      <c r="AU1696" s="142" t="s">
        <v>78</v>
      </c>
      <c r="AV1696" s="12" t="s">
        <v>76</v>
      </c>
      <c r="AW1696" s="12" t="s">
        <v>32</v>
      </c>
      <c r="AX1696" s="12" t="s">
        <v>71</v>
      </c>
      <c r="AY1696" s="142" t="s">
        <v>147</v>
      </c>
    </row>
    <row r="1697" spans="2:65" s="13" customFormat="1">
      <c r="B1697" s="147"/>
      <c r="D1697" s="141" t="s">
        <v>159</v>
      </c>
      <c r="E1697" s="148" t="s">
        <v>19</v>
      </c>
      <c r="F1697" s="149" t="s">
        <v>2648</v>
      </c>
      <c r="H1697" s="150">
        <v>56.23</v>
      </c>
      <c r="I1697" s="151"/>
      <c r="L1697" s="147"/>
      <c r="M1697" s="152"/>
      <c r="T1697" s="153"/>
      <c r="AT1697" s="148" t="s">
        <v>159</v>
      </c>
      <c r="AU1697" s="148" t="s">
        <v>78</v>
      </c>
      <c r="AV1697" s="13" t="s">
        <v>78</v>
      </c>
      <c r="AW1697" s="13" t="s">
        <v>32</v>
      </c>
      <c r="AX1697" s="13" t="s">
        <v>71</v>
      </c>
      <c r="AY1697" s="148" t="s">
        <v>147</v>
      </c>
    </row>
    <row r="1698" spans="2:65" s="13" customFormat="1">
      <c r="B1698" s="147"/>
      <c r="D1698" s="141" t="s">
        <v>159</v>
      </c>
      <c r="E1698" s="148" t="s">
        <v>19</v>
      </c>
      <c r="F1698" s="149" t="s">
        <v>2649</v>
      </c>
      <c r="H1698" s="150">
        <v>31.83</v>
      </c>
      <c r="I1698" s="151"/>
      <c r="L1698" s="147"/>
      <c r="M1698" s="152"/>
      <c r="T1698" s="153"/>
      <c r="AT1698" s="148" t="s">
        <v>159</v>
      </c>
      <c r="AU1698" s="148" t="s">
        <v>78</v>
      </c>
      <c r="AV1698" s="13" t="s">
        <v>78</v>
      </c>
      <c r="AW1698" s="13" t="s">
        <v>32</v>
      </c>
      <c r="AX1698" s="13" t="s">
        <v>71</v>
      </c>
      <c r="AY1698" s="148" t="s">
        <v>147</v>
      </c>
    </row>
    <row r="1699" spans="2:65" s="14" customFormat="1">
      <c r="B1699" s="154"/>
      <c r="D1699" s="141" t="s">
        <v>159</v>
      </c>
      <c r="E1699" s="155" t="s">
        <v>19</v>
      </c>
      <c r="F1699" s="156" t="s">
        <v>163</v>
      </c>
      <c r="H1699" s="157">
        <v>88.06</v>
      </c>
      <c r="I1699" s="158"/>
      <c r="L1699" s="154"/>
      <c r="M1699" s="159"/>
      <c r="T1699" s="160"/>
      <c r="AT1699" s="155" t="s">
        <v>159</v>
      </c>
      <c r="AU1699" s="155" t="s">
        <v>78</v>
      </c>
      <c r="AV1699" s="14" t="s">
        <v>155</v>
      </c>
      <c r="AW1699" s="14" t="s">
        <v>32</v>
      </c>
      <c r="AX1699" s="14" t="s">
        <v>76</v>
      </c>
      <c r="AY1699" s="155" t="s">
        <v>147</v>
      </c>
    </row>
    <row r="1700" spans="2:65" s="1" customFormat="1" ht="24.2" customHeight="1">
      <c r="B1700" s="33"/>
      <c r="C1700" s="123" t="s">
        <v>2650</v>
      </c>
      <c r="D1700" s="123" t="s">
        <v>150</v>
      </c>
      <c r="E1700" s="124" t="s">
        <v>2651</v>
      </c>
      <c r="F1700" s="125" t="s">
        <v>2652</v>
      </c>
      <c r="G1700" s="126" t="s">
        <v>317</v>
      </c>
      <c r="H1700" s="127">
        <v>97.643000000000001</v>
      </c>
      <c r="I1700" s="128"/>
      <c r="J1700" s="129">
        <f>ROUND(I1700*H1700,2)</f>
        <v>0</v>
      </c>
      <c r="K1700" s="125" t="s">
        <v>154</v>
      </c>
      <c r="L1700" s="33"/>
      <c r="M1700" s="130" t="s">
        <v>19</v>
      </c>
      <c r="N1700" s="131" t="s">
        <v>42</v>
      </c>
      <c r="P1700" s="132">
        <f>O1700*H1700</f>
        <v>0</v>
      </c>
      <c r="Q1700" s="132">
        <v>0</v>
      </c>
      <c r="R1700" s="132">
        <f>Q1700*H1700</f>
        <v>0</v>
      </c>
      <c r="S1700" s="132">
        <v>3.2499999999999999E-3</v>
      </c>
      <c r="T1700" s="133">
        <f>S1700*H1700</f>
        <v>0.31733974999999998</v>
      </c>
      <c r="AR1700" s="134" t="s">
        <v>276</v>
      </c>
      <c r="AT1700" s="134" t="s">
        <v>150</v>
      </c>
      <c r="AU1700" s="134" t="s">
        <v>78</v>
      </c>
      <c r="AY1700" s="18" t="s">
        <v>147</v>
      </c>
      <c r="BE1700" s="135">
        <f>IF(N1700="základní",J1700,0)</f>
        <v>0</v>
      </c>
      <c r="BF1700" s="135">
        <f>IF(N1700="snížená",J1700,0)</f>
        <v>0</v>
      </c>
      <c r="BG1700" s="135">
        <f>IF(N1700="zákl. přenesená",J1700,0)</f>
        <v>0</v>
      </c>
      <c r="BH1700" s="135">
        <f>IF(N1700="sníž. přenesená",J1700,0)</f>
        <v>0</v>
      </c>
      <c r="BI1700" s="135">
        <f>IF(N1700="nulová",J1700,0)</f>
        <v>0</v>
      </c>
      <c r="BJ1700" s="18" t="s">
        <v>76</v>
      </c>
      <c r="BK1700" s="135">
        <f>ROUND(I1700*H1700,2)</f>
        <v>0</v>
      </c>
      <c r="BL1700" s="18" t="s">
        <v>276</v>
      </c>
      <c r="BM1700" s="134" t="s">
        <v>2653</v>
      </c>
    </row>
    <row r="1701" spans="2:65" s="1" customFormat="1">
      <c r="B1701" s="33"/>
      <c r="D1701" s="136" t="s">
        <v>157</v>
      </c>
      <c r="F1701" s="137" t="s">
        <v>2654</v>
      </c>
      <c r="I1701" s="138"/>
      <c r="L1701" s="33"/>
      <c r="M1701" s="139"/>
      <c r="T1701" s="54"/>
      <c r="AT1701" s="18" t="s">
        <v>157</v>
      </c>
      <c r="AU1701" s="18" t="s">
        <v>78</v>
      </c>
    </row>
    <row r="1702" spans="2:65" s="12" customFormat="1">
      <c r="B1702" s="140"/>
      <c r="D1702" s="141" t="s">
        <v>159</v>
      </c>
      <c r="E1702" s="142" t="s">
        <v>19</v>
      </c>
      <c r="F1702" s="143" t="s">
        <v>2655</v>
      </c>
      <c r="H1702" s="142" t="s">
        <v>19</v>
      </c>
      <c r="I1702" s="144"/>
      <c r="L1702" s="140"/>
      <c r="M1702" s="145"/>
      <c r="T1702" s="146"/>
      <c r="AT1702" s="142" t="s">
        <v>159</v>
      </c>
      <c r="AU1702" s="142" t="s">
        <v>78</v>
      </c>
      <c r="AV1702" s="12" t="s">
        <v>76</v>
      </c>
      <c r="AW1702" s="12" t="s">
        <v>32</v>
      </c>
      <c r="AX1702" s="12" t="s">
        <v>71</v>
      </c>
      <c r="AY1702" s="142" t="s">
        <v>147</v>
      </c>
    </row>
    <row r="1703" spans="2:65" s="13" customFormat="1">
      <c r="B1703" s="147"/>
      <c r="D1703" s="141" t="s">
        <v>159</v>
      </c>
      <c r="E1703" s="148" t="s">
        <v>19</v>
      </c>
      <c r="F1703" s="149" t="s">
        <v>2656</v>
      </c>
      <c r="H1703" s="150">
        <v>97.643000000000001</v>
      </c>
      <c r="I1703" s="151"/>
      <c r="L1703" s="147"/>
      <c r="M1703" s="152"/>
      <c r="T1703" s="153"/>
      <c r="AT1703" s="148" t="s">
        <v>159</v>
      </c>
      <c r="AU1703" s="148" t="s">
        <v>78</v>
      </c>
      <c r="AV1703" s="13" t="s">
        <v>78</v>
      </c>
      <c r="AW1703" s="13" t="s">
        <v>32</v>
      </c>
      <c r="AX1703" s="13" t="s">
        <v>76</v>
      </c>
      <c r="AY1703" s="148" t="s">
        <v>147</v>
      </c>
    </row>
    <row r="1704" spans="2:65" s="1" customFormat="1" ht="37.9" customHeight="1">
      <c r="B1704" s="33"/>
      <c r="C1704" s="123" t="s">
        <v>2657</v>
      </c>
      <c r="D1704" s="123" t="s">
        <v>150</v>
      </c>
      <c r="E1704" s="124" t="s">
        <v>2658</v>
      </c>
      <c r="F1704" s="125" t="s">
        <v>2659</v>
      </c>
      <c r="G1704" s="126" t="s">
        <v>317</v>
      </c>
      <c r="H1704" s="127">
        <v>100.167</v>
      </c>
      <c r="I1704" s="128"/>
      <c r="J1704" s="129">
        <f>ROUND(I1704*H1704,2)</f>
        <v>0</v>
      </c>
      <c r="K1704" s="125" t="s">
        <v>154</v>
      </c>
      <c r="L1704" s="33"/>
      <c r="M1704" s="130" t="s">
        <v>19</v>
      </c>
      <c r="N1704" s="131" t="s">
        <v>42</v>
      </c>
      <c r="P1704" s="132">
        <f>O1704*H1704</f>
        <v>0</v>
      </c>
      <c r="Q1704" s="132">
        <v>4.2999999999999999E-4</v>
      </c>
      <c r="R1704" s="132">
        <f>Q1704*H1704</f>
        <v>4.3071810000000002E-2</v>
      </c>
      <c r="S1704" s="132">
        <v>0</v>
      </c>
      <c r="T1704" s="133">
        <f>S1704*H1704</f>
        <v>0</v>
      </c>
      <c r="AR1704" s="134" t="s">
        <v>276</v>
      </c>
      <c r="AT1704" s="134" t="s">
        <v>150</v>
      </c>
      <c r="AU1704" s="134" t="s">
        <v>78</v>
      </c>
      <c r="AY1704" s="18" t="s">
        <v>147</v>
      </c>
      <c r="BE1704" s="135">
        <f>IF(N1704="základní",J1704,0)</f>
        <v>0</v>
      </c>
      <c r="BF1704" s="135">
        <f>IF(N1704="snížená",J1704,0)</f>
        <v>0</v>
      </c>
      <c r="BG1704" s="135">
        <f>IF(N1704="zákl. přenesená",J1704,0)</f>
        <v>0</v>
      </c>
      <c r="BH1704" s="135">
        <f>IF(N1704="sníž. přenesená",J1704,0)</f>
        <v>0</v>
      </c>
      <c r="BI1704" s="135">
        <f>IF(N1704="nulová",J1704,0)</f>
        <v>0</v>
      </c>
      <c r="BJ1704" s="18" t="s">
        <v>76</v>
      </c>
      <c r="BK1704" s="135">
        <f>ROUND(I1704*H1704,2)</f>
        <v>0</v>
      </c>
      <c r="BL1704" s="18" t="s">
        <v>276</v>
      </c>
      <c r="BM1704" s="134" t="s">
        <v>2660</v>
      </c>
    </row>
    <row r="1705" spans="2:65" s="1" customFormat="1">
      <c r="B1705" s="33"/>
      <c r="D1705" s="136" t="s">
        <v>157</v>
      </c>
      <c r="F1705" s="137" t="s">
        <v>2661</v>
      </c>
      <c r="I1705" s="138"/>
      <c r="L1705" s="33"/>
      <c r="M1705" s="139"/>
      <c r="T1705" s="54"/>
      <c r="AT1705" s="18" t="s">
        <v>157</v>
      </c>
      <c r="AU1705" s="18" t="s">
        <v>78</v>
      </c>
    </row>
    <row r="1706" spans="2:65" s="12" customFormat="1">
      <c r="B1706" s="140"/>
      <c r="D1706" s="141" t="s">
        <v>159</v>
      </c>
      <c r="E1706" s="142" t="s">
        <v>19</v>
      </c>
      <c r="F1706" s="143" t="s">
        <v>2662</v>
      </c>
      <c r="H1706" s="142" t="s">
        <v>19</v>
      </c>
      <c r="I1706" s="144"/>
      <c r="L1706" s="140"/>
      <c r="M1706" s="145"/>
      <c r="T1706" s="146"/>
      <c r="AT1706" s="142" t="s">
        <v>159</v>
      </c>
      <c r="AU1706" s="142" t="s">
        <v>78</v>
      </c>
      <c r="AV1706" s="12" t="s">
        <v>76</v>
      </c>
      <c r="AW1706" s="12" t="s">
        <v>32</v>
      </c>
      <c r="AX1706" s="12" t="s">
        <v>71</v>
      </c>
      <c r="AY1706" s="142" t="s">
        <v>147</v>
      </c>
    </row>
    <row r="1707" spans="2:65" s="13" customFormat="1" ht="45">
      <c r="B1707" s="147"/>
      <c r="D1707" s="141" t="s">
        <v>159</v>
      </c>
      <c r="E1707" s="148" t="s">
        <v>19</v>
      </c>
      <c r="F1707" s="149" t="s">
        <v>2663</v>
      </c>
      <c r="H1707" s="150">
        <v>21.867999999999999</v>
      </c>
      <c r="I1707" s="151"/>
      <c r="L1707" s="147"/>
      <c r="M1707" s="152"/>
      <c r="T1707" s="153"/>
      <c r="AT1707" s="148" t="s">
        <v>159</v>
      </c>
      <c r="AU1707" s="148" t="s">
        <v>78</v>
      </c>
      <c r="AV1707" s="13" t="s">
        <v>78</v>
      </c>
      <c r="AW1707" s="13" t="s">
        <v>32</v>
      </c>
      <c r="AX1707" s="13" t="s">
        <v>71</v>
      </c>
      <c r="AY1707" s="148" t="s">
        <v>147</v>
      </c>
    </row>
    <row r="1708" spans="2:65" s="13" customFormat="1" ht="22.5">
      <c r="B1708" s="147"/>
      <c r="D1708" s="141" t="s">
        <v>159</v>
      </c>
      <c r="E1708" s="148" t="s">
        <v>19</v>
      </c>
      <c r="F1708" s="149" t="s">
        <v>2664</v>
      </c>
      <c r="H1708" s="150">
        <v>26.632000000000001</v>
      </c>
      <c r="I1708" s="151"/>
      <c r="L1708" s="147"/>
      <c r="M1708" s="152"/>
      <c r="T1708" s="153"/>
      <c r="AT1708" s="148" t="s">
        <v>159</v>
      </c>
      <c r="AU1708" s="148" t="s">
        <v>78</v>
      </c>
      <c r="AV1708" s="13" t="s">
        <v>78</v>
      </c>
      <c r="AW1708" s="13" t="s">
        <v>32</v>
      </c>
      <c r="AX1708" s="13" t="s">
        <v>71</v>
      </c>
      <c r="AY1708" s="148" t="s">
        <v>147</v>
      </c>
    </row>
    <row r="1709" spans="2:65" s="13" customFormat="1">
      <c r="B1709" s="147"/>
      <c r="D1709" s="141" t="s">
        <v>159</v>
      </c>
      <c r="E1709" s="148" t="s">
        <v>19</v>
      </c>
      <c r="F1709" s="149" t="s">
        <v>2665</v>
      </c>
      <c r="H1709" s="150">
        <v>8.7050000000000001</v>
      </c>
      <c r="I1709" s="151"/>
      <c r="L1709" s="147"/>
      <c r="M1709" s="152"/>
      <c r="T1709" s="153"/>
      <c r="AT1709" s="148" t="s">
        <v>159</v>
      </c>
      <c r="AU1709" s="148" t="s">
        <v>78</v>
      </c>
      <c r="AV1709" s="13" t="s">
        <v>78</v>
      </c>
      <c r="AW1709" s="13" t="s">
        <v>32</v>
      </c>
      <c r="AX1709" s="13" t="s">
        <v>71</v>
      </c>
      <c r="AY1709" s="148" t="s">
        <v>147</v>
      </c>
    </row>
    <row r="1710" spans="2:65" s="13" customFormat="1">
      <c r="B1710" s="147"/>
      <c r="D1710" s="141" t="s">
        <v>159</v>
      </c>
      <c r="E1710" s="148" t="s">
        <v>19</v>
      </c>
      <c r="F1710" s="149" t="s">
        <v>2666</v>
      </c>
      <c r="H1710" s="150">
        <v>12.53</v>
      </c>
      <c r="I1710" s="151"/>
      <c r="L1710" s="147"/>
      <c r="M1710" s="152"/>
      <c r="T1710" s="153"/>
      <c r="AT1710" s="148" t="s">
        <v>159</v>
      </c>
      <c r="AU1710" s="148" t="s">
        <v>78</v>
      </c>
      <c r="AV1710" s="13" t="s">
        <v>78</v>
      </c>
      <c r="AW1710" s="13" t="s">
        <v>32</v>
      </c>
      <c r="AX1710" s="13" t="s">
        <v>71</v>
      </c>
      <c r="AY1710" s="148" t="s">
        <v>147</v>
      </c>
    </row>
    <row r="1711" spans="2:65" s="13" customFormat="1" ht="33.75">
      <c r="B1711" s="147"/>
      <c r="D1711" s="141" t="s">
        <v>159</v>
      </c>
      <c r="E1711" s="148" t="s">
        <v>19</v>
      </c>
      <c r="F1711" s="149" t="s">
        <v>2667</v>
      </c>
      <c r="H1711" s="150">
        <v>21.847000000000001</v>
      </c>
      <c r="I1711" s="151"/>
      <c r="L1711" s="147"/>
      <c r="M1711" s="152"/>
      <c r="T1711" s="153"/>
      <c r="AT1711" s="148" t="s">
        <v>159</v>
      </c>
      <c r="AU1711" s="148" t="s">
        <v>78</v>
      </c>
      <c r="AV1711" s="13" t="s">
        <v>78</v>
      </c>
      <c r="AW1711" s="13" t="s">
        <v>32</v>
      </c>
      <c r="AX1711" s="13" t="s">
        <v>71</v>
      </c>
      <c r="AY1711" s="148" t="s">
        <v>147</v>
      </c>
    </row>
    <row r="1712" spans="2:65" s="13" customFormat="1">
      <c r="B1712" s="147"/>
      <c r="D1712" s="141" t="s">
        <v>159</v>
      </c>
      <c r="E1712" s="148" t="s">
        <v>19</v>
      </c>
      <c r="F1712" s="149" t="s">
        <v>2668</v>
      </c>
      <c r="H1712" s="150">
        <v>4.72</v>
      </c>
      <c r="I1712" s="151"/>
      <c r="L1712" s="147"/>
      <c r="M1712" s="152"/>
      <c r="T1712" s="153"/>
      <c r="AT1712" s="148" t="s">
        <v>159</v>
      </c>
      <c r="AU1712" s="148" t="s">
        <v>78</v>
      </c>
      <c r="AV1712" s="13" t="s">
        <v>78</v>
      </c>
      <c r="AW1712" s="13" t="s">
        <v>32</v>
      </c>
      <c r="AX1712" s="13" t="s">
        <v>71</v>
      </c>
      <c r="AY1712" s="148" t="s">
        <v>147</v>
      </c>
    </row>
    <row r="1713" spans="2:65" s="13" customFormat="1">
      <c r="B1713" s="147"/>
      <c r="D1713" s="141" t="s">
        <v>159</v>
      </c>
      <c r="E1713" s="148" t="s">
        <v>19</v>
      </c>
      <c r="F1713" s="149" t="s">
        <v>2669</v>
      </c>
      <c r="H1713" s="150">
        <v>3.8650000000000002</v>
      </c>
      <c r="I1713" s="151"/>
      <c r="L1713" s="147"/>
      <c r="M1713" s="152"/>
      <c r="T1713" s="153"/>
      <c r="AT1713" s="148" t="s">
        <v>159</v>
      </c>
      <c r="AU1713" s="148" t="s">
        <v>78</v>
      </c>
      <c r="AV1713" s="13" t="s">
        <v>78</v>
      </c>
      <c r="AW1713" s="13" t="s">
        <v>32</v>
      </c>
      <c r="AX1713" s="13" t="s">
        <v>71</v>
      </c>
      <c r="AY1713" s="148" t="s">
        <v>147</v>
      </c>
    </row>
    <row r="1714" spans="2:65" s="14" customFormat="1">
      <c r="B1714" s="154"/>
      <c r="D1714" s="141" t="s">
        <v>159</v>
      </c>
      <c r="E1714" s="155" t="s">
        <v>19</v>
      </c>
      <c r="F1714" s="156" t="s">
        <v>163</v>
      </c>
      <c r="H1714" s="157">
        <v>100.167</v>
      </c>
      <c r="I1714" s="158"/>
      <c r="L1714" s="154"/>
      <c r="M1714" s="159"/>
      <c r="T1714" s="160"/>
      <c r="AT1714" s="155" t="s">
        <v>159</v>
      </c>
      <c r="AU1714" s="155" t="s">
        <v>78</v>
      </c>
      <c r="AV1714" s="14" t="s">
        <v>155</v>
      </c>
      <c r="AW1714" s="14" t="s">
        <v>32</v>
      </c>
      <c r="AX1714" s="14" t="s">
        <v>76</v>
      </c>
      <c r="AY1714" s="155" t="s">
        <v>147</v>
      </c>
    </row>
    <row r="1715" spans="2:65" s="1" customFormat="1" ht="24.2" customHeight="1">
      <c r="B1715" s="33"/>
      <c r="C1715" s="161" t="s">
        <v>2670</v>
      </c>
      <c r="D1715" s="161" t="s">
        <v>338</v>
      </c>
      <c r="E1715" s="162" t="s">
        <v>2671</v>
      </c>
      <c r="F1715" s="163" t="s">
        <v>2672</v>
      </c>
      <c r="G1715" s="164" t="s">
        <v>317</v>
      </c>
      <c r="H1715" s="165">
        <v>110.184</v>
      </c>
      <c r="I1715" s="166"/>
      <c r="J1715" s="167">
        <f>ROUND(I1715*H1715,2)</f>
        <v>0</v>
      </c>
      <c r="K1715" s="163" t="s">
        <v>154</v>
      </c>
      <c r="L1715" s="168"/>
      <c r="M1715" s="169" t="s">
        <v>19</v>
      </c>
      <c r="N1715" s="170" t="s">
        <v>42</v>
      </c>
      <c r="P1715" s="132">
        <f>O1715*H1715</f>
        <v>0</v>
      </c>
      <c r="Q1715" s="132">
        <v>1.98E-3</v>
      </c>
      <c r="R1715" s="132">
        <f>Q1715*H1715</f>
        <v>0.21816431999999999</v>
      </c>
      <c r="S1715" s="132">
        <v>0</v>
      </c>
      <c r="T1715" s="133">
        <f>S1715*H1715</f>
        <v>0</v>
      </c>
      <c r="AR1715" s="134" t="s">
        <v>381</v>
      </c>
      <c r="AT1715" s="134" t="s">
        <v>338</v>
      </c>
      <c r="AU1715" s="134" t="s">
        <v>78</v>
      </c>
      <c r="AY1715" s="18" t="s">
        <v>147</v>
      </c>
      <c r="BE1715" s="135">
        <f>IF(N1715="základní",J1715,0)</f>
        <v>0</v>
      </c>
      <c r="BF1715" s="135">
        <f>IF(N1715="snížená",J1715,0)</f>
        <v>0</v>
      </c>
      <c r="BG1715" s="135">
        <f>IF(N1715="zákl. přenesená",J1715,0)</f>
        <v>0</v>
      </c>
      <c r="BH1715" s="135">
        <f>IF(N1715="sníž. přenesená",J1715,0)</f>
        <v>0</v>
      </c>
      <c r="BI1715" s="135">
        <f>IF(N1715="nulová",J1715,0)</f>
        <v>0</v>
      </c>
      <c r="BJ1715" s="18" t="s">
        <v>76</v>
      </c>
      <c r="BK1715" s="135">
        <f>ROUND(I1715*H1715,2)</f>
        <v>0</v>
      </c>
      <c r="BL1715" s="18" t="s">
        <v>276</v>
      </c>
      <c r="BM1715" s="134" t="s">
        <v>2673</v>
      </c>
    </row>
    <row r="1716" spans="2:65" s="13" customFormat="1">
      <c r="B1716" s="147"/>
      <c r="D1716" s="141" t="s">
        <v>159</v>
      </c>
      <c r="F1716" s="149" t="s">
        <v>2674</v>
      </c>
      <c r="H1716" s="150">
        <v>110.184</v>
      </c>
      <c r="I1716" s="151"/>
      <c r="L1716" s="147"/>
      <c r="M1716" s="152"/>
      <c r="T1716" s="153"/>
      <c r="AT1716" s="148" t="s">
        <v>159</v>
      </c>
      <c r="AU1716" s="148" t="s">
        <v>78</v>
      </c>
      <c r="AV1716" s="13" t="s">
        <v>78</v>
      </c>
      <c r="AW1716" s="13" t="s">
        <v>4</v>
      </c>
      <c r="AX1716" s="13" t="s">
        <v>76</v>
      </c>
      <c r="AY1716" s="148" t="s">
        <v>147</v>
      </c>
    </row>
    <row r="1717" spans="2:65" s="1" customFormat="1" ht="16.5" customHeight="1">
      <c r="B1717" s="33"/>
      <c r="C1717" s="123" t="s">
        <v>2675</v>
      </c>
      <c r="D1717" s="123" t="s">
        <v>150</v>
      </c>
      <c r="E1717" s="124" t="s">
        <v>2676</v>
      </c>
      <c r="F1717" s="125" t="s">
        <v>2677</v>
      </c>
      <c r="G1717" s="126" t="s">
        <v>153</v>
      </c>
      <c r="H1717" s="127">
        <v>150.22</v>
      </c>
      <c r="I1717" s="128"/>
      <c r="J1717" s="129">
        <f>ROUND(I1717*H1717,2)</f>
        <v>0</v>
      </c>
      <c r="K1717" s="125" t="s">
        <v>154</v>
      </c>
      <c r="L1717" s="33"/>
      <c r="M1717" s="130" t="s">
        <v>19</v>
      </c>
      <c r="N1717" s="131" t="s">
        <v>42</v>
      </c>
      <c r="P1717" s="132">
        <f>O1717*H1717</f>
        <v>0</v>
      </c>
      <c r="Q1717" s="132">
        <v>0</v>
      </c>
      <c r="R1717" s="132">
        <f>Q1717*H1717</f>
        <v>0</v>
      </c>
      <c r="S1717" s="132">
        <v>3.5299999999999998E-2</v>
      </c>
      <c r="T1717" s="133">
        <f>S1717*H1717</f>
        <v>5.3027660000000001</v>
      </c>
      <c r="AR1717" s="134" t="s">
        <v>276</v>
      </c>
      <c r="AT1717" s="134" t="s">
        <v>150</v>
      </c>
      <c r="AU1717" s="134" t="s">
        <v>78</v>
      </c>
      <c r="AY1717" s="18" t="s">
        <v>147</v>
      </c>
      <c r="BE1717" s="135">
        <f>IF(N1717="základní",J1717,0)</f>
        <v>0</v>
      </c>
      <c r="BF1717" s="135">
        <f>IF(N1717="snížená",J1717,0)</f>
        <v>0</v>
      </c>
      <c r="BG1717" s="135">
        <f>IF(N1717="zákl. přenesená",J1717,0)</f>
        <v>0</v>
      </c>
      <c r="BH1717" s="135">
        <f>IF(N1717="sníž. přenesená",J1717,0)</f>
        <v>0</v>
      </c>
      <c r="BI1717" s="135">
        <f>IF(N1717="nulová",J1717,0)</f>
        <v>0</v>
      </c>
      <c r="BJ1717" s="18" t="s">
        <v>76</v>
      </c>
      <c r="BK1717" s="135">
        <f>ROUND(I1717*H1717,2)</f>
        <v>0</v>
      </c>
      <c r="BL1717" s="18" t="s">
        <v>276</v>
      </c>
      <c r="BM1717" s="134" t="s">
        <v>2678</v>
      </c>
    </row>
    <row r="1718" spans="2:65" s="1" customFormat="1">
      <c r="B1718" s="33"/>
      <c r="D1718" s="136" t="s">
        <v>157</v>
      </c>
      <c r="F1718" s="137" t="s">
        <v>2679</v>
      </c>
      <c r="I1718" s="138"/>
      <c r="L1718" s="33"/>
      <c r="M1718" s="139"/>
      <c r="T1718" s="54"/>
      <c r="AT1718" s="18" t="s">
        <v>157</v>
      </c>
      <c r="AU1718" s="18" t="s">
        <v>78</v>
      </c>
    </row>
    <row r="1719" spans="2:65" s="12" customFormat="1" ht="22.5">
      <c r="B1719" s="140"/>
      <c r="D1719" s="141" t="s">
        <v>159</v>
      </c>
      <c r="E1719" s="142" t="s">
        <v>19</v>
      </c>
      <c r="F1719" s="143" t="s">
        <v>2680</v>
      </c>
      <c r="H1719" s="142" t="s">
        <v>19</v>
      </c>
      <c r="I1719" s="144"/>
      <c r="L1719" s="140"/>
      <c r="M1719" s="145"/>
      <c r="T1719" s="146"/>
      <c r="AT1719" s="142" t="s">
        <v>159</v>
      </c>
      <c r="AU1719" s="142" t="s">
        <v>78</v>
      </c>
      <c r="AV1719" s="12" t="s">
        <v>76</v>
      </c>
      <c r="AW1719" s="12" t="s">
        <v>32</v>
      </c>
      <c r="AX1719" s="12" t="s">
        <v>71</v>
      </c>
      <c r="AY1719" s="142" t="s">
        <v>147</v>
      </c>
    </row>
    <row r="1720" spans="2:65" s="13" customFormat="1">
      <c r="B1720" s="147"/>
      <c r="D1720" s="141" t="s">
        <v>159</v>
      </c>
      <c r="E1720" s="148" t="s">
        <v>19</v>
      </c>
      <c r="F1720" s="149" t="s">
        <v>2681</v>
      </c>
      <c r="H1720" s="150">
        <v>150.22</v>
      </c>
      <c r="I1720" s="151"/>
      <c r="L1720" s="147"/>
      <c r="M1720" s="152"/>
      <c r="T1720" s="153"/>
      <c r="AT1720" s="148" t="s">
        <v>159</v>
      </c>
      <c r="AU1720" s="148" t="s">
        <v>78</v>
      </c>
      <c r="AV1720" s="13" t="s">
        <v>78</v>
      </c>
      <c r="AW1720" s="13" t="s">
        <v>32</v>
      </c>
      <c r="AX1720" s="13" t="s">
        <v>76</v>
      </c>
      <c r="AY1720" s="148" t="s">
        <v>147</v>
      </c>
    </row>
    <row r="1721" spans="2:65" s="1" customFormat="1" ht="37.9" customHeight="1">
      <c r="B1721" s="33"/>
      <c r="C1721" s="123" t="s">
        <v>2682</v>
      </c>
      <c r="D1721" s="123" t="s">
        <v>150</v>
      </c>
      <c r="E1721" s="124" t="s">
        <v>2683</v>
      </c>
      <c r="F1721" s="125" t="s">
        <v>2684</v>
      </c>
      <c r="G1721" s="126" t="s">
        <v>153</v>
      </c>
      <c r="H1721" s="127">
        <v>152.87</v>
      </c>
      <c r="I1721" s="128"/>
      <c r="J1721" s="129">
        <f>ROUND(I1721*H1721,2)</f>
        <v>0</v>
      </c>
      <c r="K1721" s="125" t="s">
        <v>154</v>
      </c>
      <c r="L1721" s="33"/>
      <c r="M1721" s="130" t="s">
        <v>19</v>
      </c>
      <c r="N1721" s="131" t="s">
        <v>42</v>
      </c>
      <c r="P1721" s="132">
        <f>O1721*H1721</f>
        <v>0</v>
      </c>
      <c r="Q1721" s="132">
        <v>5.3800000000000002E-3</v>
      </c>
      <c r="R1721" s="132">
        <f>Q1721*H1721</f>
        <v>0.82244060000000008</v>
      </c>
      <c r="S1721" s="132">
        <v>0</v>
      </c>
      <c r="T1721" s="133">
        <f>S1721*H1721</f>
        <v>0</v>
      </c>
      <c r="AR1721" s="134" t="s">
        <v>276</v>
      </c>
      <c r="AT1721" s="134" t="s">
        <v>150</v>
      </c>
      <c r="AU1721" s="134" t="s">
        <v>78</v>
      </c>
      <c r="AY1721" s="18" t="s">
        <v>147</v>
      </c>
      <c r="BE1721" s="135">
        <f>IF(N1721="základní",J1721,0)</f>
        <v>0</v>
      </c>
      <c r="BF1721" s="135">
        <f>IF(N1721="snížená",J1721,0)</f>
        <v>0</v>
      </c>
      <c r="BG1721" s="135">
        <f>IF(N1721="zákl. přenesená",J1721,0)</f>
        <v>0</v>
      </c>
      <c r="BH1721" s="135">
        <f>IF(N1721="sníž. přenesená",J1721,0)</f>
        <v>0</v>
      </c>
      <c r="BI1721" s="135">
        <f>IF(N1721="nulová",J1721,0)</f>
        <v>0</v>
      </c>
      <c r="BJ1721" s="18" t="s">
        <v>76</v>
      </c>
      <c r="BK1721" s="135">
        <f>ROUND(I1721*H1721,2)</f>
        <v>0</v>
      </c>
      <c r="BL1721" s="18" t="s">
        <v>276</v>
      </c>
      <c r="BM1721" s="134" t="s">
        <v>2685</v>
      </c>
    </row>
    <row r="1722" spans="2:65" s="1" customFormat="1">
      <c r="B1722" s="33"/>
      <c r="D1722" s="136" t="s">
        <v>157</v>
      </c>
      <c r="F1722" s="137" t="s">
        <v>2686</v>
      </c>
      <c r="I1722" s="138"/>
      <c r="L1722" s="33"/>
      <c r="M1722" s="139"/>
      <c r="T1722" s="54"/>
      <c r="AT1722" s="18" t="s">
        <v>157</v>
      </c>
      <c r="AU1722" s="18" t="s">
        <v>78</v>
      </c>
    </row>
    <row r="1723" spans="2:65" s="12" customFormat="1" ht="22.5">
      <c r="B1723" s="140"/>
      <c r="D1723" s="141" t="s">
        <v>159</v>
      </c>
      <c r="E1723" s="142" t="s">
        <v>19</v>
      </c>
      <c r="F1723" s="143" t="s">
        <v>2687</v>
      </c>
      <c r="H1723" s="142" t="s">
        <v>19</v>
      </c>
      <c r="I1723" s="144"/>
      <c r="L1723" s="140"/>
      <c r="M1723" s="145"/>
      <c r="T1723" s="146"/>
      <c r="AT1723" s="142" t="s">
        <v>159</v>
      </c>
      <c r="AU1723" s="142" t="s">
        <v>78</v>
      </c>
      <c r="AV1723" s="12" t="s">
        <v>76</v>
      </c>
      <c r="AW1723" s="12" t="s">
        <v>32</v>
      </c>
      <c r="AX1723" s="12" t="s">
        <v>71</v>
      </c>
      <c r="AY1723" s="142" t="s">
        <v>147</v>
      </c>
    </row>
    <row r="1724" spans="2:65" s="13" customFormat="1">
      <c r="B1724" s="147"/>
      <c r="D1724" s="141" t="s">
        <v>159</v>
      </c>
      <c r="E1724" s="148" t="s">
        <v>19</v>
      </c>
      <c r="F1724" s="149" t="s">
        <v>2688</v>
      </c>
      <c r="H1724" s="150">
        <v>20.239999999999998</v>
      </c>
      <c r="I1724" s="151"/>
      <c r="L1724" s="147"/>
      <c r="M1724" s="152"/>
      <c r="T1724" s="153"/>
      <c r="AT1724" s="148" t="s">
        <v>159</v>
      </c>
      <c r="AU1724" s="148" t="s">
        <v>78</v>
      </c>
      <c r="AV1724" s="13" t="s">
        <v>78</v>
      </c>
      <c r="AW1724" s="13" t="s">
        <v>32</v>
      </c>
      <c r="AX1724" s="13" t="s">
        <v>71</v>
      </c>
      <c r="AY1724" s="148" t="s">
        <v>147</v>
      </c>
    </row>
    <row r="1725" spans="2:65" s="13" customFormat="1">
      <c r="B1725" s="147"/>
      <c r="D1725" s="141" t="s">
        <v>159</v>
      </c>
      <c r="E1725" s="148" t="s">
        <v>19</v>
      </c>
      <c r="F1725" s="149" t="s">
        <v>2689</v>
      </c>
      <c r="H1725" s="150">
        <v>18.850000000000001</v>
      </c>
      <c r="I1725" s="151"/>
      <c r="L1725" s="147"/>
      <c r="M1725" s="152"/>
      <c r="T1725" s="153"/>
      <c r="AT1725" s="148" t="s">
        <v>159</v>
      </c>
      <c r="AU1725" s="148" t="s">
        <v>78</v>
      </c>
      <c r="AV1725" s="13" t="s">
        <v>78</v>
      </c>
      <c r="AW1725" s="13" t="s">
        <v>32</v>
      </c>
      <c r="AX1725" s="13" t="s">
        <v>71</v>
      </c>
      <c r="AY1725" s="148" t="s">
        <v>147</v>
      </c>
    </row>
    <row r="1726" spans="2:65" s="13" customFormat="1">
      <c r="B1726" s="147"/>
      <c r="D1726" s="141" t="s">
        <v>159</v>
      </c>
      <c r="E1726" s="148" t="s">
        <v>19</v>
      </c>
      <c r="F1726" s="149" t="s">
        <v>2690</v>
      </c>
      <c r="H1726" s="150">
        <v>7.39</v>
      </c>
      <c r="I1726" s="151"/>
      <c r="L1726" s="147"/>
      <c r="M1726" s="152"/>
      <c r="T1726" s="153"/>
      <c r="AT1726" s="148" t="s">
        <v>159</v>
      </c>
      <c r="AU1726" s="148" t="s">
        <v>78</v>
      </c>
      <c r="AV1726" s="13" t="s">
        <v>78</v>
      </c>
      <c r="AW1726" s="13" t="s">
        <v>32</v>
      </c>
      <c r="AX1726" s="13" t="s">
        <v>71</v>
      </c>
      <c r="AY1726" s="148" t="s">
        <v>147</v>
      </c>
    </row>
    <row r="1727" spans="2:65" s="13" customFormat="1">
      <c r="B1727" s="147"/>
      <c r="D1727" s="141" t="s">
        <v>159</v>
      </c>
      <c r="E1727" s="148" t="s">
        <v>19</v>
      </c>
      <c r="F1727" s="149" t="s">
        <v>2691</v>
      </c>
      <c r="H1727" s="150">
        <v>15.89</v>
      </c>
      <c r="I1727" s="151"/>
      <c r="L1727" s="147"/>
      <c r="M1727" s="152"/>
      <c r="T1727" s="153"/>
      <c r="AT1727" s="148" t="s">
        <v>159</v>
      </c>
      <c r="AU1727" s="148" t="s">
        <v>78</v>
      </c>
      <c r="AV1727" s="13" t="s">
        <v>78</v>
      </c>
      <c r="AW1727" s="13" t="s">
        <v>32</v>
      </c>
      <c r="AX1727" s="13" t="s">
        <v>71</v>
      </c>
      <c r="AY1727" s="148" t="s">
        <v>147</v>
      </c>
    </row>
    <row r="1728" spans="2:65" s="13" customFormat="1">
      <c r="B1728" s="147"/>
      <c r="D1728" s="141" t="s">
        <v>159</v>
      </c>
      <c r="E1728" s="148" t="s">
        <v>19</v>
      </c>
      <c r="F1728" s="149" t="s">
        <v>2692</v>
      </c>
      <c r="H1728" s="150">
        <v>11.83</v>
      </c>
      <c r="I1728" s="151"/>
      <c r="L1728" s="147"/>
      <c r="M1728" s="152"/>
      <c r="T1728" s="153"/>
      <c r="AT1728" s="148" t="s">
        <v>159</v>
      </c>
      <c r="AU1728" s="148" t="s">
        <v>78</v>
      </c>
      <c r="AV1728" s="13" t="s">
        <v>78</v>
      </c>
      <c r="AW1728" s="13" t="s">
        <v>32</v>
      </c>
      <c r="AX1728" s="13" t="s">
        <v>71</v>
      </c>
      <c r="AY1728" s="148" t="s">
        <v>147</v>
      </c>
    </row>
    <row r="1729" spans="2:65" s="13" customFormat="1">
      <c r="B1729" s="147"/>
      <c r="D1729" s="141" t="s">
        <v>159</v>
      </c>
      <c r="E1729" s="148" t="s">
        <v>19</v>
      </c>
      <c r="F1729" s="149" t="s">
        <v>2693</v>
      </c>
      <c r="H1729" s="150">
        <v>9.2799999999999994</v>
      </c>
      <c r="I1729" s="151"/>
      <c r="L1729" s="147"/>
      <c r="M1729" s="152"/>
      <c r="T1729" s="153"/>
      <c r="AT1729" s="148" t="s">
        <v>159</v>
      </c>
      <c r="AU1729" s="148" t="s">
        <v>78</v>
      </c>
      <c r="AV1729" s="13" t="s">
        <v>78</v>
      </c>
      <c r="AW1729" s="13" t="s">
        <v>32</v>
      </c>
      <c r="AX1729" s="13" t="s">
        <v>71</v>
      </c>
      <c r="AY1729" s="148" t="s">
        <v>147</v>
      </c>
    </row>
    <row r="1730" spans="2:65" s="13" customFormat="1">
      <c r="B1730" s="147"/>
      <c r="D1730" s="141" t="s">
        <v>159</v>
      </c>
      <c r="E1730" s="148" t="s">
        <v>19</v>
      </c>
      <c r="F1730" s="149" t="s">
        <v>2694</v>
      </c>
      <c r="H1730" s="150">
        <v>19.02</v>
      </c>
      <c r="I1730" s="151"/>
      <c r="L1730" s="147"/>
      <c r="M1730" s="152"/>
      <c r="T1730" s="153"/>
      <c r="AT1730" s="148" t="s">
        <v>159</v>
      </c>
      <c r="AU1730" s="148" t="s">
        <v>78</v>
      </c>
      <c r="AV1730" s="13" t="s">
        <v>78</v>
      </c>
      <c r="AW1730" s="13" t="s">
        <v>32</v>
      </c>
      <c r="AX1730" s="13" t="s">
        <v>71</v>
      </c>
      <c r="AY1730" s="148" t="s">
        <v>147</v>
      </c>
    </row>
    <row r="1731" spans="2:65" s="13" customFormat="1">
      <c r="B1731" s="147"/>
      <c r="D1731" s="141" t="s">
        <v>159</v>
      </c>
      <c r="E1731" s="148" t="s">
        <v>19</v>
      </c>
      <c r="F1731" s="149" t="s">
        <v>2695</v>
      </c>
      <c r="H1731" s="150">
        <v>39.89</v>
      </c>
      <c r="I1731" s="151"/>
      <c r="L1731" s="147"/>
      <c r="M1731" s="152"/>
      <c r="T1731" s="153"/>
      <c r="AT1731" s="148" t="s">
        <v>159</v>
      </c>
      <c r="AU1731" s="148" t="s">
        <v>78</v>
      </c>
      <c r="AV1731" s="13" t="s">
        <v>78</v>
      </c>
      <c r="AW1731" s="13" t="s">
        <v>32</v>
      </c>
      <c r="AX1731" s="13" t="s">
        <v>71</v>
      </c>
      <c r="AY1731" s="148" t="s">
        <v>147</v>
      </c>
    </row>
    <row r="1732" spans="2:65" s="13" customFormat="1">
      <c r="B1732" s="147"/>
      <c r="D1732" s="141" t="s">
        <v>159</v>
      </c>
      <c r="E1732" s="148" t="s">
        <v>19</v>
      </c>
      <c r="F1732" s="149" t="s">
        <v>2696</v>
      </c>
      <c r="H1732" s="150">
        <v>2.63</v>
      </c>
      <c r="I1732" s="151"/>
      <c r="L1732" s="147"/>
      <c r="M1732" s="152"/>
      <c r="T1732" s="153"/>
      <c r="AT1732" s="148" t="s">
        <v>159</v>
      </c>
      <c r="AU1732" s="148" t="s">
        <v>78</v>
      </c>
      <c r="AV1732" s="13" t="s">
        <v>78</v>
      </c>
      <c r="AW1732" s="13" t="s">
        <v>32</v>
      </c>
      <c r="AX1732" s="13" t="s">
        <v>71</v>
      </c>
      <c r="AY1732" s="148" t="s">
        <v>147</v>
      </c>
    </row>
    <row r="1733" spans="2:65" s="13" customFormat="1">
      <c r="B1733" s="147"/>
      <c r="D1733" s="141" t="s">
        <v>159</v>
      </c>
      <c r="E1733" s="148" t="s">
        <v>19</v>
      </c>
      <c r="F1733" s="149" t="s">
        <v>2697</v>
      </c>
      <c r="H1733" s="150">
        <v>0.83</v>
      </c>
      <c r="I1733" s="151"/>
      <c r="L1733" s="147"/>
      <c r="M1733" s="152"/>
      <c r="T1733" s="153"/>
      <c r="AT1733" s="148" t="s">
        <v>159</v>
      </c>
      <c r="AU1733" s="148" t="s">
        <v>78</v>
      </c>
      <c r="AV1733" s="13" t="s">
        <v>78</v>
      </c>
      <c r="AW1733" s="13" t="s">
        <v>32</v>
      </c>
      <c r="AX1733" s="13" t="s">
        <v>71</v>
      </c>
      <c r="AY1733" s="148" t="s">
        <v>147</v>
      </c>
    </row>
    <row r="1734" spans="2:65" s="13" customFormat="1">
      <c r="B1734" s="147"/>
      <c r="D1734" s="141" t="s">
        <v>159</v>
      </c>
      <c r="E1734" s="148" t="s">
        <v>19</v>
      </c>
      <c r="F1734" s="149" t="s">
        <v>2698</v>
      </c>
      <c r="H1734" s="150">
        <v>3.93</v>
      </c>
      <c r="I1734" s="151"/>
      <c r="L1734" s="147"/>
      <c r="M1734" s="152"/>
      <c r="T1734" s="153"/>
      <c r="AT1734" s="148" t="s">
        <v>159</v>
      </c>
      <c r="AU1734" s="148" t="s">
        <v>78</v>
      </c>
      <c r="AV1734" s="13" t="s">
        <v>78</v>
      </c>
      <c r="AW1734" s="13" t="s">
        <v>32</v>
      </c>
      <c r="AX1734" s="13" t="s">
        <v>71</v>
      </c>
      <c r="AY1734" s="148" t="s">
        <v>147</v>
      </c>
    </row>
    <row r="1735" spans="2:65" s="13" customFormat="1">
      <c r="B1735" s="147"/>
      <c r="D1735" s="141" t="s">
        <v>159</v>
      </c>
      <c r="E1735" s="148" t="s">
        <v>19</v>
      </c>
      <c r="F1735" s="149" t="s">
        <v>2699</v>
      </c>
      <c r="H1735" s="150">
        <v>2.11</v>
      </c>
      <c r="I1735" s="151"/>
      <c r="L1735" s="147"/>
      <c r="M1735" s="152"/>
      <c r="T1735" s="153"/>
      <c r="AT1735" s="148" t="s">
        <v>159</v>
      </c>
      <c r="AU1735" s="148" t="s">
        <v>78</v>
      </c>
      <c r="AV1735" s="13" t="s">
        <v>78</v>
      </c>
      <c r="AW1735" s="13" t="s">
        <v>32</v>
      </c>
      <c r="AX1735" s="13" t="s">
        <v>71</v>
      </c>
      <c r="AY1735" s="148" t="s">
        <v>147</v>
      </c>
    </row>
    <row r="1736" spans="2:65" s="13" customFormat="1">
      <c r="B1736" s="147"/>
      <c r="D1736" s="141" t="s">
        <v>159</v>
      </c>
      <c r="E1736" s="148" t="s">
        <v>19</v>
      </c>
      <c r="F1736" s="149" t="s">
        <v>2700</v>
      </c>
      <c r="H1736" s="150">
        <v>0.98</v>
      </c>
      <c r="I1736" s="151"/>
      <c r="L1736" s="147"/>
      <c r="M1736" s="152"/>
      <c r="T1736" s="153"/>
      <c r="AT1736" s="148" t="s">
        <v>159</v>
      </c>
      <c r="AU1736" s="148" t="s">
        <v>78</v>
      </c>
      <c r="AV1736" s="13" t="s">
        <v>78</v>
      </c>
      <c r="AW1736" s="13" t="s">
        <v>32</v>
      </c>
      <c r="AX1736" s="13" t="s">
        <v>71</v>
      </c>
      <c r="AY1736" s="148" t="s">
        <v>147</v>
      </c>
    </row>
    <row r="1737" spans="2:65" s="14" customFormat="1">
      <c r="B1737" s="154"/>
      <c r="D1737" s="141" t="s">
        <v>159</v>
      </c>
      <c r="E1737" s="155" t="s">
        <v>19</v>
      </c>
      <c r="F1737" s="156" t="s">
        <v>163</v>
      </c>
      <c r="H1737" s="157">
        <v>152.87</v>
      </c>
      <c r="I1737" s="158"/>
      <c r="L1737" s="154"/>
      <c r="M1737" s="159"/>
      <c r="T1737" s="160"/>
      <c r="AT1737" s="155" t="s">
        <v>159</v>
      </c>
      <c r="AU1737" s="155" t="s">
        <v>78</v>
      </c>
      <c r="AV1737" s="14" t="s">
        <v>155</v>
      </c>
      <c r="AW1737" s="14" t="s">
        <v>32</v>
      </c>
      <c r="AX1737" s="14" t="s">
        <v>76</v>
      </c>
      <c r="AY1737" s="155" t="s">
        <v>147</v>
      </c>
    </row>
    <row r="1738" spans="2:65" s="1" customFormat="1" ht="24.2" customHeight="1">
      <c r="B1738" s="33"/>
      <c r="C1738" s="161" t="s">
        <v>2701</v>
      </c>
      <c r="D1738" s="161" t="s">
        <v>338</v>
      </c>
      <c r="E1738" s="162" t="s">
        <v>2702</v>
      </c>
      <c r="F1738" s="163" t="s">
        <v>2703</v>
      </c>
      <c r="G1738" s="164" t="s">
        <v>153</v>
      </c>
      <c r="H1738" s="165">
        <v>175.80099999999999</v>
      </c>
      <c r="I1738" s="166"/>
      <c r="J1738" s="167">
        <f>ROUND(I1738*H1738,2)</f>
        <v>0</v>
      </c>
      <c r="K1738" s="163" t="s">
        <v>154</v>
      </c>
      <c r="L1738" s="168"/>
      <c r="M1738" s="169" t="s">
        <v>19</v>
      </c>
      <c r="N1738" s="170" t="s">
        <v>42</v>
      </c>
      <c r="P1738" s="132">
        <f>O1738*H1738</f>
        <v>0</v>
      </c>
      <c r="Q1738" s="132">
        <v>2.1999999999999999E-2</v>
      </c>
      <c r="R1738" s="132">
        <f>Q1738*H1738</f>
        <v>3.8676219999999994</v>
      </c>
      <c r="S1738" s="132">
        <v>0</v>
      </c>
      <c r="T1738" s="133">
        <f>S1738*H1738</f>
        <v>0</v>
      </c>
      <c r="AR1738" s="134" t="s">
        <v>381</v>
      </c>
      <c r="AT1738" s="134" t="s">
        <v>338</v>
      </c>
      <c r="AU1738" s="134" t="s">
        <v>78</v>
      </c>
      <c r="AY1738" s="18" t="s">
        <v>147</v>
      </c>
      <c r="BE1738" s="135">
        <f>IF(N1738="základní",J1738,0)</f>
        <v>0</v>
      </c>
      <c r="BF1738" s="135">
        <f>IF(N1738="snížená",J1738,0)</f>
        <v>0</v>
      </c>
      <c r="BG1738" s="135">
        <f>IF(N1738="zákl. přenesená",J1738,0)</f>
        <v>0</v>
      </c>
      <c r="BH1738" s="135">
        <f>IF(N1738="sníž. přenesená",J1738,0)</f>
        <v>0</v>
      </c>
      <c r="BI1738" s="135">
        <f>IF(N1738="nulová",J1738,0)</f>
        <v>0</v>
      </c>
      <c r="BJ1738" s="18" t="s">
        <v>76</v>
      </c>
      <c r="BK1738" s="135">
        <f>ROUND(I1738*H1738,2)</f>
        <v>0</v>
      </c>
      <c r="BL1738" s="18" t="s">
        <v>276</v>
      </c>
      <c r="BM1738" s="134" t="s">
        <v>2704</v>
      </c>
    </row>
    <row r="1739" spans="2:65" s="13" customFormat="1">
      <c r="B1739" s="147"/>
      <c r="D1739" s="141" t="s">
        <v>159</v>
      </c>
      <c r="E1739" s="148" t="s">
        <v>19</v>
      </c>
      <c r="F1739" s="149" t="s">
        <v>2705</v>
      </c>
      <c r="H1739" s="150">
        <v>152.87</v>
      </c>
      <c r="I1739" s="151"/>
      <c r="L1739" s="147"/>
      <c r="M1739" s="152"/>
      <c r="T1739" s="153"/>
      <c r="AT1739" s="148" t="s">
        <v>159</v>
      </c>
      <c r="AU1739" s="148" t="s">
        <v>78</v>
      </c>
      <c r="AV1739" s="13" t="s">
        <v>78</v>
      </c>
      <c r="AW1739" s="13" t="s">
        <v>32</v>
      </c>
      <c r="AX1739" s="13" t="s">
        <v>71</v>
      </c>
      <c r="AY1739" s="148" t="s">
        <v>147</v>
      </c>
    </row>
    <row r="1740" spans="2:65" s="14" customFormat="1">
      <c r="B1740" s="154"/>
      <c r="D1740" s="141" t="s">
        <v>159</v>
      </c>
      <c r="E1740" s="155" t="s">
        <v>19</v>
      </c>
      <c r="F1740" s="156" t="s">
        <v>163</v>
      </c>
      <c r="H1740" s="157">
        <v>152.87</v>
      </c>
      <c r="I1740" s="158"/>
      <c r="L1740" s="154"/>
      <c r="M1740" s="159"/>
      <c r="T1740" s="160"/>
      <c r="AT1740" s="155" t="s">
        <v>159</v>
      </c>
      <c r="AU1740" s="155" t="s">
        <v>78</v>
      </c>
      <c r="AV1740" s="14" t="s">
        <v>155</v>
      </c>
      <c r="AW1740" s="14" t="s">
        <v>32</v>
      </c>
      <c r="AX1740" s="14" t="s">
        <v>76</v>
      </c>
      <c r="AY1740" s="155" t="s">
        <v>147</v>
      </c>
    </row>
    <row r="1741" spans="2:65" s="13" customFormat="1">
      <c r="B1741" s="147"/>
      <c r="D1741" s="141" t="s">
        <v>159</v>
      </c>
      <c r="F1741" s="149" t="s">
        <v>2706</v>
      </c>
      <c r="H1741" s="150">
        <v>175.80099999999999</v>
      </c>
      <c r="I1741" s="151"/>
      <c r="L1741" s="147"/>
      <c r="M1741" s="152"/>
      <c r="T1741" s="153"/>
      <c r="AT1741" s="148" t="s">
        <v>159</v>
      </c>
      <c r="AU1741" s="148" t="s">
        <v>78</v>
      </c>
      <c r="AV1741" s="13" t="s">
        <v>78</v>
      </c>
      <c r="AW1741" s="13" t="s">
        <v>4</v>
      </c>
      <c r="AX1741" s="13" t="s">
        <v>76</v>
      </c>
      <c r="AY1741" s="148" t="s">
        <v>147</v>
      </c>
    </row>
    <row r="1742" spans="2:65" s="1" customFormat="1" ht="37.9" customHeight="1">
      <c r="B1742" s="33"/>
      <c r="C1742" s="123" t="s">
        <v>2707</v>
      </c>
      <c r="D1742" s="123" t="s">
        <v>150</v>
      </c>
      <c r="E1742" s="124" t="s">
        <v>2708</v>
      </c>
      <c r="F1742" s="125" t="s">
        <v>2709</v>
      </c>
      <c r="G1742" s="126" t="s">
        <v>153</v>
      </c>
      <c r="H1742" s="127">
        <v>10.48</v>
      </c>
      <c r="I1742" s="128"/>
      <c r="J1742" s="129">
        <f>ROUND(I1742*H1742,2)</f>
        <v>0</v>
      </c>
      <c r="K1742" s="125" t="s">
        <v>154</v>
      </c>
      <c r="L1742" s="33"/>
      <c r="M1742" s="130" t="s">
        <v>19</v>
      </c>
      <c r="N1742" s="131" t="s">
        <v>42</v>
      </c>
      <c r="P1742" s="132">
        <f>O1742*H1742</f>
        <v>0</v>
      </c>
      <c r="Q1742" s="132">
        <v>0</v>
      </c>
      <c r="R1742" s="132">
        <f>Q1742*H1742</f>
        <v>0</v>
      </c>
      <c r="S1742" s="132">
        <v>0</v>
      </c>
      <c r="T1742" s="133">
        <f>S1742*H1742</f>
        <v>0</v>
      </c>
      <c r="AR1742" s="134" t="s">
        <v>276</v>
      </c>
      <c r="AT1742" s="134" t="s">
        <v>150</v>
      </c>
      <c r="AU1742" s="134" t="s">
        <v>78</v>
      </c>
      <c r="AY1742" s="18" t="s">
        <v>147</v>
      </c>
      <c r="BE1742" s="135">
        <f>IF(N1742="základní",J1742,0)</f>
        <v>0</v>
      </c>
      <c r="BF1742" s="135">
        <f>IF(N1742="snížená",J1742,0)</f>
        <v>0</v>
      </c>
      <c r="BG1742" s="135">
        <f>IF(N1742="zákl. přenesená",J1742,0)</f>
        <v>0</v>
      </c>
      <c r="BH1742" s="135">
        <f>IF(N1742="sníž. přenesená",J1742,0)</f>
        <v>0</v>
      </c>
      <c r="BI1742" s="135">
        <f>IF(N1742="nulová",J1742,0)</f>
        <v>0</v>
      </c>
      <c r="BJ1742" s="18" t="s">
        <v>76</v>
      </c>
      <c r="BK1742" s="135">
        <f>ROUND(I1742*H1742,2)</f>
        <v>0</v>
      </c>
      <c r="BL1742" s="18" t="s">
        <v>276</v>
      </c>
      <c r="BM1742" s="134" t="s">
        <v>2710</v>
      </c>
    </row>
    <row r="1743" spans="2:65" s="1" customFormat="1">
      <c r="B1743" s="33"/>
      <c r="D1743" s="136" t="s">
        <v>157</v>
      </c>
      <c r="F1743" s="137" t="s">
        <v>2711</v>
      </c>
      <c r="I1743" s="138"/>
      <c r="L1743" s="33"/>
      <c r="M1743" s="139"/>
      <c r="T1743" s="54"/>
      <c r="AT1743" s="18" t="s">
        <v>157</v>
      </c>
      <c r="AU1743" s="18" t="s">
        <v>78</v>
      </c>
    </row>
    <row r="1744" spans="2:65" s="12" customFormat="1" ht="22.5">
      <c r="B1744" s="140"/>
      <c r="D1744" s="141" t="s">
        <v>159</v>
      </c>
      <c r="E1744" s="142" t="s">
        <v>19</v>
      </c>
      <c r="F1744" s="143" t="s">
        <v>2687</v>
      </c>
      <c r="H1744" s="142" t="s">
        <v>19</v>
      </c>
      <c r="I1744" s="144"/>
      <c r="L1744" s="140"/>
      <c r="M1744" s="145"/>
      <c r="T1744" s="146"/>
      <c r="AT1744" s="142" t="s">
        <v>159</v>
      </c>
      <c r="AU1744" s="142" t="s">
        <v>78</v>
      </c>
      <c r="AV1744" s="12" t="s">
        <v>76</v>
      </c>
      <c r="AW1744" s="12" t="s">
        <v>32</v>
      </c>
      <c r="AX1744" s="12" t="s">
        <v>71</v>
      </c>
      <c r="AY1744" s="142" t="s">
        <v>147</v>
      </c>
    </row>
    <row r="1745" spans="2:65" s="13" customFormat="1">
      <c r="B1745" s="147"/>
      <c r="D1745" s="141" t="s">
        <v>159</v>
      </c>
      <c r="E1745" s="148" t="s">
        <v>19</v>
      </c>
      <c r="F1745" s="149" t="s">
        <v>2696</v>
      </c>
      <c r="H1745" s="150">
        <v>2.63</v>
      </c>
      <c r="I1745" s="151"/>
      <c r="L1745" s="147"/>
      <c r="M1745" s="152"/>
      <c r="T1745" s="153"/>
      <c r="AT1745" s="148" t="s">
        <v>159</v>
      </c>
      <c r="AU1745" s="148" t="s">
        <v>78</v>
      </c>
      <c r="AV1745" s="13" t="s">
        <v>78</v>
      </c>
      <c r="AW1745" s="13" t="s">
        <v>32</v>
      </c>
      <c r="AX1745" s="13" t="s">
        <v>71</v>
      </c>
      <c r="AY1745" s="148" t="s">
        <v>147</v>
      </c>
    </row>
    <row r="1746" spans="2:65" s="13" customFormat="1">
      <c r="B1746" s="147"/>
      <c r="D1746" s="141" t="s">
        <v>159</v>
      </c>
      <c r="E1746" s="148" t="s">
        <v>19</v>
      </c>
      <c r="F1746" s="149" t="s">
        <v>2697</v>
      </c>
      <c r="H1746" s="150">
        <v>0.83</v>
      </c>
      <c r="I1746" s="151"/>
      <c r="L1746" s="147"/>
      <c r="M1746" s="152"/>
      <c r="T1746" s="153"/>
      <c r="AT1746" s="148" t="s">
        <v>159</v>
      </c>
      <c r="AU1746" s="148" t="s">
        <v>78</v>
      </c>
      <c r="AV1746" s="13" t="s">
        <v>78</v>
      </c>
      <c r="AW1746" s="13" t="s">
        <v>32</v>
      </c>
      <c r="AX1746" s="13" t="s">
        <v>71</v>
      </c>
      <c r="AY1746" s="148" t="s">
        <v>147</v>
      </c>
    </row>
    <row r="1747" spans="2:65" s="13" customFormat="1">
      <c r="B1747" s="147"/>
      <c r="D1747" s="141" t="s">
        <v>159</v>
      </c>
      <c r="E1747" s="148" t="s">
        <v>19</v>
      </c>
      <c r="F1747" s="149" t="s">
        <v>2698</v>
      </c>
      <c r="H1747" s="150">
        <v>3.93</v>
      </c>
      <c r="I1747" s="151"/>
      <c r="L1747" s="147"/>
      <c r="M1747" s="152"/>
      <c r="T1747" s="153"/>
      <c r="AT1747" s="148" t="s">
        <v>159</v>
      </c>
      <c r="AU1747" s="148" t="s">
        <v>78</v>
      </c>
      <c r="AV1747" s="13" t="s">
        <v>78</v>
      </c>
      <c r="AW1747" s="13" t="s">
        <v>32</v>
      </c>
      <c r="AX1747" s="13" t="s">
        <v>71</v>
      </c>
      <c r="AY1747" s="148" t="s">
        <v>147</v>
      </c>
    </row>
    <row r="1748" spans="2:65" s="13" customFormat="1">
      <c r="B1748" s="147"/>
      <c r="D1748" s="141" t="s">
        <v>159</v>
      </c>
      <c r="E1748" s="148" t="s">
        <v>19</v>
      </c>
      <c r="F1748" s="149" t="s">
        <v>2699</v>
      </c>
      <c r="H1748" s="150">
        <v>2.11</v>
      </c>
      <c r="I1748" s="151"/>
      <c r="L1748" s="147"/>
      <c r="M1748" s="152"/>
      <c r="T1748" s="153"/>
      <c r="AT1748" s="148" t="s">
        <v>159</v>
      </c>
      <c r="AU1748" s="148" t="s">
        <v>78</v>
      </c>
      <c r="AV1748" s="13" t="s">
        <v>78</v>
      </c>
      <c r="AW1748" s="13" t="s">
        <v>32</v>
      </c>
      <c r="AX1748" s="13" t="s">
        <v>71</v>
      </c>
      <c r="AY1748" s="148" t="s">
        <v>147</v>
      </c>
    </row>
    <row r="1749" spans="2:65" s="13" customFormat="1">
      <c r="B1749" s="147"/>
      <c r="D1749" s="141" t="s">
        <v>159</v>
      </c>
      <c r="E1749" s="148" t="s">
        <v>19</v>
      </c>
      <c r="F1749" s="149" t="s">
        <v>2700</v>
      </c>
      <c r="H1749" s="150">
        <v>0.98</v>
      </c>
      <c r="I1749" s="151"/>
      <c r="L1749" s="147"/>
      <c r="M1749" s="152"/>
      <c r="T1749" s="153"/>
      <c r="AT1749" s="148" t="s">
        <v>159</v>
      </c>
      <c r="AU1749" s="148" t="s">
        <v>78</v>
      </c>
      <c r="AV1749" s="13" t="s">
        <v>78</v>
      </c>
      <c r="AW1749" s="13" t="s">
        <v>32</v>
      </c>
      <c r="AX1749" s="13" t="s">
        <v>71</v>
      </c>
      <c r="AY1749" s="148" t="s">
        <v>147</v>
      </c>
    </row>
    <row r="1750" spans="2:65" s="14" customFormat="1">
      <c r="B1750" s="154"/>
      <c r="D1750" s="141" t="s">
        <v>159</v>
      </c>
      <c r="E1750" s="155" t="s">
        <v>19</v>
      </c>
      <c r="F1750" s="156" t="s">
        <v>163</v>
      </c>
      <c r="H1750" s="157">
        <v>10.48</v>
      </c>
      <c r="I1750" s="158"/>
      <c r="L1750" s="154"/>
      <c r="M1750" s="159"/>
      <c r="T1750" s="160"/>
      <c r="AT1750" s="155" t="s">
        <v>159</v>
      </c>
      <c r="AU1750" s="155" t="s">
        <v>78</v>
      </c>
      <c r="AV1750" s="14" t="s">
        <v>155</v>
      </c>
      <c r="AW1750" s="14" t="s">
        <v>32</v>
      </c>
      <c r="AX1750" s="14" t="s">
        <v>76</v>
      </c>
      <c r="AY1750" s="155" t="s">
        <v>147</v>
      </c>
    </row>
    <row r="1751" spans="2:65" s="1" customFormat="1" ht="37.9" customHeight="1">
      <c r="B1751" s="33"/>
      <c r="C1751" s="123" t="s">
        <v>2712</v>
      </c>
      <c r="D1751" s="123" t="s">
        <v>150</v>
      </c>
      <c r="E1751" s="124" t="s">
        <v>2713</v>
      </c>
      <c r="F1751" s="125" t="s">
        <v>2714</v>
      </c>
      <c r="G1751" s="126" t="s">
        <v>153</v>
      </c>
      <c r="H1751" s="127">
        <v>42.9</v>
      </c>
      <c r="I1751" s="128"/>
      <c r="J1751" s="129">
        <f>ROUND(I1751*H1751,2)</f>
        <v>0</v>
      </c>
      <c r="K1751" s="125" t="s">
        <v>154</v>
      </c>
      <c r="L1751" s="33"/>
      <c r="M1751" s="130" t="s">
        <v>19</v>
      </c>
      <c r="N1751" s="131" t="s">
        <v>42</v>
      </c>
      <c r="P1751" s="132">
        <f>O1751*H1751</f>
        <v>0</v>
      </c>
      <c r="Q1751" s="132">
        <v>0</v>
      </c>
      <c r="R1751" s="132">
        <f>Q1751*H1751</f>
        <v>0</v>
      </c>
      <c r="S1751" s="132">
        <v>0</v>
      </c>
      <c r="T1751" s="133">
        <f>S1751*H1751</f>
        <v>0</v>
      </c>
      <c r="AR1751" s="134" t="s">
        <v>276</v>
      </c>
      <c r="AT1751" s="134" t="s">
        <v>150</v>
      </c>
      <c r="AU1751" s="134" t="s">
        <v>78</v>
      </c>
      <c r="AY1751" s="18" t="s">
        <v>147</v>
      </c>
      <c r="BE1751" s="135">
        <f>IF(N1751="základní",J1751,0)</f>
        <v>0</v>
      </c>
      <c r="BF1751" s="135">
        <f>IF(N1751="snížená",J1751,0)</f>
        <v>0</v>
      </c>
      <c r="BG1751" s="135">
        <f>IF(N1751="zákl. přenesená",J1751,0)</f>
        <v>0</v>
      </c>
      <c r="BH1751" s="135">
        <f>IF(N1751="sníž. přenesená",J1751,0)</f>
        <v>0</v>
      </c>
      <c r="BI1751" s="135">
        <f>IF(N1751="nulová",J1751,0)</f>
        <v>0</v>
      </c>
      <c r="BJ1751" s="18" t="s">
        <v>76</v>
      </c>
      <c r="BK1751" s="135">
        <f>ROUND(I1751*H1751,2)</f>
        <v>0</v>
      </c>
      <c r="BL1751" s="18" t="s">
        <v>276</v>
      </c>
      <c r="BM1751" s="134" t="s">
        <v>2715</v>
      </c>
    </row>
    <row r="1752" spans="2:65" s="1" customFormat="1">
      <c r="B1752" s="33"/>
      <c r="D1752" s="136" t="s">
        <v>157</v>
      </c>
      <c r="F1752" s="137" t="s">
        <v>2716</v>
      </c>
      <c r="I1752" s="138"/>
      <c r="L1752" s="33"/>
      <c r="M1752" s="139"/>
      <c r="T1752" s="54"/>
      <c r="AT1752" s="18" t="s">
        <v>157</v>
      </c>
      <c r="AU1752" s="18" t="s">
        <v>78</v>
      </c>
    </row>
    <row r="1753" spans="2:65" s="13" customFormat="1">
      <c r="B1753" s="147"/>
      <c r="D1753" s="141" t="s">
        <v>159</v>
      </c>
      <c r="E1753" s="148" t="s">
        <v>19</v>
      </c>
      <c r="F1753" s="149" t="s">
        <v>2717</v>
      </c>
      <c r="H1753" s="150">
        <v>20.239999999999998</v>
      </c>
      <c r="I1753" s="151"/>
      <c r="L1753" s="147"/>
      <c r="M1753" s="152"/>
      <c r="T1753" s="153"/>
      <c r="AT1753" s="148" t="s">
        <v>159</v>
      </c>
      <c r="AU1753" s="148" t="s">
        <v>78</v>
      </c>
      <c r="AV1753" s="13" t="s">
        <v>78</v>
      </c>
      <c r="AW1753" s="13" t="s">
        <v>32</v>
      </c>
      <c r="AX1753" s="13" t="s">
        <v>71</v>
      </c>
      <c r="AY1753" s="148" t="s">
        <v>147</v>
      </c>
    </row>
    <row r="1754" spans="2:65" s="13" customFormat="1">
      <c r="B1754" s="147"/>
      <c r="D1754" s="141" t="s">
        <v>159</v>
      </c>
      <c r="E1754" s="148" t="s">
        <v>19</v>
      </c>
      <c r="F1754" s="149" t="s">
        <v>2718</v>
      </c>
      <c r="H1754" s="150">
        <v>22.66</v>
      </c>
      <c r="I1754" s="151"/>
      <c r="L1754" s="147"/>
      <c r="M1754" s="152"/>
      <c r="T1754" s="153"/>
      <c r="AT1754" s="148" t="s">
        <v>159</v>
      </c>
      <c r="AU1754" s="148" t="s">
        <v>78</v>
      </c>
      <c r="AV1754" s="13" t="s">
        <v>78</v>
      </c>
      <c r="AW1754" s="13" t="s">
        <v>32</v>
      </c>
      <c r="AX1754" s="13" t="s">
        <v>71</v>
      </c>
      <c r="AY1754" s="148" t="s">
        <v>147</v>
      </c>
    </row>
    <row r="1755" spans="2:65" s="14" customFormat="1">
      <c r="B1755" s="154"/>
      <c r="D1755" s="141" t="s">
        <v>159</v>
      </c>
      <c r="E1755" s="155" t="s">
        <v>19</v>
      </c>
      <c r="F1755" s="156" t="s">
        <v>163</v>
      </c>
      <c r="H1755" s="157">
        <v>42.9</v>
      </c>
      <c r="I1755" s="158"/>
      <c r="L1755" s="154"/>
      <c r="M1755" s="159"/>
      <c r="T1755" s="160"/>
      <c r="AT1755" s="155" t="s">
        <v>159</v>
      </c>
      <c r="AU1755" s="155" t="s">
        <v>78</v>
      </c>
      <c r="AV1755" s="14" t="s">
        <v>155</v>
      </c>
      <c r="AW1755" s="14" t="s">
        <v>32</v>
      </c>
      <c r="AX1755" s="14" t="s">
        <v>76</v>
      </c>
      <c r="AY1755" s="155" t="s">
        <v>147</v>
      </c>
    </row>
    <row r="1756" spans="2:65" s="1" customFormat="1" ht="24.2" customHeight="1">
      <c r="B1756" s="33"/>
      <c r="C1756" s="123" t="s">
        <v>2719</v>
      </c>
      <c r="D1756" s="123" t="s">
        <v>150</v>
      </c>
      <c r="E1756" s="124" t="s">
        <v>2720</v>
      </c>
      <c r="F1756" s="125" t="s">
        <v>2721</v>
      </c>
      <c r="G1756" s="126" t="s">
        <v>153</v>
      </c>
      <c r="H1756" s="127">
        <v>73.86</v>
      </c>
      <c r="I1756" s="128"/>
      <c r="J1756" s="129">
        <f>ROUND(I1756*H1756,2)</f>
        <v>0</v>
      </c>
      <c r="K1756" s="125" t="s">
        <v>154</v>
      </c>
      <c r="L1756" s="33"/>
      <c r="M1756" s="130" t="s">
        <v>19</v>
      </c>
      <c r="N1756" s="131" t="s">
        <v>42</v>
      </c>
      <c r="P1756" s="132">
        <f>O1756*H1756</f>
        <v>0</v>
      </c>
      <c r="Q1756" s="132">
        <v>1.5E-3</v>
      </c>
      <c r="R1756" s="132">
        <f>Q1756*H1756</f>
        <v>0.11079</v>
      </c>
      <c r="S1756" s="132">
        <v>0</v>
      </c>
      <c r="T1756" s="133">
        <f>S1756*H1756</f>
        <v>0</v>
      </c>
      <c r="AR1756" s="134" t="s">
        <v>276</v>
      </c>
      <c r="AT1756" s="134" t="s">
        <v>150</v>
      </c>
      <c r="AU1756" s="134" t="s">
        <v>78</v>
      </c>
      <c r="AY1756" s="18" t="s">
        <v>147</v>
      </c>
      <c r="BE1756" s="135">
        <f>IF(N1756="základní",J1756,0)</f>
        <v>0</v>
      </c>
      <c r="BF1756" s="135">
        <f>IF(N1756="snížená",J1756,0)</f>
        <v>0</v>
      </c>
      <c r="BG1756" s="135">
        <f>IF(N1756="zákl. přenesená",J1756,0)</f>
        <v>0</v>
      </c>
      <c r="BH1756" s="135">
        <f>IF(N1756="sníž. přenesená",J1756,0)</f>
        <v>0</v>
      </c>
      <c r="BI1756" s="135">
        <f>IF(N1756="nulová",J1756,0)</f>
        <v>0</v>
      </c>
      <c r="BJ1756" s="18" t="s">
        <v>76</v>
      </c>
      <c r="BK1756" s="135">
        <f>ROUND(I1756*H1756,2)</f>
        <v>0</v>
      </c>
      <c r="BL1756" s="18" t="s">
        <v>276</v>
      </c>
      <c r="BM1756" s="134" t="s">
        <v>2722</v>
      </c>
    </row>
    <row r="1757" spans="2:65" s="1" customFormat="1">
      <c r="B1757" s="33"/>
      <c r="D1757" s="136" t="s">
        <v>157</v>
      </c>
      <c r="F1757" s="137" t="s">
        <v>2723</v>
      </c>
      <c r="I1757" s="138"/>
      <c r="L1757" s="33"/>
      <c r="M1757" s="139"/>
      <c r="T1757" s="54"/>
      <c r="AT1757" s="18" t="s">
        <v>157</v>
      </c>
      <c r="AU1757" s="18" t="s">
        <v>78</v>
      </c>
    </row>
    <row r="1758" spans="2:65" s="12" customFormat="1">
      <c r="B1758" s="140"/>
      <c r="D1758" s="141" t="s">
        <v>159</v>
      </c>
      <c r="E1758" s="142" t="s">
        <v>19</v>
      </c>
      <c r="F1758" s="143" t="s">
        <v>2724</v>
      </c>
      <c r="H1758" s="142" t="s">
        <v>19</v>
      </c>
      <c r="I1758" s="144"/>
      <c r="L1758" s="140"/>
      <c r="M1758" s="145"/>
      <c r="T1758" s="146"/>
      <c r="AT1758" s="142" t="s">
        <v>159</v>
      </c>
      <c r="AU1758" s="142" t="s">
        <v>78</v>
      </c>
      <c r="AV1758" s="12" t="s">
        <v>76</v>
      </c>
      <c r="AW1758" s="12" t="s">
        <v>32</v>
      </c>
      <c r="AX1758" s="12" t="s">
        <v>71</v>
      </c>
      <c r="AY1758" s="142" t="s">
        <v>147</v>
      </c>
    </row>
    <row r="1759" spans="2:65" s="13" customFormat="1">
      <c r="B1759" s="147"/>
      <c r="D1759" s="141" t="s">
        <v>159</v>
      </c>
      <c r="E1759" s="148" t="s">
        <v>19</v>
      </c>
      <c r="F1759" s="149" t="s">
        <v>2649</v>
      </c>
      <c r="H1759" s="150">
        <v>31.83</v>
      </c>
      <c r="I1759" s="151"/>
      <c r="L1759" s="147"/>
      <c r="M1759" s="152"/>
      <c r="T1759" s="153"/>
      <c r="AT1759" s="148" t="s">
        <v>159</v>
      </c>
      <c r="AU1759" s="148" t="s">
        <v>78</v>
      </c>
      <c r="AV1759" s="13" t="s">
        <v>78</v>
      </c>
      <c r="AW1759" s="13" t="s">
        <v>32</v>
      </c>
      <c r="AX1759" s="13" t="s">
        <v>71</v>
      </c>
      <c r="AY1759" s="148" t="s">
        <v>147</v>
      </c>
    </row>
    <row r="1760" spans="2:65" s="13" customFormat="1">
      <c r="B1760" s="147"/>
      <c r="D1760" s="141" t="s">
        <v>159</v>
      </c>
      <c r="E1760" s="148" t="s">
        <v>19</v>
      </c>
      <c r="F1760" s="149" t="s">
        <v>309</v>
      </c>
      <c r="H1760" s="150">
        <v>42.03</v>
      </c>
      <c r="I1760" s="151"/>
      <c r="L1760" s="147"/>
      <c r="M1760" s="152"/>
      <c r="T1760" s="153"/>
      <c r="AT1760" s="148" t="s">
        <v>159</v>
      </c>
      <c r="AU1760" s="148" t="s">
        <v>78</v>
      </c>
      <c r="AV1760" s="13" t="s">
        <v>78</v>
      </c>
      <c r="AW1760" s="13" t="s">
        <v>32</v>
      </c>
      <c r="AX1760" s="13" t="s">
        <v>71</v>
      </c>
      <c r="AY1760" s="148" t="s">
        <v>147</v>
      </c>
    </row>
    <row r="1761" spans="2:65" s="14" customFormat="1">
      <c r="B1761" s="154"/>
      <c r="D1761" s="141" t="s">
        <v>159</v>
      </c>
      <c r="E1761" s="155" t="s">
        <v>19</v>
      </c>
      <c r="F1761" s="156" t="s">
        <v>163</v>
      </c>
      <c r="H1761" s="157">
        <v>73.86</v>
      </c>
      <c r="I1761" s="158"/>
      <c r="L1761" s="154"/>
      <c r="M1761" s="159"/>
      <c r="T1761" s="160"/>
      <c r="AT1761" s="155" t="s">
        <v>159</v>
      </c>
      <c r="AU1761" s="155" t="s">
        <v>78</v>
      </c>
      <c r="AV1761" s="14" t="s">
        <v>155</v>
      </c>
      <c r="AW1761" s="14" t="s">
        <v>32</v>
      </c>
      <c r="AX1761" s="14" t="s">
        <v>76</v>
      </c>
      <c r="AY1761" s="155" t="s">
        <v>147</v>
      </c>
    </row>
    <row r="1762" spans="2:65" s="1" customFormat="1" ht="16.5" customHeight="1">
      <c r="B1762" s="33"/>
      <c r="C1762" s="123" t="s">
        <v>2725</v>
      </c>
      <c r="D1762" s="123" t="s">
        <v>150</v>
      </c>
      <c r="E1762" s="124" t="s">
        <v>2726</v>
      </c>
      <c r="F1762" s="125" t="s">
        <v>2727</v>
      </c>
      <c r="G1762" s="126" t="s">
        <v>317</v>
      </c>
      <c r="H1762" s="127">
        <v>146.42099999999999</v>
      </c>
      <c r="I1762" s="128"/>
      <c r="J1762" s="129">
        <f>ROUND(I1762*H1762,2)</f>
        <v>0</v>
      </c>
      <c r="K1762" s="125" t="s">
        <v>154</v>
      </c>
      <c r="L1762" s="33"/>
      <c r="M1762" s="130" t="s">
        <v>19</v>
      </c>
      <c r="N1762" s="131" t="s">
        <v>42</v>
      </c>
      <c r="P1762" s="132">
        <f>O1762*H1762</f>
        <v>0</v>
      </c>
      <c r="Q1762" s="132">
        <v>9.0000000000000006E-5</v>
      </c>
      <c r="R1762" s="132">
        <f>Q1762*H1762</f>
        <v>1.3177889999999999E-2</v>
      </c>
      <c r="S1762" s="132">
        <v>0</v>
      </c>
      <c r="T1762" s="133">
        <f>S1762*H1762</f>
        <v>0</v>
      </c>
      <c r="AR1762" s="134" t="s">
        <v>276</v>
      </c>
      <c r="AT1762" s="134" t="s">
        <v>150</v>
      </c>
      <c r="AU1762" s="134" t="s">
        <v>78</v>
      </c>
      <c r="AY1762" s="18" t="s">
        <v>147</v>
      </c>
      <c r="BE1762" s="135">
        <f>IF(N1762="základní",J1762,0)</f>
        <v>0</v>
      </c>
      <c r="BF1762" s="135">
        <f>IF(N1762="snížená",J1762,0)</f>
        <v>0</v>
      </c>
      <c r="BG1762" s="135">
        <f>IF(N1762="zákl. přenesená",J1762,0)</f>
        <v>0</v>
      </c>
      <c r="BH1762" s="135">
        <f>IF(N1762="sníž. přenesená",J1762,0)</f>
        <v>0</v>
      </c>
      <c r="BI1762" s="135">
        <f>IF(N1762="nulová",J1762,0)</f>
        <v>0</v>
      </c>
      <c r="BJ1762" s="18" t="s">
        <v>76</v>
      </c>
      <c r="BK1762" s="135">
        <f>ROUND(I1762*H1762,2)</f>
        <v>0</v>
      </c>
      <c r="BL1762" s="18" t="s">
        <v>276</v>
      </c>
      <c r="BM1762" s="134" t="s">
        <v>2728</v>
      </c>
    </row>
    <row r="1763" spans="2:65" s="1" customFormat="1">
      <c r="B1763" s="33"/>
      <c r="D1763" s="136" t="s">
        <v>157</v>
      </c>
      <c r="F1763" s="137" t="s">
        <v>2729</v>
      </c>
      <c r="I1763" s="138"/>
      <c r="L1763" s="33"/>
      <c r="M1763" s="139"/>
      <c r="T1763" s="54"/>
      <c r="AT1763" s="18" t="s">
        <v>157</v>
      </c>
      <c r="AU1763" s="18" t="s">
        <v>78</v>
      </c>
    </row>
    <row r="1764" spans="2:65" s="12" customFormat="1">
      <c r="B1764" s="140"/>
      <c r="D1764" s="141" t="s">
        <v>159</v>
      </c>
      <c r="E1764" s="142" t="s">
        <v>19</v>
      </c>
      <c r="F1764" s="143" t="s">
        <v>2730</v>
      </c>
      <c r="H1764" s="142" t="s">
        <v>19</v>
      </c>
      <c r="I1764" s="144"/>
      <c r="L1764" s="140"/>
      <c r="M1764" s="145"/>
      <c r="T1764" s="146"/>
      <c r="AT1764" s="142" t="s">
        <v>159</v>
      </c>
      <c r="AU1764" s="142" t="s">
        <v>78</v>
      </c>
      <c r="AV1764" s="12" t="s">
        <v>76</v>
      </c>
      <c r="AW1764" s="12" t="s">
        <v>32</v>
      </c>
      <c r="AX1764" s="12" t="s">
        <v>71</v>
      </c>
      <c r="AY1764" s="142" t="s">
        <v>147</v>
      </c>
    </row>
    <row r="1765" spans="2:65" s="12" customFormat="1">
      <c r="B1765" s="140"/>
      <c r="D1765" s="141" t="s">
        <v>159</v>
      </c>
      <c r="E1765" s="142" t="s">
        <v>19</v>
      </c>
      <c r="F1765" s="143" t="s">
        <v>2662</v>
      </c>
      <c r="H1765" s="142" t="s">
        <v>19</v>
      </c>
      <c r="I1765" s="144"/>
      <c r="L1765" s="140"/>
      <c r="M1765" s="145"/>
      <c r="T1765" s="146"/>
      <c r="AT1765" s="142" t="s">
        <v>159</v>
      </c>
      <c r="AU1765" s="142" t="s">
        <v>78</v>
      </c>
      <c r="AV1765" s="12" t="s">
        <v>76</v>
      </c>
      <c r="AW1765" s="12" t="s">
        <v>32</v>
      </c>
      <c r="AX1765" s="12" t="s">
        <v>71</v>
      </c>
      <c r="AY1765" s="142" t="s">
        <v>147</v>
      </c>
    </row>
    <row r="1766" spans="2:65" s="13" customFormat="1">
      <c r="B1766" s="147"/>
      <c r="D1766" s="141" t="s">
        <v>159</v>
      </c>
      <c r="E1766" s="148" t="s">
        <v>19</v>
      </c>
      <c r="F1766" s="149" t="s">
        <v>2731</v>
      </c>
      <c r="H1766" s="150">
        <v>1.9850000000000001</v>
      </c>
      <c r="I1766" s="151"/>
      <c r="L1766" s="147"/>
      <c r="M1766" s="152"/>
      <c r="T1766" s="153"/>
      <c r="AT1766" s="148" t="s">
        <v>159</v>
      </c>
      <c r="AU1766" s="148" t="s">
        <v>78</v>
      </c>
      <c r="AV1766" s="13" t="s">
        <v>78</v>
      </c>
      <c r="AW1766" s="13" t="s">
        <v>32</v>
      </c>
      <c r="AX1766" s="13" t="s">
        <v>71</v>
      </c>
      <c r="AY1766" s="148" t="s">
        <v>147</v>
      </c>
    </row>
    <row r="1767" spans="2:65" s="13" customFormat="1">
      <c r="B1767" s="147"/>
      <c r="D1767" s="141" t="s">
        <v>159</v>
      </c>
      <c r="E1767" s="148" t="s">
        <v>19</v>
      </c>
      <c r="F1767" s="149" t="s">
        <v>2732</v>
      </c>
      <c r="H1767" s="150">
        <v>11.23</v>
      </c>
      <c r="I1767" s="151"/>
      <c r="L1767" s="147"/>
      <c r="M1767" s="152"/>
      <c r="T1767" s="153"/>
      <c r="AT1767" s="148" t="s">
        <v>159</v>
      </c>
      <c r="AU1767" s="148" t="s">
        <v>78</v>
      </c>
      <c r="AV1767" s="13" t="s">
        <v>78</v>
      </c>
      <c r="AW1767" s="13" t="s">
        <v>32</v>
      </c>
      <c r="AX1767" s="13" t="s">
        <v>71</v>
      </c>
      <c r="AY1767" s="148" t="s">
        <v>147</v>
      </c>
    </row>
    <row r="1768" spans="2:65" s="13" customFormat="1" ht="33.75">
      <c r="B1768" s="147"/>
      <c r="D1768" s="141" t="s">
        <v>159</v>
      </c>
      <c r="E1768" s="148" t="s">
        <v>19</v>
      </c>
      <c r="F1768" s="149" t="s">
        <v>2733</v>
      </c>
      <c r="H1768" s="150">
        <v>10.667999999999999</v>
      </c>
      <c r="I1768" s="151"/>
      <c r="L1768" s="147"/>
      <c r="M1768" s="152"/>
      <c r="T1768" s="153"/>
      <c r="AT1768" s="148" t="s">
        <v>159</v>
      </c>
      <c r="AU1768" s="148" t="s">
        <v>78</v>
      </c>
      <c r="AV1768" s="13" t="s">
        <v>78</v>
      </c>
      <c r="AW1768" s="13" t="s">
        <v>32</v>
      </c>
      <c r="AX1768" s="13" t="s">
        <v>71</v>
      </c>
      <c r="AY1768" s="148" t="s">
        <v>147</v>
      </c>
    </row>
    <row r="1769" spans="2:65" s="13" customFormat="1">
      <c r="B1769" s="147"/>
      <c r="D1769" s="141" t="s">
        <v>159</v>
      </c>
      <c r="E1769" s="148" t="s">
        <v>19</v>
      </c>
      <c r="F1769" s="149" t="s">
        <v>2734</v>
      </c>
      <c r="H1769" s="150">
        <v>3.9049999999999998</v>
      </c>
      <c r="I1769" s="151"/>
      <c r="L1769" s="147"/>
      <c r="M1769" s="152"/>
      <c r="T1769" s="153"/>
      <c r="AT1769" s="148" t="s">
        <v>159</v>
      </c>
      <c r="AU1769" s="148" t="s">
        <v>78</v>
      </c>
      <c r="AV1769" s="13" t="s">
        <v>78</v>
      </c>
      <c r="AW1769" s="13" t="s">
        <v>32</v>
      </c>
      <c r="AX1769" s="13" t="s">
        <v>71</v>
      </c>
      <c r="AY1769" s="148" t="s">
        <v>147</v>
      </c>
    </row>
    <row r="1770" spans="2:65" s="13" customFormat="1" ht="22.5">
      <c r="B1770" s="147"/>
      <c r="D1770" s="141" t="s">
        <v>159</v>
      </c>
      <c r="E1770" s="148" t="s">
        <v>19</v>
      </c>
      <c r="F1770" s="149" t="s">
        <v>2735</v>
      </c>
      <c r="H1770" s="150">
        <v>4.8609999999999998</v>
      </c>
      <c r="I1770" s="151"/>
      <c r="L1770" s="147"/>
      <c r="M1770" s="152"/>
      <c r="T1770" s="153"/>
      <c r="AT1770" s="148" t="s">
        <v>159</v>
      </c>
      <c r="AU1770" s="148" t="s">
        <v>78</v>
      </c>
      <c r="AV1770" s="13" t="s">
        <v>78</v>
      </c>
      <c r="AW1770" s="13" t="s">
        <v>32</v>
      </c>
      <c r="AX1770" s="13" t="s">
        <v>71</v>
      </c>
      <c r="AY1770" s="148" t="s">
        <v>147</v>
      </c>
    </row>
    <row r="1771" spans="2:65" s="13" customFormat="1">
      <c r="B1771" s="147"/>
      <c r="D1771" s="141" t="s">
        <v>159</v>
      </c>
      <c r="E1771" s="148" t="s">
        <v>19</v>
      </c>
      <c r="F1771" s="149" t="s">
        <v>2736</v>
      </c>
      <c r="H1771" s="150">
        <v>2.8</v>
      </c>
      <c r="I1771" s="151"/>
      <c r="L1771" s="147"/>
      <c r="M1771" s="152"/>
      <c r="T1771" s="153"/>
      <c r="AT1771" s="148" t="s">
        <v>159</v>
      </c>
      <c r="AU1771" s="148" t="s">
        <v>78</v>
      </c>
      <c r="AV1771" s="13" t="s">
        <v>78</v>
      </c>
      <c r="AW1771" s="13" t="s">
        <v>32</v>
      </c>
      <c r="AX1771" s="13" t="s">
        <v>71</v>
      </c>
      <c r="AY1771" s="148" t="s">
        <v>147</v>
      </c>
    </row>
    <row r="1772" spans="2:65" s="13" customFormat="1">
      <c r="B1772" s="147"/>
      <c r="D1772" s="141" t="s">
        <v>159</v>
      </c>
      <c r="E1772" s="148" t="s">
        <v>19</v>
      </c>
      <c r="F1772" s="149" t="s">
        <v>2737</v>
      </c>
      <c r="H1772" s="150">
        <v>1.9350000000000001</v>
      </c>
      <c r="I1772" s="151"/>
      <c r="L1772" s="147"/>
      <c r="M1772" s="152"/>
      <c r="T1772" s="153"/>
      <c r="AT1772" s="148" t="s">
        <v>159</v>
      </c>
      <c r="AU1772" s="148" t="s">
        <v>78</v>
      </c>
      <c r="AV1772" s="13" t="s">
        <v>78</v>
      </c>
      <c r="AW1772" s="13" t="s">
        <v>32</v>
      </c>
      <c r="AX1772" s="13" t="s">
        <v>71</v>
      </c>
      <c r="AY1772" s="148" t="s">
        <v>147</v>
      </c>
    </row>
    <row r="1773" spans="2:65" s="13" customFormat="1">
      <c r="B1773" s="147"/>
      <c r="D1773" s="141" t="s">
        <v>159</v>
      </c>
      <c r="E1773" s="148" t="s">
        <v>19</v>
      </c>
      <c r="F1773" s="149" t="s">
        <v>2738</v>
      </c>
      <c r="H1773" s="150">
        <v>5.86</v>
      </c>
      <c r="I1773" s="151"/>
      <c r="L1773" s="147"/>
      <c r="M1773" s="152"/>
      <c r="T1773" s="153"/>
      <c r="AT1773" s="148" t="s">
        <v>159</v>
      </c>
      <c r="AU1773" s="148" t="s">
        <v>78</v>
      </c>
      <c r="AV1773" s="13" t="s">
        <v>78</v>
      </c>
      <c r="AW1773" s="13" t="s">
        <v>32</v>
      </c>
      <c r="AX1773" s="13" t="s">
        <v>71</v>
      </c>
      <c r="AY1773" s="148" t="s">
        <v>147</v>
      </c>
    </row>
    <row r="1774" spans="2:65" s="13" customFormat="1">
      <c r="B1774" s="147"/>
      <c r="D1774" s="141" t="s">
        <v>159</v>
      </c>
      <c r="E1774" s="148" t="s">
        <v>19</v>
      </c>
      <c r="F1774" s="149" t="s">
        <v>2739</v>
      </c>
      <c r="H1774" s="150">
        <v>3.01</v>
      </c>
      <c r="I1774" s="151"/>
      <c r="L1774" s="147"/>
      <c r="M1774" s="152"/>
      <c r="T1774" s="153"/>
      <c r="AT1774" s="148" t="s">
        <v>159</v>
      </c>
      <c r="AU1774" s="148" t="s">
        <v>78</v>
      </c>
      <c r="AV1774" s="13" t="s">
        <v>78</v>
      </c>
      <c r="AW1774" s="13" t="s">
        <v>32</v>
      </c>
      <c r="AX1774" s="13" t="s">
        <v>71</v>
      </c>
      <c r="AY1774" s="148" t="s">
        <v>147</v>
      </c>
    </row>
    <row r="1775" spans="2:65" s="15" customFormat="1">
      <c r="B1775" s="171"/>
      <c r="D1775" s="141" t="s">
        <v>159</v>
      </c>
      <c r="E1775" s="172" t="s">
        <v>19</v>
      </c>
      <c r="F1775" s="173" t="s">
        <v>559</v>
      </c>
      <c r="H1775" s="174">
        <v>46.253999999999998</v>
      </c>
      <c r="I1775" s="175"/>
      <c r="L1775" s="171"/>
      <c r="M1775" s="176"/>
      <c r="T1775" s="177"/>
      <c r="AT1775" s="172" t="s">
        <v>159</v>
      </c>
      <c r="AU1775" s="172" t="s">
        <v>78</v>
      </c>
      <c r="AV1775" s="15" t="s">
        <v>148</v>
      </c>
      <c r="AW1775" s="15" t="s">
        <v>32</v>
      </c>
      <c r="AX1775" s="15" t="s">
        <v>71</v>
      </c>
      <c r="AY1775" s="172" t="s">
        <v>147</v>
      </c>
    </row>
    <row r="1776" spans="2:65" s="12" customFormat="1">
      <c r="B1776" s="140"/>
      <c r="D1776" s="141" t="s">
        <v>159</v>
      </c>
      <c r="E1776" s="142" t="s">
        <v>19</v>
      </c>
      <c r="F1776" s="143" t="s">
        <v>2740</v>
      </c>
      <c r="H1776" s="142" t="s">
        <v>19</v>
      </c>
      <c r="I1776" s="144"/>
      <c r="L1776" s="140"/>
      <c r="M1776" s="145"/>
      <c r="T1776" s="146"/>
      <c r="AT1776" s="142" t="s">
        <v>159</v>
      </c>
      <c r="AU1776" s="142" t="s">
        <v>78</v>
      </c>
      <c r="AV1776" s="12" t="s">
        <v>76</v>
      </c>
      <c r="AW1776" s="12" t="s">
        <v>32</v>
      </c>
      <c r="AX1776" s="12" t="s">
        <v>71</v>
      </c>
      <c r="AY1776" s="142" t="s">
        <v>147</v>
      </c>
    </row>
    <row r="1777" spans="2:65" s="13" customFormat="1">
      <c r="B1777" s="147"/>
      <c r="D1777" s="141" t="s">
        <v>159</v>
      </c>
      <c r="E1777" s="148" t="s">
        <v>19</v>
      </c>
      <c r="F1777" s="149" t="s">
        <v>2741</v>
      </c>
      <c r="H1777" s="150">
        <v>100.167</v>
      </c>
      <c r="I1777" s="151"/>
      <c r="L1777" s="147"/>
      <c r="M1777" s="152"/>
      <c r="T1777" s="153"/>
      <c r="AT1777" s="148" t="s">
        <v>159</v>
      </c>
      <c r="AU1777" s="148" t="s">
        <v>78</v>
      </c>
      <c r="AV1777" s="13" t="s">
        <v>78</v>
      </c>
      <c r="AW1777" s="13" t="s">
        <v>32</v>
      </c>
      <c r="AX1777" s="13" t="s">
        <v>71</v>
      </c>
      <c r="AY1777" s="148" t="s">
        <v>147</v>
      </c>
    </row>
    <row r="1778" spans="2:65" s="14" customFormat="1">
      <c r="B1778" s="154"/>
      <c r="D1778" s="141" t="s">
        <v>159</v>
      </c>
      <c r="E1778" s="155" t="s">
        <v>19</v>
      </c>
      <c r="F1778" s="156" t="s">
        <v>163</v>
      </c>
      <c r="H1778" s="157">
        <v>146.42099999999999</v>
      </c>
      <c r="I1778" s="158"/>
      <c r="L1778" s="154"/>
      <c r="M1778" s="159"/>
      <c r="T1778" s="160"/>
      <c r="AT1778" s="155" t="s">
        <v>159</v>
      </c>
      <c r="AU1778" s="155" t="s">
        <v>78</v>
      </c>
      <c r="AV1778" s="14" t="s">
        <v>155</v>
      </c>
      <c r="AW1778" s="14" t="s">
        <v>32</v>
      </c>
      <c r="AX1778" s="14" t="s">
        <v>76</v>
      </c>
      <c r="AY1778" s="155" t="s">
        <v>147</v>
      </c>
    </row>
    <row r="1779" spans="2:65" s="1" customFormat="1" ht="24.2" customHeight="1">
      <c r="B1779" s="33"/>
      <c r="C1779" s="123" t="s">
        <v>2742</v>
      </c>
      <c r="D1779" s="123" t="s">
        <v>150</v>
      </c>
      <c r="E1779" s="124" t="s">
        <v>2743</v>
      </c>
      <c r="F1779" s="125" t="s">
        <v>2744</v>
      </c>
      <c r="G1779" s="126" t="s">
        <v>317</v>
      </c>
      <c r="H1779" s="127">
        <v>71.67</v>
      </c>
      <c r="I1779" s="128"/>
      <c r="J1779" s="129">
        <f>ROUND(I1779*H1779,2)</f>
        <v>0</v>
      </c>
      <c r="K1779" s="125" t="s">
        <v>154</v>
      </c>
      <c r="L1779" s="33"/>
      <c r="M1779" s="130" t="s">
        <v>19</v>
      </c>
      <c r="N1779" s="131" t="s">
        <v>42</v>
      </c>
      <c r="P1779" s="132">
        <f>O1779*H1779</f>
        <v>0</v>
      </c>
      <c r="Q1779" s="132">
        <v>1.42E-3</v>
      </c>
      <c r="R1779" s="132">
        <f>Q1779*H1779</f>
        <v>0.10177140000000001</v>
      </c>
      <c r="S1779" s="132">
        <v>0</v>
      </c>
      <c r="T1779" s="133">
        <f>S1779*H1779</f>
        <v>0</v>
      </c>
      <c r="AR1779" s="134" t="s">
        <v>276</v>
      </c>
      <c r="AT1779" s="134" t="s">
        <v>150</v>
      </c>
      <c r="AU1779" s="134" t="s">
        <v>78</v>
      </c>
      <c r="AY1779" s="18" t="s">
        <v>147</v>
      </c>
      <c r="BE1779" s="135">
        <f>IF(N1779="základní",J1779,0)</f>
        <v>0</v>
      </c>
      <c r="BF1779" s="135">
        <f>IF(N1779="snížená",J1779,0)</f>
        <v>0</v>
      </c>
      <c r="BG1779" s="135">
        <f>IF(N1779="zákl. přenesená",J1779,0)</f>
        <v>0</v>
      </c>
      <c r="BH1779" s="135">
        <f>IF(N1779="sníž. přenesená",J1779,0)</f>
        <v>0</v>
      </c>
      <c r="BI1779" s="135">
        <f>IF(N1779="nulová",J1779,0)</f>
        <v>0</v>
      </c>
      <c r="BJ1779" s="18" t="s">
        <v>76</v>
      </c>
      <c r="BK1779" s="135">
        <f>ROUND(I1779*H1779,2)</f>
        <v>0</v>
      </c>
      <c r="BL1779" s="18" t="s">
        <v>276</v>
      </c>
      <c r="BM1779" s="134" t="s">
        <v>2745</v>
      </c>
    </row>
    <row r="1780" spans="2:65" s="1" customFormat="1">
      <c r="B1780" s="33"/>
      <c r="D1780" s="136" t="s">
        <v>157</v>
      </c>
      <c r="F1780" s="137" t="s">
        <v>2746</v>
      </c>
      <c r="I1780" s="138"/>
      <c r="L1780" s="33"/>
      <c r="M1780" s="139"/>
      <c r="T1780" s="54"/>
      <c r="AT1780" s="18" t="s">
        <v>157</v>
      </c>
      <c r="AU1780" s="18" t="s">
        <v>78</v>
      </c>
    </row>
    <row r="1781" spans="2:65" s="12" customFormat="1">
      <c r="B1781" s="140"/>
      <c r="D1781" s="141" t="s">
        <v>159</v>
      </c>
      <c r="E1781" s="142" t="s">
        <v>19</v>
      </c>
      <c r="F1781" s="143" t="s">
        <v>2747</v>
      </c>
      <c r="H1781" s="142" t="s">
        <v>19</v>
      </c>
      <c r="I1781" s="144"/>
      <c r="L1781" s="140"/>
      <c r="M1781" s="145"/>
      <c r="T1781" s="146"/>
      <c r="AT1781" s="142" t="s">
        <v>159</v>
      </c>
      <c r="AU1781" s="142" t="s">
        <v>78</v>
      </c>
      <c r="AV1781" s="12" t="s">
        <v>76</v>
      </c>
      <c r="AW1781" s="12" t="s">
        <v>32</v>
      </c>
      <c r="AX1781" s="12" t="s">
        <v>71</v>
      </c>
      <c r="AY1781" s="142" t="s">
        <v>147</v>
      </c>
    </row>
    <row r="1782" spans="2:65" s="13" customFormat="1">
      <c r="B1782" s="147"/>
      <c r="D1782" s="141" t="s">
        <v>159</v>
      </c>
      <c r="E1782" s="148" t="s">
        <v>19</v>
      </c>
      <c r="F1782" s="149" t="s">
        <v>2748</v>
      </c>
      <c r="H1782" s="150">
        <v>10.71</v>
      </c>
      <c r="I1782" s="151"/>
      <c r="L1782" s="147"/>
      <c r="M1782" s="152"/>
      <c r="T1782" s="153"/>
      <c r="AT1782" s="148" t="s">
        <v>159</v>
      </c>
      <c r="AU1782" s="148" t="s">
        <v>78</v>
      </c>
      <c r="AV1782" s="13" t="s">
        <v>78</v>
      </c>
      <c r="AW1782" s="13" t="s">
        <v>32</v>
      </c>
      <c r="AX1782" s="13" t="s">
        <v>71</v>
      </c>
      <c r="AY1782" s="148" t="s">
        <v>147</v>
      </c>
    </row>
    <row r="1783" spans="2:65" s="13" customFormat="1" ht="33.75">
      <c r="B1783" s="147"/>
      <c r="D1783" s="141" t="s">
        <v>159</v>
      </c>
      <c r="E1783" s="148" t="s">
        <v>19</v>
      </c>
      <c r="F1783" s="149" t="s">
        <v>2733</v>
      </c>
      <c r="H1783" s="150">
        <v>10.667999999999999</v>
      </c>
      <c r="I1783" s="151"/>
      <c r="L1783" s="147"/>
      <c r="M1783" s="152"/>
      <c r="T1783" s="153"/>
      <c r="AT1783" s="148" t="s">
        <v>159</v>
      </c>
      <c r="AU1783" s="148" t="s">
        <v>78</v>
      </c>
      <c r="AV1783" s="13" t="s">
        <v>78</v>
      </c>
      <c r="AW1783" s="13" t="s">
        <v>32</v>
      </c>
      <c r="AX1783" s="13" t="s">
        <v>71</v>
      </c>
      <c r="AY1783" s="148" t="s">
        <v>147</v>
      </c>
    </row>
    <row r="1784" spans="2:65" s="13" customFormat="1">
      <c r="B1784" s="147"/>
      <c r="D1784" s="141" t="s">
        <v>159</v>
      </c>
      <c r="E1784" s="148" t="s">
        <v>19</v>
      </c>
      <c r="F1784" s="149" t="s">
        <v>2749</v>
      </c>
      <c r="H1784" s="150">
        <v>12.654999999999999</v>
      </c>
      <c r="I1784" s="151"/>
      <c r="L1784" s="147"/>
      <c r="M1784" s="152"/>
      <c r="T1784" s="153"/>
      <c r="AT1784" s="148" t="s">
        <v>159</v>
      </c>
      <c r="AU1784" s="148" t="s">
        <v>78</v>
      </c>
      <c r="AV1784" s="13" t="s">
        <v>78</v>
      </c>
      <c r="AW1784" s="13" t="s">
        <v>32</v>
      </c>
      <c r="AX1784" s="13" t="s">
        <v>71</v>
      </c>
      <c r="AY1784" s="148" t="s">
        <v>147</v>
      </c>
    </row>
    <row r="1785" spans="2:65" s="13" customFormat="1">
      <c r="B1785" s="147"/>
      <c r="D1785" s="141" t="s">
        <v>159</v>
      </c>
      <c r="E1785" s="148" t="s">
        <v>19</v>
      </c>
      <c r="F1785" s="149" t="s">
        <v>2750</v>
      </c>
      <c r="H1785" s="150">
        <v>12.63</v>
      </c>
      <c r="I1785" s="151"/>
      <c r="L1785" s="147"/>
      <c r="M1785" s="152"/>
      <c r="T1785" s="153"/>
      <c r="AT1785" s="148" t="s">
        <v>159</v>
      </c>
      <c r="AU1785" s="148" t="s">
        <v>78</v>
      </c>
      <c r="AV1785" s="13" t="s">
        <v>78</v>
      </c>
      <c r="AW1785" s="13" t="s">
        <v>32</v>
      </c>
      <c r="AX1785" s="13" t="s">
        <v>71</v>
      </c>
      <c r="AY1785" s="148" t="s">
        <v>147</v>
      </c>
    </row>
    <row r="1786" spans="2:65" s="13" customFormat="1" ht="33.75">
      <c r="B1786" s="147"/>
      <c r="D1786" s="141" t="s">
        <v>159</v>
      </c>
      <c r="E1786" s="148" t="s">
        <v>19</v>
      </c>
      <c r="F1786" s="149" t="s">
        <v>2751</v>
      </c>
      <c r="H1786" s="150">
        <v>8.5969999999999995</v>
      </c>
      <c r="I1786" s="151"/>
      <c r="L1786" s="147"/>
      <c r="M1786" s="152"/>
      <c r="T1786" s="153"/>
      <c r="AT1786" s="148" t="s">
        <v>159</v>
      </c>
      <c r="AU1786" s="148" t="s">
        <v>78</v>
      </c>
      <c r="AV1786" s="13" t="s">
        <v>78</v>
      </c>
      <c r="AW1786" s="13" t="s">
        <v>32</v>
      </c>
      <c r="AX1786" s="13" t="s">
        <v>71</v>
      </c>
      <c r="AY1786" s="148" t="s">
        <v>147</v>
      </c>
    </row>
    <row r="1787" spans="2:65" s="13" customFormat="1">
      <c r="B1787" s="147"/>
      <c r="D1787" s="141" t="s">
        <v>159</v>
      </c>
      <c r="E1787" s="148" t="s">
        <v>19</v>
      </c>
      <c r="F1787" s="149" t="s">
        <v>2752</v>
      </c>
      <c r="H1787" s="150">
        <v>2.8</v>
      </c>
      <c r="I1787" s="151"/>
      <c r="L1787" s="147"/>
      <c r="M1787" s="152"/>
      <c r="T1787" s="153"/>
      <c r="AT1787" s="148" t="s">
        <v>159</v>
      </c>
      <c r="AU1787" s="148" t="s">
        <v>78</v>
      </c>
      <c r="AV1787" s="13" t="s">
        <v>78</v>
      </c>
      <c r="AW1787" s="13" t="s">
        <v>32</v>
      </c>
      <c r="AX1787" s="13" t="s">
        <v>71</v>
      </c>
      <c r="AY1787" s="148" t="s">
        <v>147</v>
      </c>
    </row>
    <row r="1788" spans="2:65" s="13" customFormat="1">
      <c r="B1788" s="147"/>
      <c r="D1788" s="141" t="s">
        <v>159</v>
      </c>
      <c r="E1788" s="148" t="s">
        <v>19</v>
      </c>
      <c r="F1788" s="149" t="s">
        <v>2753</v>
      </c>
      <c r="H1788" s="150">
        <v>4.74</v>
      </c>
      <c r="I1788" s="151"/>
      <c r="L1788" s="147"/>
      <c r="M1788" s="152"/>
      <c r="T1788" s="153"/>
      <c r="AT1788" s="148" t="s">
        <v>159</v>
      </c>
      <c r="AU1788" s="148" t="s">
        <v>78</v>
      </c>
      <c r="AV1788" s="13" t="s">
        <v>78</v>
      </c>
      <c r="AW1788" s="13" t="s">
        <v>32</v>
      </c>
      <c r="AX1788" s="13" t="s">
        <v>71</v>
      </c>
      <c r="AY1788" s="148" t="s">
        <v>147</v>
      </c>
    </row>
    <row r="1789" spans="2:65" s="13" customFormat="1">
      <c r="B1789" s="147"/>
      <c r="D1789" s="141" t="s">
        <v>159</v>
      </c>
      <c r="E1789" s="148" t="s">
        <v>19</v>
      </c>
      <c r="F1789" s="149" t="s">
        <v>2738</v>
      </c>
      <c r="H1789" s="150">
        <v>5.86</v>
      </c>
      <c r="I1789" s="151"/>
      <c r="L1789" s="147"/>
      <c r="M1789" s="152"/>
      <c r="T1789" s="153"/>
      <c r="AT1789" s="148" t="s">
        <v>159</v>
      </c>
      <c r="AU1789" s="148" t="s">
        <v>78</v>
      </c>
      <c r="AV1789" s="13" t="s">
        <v>78</v>
      </c>
      <c r="AW1789" s="13" t="s">
        <v>32</v>
      </c>
      <c r="AX1789" s="13" t="s">
        <v>71</v>
      </c>
      <c r="AY1789" s="148" t="s">
        <v>147</v>
      </c>
    </row>
    <row r="1790" spans="2:65" s="13" customFormat="1">
      <c r="B1790" s="147"/>
      <c r="D1790" s="141" t="s">
        <v>159</v>
      </c>
      <c r="E1790" s="148" t="s">
        <v>19</v>
      </c>
      <c r="F1790" s="149" t="s">
        <v>2739</v>
      </c>
      <c r="H1790" s="150">
        <v>3.01</v>
      </c>
      <c r="I1790" s="151"/>
      <c r="L1790" s="147"/>
      <c r="M1790" s="152"/>
      <c r="T1790" s="153"/>
      <c r="AT1790" s="148" t="s">
        <v>159</v>
      </c>
      <c r="AU1790" s="148" t="s">
        <v>78</v>
      </c>
      <c r="AV1790" s="13" t="s">
        <v>78</v>
      </c>
      <c r="AW1790" s="13" t="s">
        <v>32</v>
      </c>
      <c r="AX1790" s="13" t="s">
        <v>71</v>
      </c>
      <c r="AY1790" s="148" t="s">
        <v>147</v>
      </c>
    </row>
    <row r="1791" spans="2:65" s="14" customFormat="1">
      <c r="B1791" s="154"/>
      <c r="D1791" s="141" t="s">
        <v>159</v>
      </c>
      <c r="E1791" s="155" t="s">
        <v>19</v>
      </c>
      <c r="F1791" s="156" t="s">
        <v>163</v>
      </c>
      <c r="H1791" s="157">
        <v>71.67</v>
      </c>
      <c r="I1791" s="158"/>
      <c r="L1791" s="154"/>
      <c r="M1791" s="159"/>
      <c r="T1791" s="160"/>
      <c r="AT1791" s="155" t="s">
        <v>159</v>
      </c>
      <c r="AU1791" s="155" t="s">
        <v>78</v>
      </c>
      <c r="AV1791" s="14" t="s">
        <v>155</v>
      </c>
      <c r="AW1791" s="14" t="s">
        <v>32</v>
      </c>
      <c r="AX1791" s="14" t="s">
        <v>76</v>
      </c>
      <c r="AY1791" s="155" t="s">
        <v>147</v>
      </c>
    </row>
    <row r="1792" spans="2:65" s="1" customFormat="1" ht="55.5" customHeight="1">
      <c r="B1792" s="33"/>
      <c r="C1792" s="123" t="s">
        <v>2754</v>
      </c>
      <c r="D1792" s="123" t="s">
        <v>150</v>
      </c>
      <c r="E1792" s="124" t="s">
        <v>2755</v>
      </c>
      <c r="F1792" s="125" t="s">
        <v>2756</v>
      </c>
      <c r="G1792" s="126" t="s">
        <v>711</v>
      </c>
      <c r="H1792" s="178"/>
      <c r="I1792" s="128"/>
      <c r="J1792" s="129">
        <f>ROUND(I1792*H1792,2)</f>
        <v>0</v>
      </c>
      <c r="K1792" s="125" t="s">
        <v>154</v>
      </c>
      <c r="L1792" s="33"/>
      <c r="M1792" s="130" t="s">
        <v>19</v>
      </c>
      <c r="N1792" s="131" t="s">
        <v>42</v>
      </c>
      <c r="P1792" s="132">
        <f>O1792*H1792</f>
        <v>0</v>
      </c>
      <c r="Q1792" s="132">
        <v>0</v>
      </c>
      <c r="R1792" s="132">
        <f>Q1792*H1792</f>
        <v>0</v>
      </c>
      <c r="S1792" s="132">
        <v>0</v>
      </c>
      <c r="T1792" s="133">
        <f>S1792*H1792</f>
        <v>0</v>
      </c>
      <c r="AR1792" s="134" t="s">
        <v>276</v>
      </c>
      <c r="AT1792" s="134" t="s">
        <v>150</v>
      </c>
      <c r="AU1792" s="134" t="s">
        <v>78</v>
      </c>
      <c r="AY1792" s="18" t="s">
        <v>147</v>
      </c>
      <c r="BE1792" s="135">
        <f>IF(N1792="základní",J1792,0)</f>
        <v>0</v>
      </c>
      <c r="BF1792" s="135">
        <f>IF(N1792="snížená",J1792,0)</f>
        <v>0</v>
      </c>
      <c r="BG1792" s="135">
        <f>IF(N1792="zákl. přenesená",J1792,0)</f>
        <v>0</v>
      </c>
      <c r="BH1792" s="135">
        <f>IF(N1792="sníž. přenesená",J1792,0)</f>
        <v>0</v>
      </c>
      <c r="BI1792" s="135">
        <f>IF(N1792="nulová",J1792,0)</f>
        <v>0</v>
      </c>
      <c r="BJ1792" s="18" t="s">
        <v>76</v>
      </c>
      <c r="BK1792" s="135">
        <f>ROUND(I1792*H1792,2)</f>
        <v>0</v>
      </c>
      <c r="BL1792" s="18" t="s">
        <v>276</v>
      </c>
      <c r="BM1792" s="134" t="s">
        <v>2757</v>
      </c>
    </row>
    <row r="1793" spans="2:65" s="1" customFormat="1">
      <c r="B1793" s="33"/>
      <c r="D1793" s="136" t="s">
        <v>157</v>
      </c>
      <c r="F1793" s="137" t="s">
        <v>2758</v>
      </c>
      <c r="I1793" s="138"/>
      <c r="L1793" s="33"/>
      <c r="M1793" s="139"/>
      <c r="T1793" s="54"/>
      <c r="AT1793" s="18" t="s">
        <v>157</v>
      </c>
      <c r="AU1793" s="18" t="s">
        <v>78</v>
      </c>
    </row>
    <row r="1794" spans="2:65" s="11" customFormat="1" ht="22.9" customHeight="1">
      <c r="B1794" s="111"/>
      <c r="D1794" s="112" t="s">
        <v>70</v>
      </c>
      <c r="E1794" s="121" t="s">
        <v>2759</v>
      </c>
      <c r="F1794" s="121" t="s">
        <v>2760</v>
      </c>
      <c r="I1794" s="114"/>
      <c r="J1794" s="122">
        <f>BK1794</f>
        <v>0</v>
      </c>
      <c r="L1794" s="111"/>
      <c r="M1794" s="116"/>
      <c r="P1794" s="117">
        <f>SUM(P1795:P1850)</f>
        <v>0</v>
      </c>
      <c r="R1794" s="117">
        <f>SUM(R1795:R1850)</f>
        <v>1.1440408399999999</v>
      </c>
      <c r="T1794" s="118">
        <f>SUM(T1795:T1850)</f>
        <v>0.3674</v>
      </c>
      <c r="AR1794" s="112" t="s">
        <v>78</v>
      </c>
      <c r="AT1794" s="119" t="s">
        <v>70</v>
      </c>
      <c r="AU1794" s="119" t="s">
        <v>76</v>
      </c>
      <c r="AY1794" s="112" t="s">
        <v>147</v>
      </c>
      <c r="BK1794" s="120">
        <f>SUM(BK1795:BK1850)</f>
        <v>0</v>
      </c>
    </row>
    <row r="1795" spans="2:65" s="1" customFormat="1" ht="24.2" customHeight="1">
      <c r="B1795" s="33"/>
      <c r="C1795" s="123" t="s">
        <v>2761</v>
      </c>
      <c r="D1795" s="123" t="s">
        <v>150</v>
      </c>
      <c r="E1795" s="124" t="s">
        <v>2762</v>
      </c>
      <c r="F1795" s="125" t="s">
        <v>2763</v>
      </c>
      <c r="G1795" s="126" t="s">
        <v>153</v>
      </c>
      <c r="H1795" s="127">
        <v>144.41999999999999</v>
      </c>
      <c r="I1795" s="128"/>
      <c r="J1795" s="129">
        <f>ROUND(I1795*H1795,2)</f>
        <v>0</v>
      </c>
      <c r="K1795" s="125" t="s">
        <v>154</v>
      </c>
      <c r="L1795" s="33"/>
      <c r="M1795" s="130" t="s">
        <v>19</v>
      </c>
      <c r="N1795" s="131" t="s">
        <v>42</v>
      </c>
      <c r="P1795" s="132">
        <f>O1795*H1795</f>
        <v>0</v>
      </c>
      <c r="Q1795" s="132">
        <v>0</v>
      </c>
      <c r="R1795" s="132">
        <f>Q1795*H1795</f>
        <v>0</v>
      </c>
      <c r="S1795" s="132">
        <v>0</v>
      </c>
      <c r="T1795" s="133">
        <f>S1795*H1795</f>
        <v>0</v>
      </c>
      <c r="AR1795" s="134" t="s">
        <v>276</v>
      </c>
      <c r="AT1795" s="134" t="s">
        <v>150</v>
      </c>
      <c r="AU1795" s="134" t="s">
        <v>78</v>
      </c>
      <c r="AY1795" s="18" t="s">
        <v>147</v>
      </c>
      <c r="BE1795" s="135">
        <f>IF(N1795="základní",J1795,0)</f>
        <v>0</v>
      </c>
      <c r="BF1795" s="135">
        <f>IF(N1795="snížená",J1795,0)</f>
        <v>0</v>
      </c>
      <c r="BG1795" s="135">
        <f>IF(N1795="zákl. přenesená",J1795,0)</f>
        <v>0</v>
      </c>
      <c r="BH1795" s="135">
        <f>IF(N1795="sníž. přenesená",J1795,0)</f>
        <v>0</v>
      </c>
      <c r="BI1795" s="135">
        <f>IF(N1795="nulová",J1795,0)</f>
        <v>0</v>
      </c>
      <c r="BJ1795" s="18" t="s">
        <v>76</v>
      </c>
      <c r="BK1795" s="135">
        <f>ROUND(I1795*H1795,2)</f>
        <v>0</v>
      </c>
      <c r="BL1795" s="18" t="s">
        <v>276</v>
      </c>
      <c r="BM1795" s="134" t="s">
        <v>2764</v>
      </c>
    </row>
    <row r="1796" spans="2:65" s="1" customFormat="1">
      <c r="B1796" s="33"/>
      <c r="D1796" s="136" t="s">
        <v>157</v>
      </c>
      <c r="F1796" s="137" t="s">
        <v>2765</v>
      </c>
      <c r="I1796" s="138"/>
      <c r="L1796" s="33"/>
      <c r="M1796" s="139"/>
      <c r="T1796" s="54"/>
      <c r="AT1796" s="18" t="s">
        <v>157</v>
      </c>
      <c r="AU1796" s="18" t="s">
        <v>78</v>
      </c>
    </row>
    <row r="1797" spans="2:65" s="12" customFormat="1">
      <c r="B1797" s="140"/>
      <c r="D1797" s="141" t="s">
        <v>159</v>
      </c>
      <c r="E1797" s="142" t="s">
        <v>19</v>
      </c>
      <c r="F1797" s="143" t="s">
        <v>2766</v>
      </c>
      <c r="H1797" s="142" t="s">
        <v>19</v>
      </c>
      <c r="I1797" s="144"/>
      <c r="L1797" s="140"/>
      <c r="M1797" s="145"/>
      <c r="T1797" s="146"/>
      <c r="AT1797" s="142" t="s">
        <v>159</v>
      </c>
      <c r="AU1797" s="142" t="s">
        <v>78</v>
      </c>
      <c r="AV1797" s="12" t="s">
        <v>76</v>
      </c>
      <c r="AW1797" s="12" t="s">
        <v>32</v>
      </c>
      <c r="AX1797" s="12" t="s">
        <v>71</v>
      </c>
      <c r="AY1797" s="142" t="s">
        <v>147</v>
      </c>
    </row>
    <row r="1798" spans="2:65" s="13" customFormat="1">
      <c r="B1798" s="147"/>
      <c r="D1798" s="141" t="s">
        <v>159</v>
      </c>
      <c r="E1798" s="148" t="s">
        <v>19</v>
      </c>
      <c r="F1798" s="149" t="s">
        <v>2767</v>
      </c>
      <c r="H1798" s="150">
        <v>134.08000000000001</v>
      </c>
      <c r="I1798" s="151"/>
      <c r="L1798" s="147"/>
      <c r="M1798" s="152"/>
      <c r="T1798" s="153"/>
      <c r="AT1798" s="148" t="s">
        <v>159</v>
      </c>
      <c r="AU1798" s="148" t="s">
        <v>78</v>
      </c>
      <c r="AV1798" s="13" t="s">
        <v>78</v>
      </c>
      <c r="AW1798" s="13" t="s">
        <v>32</v>
      </c>
      <c r="AX1798" s="13" t="s">
        <v>71</v>
      </c>
      <c r="AY1798" s="148" t="s">
        <v>147</v>
      </c>
    </row>
    <row r="1799" spans="2:65" s="13" customFormat="1">
      <c r="B1799" s="147"/>
      <c r="D1799" s="141" t="s">
        <v>159</v>
      </c>
      <c r="E1799" s="148" t="s">
        <v>19</v>
      </c>
      <c r="F1799" s="149" t="s">
        <v>2768</v>
      </c>
      <c r="H1799" s="150">
        <v>10.34</v>
      </c>
      <c r="I1799" s="151"/>
      <c r="L1799" s="147"/>
      <c r="M1799" s="152"/>
      <c r="T1799" s="153"/>
      <c r="AT1799" s="148" t="s">
        <v>159</v>
      </c>
      <c r="AU1799" s="148" t="s">
        <v>78</v>
      </c>
      <c r="AV1799" s="13" t="s">
        <v>78</v>
      </c>
      <c r="AW1799" s="13" t="s">
        <v>32</v>
      </c>
      <c r="AX1799" s="13" t="s">
        <v>71</v>
      </c>
      <c r="AY1799" s="148" t="s">
        <v>147</v>
      </c>
    </row>
    <row r="1800" spans="2:65" s="14" customFormat="1">
      <c r="B1800" s="154"/>
      <c r="D1800" s="141" t="s">
        <v>159</v>
      </c>
      <c r="E1800" s="155" t="s">
        <v>19</v>
      </c>
      <c r="F1800" s="156" t="s">
        <v>163</v>
      </c>
      <c r="H1800" s="157">
        <v>144.41999999999999</v>
      </c>
      <c r="I1800" s="158"/>
      <c r="L1800" s="154"/>
      <c r="M1800" s="159"/>
      <c r="T1800" s="160"/>
      <c r="AT1800" s="155" t="s">
        <v>159</v>
      </c>
      <c r="AU1800" s="155" t="s">
        <v>78</v>
      </c>
      <c r="AV1800" s="14" t="s">
        <v>155</v>
      </c>
      <c r="AW1800" s="14" t="s">
        <v>32</v>
      </c>
      <c r="AX1800" s="14" t="s">
        <v>76</v>
      </c>
      <c r="AY1800" s="155" t="s">
        <v>147</v>
      </c>
    </row>
    <row r="1801" spans="2:65" s="1" customFormat="1" ht="24.2" customHeight="1">
      <c r="B1801" s="33"/>
      <c r="C1801" s="123" t="s">
        <v>2769</v>
      </c>
      <c r="D1801" s="123" t="s">
        <v>150</v>
      </c>
      <c r="E1801" s="124" t="s">
        <v>2770</v>
      </c>
      <c r="F1801" s="125" t="s">
        <v>2771</v>
      </c>
      <c r="G1801" s="126" t="s">
        <v>153</v>
      </c>
      <c r="H1801" s="127">
        <v>144.41999999999999</v>
      </c>
      <c r="I1801" s="128"/>
      <c r="J1801" s="129">
        <f>ROUND(I1801*H1801,2)</f>
        <v>0</v>
      </c>
      <c r="K1801" s="125" t="s">
        <v>154</v>
      </c>
      <c r="L1801" s="33"/>
      <c r="M1801" s="130" t="s">
        <v>19</v>
      </c>
      <c r="N1801" s="131" t="s">
        <v>42</v>
      </c>
      <c r="P1801" s="132">
        <f>O1801*H1801</f>
        <v>0</v>
      </c>
      <c r="Q1801" s="132">
        <v>3.0000000000000001E-5</v>
      </c>
      <c r="R1801" s="132">
        <f>Q1801*H1801</f>
        <v>4.3325999999999998E-3</v>
      </c>
      <c r="S1801" s="132">
        <v>0</v>
      </c>
      <c r="T1801" s="133">
        <f>S1801*H1801</f>
        <v>0</v>
      </c>
      <c r="AR1801" s="134" t="s">
        <v>276</v>
      </c>
      <c r="AT1801" s="134" t="s">
        <v>150</v>
      </c>
      <c r="AU1801" s="134" t="s">
        <v>78</v>
      </c>
      <c r="AY1801" s="18" t="s">
        <v>147</v>
      </c>
      <c r="BE1801" s="135">
        <f>IF(N1801="základní",J1801,0)</f>
        <v>0</v>
      </c>
      <c r="BF1801" s="135">
        <f>IF(N1801="snížená",J1801,0)</f>
        <v>0</v>
      </c>
      <c r="BG1801" s="135">
        <f>IF(N1801="zákl. přenesená",J1801,0)</f>
        <v>0</v>
      </c>
      <c r="BH1801" s="135">
        <f>IF(N1801="sníž. přenesená",J1801,0)</f>
        <v>0</v>
      </c>
      <c r="BI1801" s="135">
        <f>IF(N1801="nulová",J1801,0)</f>
        <v>0</v>
      </c>
      <c r="BJ1801" s="18" t="s">
        <v>76</v>
      </c>
      <c r="BK1801" s="135">
        <f>ROUND(I1801*H1801,2)</f>
        <v>0</v>
      </c>
      <c r="BL1801" s="18" t="s">
        <v>276</v>
      </c>
      <c r="BM1801" s="134" t="s">
        <v>2772</v>
      </c>
    </row>
    <row r="1802" spans="2:65" s="1" customFormat="1">
      <c r="B1802" s="33"/>
      <c r="D1802" s="136" t="s">
        <v>157</v>
      </c>
      <c r="F1802" s="137" t="s">
        <v>2773</v>
      </c>
      <c r="I1802" s="138"/>
      <c r="L1802" s="33"/>
      <c r="M1802" s="139"/>
      <c r="T1802" s="54"/>
      <c r="AT1802" s="18" t="s">
        <v>157</v>
      </c>
      <c r="AU1802" s="18" t="s">
        <v>78</v>
      </c>
    </row>
    <row r="1803" spans="2:65" s="12" customFormat="1">
      <c r="B1803" s="140"/>
      <c r="D1803" s="141" t="s">
        <v>159</v>
      </c>
      <c r="E1803" s="142" t="s">
        <v>19</v>
      </c>
      <c r="F1803" s="143" t="s">
        <v>2766</v>
      </c>
      <c r="H1803" s="142" t="s">
        <v>19</v>
      </c>
      <c r="I1803" s="144"/>
      <c r="L1803" s="140"/>
      <c r="M1803" s="145"/>
      <c r="T1803" s="146"/>
      <c r="AT1803" s="142" t="s">
        <v>159</v>
      </c>
      <c r="AU1803" s="142" t="s">
        <v>78</v>
      </c>
      <c r="AV1803" s="12" t="s">
        <v>76</v>
      </c>
      <c r="AW1803" s="12" t="s">
        <v>32</v>
      </c>
      <c r="AX1803" s="12" t="s">
        <v>71</v>
      </c>
      <c r="AY1803" s="142" t="s">
        <v>147</v>
      </c>
    </row>
    <row r="1804" spans="2:65" s="13" customFormat="1">
      <c r="B1804" s="147"/>
      <c r="D1804" s="141" t="s">
        <v>159</v>
      </c>
      <c r="E1804" s="148" t="s">
        <v>19</v>
      </c>
      <c r="F1804" s="149" t="s">
        <v>2767</v>
      </c>
      <c r="H1804" s="150">
        <v>134.08000000000001</v>
      </c>
      <c r="I1804" s="151"/>
      <c r="L1804" s="147"/>
      <c r="M1804" s="152"/>
      <c r="T1804" s="153"/>
      <c r="AT1804" s="148" t="s">
        <v>159</v>
      </c>
      <c r="AU1804" s="148" t="s">
        <v>78</v>
      </c>
      <c r="AV1804" s="13" t="s">
        <v>78</v>
      </c>
      <c r="AW1804" s="13" t="s">
        <v>32</v>
      </c>
      <c r="AX1804" s="13" t="s">
        <v>71</v>
      </c>
      <c r="AY1804" s="148" t="s">
        <v>147</v>
      </c>
    </row>
    <row r="1805" spans="2:65" s="13" customFormat="1">
      <c r="B1805" s="147"/>
      <c r="D1805" s="141" t="s">
        <v>159</v>
      </c>
      <c r="E1805" s="148" t="s">
        <v>19</v>
      </c>
      <c r="F1805" s="149" t="s">
        <v>2768</v>
      </c>
      <c r="H1805" s="150">
        <v>10.34</v>
      </c>
      <c r="I1805" s="151"/>
      <c r="L1805" s="147"/>
      <c r="M1805" s="152"/>
      <c r="T1805" s="153"/>
      <c r="AT1805" s="148" t="s">
        <v>159</v>
      </c>
      <c r="AU1805" s="148" t="s">
        <v>78</v>
      </c>
      <c r="AV1805" s="13" t="s">
        <v>78</v>
      </c>
      <c r="AW1805" s="13" t="s">
        <v>32</v>
      </c>
      <c r="AX1805" s="13" t="s">
        <v>71</v>
      </c>
      <c r="AY1805" s="148" t="s">
        <v>147</v>
      </c>
    </row>
    <row r="1806" spans="2:65" s="14" customFormat="1">
      <c r="B1806" s="154"/>
      <c r="D1806" s="141" t="s">
        <v>159</v>
      </c>
      <c r="E1806" s="155" t="s">
        <v>19</v>
      </c>
      <c r="F1806" s="156" t="s">
        <v>163</v>
      </c>
      <c r="H1806" s="157">
        <v>144.41999999999999</v>
      </c>
      <c r="I1806" s="158"/>
      <c r="L1806" s="154"/>
      <c r="M1806" s="159"/>
      <c r="T1806" s="160"/>
      <c r="AT1806" s="155" t="s">
        <v>159</v>
      </c>
      <c r="AU1806" s="155" t="s">
        <v>78</v>
      </c>
      <c r="AV1806" s="14" t="s">
        <v>155</v>
      </c>
      <c r="AW1806" s="14" t="s">
        <v>32</v>
      </c>
      <c r="AX1806" s="14" t="s">
        <v>76</v>
      </c>
      <c r="AY1806" s="155" t="s">
        <v>147</v>
      </c>
    </row>
    <row r="1807" spans="2:65" s="1" customFormat="1" ht="37.9" customHeight="1">
      <c r="B1807" s="33"/>
      <c r="C1807" s="123" t="s">
        <v>2774</v>
      </c>
      <c r="D1807" s="123" t="s">
        <v>150</v>
      </c>
      <c r="E1807" s="124" t="s">
        <v>2775</v>
      </c>
      <c r="F1807" s="125" t="s">
        <v>2776</v>
      </c>
      <c r="G1807" s="126" t="s">
        <v>153</v>
      </c>
      <c r="H1807" s="127">
        <v>144.41999999999999</v>
      </c>
      <c r="I1807" s="128"/>
      <c r="J1807" s="129">
        <f>ROUND(I1807*H1807,2)</f>
        <v>0</v>
      </c>
      <c r="K1807" s="125" t="s">
        <v>154</v>
      </c>
      <c r="L1807" s="33"/>
      <c r="M1807" s="130" t="s">
        <v>19</v>
      </c>
      <c r="N1807" s="131" t="s">
        <v>42</v>
      </c>
      <c r="P1807" s="132">
        <f>O1807*H1807</f>
        <v>0</v>
      </c>
      <c r="Q1807" s="132">
        <v>4.4999999999999997E-3</v>
      </c>
      <c r="R1807" s="132">
        <f>Q1807*H1807</f>
        <v>0.64988999999999986</v>
      </c>
      <c r="S1807" s="132">
        <v>0</v>
      </c>
      <c r="T1807" s="133">
        <f>S1807*H1807</f>
        <v>0</v>
      </c>
      <c r="AR1807" s="134" t="s">
        <v>276</v>
      </c>
      <c r="AT1807" s="134" t="s">
        <v>150</v>
      </c>
      <c r="AU1807" s="134" t="s">
        <v>78</v>
      </c>
      <c r="AY1807" s="18" t="s">
        <v>147</v>
      </c>
      <c r="BE1807" s="135">
        <f>IF(N1807="základní",J1807,0)</f>
        <v>0</v>
      </c>
      <c r="BF1807" s="135">
        <f>IF(N1807="snížená",J1807,0)</f>
        <v>0</v>
      </c>
      <c r="BG1807" s="135">
        <f>IF(N1807="zákl. přenesená",J1807,0)</f>
        <v>0</v>
      </c>
      <c r="BH1807" s="135">
        <f>IF(N1807="sníž. přenesená",J1807,0)</f>
        <v>0</v>
      </c>
      <c r="BI1807" s="135">
        <f>IF(N1807="nulová",J1807,0)</f>
        <v>0</v>
      </c>
      <c r="BJ1807" s="18" t="s">
        <v>76</v>
      </c>
      <c r="BK1807" s="135">
        <f>ROUND(I1807*H1807,2)</f>
        <v>0</v>
      </c>
      <c r="BL1807" s="18" t="s">
        <v>276</v>
      </c>
      <c r="BM1807" s="134" t="s">
        <v>2777</v>
      </c>
    </row>
    <row r="1808" spans="2:65" s="1" customFormat="1">
      <c r="B1808" s="33"/>
      <c r="D1808" s="136" t="s">
        <v>157</v>
      </c>
      <c r="F1808" s="137" t="s">
        <v>2778</v>
      </c>
      <c r="I1808" s="138"/>
      <c r="L1808" s="33"/>
      <c r="M1808" s="139"/>
      <c r="T1808" s="54"/>
      <c r="AT1808" s="18" t="s">
        <v>157</v>
      </c>
      <c r="AU1808" s="18" t="s">
        <v>78</v>
      </c>
    </row>
    <row r="1809" spans="2:65" s="12" customFormat="1">
      <c r="B1809" s="140"/>
      <c r="D1809" s="141" t="s">
        <v>159</v>
      </c>
      <c r="E1809" s="142" t="s">
        <v>19</v>
      </c>
      <c r="F1809" s="143" t="s">
        <v>2766</v>
      </c>
      <c r="H1809" s="142" t="s">
        <v>19</v>
      </c>
      <c r="I1809" s="144"/>
      <c r="L1809" s="140"/>
      <c r="M1809" s="145"/>
      <c r="T1809" s="146"/>
      <c r="AT1809" s="142" t="s">
        <v>159</v>
      </c>
      <c r="AU1809" s="142" t="s">
        <v>78</v>
      </c>
      <c r="AV1809" s="12" t="s">
        <v>76</v>
      </c>
      <c r="AW1809" s="12" t="s">
        <v>32</v>
      </c>
      <c r="AX1809" s="12" t="s">
        <v>71</v>
      </c>
      <c r="AY1809" s="142" t="s">
        <v>147</v>
      </c>
    </row>
    <row r="1810" spans="2:65" s="13" customFormat="1">
      <c r="B1810" s="147"/>
      <c r="D1810" s="141" t="s">
        <v>159</v>
      </c>
      <c r="E1810" s="148" t="s">
        <v>19</v>
      </c>
      <c r="F1810" s="149" t="s">
        <v>2767</v>
      </c>
      <c r="H1810" s="150">
        <v>134.08000000000001</v>
      </c>
      <c r="I1810" s="151"/>
      <c r="L1810" s="147"/>
      <c r="M1810" s="152"/>
      <c r="T1810" s="153"/>
      <c r="AT1810" s="148" t="s">
        <v>159</v>
      </c>
      <c r="AU1810" s="148" t="s">
        <v>78</v>
      </c>
      <c r="AV1810" s="13" t="s">
        <v>78</v>
      </c>
      <c r="AW1810" s="13" t="s">
        <v>32</v>
      </c>
      <c r="AX1810" s="13" t="s">
        <v>71</v>
      </c>
      <c r="AY1810" s="148" t="s">
        <v>147</v>
      </c>
    </row>
    <row r="1811" spans="2:65" s="13" customFormat="1">
      <c r="B1811" s="147"/>
      <c r="D1811" s="141" t="s">
        <v>159</v>
      </c>
      <c r="E1811" s="148" t="s">
        <v>19</v>
      </c>
      <c r="F1811" s="149" t="s">
        <v>2768</v>
      </c>
      <c r="H1811" s="150">
        <v>10.34</v>
      </c>
      <c r="I1811" s="151"/>
      <c r="L1811" s="147"/>
      <c r="M1811" s="152"/>
      <c r="T1811" s="153"/>
      <c r="AT1811" s="148" t="s">
        <v>159</v>
      </c>
      <c r="AU1811" s="148" t="s">
        <v>78</v>
      </c>
      <c r="AV1811" s="13" t="s">
        <v>78</v>
      </c>
      <c r="AW1811" s="13" t="s">
        <v>32</v>
      </c>
      <c r="AX1811" s="13" t="s">
        <v>71</v>
      </c>
      <c r="AY1811" s="148" t="s">
        <v>147</v>
      </c>
    </row>
    <row r="1812" spans="2:65" s="14" customFormat="1">
      <c r="B1812" s="154"/>
      <c r="D1812" s="141" t="s">
        <v>159</v>
      </c>
      <c r="E1812" s="155" t="s">
        <v>19</v>
      </c>
      <c r="F1812" s="156" t="s">
        <v>163</v>
      </c>
      <c r="H1812" s="157">
        <v>144.41999999999999</v>
      </c>
      <c r="I1812" s="158"/>
      <c r="L1812" s="154"/>
      <c r="M1812" s="159"/>
      <c r="T1812" s="160"/>
      <c r="AT1812" s="155" t="s">
        <v>159</v>
      </c>
      <c r="AU1812" s="155" t="s">
        <v>78</v>
      </c>
      <c r="AV1812" s="14" t="s">
        <v>155</v>
      </c>
      <c r="AW1812" s="14" t="s">
        <v>32</v>
      </c>
      <c r="AX1812" s="14" t="s">
        <v>76</v>
      </c>
      <c r="AY1812" s="155" t="s">
        <v>147</v>
      </c>
    </row>
    <row r="1813" spans="2:65" s="1" customFormat="1" ht="24.2" customHeight="1">
      <c r="B1813" s="33"/>
      <c r="C1813" s="123" t="s">
        <v>2779</v>
      </c>
      <c r="D1813" s="123" t="s">
        <v>150</v>
      </c>
      <c r="E1813" s="124" t="s">
        <v>2780</v>
      </c>
      <c r="F1813" s="125" t="s">
        <v>2781</v>
      </c>
      <c r="G1813" s="126" t="s">
        <v>153</v>
      </c>
      <c r="H1813" s="127">
        <v>146.96</v>
      </c>
      <c r="I1813" s="128"/>
      <c r="J1813" s="129">
        <f>ROUND(I1813*H1813,2)</f>
        <v>0</v>
      </c>
      <c r="K1813" s="125" t="s">
        <v>154</v>
      </c>
      <c r="L1813" s="33"/>
      <c r="M1813" s="130" t="s">
        <v>19</v>
      </c>
      <c r="N1813" s="131" t="s">
        <v>42</v>
      </c>
      <c r="P1813" s="132">
        <f>O1813*H1813</f>
        <v>0</v>
      </c>
      <c r="Q1813" s="132">
        <v>0</v>
      </c>
      <c r="R1813" s="132">
        <f>Q1813*H1813</f>
        <v>0</v>
      </c>
      <c r="S1813" s="132">
        <v>2.5000000000000001E-3</v>
      </c>
      <c r="T1813" s="133">
        <f>S1813*H1813</f>
        <v>0.3674</v>
      </c>
      <c r="AR1813" s="134" t="s">
        <v>276</v>
      </c>
      <c r="AT1813" s="134" t="s">
        <v>150</v>
      </c>
      <c r="AU1813" s="134" t="s">
        <v>78</v>
      </c>
      <c r="AY1813" s="18" t="s">
        <v>147</v>
      </c>
      <c r="BE1813" s="135">
        <f>IF(N1813="základní",J1813,0)</f>
        <v>0</v>
      </c>
      <c r="BF1813" s="135">
        <f>IF(N1813="snížená",J1813,0)</f>
        <v>0</v>
      </c>
      <c r="BG1813" s="135">
        <f>IF(N1813="zákl. přenesená",J1813,0)</f>
        <v>0</v>
      </c>
      <c r="BH1813" s="135">
        <f>IF(N1813="sníž. přenesená",J1813,0)</f>
        <v>0</v>
      </c>
      <c r="BI1813" s="135">
        <f>IF(N1813="nulová",J1813,0)</f>
        <v>0</v>
      </c>
      <c r="BJ1813" s="18" t="s">
        <v>76</v>
      </c>
      <c r="BK1813" s="135">
        <f>ROUND(I1813*H1813,2)</f>
        <v>0</v>
      </c>
      <c r="BL1813" s="18" t="s">
        <v>276</v>
      </c>
      <c r="BM1813" s="134" t="s">
        <v>2782</v>
      </c>
    </row>
    <row r="1814" spans="2:65" s="1" customFormat="1">
      <c r="B1814" s="33"/>
      <c r="D1814" s="136" t="s">
        <v>157</v>
      </c>
      <c r="F1814" s="137" t="s">
        <v>2783</v>
      </c>
      <c r="I1814" s="138"/>
      <c r="L1814" s="33"/>
      <c r="M1814" s="139"/>
      <c r="T1814" s="54"/>
      <c r="AT1814" s="18" t="s">
        <v>157</v>
      </c>
      <c r="AU1814" s="18" t="s">
        <v>78</v>
      </c>
    </row>
    <row r="1815" spans="2:65" s="12" customFormat="1">
      <c r="B1815" s="140"/>
      <c r="D1815" s="141" t="s">
        <v>159</v>
      </c>
      <c r="E1815" s="142" t="s">
        <v>19</v>
      </c>
      <c r="F1815" s="143" t="s">
        <v>2784</v>
      </c>
      <c r="H1815" s="142" t="s">
        <v>19</v>
      </c>
      <c r="I1815" s="144"/>
      <c r="L1815" s="140"/>
      <c r="M1815" s="145"/>
      <c r="T1815" s="146"/>
      <c r="AT1815" s="142" t="s">
        <v>159</v>
      </c>
      <c r="AU1815" s="142" t="s">
        <v>78</v>
      </c>
      <c r="AV1815" s="12" t="s">
        <v>76</v>
      </c>
      <c r="AW1815" s="12" t="s">
        <v>32</v>
      </c>
      <c r="AX1815" s="12" t="s">
        <v>71</v>
      </c>
      <c r="AY1815" s="142" t="s">
        <v>147</v>
      </c>
    </row>
    <row r="1816" spans="2:65" s="13" customFormat="1">
      <c r="B1816" s="147"/>
      <c r="D1816" s="141" t="s">
        <v>159</v>
      </c>
      <c r="E1816" s="148" t="s">
        <v>19</v>
      </c>
      <c r="F1816" s="149" t="s">
        <v>2785</v>
      </c>
      <c r="H1816" s="150">
        <v>134.78</v>
      </c>
      <c r="I1816" s="151"/>
      <c r="L1816" s="147"/>
      <c r="M1816" s="152"/>
      <c r="T1816" s="153"/>
      <c r="AT1816" s="148" t="s">
        <v>159</v>
      </c>
      <c r="AU1816" s="148" t="s">
        <v>78</v>
      </c>
      <c r="AV1816" s="13" t="s">
        <v>78</v>
      </c>
      <c r="AW1816" s="13" t="s">
        <v>32</v>
      </c>
      <c r="AX1816" s="13" t="s">
        <v>71</v>
      </c>
      <c r="AY1816" s="148" t="s">
        <v>147</v>
      </c>
    </row>
    <row r="1817" spans="2:65" s="13" customFormat="1">
      <c r="B1817" s="147"/>
      <c r="D1817" s="141" t="s">
        <v>159</v>
      </c>
      <c r="E1817" s="148" t="s">
        <v>19</v>
      </c>
      <c r="F1817" s="149" t="s">
        <v>2786</v>
      </c>
      <c r="H1817" s="150">
        <v>12.18</v>
      </c>
      <c r="I1817" s="151"/>
      <c r="L1817" s="147"/>
      <c r="M1817" s="152"/>
      <c r="T1817" s="153"/>
      <c r="AT1817" s="148" t="s">
        <v>159</v>
      </c>
      <c r="AU1817" s="148" t="s">
        <v>78</v>
      </c>
      <c r="AV1817" s="13" t="s">
        <v>78</v>
      </c>
      <c r="AW1817" s="13" t="s">
        <v>32</v>
      </c>
      <c r="AX1817" s="13" t="s">
        <v>71</v>
      </c>
      <c r="AY1817" s="148" t="s">
        <v>147</v>
      </c>
    </row>
    <row r="1818" spans="2:65" s="14" customFormat="1">
      <c r="B1818" s="154"/>
      <c r="D1818" s="141" t="s">
        <v>159</v>
      </c>
      <c r="E1818" s="155" t="s">
        <v>19</v>
      </c>
      <c r="F1818" s="156" t="s">
        <v>163</v>
      </c>
      <c r="H1818" s="157">
        <v>146.96</v>
      </c>
      <c r="I1818" s="158"/>
      <c r="L1818" s="154"/>
      <c r="M1818" s="159"/>
      <c r="T1818" s="160"/>
      <c r="AT1818" s="155" t="s">
        <v>159</v>
      </c>
      <c r="AU1818" s="155" t="s">
        <v>78</v>
      </c>
      <c r="AV1818" s="14" t="s">
        <v>155</v>
      </c>
      <c r="AW1818" s="14" t="s">
        <v>32</v>
      </c>
      <c r="AX1818" s="14" t="s">
        <v>76</v>
      </c>
      <c r="AY1818" s="155" t="s">
        <v>147</v>
      </c>
    </row>
    <row r="1819" spans="2:65" s="1" customFormat="1" ht="33" customHeight="1">
      <c r="B1819" s="33"/>
      <c r="C1819" s="123" t="s">
        <v>2787</v>
      </c>
      <c r="D1819" s="123" t="s">
        <v>150</v>
      </c>
      <c r="E1819" s="124" t="s">
        <v>2788</v>
      </c>
      <c r="F1819" s="125" t="s">
        <v>2789</v>
      </c>
      <c r="G1819" s="126" t="s">
        <v>153</v>
      </c>
      <c r="H1819" s="127">
        <v>144.41999999999999</v>
      </c>
      <c r="I1819" s="128"/>
      <c r="J1819" s="129">
        <f>ROUND(I1819*H1819,2)</f>
        <v>0</v>
      </c>
      <c r="K1819" s="125" t="s">
        <v>154</v>
      </c>
      <c r="L1819" s="33"/>
      <c r="M1819" s="130" t="s">
        <v>19</v>
      </c>
      <c r="N1819" s="131" t="s">
        <v>42</v>
      </c>
      <c r="P1819" s="132">
        <f>O1819*H1819</f>
        <v>0</v>
      </c>
      <c r="Q1819" s="132">
        <v>4.0000000000000002E-4</v>
      </c>
      <c r="R1819" s="132">
        <f>Q1819*H1819</f>
        <v>5.7768E-2</v>
      </c>
      <c r="S1819" s="132">
        <v>0</v>
      </c>
      <c r="T1819" s="133">
        <f>S1819*H1819</f>
        <v>0</v>
      </c>
      <c r="AR1819" s="134" t="s">
        <v>276</v>
      </c>
      <c r="AT1819" s="134" t="s">
        <v>150</v>
      </c>
      <c r="AU1819" s="134" t="s">
        <v>78</v>
      </c>
      <c r="AY1819" s="18" t="s">
        <v>147</v>
      </c>
      <c r="BE1819" s="135">
        <f>IF(N1819="základní",J1819,0)</f>
        <v>0</v>
      </c>
      <c r="BF1819" s="135">
        <f>IF(N1819="snížená",J1819,0)</f>
        <v>0</v>
      </c>
      <c r="BG1819" s="135">
        <f>IF(N1819="zákl. přenesená",J1819,0)</f>
        <v>0</v>
      </c>
      <c r="BH1819" s="135">
        <f>IF(N1819="sníž. přenesená",J1819,0)</f>
        <v>0</v>
      </c>
      <c r="BI1819" s="135">
        <f>IF(N1819="nulová",J1819,0)</f>
        <v>0</v>
      </c>
      <c r="BJ1819" s="18" t="s">
        <v>76</v>
      </c>
      <c r="BK1819" s="135">
        <f>ROUND(I1819*H1819,2)</f>
        <v>0</v>
      </c>
      <c r="BL1819" s="18" t="s">
        <v>276</v>
      </c>
      <c r="BM1819" s="134" t="s">
        <v>2790</v>
      </c>
    </row>
    <row r="1820" spans="2:65" s="1" customFormat="1">
      <c r="B1820" s="33"/>
      <c r="D1820" s="136" t="s">
        <v>157</v>
      </c>
      <c r="F1820" s="137" t="s">
        <v>2791</v>
      </c>
      <c r="I1820" s="138"/>
      <c r="L1820" s="33"/>
      <c r="M1820" s="139"/>
      <c r="T1820" s="54"/>
      <c r="AT1820" s="18" t="s">
        <v>157</v>
      </c>
      <c r="AU1820" s="18" t="s">
        <v>78</v>
      </c>
    </row>
    <row r="1821" spans="2:65" s="12" customFormat="1">
      <c r="B1821" s="140"/>
      <c r="D1821" s="141" t="s">
        <v>159</v>
      </c>
      <c r="E1821" s="142" t="s">
        <v>19</v>
      </c>
      <c r="F1821" s="143" t="s">
        <v>2792</v>
      </c>
      <c r="H1821" s="142" t="s">
        <v>19</v>
      </c>
      <c r="I1821" s="144"/>
      <c r="L1821" s="140"/>
      <c r="M1821" s="145"/>
      <c r="T1821" s="146"/>
      <c r="AT1821" s="142" t="s">
        <v>159</v>
      </c>
      <c r="AU1821" s="142" t="s">
        <v>78</v>
      </c>
      <c r="AV1821" s="12" t="s">
        <v>76</v>
      </c>
      <c r="AW1821" s="12" t="s">
        <v>32</v>
      </c>
      <c r="AX1821" s="12" t="s">
        <v>71</v>
      </c>
      <c r="AY1821" s="142" t="s">
        <v>147</v>
      </c>
    </row>
    <row r="1822" spans="2:65" s="13" customFormat="1">
      <c r="B1822" s="147"/>
      <c r="D1822" s="141" t="s">
        <v>159</v>
      </c>
      <c r="E1822" s="148" t="s">
        <v>19</v>
      </c>
      <c r="F1822" s="149" t="s">
        <v>2767</v>
      </c>
      <c r="H1822" s="150">
        <v>134.08000000000001</v>
      </c>
      <c r="I1822" s="151"/>
      <c r="L1822" s="147"/>
      <c r="M1822" s="152"/>
      <c r="T1822" s="153"/>
      <c r="AT1822" s="148" t="s">
        <v>159</v>
      </c>
      <c r="AU1822" s="148" t="s">
        <v>78</v>
      </c>
      <c r="AV1822" s="13" t="s">
        <v>78</v>
      </c>
      <c r="AW1822" s="13" t="s">
        <v>32</v>
      </c>
      <c r="AX1822" s="13" t="s">
        <v>71</v>
      </c>
      <c r="AY1822" s="148" t="s">
        <v>147</v>
      </c>
    </row>
    <row r="1823" spans="2:65" s="13" customFormat="1">
      <c r="B1823" s="147"/>
      <c r="D1823" s="141" t="s">
        <v>159</v>
      </c>
      <c r="E1823" s="148" t="s">
        <v>19</v>
      </c>
      <c r="F1823" s="149" t="s">
        <v>2768</v>
      </c>
      <c r="H1823" s="150">
        <v>10.34</v>
      </c>
      <c r="I1823" s="151"/>
      <c r="L1823" s="147"/>
      <c r="M1823" s="152"/>
      <c r="T1823" s="153"/>
      <c r="AT1823" s="148" t="s">
        <v>159</v>
      </c>
      <c r="AU1823" s="148" t="s">
        <v>78</v>
      </c>
      <c r="AV1823" s="13" t="s">
        <v>78</v>
      </c>
      <c r="AW1823" s="13" t="s">
        <v>32</v>
      </c>
      <c r="AX1823" s="13" t="s">
        <v>71</v>
      </c>
      <c r="AY1823" s="148" t="s">
        <v>147</v>
      </c>
    </row>
    <row r="1824" spans="2:65" s="14" customFormat="1">
      <c r="B1824" s="154"/>
      <c r="D1824" s="141" t="s">
        <v>159</v>
      </c>
      <c r="E1824" s="155" t="s">
        <v>19</v>
      </c>
      <c r="F1824" s="156" t="s">
        <v>163</v>
      </c>
      <c r="H1824" s="157">
        <v>144.41999999999999</v>
      </c>
      <c r="I1824" s="158"/>
      <c r="L1824" s="154"/>
      <c r="M1824" s="159"/>
      <c r="T1824" s="160"/>
      <c r="AT1824" s="155" t="s">
        <v>159</v>
      </c>
      <c r="AU1824" s="155" t="s">
        <v>78</v>
      </c>
      <c r="AV1824" s="14" t="s">
        <v>155</v>
      </c>
      <c r="AW1824" s="14" t="s">
        <v>32</v>
      </c>
      <c r="AX1824" s="14" t="s">
        <v>76</v>
      </c>
      <c r="AY1824" s="155" t="s">
        <v>147</v>
      </c>
    </row>
    <row r="1825" spans="2:65" s="1" customFormat="1" ht="24.2" customHeight="1">
      <c r="B1825" s="33"/>
      <c r="C1825" s="161" t="s">
        <v>2793</v>
      </c>
      <c r="D1825" s="161" t="s">
        <v>338</v>
      </c>
      <c r="E1825" s="162" t="s">
        <v>2794</v>
      </c>
      <c r="F1825" s="163" t="s">
        <v>2795</v>
      </c>
      <c r="G1825" s="164" t="s">
        <v>153</v>
      </c>
      <c r="H1825" s="165">
        <v>158.86199999999999</v>
      </c>
      <c r="I1825" s="166"/>
      <c r="J1825" s="167">
        <f>ROUND(I1825*H1825,2)</f>
        <v>0</v>
      </c>
      <c r="K1825" s="163" t="s">
        <v>154</v>
      </c>
      <c r="L1825" s="168"/>
      <c r="M1825" s="169" t="s">
        <v>19</v>
      </c>
      <c r="N1825" s="170" t="s">
        <v>42</v>
      </c>
      <c r="P1825" s="132">
        <f>O1825*H1825</f>
        <v>0</v>
      </c>
      <c r="Q1825" s="132">
        <v>2.5999999999999999E-3</v>
      </c>
      <c r="R1825" s="132">
        <f>Q1825*H1825</f>
        <v>0.41304119999999994</v>
      </c>
      <c r="S1825" s="132">
        <v>0</v>
      </c>
      <c r="T1825" s="133">
        <f>S1825*H1825</f>
        <v>0</v>
      </c>
      <c r="AR1825" s="134" t="s">
        <v>381</v>
      </c>
      <c r="AT1825" s="134" t="s">
        <v>338</v>
      </c>
      <c r="AU1825" s="134" t="s">
        <v>78</v>
      </c>
      <c r="AY1825" s="18" t="s">
        <v>147</v>
      </c>
      <c r="BE1825" s="135">
        <f>IF(N1825="základní",J1825,0)</f>
        <v>0</v>
      </c>
      <c r="BF1825" s="135">
        <f>IF(N1825="snížená",J1825,0)</f>
        <v>0</v>
      </c>
      <c r="BG1825" s="135">
        <f>IF(N1825="zákl. přenesená",J1825,0)</f>
        <v>0</v>
      </c>
      <c r="BH1825" s="135">
        <f>IF(N1825="sníž. přenesená",J1825,0)</f>
        <v>0</v>
      </c>
      <c r="BI1825" s="135">
        <f>IF(N1825="nulová",J1825,0)</f>
        <v>0</v>
      </c>
      <c r="BJ1825" s="18" t="s">
        <v>76</v>
      </c>
      <c r="BK1825" s="135">
        <f>ROUND(I1825*H1825,2)</f>
        <v>0</v>
      </c>
      <c r="BL1825" s="18" t="s">
        <v>276</v>
      </c>
      <c r="BM1825" s="134" t="s">
        <v>2796</v>
      </c>
    </row>
    <row r="1826" spans="2:65" s="13" customFormat="1">
      <c r="B1826" s="147"/>
      <c r="D1826" s="141" t="s">
        <v>159</v>
      </c>
      <c r="F1826" s="149" t="s">
        <v>2797</v>
      </c>
      <c r="H1826" s="150">
        <v>158.86199999999999</v>
      </c>
      <c r="I1826" s="151"/>
      <c r="L1826" s="147"/>
      <c r="M1826" s="152"/>
      <c r="T1826" s="153"/>
      <c r="AT1826" s="148" t="s">
        <v>159</v>
      </c>
      <c r="AU1826" s="148" t="s">
        <v>78</v>
      </c>
      <c r="AV1826" s="13" t="s">
        <v>78</v>
      </c>
      <c r="AW1826" s="13" t="s">
        <v>4</v>
      </c>
      <c r="AX1826" s="13" t="s">
        <v>76</v>
      </c>
      <c r="AY1826" s="148" t="s">
        <v>147</v>
      </c>
    </row>
    <row r="1827" spans="2:65" s="1" customFormat="1" ht="21.75" customHeight="1">
      <c r="B1827" s="33"/>
      <c r="C1827" s="123" t="s">
        <v>2798</v>
      </c>
      <c r="D1827" s="123" t="s">
        <v>150</v>
      </c>
      <c r="E1827" s="124" t="s">
        <v>2799</v>
      </c>
      <c r="F1827" s="125" t="s">
        <v>2800</v>
      </c>
      <c r="G1827" s="126" t="s">
        <v>317</v>
      </c>
      <c r="H1827" s="127">
        <v>0</v>
      </c>
      <c r="I1827" s="128"/>
      <c r="J1827" s="129">
        <f>ROUND(I1827*H1827,2)</f>
        <v>0</v>
      </c>
      <c r="K1827" s="125" t="s">
        <v>154</v>
      </c>
      <c r="L1827" s="33"/>
      <c r="M1827" s="130" t="s">
        <v>19</v>
      </c>
      <c r="N1827" s="131" t="s">
        <v>42</v>
      </c>
      <c r="P1827" s="132">
        <f>O1827*H1827</f>
        <v>0</v>
      </c>
      <c r="Q1827" s="132">
        <v>0</v>
      </c>
      <c r="R1827" s="132">
        <f>Q1827*H1827</f>
        <v>0</v>
      </c>
      <c r="S1827" s="132">
        <v>2.9999999999999997E-4</v>
      </c>
      <c r="T1827" s="133">
        <f>S1827*H1827</f>
        <v>0</v>
      </c>
      <c r="AR1827" s="134" t="s">
        <v>276</v>
      </c>
      <c r="AT1827" s="134" t="s">
        <v>150</v>
      </c>
      <c r="AU1827" s="134" t="s">
        <v>78</v>
      </c>
      <c r="AY1827" s="18" t="s">
        <v>147</v>
      </c>
      <c r="BE1827" s="135">
        <f>IF(N1827="základní",J1827,0)</f>
        <v>0</v>
      </c>
      <c r="BF1827" s="135">
        <f>IF(N1827="snížená",J1827,0)</f>
        <v>0</v>
      </c>
      <c r="BG1827" s="135">
        <f>IF(N1827="zákl. přenesená",J1827,0)</f>
        <v>0</v>
      </c>
      <c r="BH1827" s="135">
        <f>IF(N1827="sníž. přenesená",J1827,0)</f>
        <v>0</v>
      </c>
      <c r="BI1827" s="135">
        <f>IF(N1827="nulová",J1827,0)</f>
        <v>0</v>
      </c>
      <c r="BJ1827" s="18" t="s">
        <v>76</v>
      </c>
      <c r="BK1827" s="135">
        <f>ROUND(I1827*H1827,2)</f>
        <v>0</v>
      </c>
      <c r="BL1827" s="18" t="s">
        <v>276</v>
      </c>
      <c r="BM1827" s="134" t="s">
        <v>2801</v>
      </c>
    </row>
    <row r="1828" spans="2:65" s="1" customFormat="1">
      <c r="B1828" s="33"/>
      <c r="D1828" s="136" t="s">
        <v>157</v>
      </c>
      <c r="F1828" s="137" t="s">
        <v>2802</v>
      </c>
      <c r="I1828" s="138"/>
      <c r="L1828" s="33"/>
      <c r="M1828" s="139"/>
      <c r="T1828" s="54"/>
      <c r="AT1828" s="18" t="s">
        <v>157</v>
      </c>
      <c r="AU1828" s="18" t="s">
        <v>78</v>
      </c>
    </row>
    <row r="1829" spans="2:65" s="1" customFormat="1" ht="16.5" customHeight="1">
      <c r="B1829" s="33"/>
      <c r="C1829" s="123" t="s">
        <v>2803</v>
      </c>
      <c r="D1829" s="123" t="s">
        <v>150</v>
      </c>
      <c r="E1829" s="124" t="s">
        <v>2804</v>
      </c>
      <c r="F1829" s="125" t="s">
        <v>2805</v>
      </c>
      <c r="G1829" s="126" t="s">
        <v>317</v>
      </c>
      <c r="H1829" s="127">
        <v>66.605000000000004</v>
      </c>
      <c r="I1829" s="128"/>
      <c r="J1829" s="129">
        <f>ROUND(I1829*H1829,2)</f>
        <v>0</v>
      </c>
      <c r="K1829" s="125" t="s">
        <v>154</v>
      </c>
      <c r="L1829" s="33"/>
      <c r="M1829" s="130" t="s">
        <v>19</v>
      </c>
      <c r="N1829" s="131" t="s">
        <v>42</v>
      </c>
      <c r="P1829" s="132">
        <f>O1829*H1829</f>
        <v>0</v>
      </c>
      <c r="Q1829" s="132">
        <v>1.0000000000000001E-5</v>
      </c>
      <c r="R1829" s="132">
        <f>Q1829*H1829</f>
        <v>6.6605000000000006E-4</v>
      </c>
      <c r="S1829" s="132">
        <v>0</v>
      </c>
      <c r="T1829" s="133">
        <f>S1829*H1829</f>
        <v>0</v>
      </c>
      <c r="AR1829" s="134" t="s">
        <v>276</v>
      </c>
      <c r="AT1829" s="134" t="s">
        <v>150</v>
      </c>
      <c r="AU1829" s="134" t="s">
        <v>78</v>
      </c>
      <c r="AY1829" s="18" t="s">
        <v>147</v>
      </c>
      <c r="BE1829" s="135">
        <f>IF(N1829="základní",J1829,0)</f>
        <v>0</v>
      </c>
      <c r="BF1829" s="135">
        <f>IF(N1829="snížená",J1829,0)</f>
        <v>0</v>
      </c>
      <c r="BG1829" s="135">
        <f>IF(N1829="zákl. přenesená",J1829,0)</f>
        <v>0</v>
      </c>
      <c r="BH1829" s="135">
        <f>IF(N1829="sníž. přenesená",J1829,0)</f>
        <v>0</v>
      </c>
      <c r="BI1829" s="135">
        <f>IF(N1829="nulová",J1829,0)</f>
        <v>0</v>
      </c>
      <c r="BJ1829" s="18" t="s">
        <v>76</v>
      </c>
      <c r="BK1829" s="135">
        <f>ROUND(I1829*H1829,2)</f>
        <v>0</v>
      </c>
      <c r="BL1829" s="18" t="s">
        <v>276</v>
      </c>
      <c r="BM1829" s="134" t="s">
        <v>2806</v>
      </c>
    </row>
    <row r="1830" spans="2:65" s="1" customFormat="1">
      <c r="B1830" s="33"/>
      <c r="D1830" s="136" t="s">
        <v>157</v>
      </c>
      <c r="F1830" s="137" t="s">
        <v>2807</v>
      </c>
      <c r="I1830" s="138"/>
      <c r="L1830" s="33"/>
      <c r="M1830" s="139"/>
      <c r="T1830" s="54"/>
      <c r="AT1830" s="18" t="s">
        <v>157</v>
      </c>
      <c r="AU1830" s="18" t="s">
        <v>78</v>
      </c>
    </row>
    <row r="1831" spans="2:65" s="12" customFormat="1">
      <c r="B1831" s="140"/>
      <c r="D1831" s="141" t="s">
        <v>159</v>
      </c>
      <c r="E1831" s="142" t="s">
        <v>19</v>
      </c>
      <c r="F1831" s="143" t="s">
        <v>2808</v>
      </c>
      <c r="H1831" s="142" t="s">
        <v>19</v>
      </c>
      <c r="I1831" s="144"/>
      <c r="L1831" s="140"/>
      <c r="M1831" s="145"/>
      <c r="T1831" s="146"/>
      <c r="AT1831" s="142" t="s">
        <v>159</v>
      </c>
      <c r="AU1831" s="142" t="s">
        <v>78</v>
      </c>
      <c r="AV1831" s="12" t="s">
        <v>76</v>
      </c>
      <c r="AW1831" s="12" t="s">
        <v>32</v>
      </c>
      <c r="AX1831" s="12" t="s">
        <v>71</v>
      </c>
      <c r="AY1831" s="142" t="s">
        <v>147</v>
      </c>
    </row>
    <row r="1832" spans="2:65" s="13" customFormat="1" ht="22.5">
      <c r="B1832" s="147"/>
      <c r="D1832" s="141" t="s">
        <v>159</v>
      </c>
      <c r="E1832" s="148" t="s">
        <v>19</v>
      </c>
      <c r="F1832" s="149" t="s">
        <v>2809</v>
      </c>
      <c r="H1832" s="150">
        <v>54.075000000000003</v>
      </c>
      <c r="I1832" s="151"/>
      <c r="L1832" s="147"/>
      <c r="M1832" s="152"/>
      <c r="T1832" s="153"/>
      <c r="AT1832" s="148" t="s">
        <v>159</v>
      </c>
      <c r="AU1832" s="148" t="s">
        <v>78</v>
      </c>
      <c r="AV1832" s="13" t="s">
        <v>78</v>
      </c>
      <c r="AW1832" s="13" t="s">
        <v>32</v>
      </c>
      <c r="AX1832" s="13" t="s">
        <v>71</v>
      </c>
      <c r="AY1832" s="148" t="s">
        <v>147</v>
      </c>
    </row>
    <row r="1833" spans="2:65" s="13" customFormat="1">
      <c r="B1833" s="147"/>
      <c r="D1833" s="141" t="s">
        <v>159</v>
      </c>
      <c r="E1833" s="148" t="s">
        <v>19</v>
      </c>
      <c r="F1833" s="149" t="s">
        <v>2810</v>
      </c>
      <c r="H1833" s="150">
        <v>12.53</v>
      </c>
      <c r="I1833" s="151"/>
      <c r="L1833" s="147"/>
      <c r="M1833" s="152"/>
      <c r="T1833" s="153"/>
      <c r="AT1833" s="148" t="s">
        <v>159</v>
      </c>
      <c r="AU1833" s="148" t="s">
        <v>78</v>
      </c>
      <c r="AV1833" s="13" t="s">
        <v>78</v>
      </c>
      <c r="AW1833" s="13" t="s">
        <v>32</v>
      </c>
      <c r="AX1833" s="13" t="s">
        <v>71</v>
      </c>
      <c r="AY1833" s="148" t="s">
        <v>147</v>
      </c>
    </row>
    <row r="1834" spans="2:65" s="14" customFormat="1">
      <c r="B1834" s="154"/>
      <c r="D1834" s="141" t="s">
        <v>159</v>
      </c>
      <c r="E1834" s="155" t="s">
        <v>19</v>
      </c>
      <c r="F1834" s="156" t="s">
        <v>163</v>
      </c>
      <c r="H1834" s="157">
        <v>66.605000000000004</v>
      </c>
      <c r="I1834" s="158"/>
      <c r="L1834" s="154"/>
      <c r="M1834" s="159"/>
      <c r="T1834" s="160"/>
      <c r="AT1834" s="155" t="s">
        <v>159</v>
      </c>
      <c r="AU1834" s="155" t="s">
        <v>78</v>
      </c>
      <c r="AV1834" s="14" t="s">
        <v>155</v>
      </c>
      <c r="AW1834" s="14" t="s">
        <v>32</v>
      </c>
      <c r="AX1834" s="14" t="s">
        <v>76</v>
      </c>
      <c r="AY1834" s="155" t="s">
        <v>147</v>
      </c>
    </row>
    <row r="1835" spans="2:65" s="1" customFormat="1" ht="33" customHeight="1">
      <c r="B1835" s="33"/>
      <c r="C1835" s="161" t="s">
        <v>2811</v>
      </c>
      <c r="D1835" s="161" t="s">
        <v>338</v>
      </c>
      <c r="E1835" s="162" t="s">
        <v>2812</v>
      </c>
      <c r="F1835" s="163" t="s">
        <v>2813</v>
      </c>
      <c r="G1835" s="164" t="s">
        <v>317</v>
      </c>
      <c r="H1835" s="165">
        <v>67.936999999999998</v>
      </c>
      <c r="I1835" s="166"/>
      <c r="J1835" s="167">
        <f>ROUND(I1835*H1835,2)</f>
        <v>0</v>
      </c>
      <c r="K1835" s="163" t="s">
        <v>154</v>
      </c>
      <c r="L1835" s="168"/>
      <c r="M1835" s="169" t="s">
        <v>19</v>
      </c>
      <c r="N1835" s="170" t="s">
        <v>42</v>
      </c>
      <c r="P1835" s="132">
        <f>O1835*H1835</f>
        <v>0</v>
      </c>
      <c r="Q1835" s="132">
        <v>2.7E-4</v>
      </c>
      <c r="R1835" s="132">
        <f>Q1835*H1835</f>
        <v>1.834299E-2</v>
      </c>
      <c r="S1835" s="132">
        <v>0</v>
      </c>
      <c r="T1835" s="133">
        <f>S1835*H1835</f>
        <v>0</v>
      </c>
      <c r="AR1835" s="134" t="s">
        <v>381</v>
      </c>
      <c r="AT1835" s="134" t="s">
        <v>338</v>
      </c>
      <c r="AU1835" s="134" t="s">
        <v>78</v>
      </c>
      <c r="AY1835" s="18" t="s">
        <v>147</v>
      </c>
      <c r="BE1835" s="135">
        <f>IF(N1835="základní",J1835,0)</f>
        <v>0</v>
      </c>
      <c r="BF1835" s="135">
        <f>IF(N1835="snížená",J1835,0)</f>
        <v>0</v>
      </c>
      <c r="BG1835" s="135">
        <f>IF(N1835="zákl. přenesená",J1835,0)</f>
        <v>0</v>
      </c>
      <c r="BH1835" s="135">
        <f>IF(N1835="sníž. přenesená",J1835,0)</f>
        <v>0</v>
      </c>
      <c r="BI1835" s="135">
        <f>IF(N1835="nulová",J1835,0)</f>
        <v>0</v>
      </c>
      <c r="BJ1835" s="18" t="s">
        <v>76</v>
      </c>
      <c r="BK1835" s="135">
        <f>ROUND(I1835*H1835,2)</f>
        <v>0</v>
      </c>
      <c r="BL1835" s="18" t="s">
        <v>276</v>
      </c>
      <c r="BM1835" s="134" t="s">
        <v>2814</v>
      </c>
    </row>
    <row r="1836" spans="2:65" s="13" customFormat="1">
      <c r="B1836" s="147"/>
      <c r="D1836" s="141" t="s">
        <v>159</v>
      </c>
      <c r="F1836" s="149" t="s">
        <v>2815</v>
      </c>
      <c r="H1836" s="150">
        <v>67.936999999999998</v>
      </c>
      <c r="I1836" s="151"/>
      <c r="L1836" s="147"/>
      <c r="M1836" s="152"/>
      <c r="T1836" s="153"/>
      <c r="AT1836" s="148" t="s">
        <v>159</v>
      </c>
      <c r="AU1836" s="148" t="s">
        <v>78</v>
      </c>
      <c r="AV1836" s="13" t="s">
        <v>78</v>
      </c>
      <c r="AW1836" s="13" t="s">
        <v>4</v>
      </c>
      <c r="AX1836" s="13" t="s">
        <v>76</v>
      </c>
      <c r="AY1836" s="148" t="s">
        <v>147</v>
      </c>
    </row>
    <row r="1837" spans="2:65" s="1" customFormat="1" ht="24.2" customHeight="1">
      <c r="B1837" s="33"/>
      <c r="C1837" s="123" t="s">
        <v>2816</v>
      </c>
      <c r="D1837" s="123" t="s">
        <v>150</v>
      </c>
      <c r="E1837" s="124" t="s">
        <v>2817</v>
      </c>
      <c r="F1837" s="125" t="s">
        <v>2818</v>
      </c>
      <c r="G1837" s="126" t="s">
        <v>317</v>
      </c>
      <c r="H1837" s="127">
        <v>66.605000000000004</v>
      </c>
      <c r="I1837" s="128"/>
      <c r="J1837" s="129">
        <f>ROUND(I1837*H1837,2)</f>
        <v>0</v>
      </c>
      <c r="K1837" s="125" t="s">
        <v>154</v>
      </c>
      <c r="L1837" s="33"/>
      <c r="M1837" s="130" t="s">
        <v>19</v>
      </c>
      <c r="N1837" s="131" t="s">
        <v>42</v>
      </c>
      <c r="P1837" s="132">
        <f>O1837*H1837</f>
        <v>0</v>
      </c>
      <c r="Q1837" s="132">
        <v>0</v>
      </c>
      <c r="R1837" s="132">
        <f>Q1837*H1837</f>
        <v>0</v>
      </c>
      <c r="S1837" s="132">
        <v>0</v>
      </c>
      <c r="T1837" s="133">
        <f>S1837*H1837</f>
        <v>0</v>
      </c>
      <c r="AR1837" s="134" t="s">
        <v>276</v>
      </c>
      <c r="AT1837" s="134" t="s">
        <v>150</v>
      </c>
      <c r="AU1837" s="134" t="s">
        <v>78</v>
      </c>
      <c r="AY1837" s="18" t="s">
        <v>147</v>
      </c>
      <c r="BE1837" s="135">
        <f>IF(N1837="základní",J1837,0)</f>
        <v>0</v>
      </c>
      <c r="BF1837" s="135">
        <f>IF(N1837="snížená",J1837,0)</f>
        <v>0</v>
      </c>
      <c r="BG1837" s="135">
        <f>IF(N1837="zákl. přenesená",J1837,0)</f>
        <v>0</v>
      </c>
      <c r="BH1837" s="135">
        <f>IF(N1837="sníž. přenesená",J1837,0)</f>
        <v>0</v>
      </c>
      <c r="BI1837" s="135">
        <f>IF(N1837="nulová",J1837,0)</f>
        <v>0</v>
      </c>
      <c r="BJ1837" s="18" t="s">
        <v>76</v>
      </c>
      <c r="BK1837" s="135">
        <f>ROUND(I1837*H1837,2)</f>
        <v>0</v>
      </c>
      <c r="BL1837" s="18" t="s">
        <v>276</v>
      </c>
      <c r="BM1837" s="134" t="s">
        <v>2819</v>
      </c>
    </row>
    <row r="1838" spans="2:65" s="1" customFormat="1">
      <c r="B1838" s="33"/>
      <c r="D1838" s="136" t="s">
        <v>157</v>
      </c>
      <c r="F1838" s="137" t="s">
        <v>2820</v>
      </c>
      <c r="I1838" s="138"/>
      <c r="L1838" s="33"/>
      <c r="M1838" s="139"/>
      <c r="T1838" s="54"/>
      <c r="AT1838" s="18" t="s">
        <v>157</v>
      </c>
      <c r="AU1838" s="18" t="s">
        <v>78</v>
      </c>
    </row>
    <row r="1839" spans="2:65" s="12" customFormat="1">
      <c r="B1839" s="140"/>
      <c r="D1839" s="141" t="s">
        <v>159</v>
      </c>
      <c r="E1839" s="142" t="s">
        <v>19</v>
      </c>
      <c r="F1839" s="143" t="s">
        <v>2821</v>
      </c>
      <c r="H1839" s="142" t="s">
        <v>19</v>
      </c>
      <c r="I1839" s="144"/>
      <c r="L1839" s="140"/>
      <c r="M1839" s="145"/>
      <c r="T1839" s="146"/>
      <c r="AT1839" s="142" t="s">
        <v>159</v>
      </c>
      <c r="AU1839" s="142" t="s">
        <v>78</v>
      </c>
      <c r="AV1839" s="12" t="s">
        <v>76</v>
      </c>
      <c r="AW1839" s="12" t="s">
        <v>32</v>
      </c>
      <c r="AX1839" s="12" t="s">
        <v>71</v>
      </c>
      <c r="AY1839" s="142" t="s">
        <v>147</v>
      </c>
    </row>
    <row r="1840" spans="2:65" s="13" customFormat="1">
      <c r="B1840" s="147"/>
      <c r="D1840" s="141" t="s">
        <v>159</v>
      </c>
      <c r="E1840" s="148" t="s">
        <v>19</v>
      </c>
      <c r="F1840" s="149" t="s">
        <v>2822</v>
      </c>
      <c r="H1840" s="150">
        <v>66.605000000000004</v>
      </c>
      <c r="I1840" s="151"/>
      <c r="L1840" s="147"/>
      <c r="M1840" s="152"/>
      <c r="T1840" s="153"/>
      <c r="AT1840" s="148" t="s">
        <v>159</v>
      </c>
      <c r="AU1840" s="148" t="s">
        <v>78</v>
      </c>
      <c r="AV1840" s="13" t="s">
        <v>78</v>
      </c>
      <c r="AW1840" s="13" t="s">
        <v>32</v>
      </c>
      <c r="AX1840" s="13" t="s">
        <v>76</v>
      </c>
      <c r="AY1840" s="148" t="s">
        <v>147</v>
      </c>
    </row>
    <row r="1841" spans="2:65" s="1" customFormat="1" ht="24.2" customHeight="1">
      <c r="B1841" s="33"/>
      <c r="C1841" s="123" t="s">
        <v>2823</v>
      </c>
      <c r="D1841" s="123" t="s">
        <v>150</v>
      </c>
      <c r="E1841" s="124" t="s">
        <v>2824</v>
      </c>
      <c r="F1841" s="125" t="s">
        <v>2825</v>
      </c>
      <c r="G1841" s="126" t="s">
        <v>153</v>
      </c>
      <c r="H1841" s="127">
        <v>144.41999999999999</v>
      </c>
      <c r="I1841" s="128"/>
      <c r="J1841" s="129">
        <f>ROUND(I1841*H1841,2)</f>
        <v>0</v>
      </c>
      <c r="K1841" s="125" t="s">
        <v>154</v>
      </c>
      <c r="L1841" s="33"/>
      <c r="M1841" s="130" t="s">
        <v>19</v>
      </c>
      <c r="N1841" s="131" t="s">
        <v>42</v>
      </c>
      <c r="P1841" s="132">
        <f>O1841*H1841</f>
        <v>0</v>
      </c>
      <c r="Q1841" s="132">
        <v>0</v>
      </c>
      <c r="R1841" s="132">
        <f>Q1841*H1841</f>
        <v>0</v>
      </c>
      <c r="S1841" s="132">
        <v>0</v>
      </c>
      <c r="T1841" s="133">
        <f>S1841*H1841</f>
        <v>0</v>
      </c>
      <c r="AR1841" s="134" t="s">
        <v>276</v>
      </c>
      <c r="AT1841" s="134" t="s">
        <v>150</v>
      </c>
      <c r="AU1841" s="134" t="s">
        <v>78</v>
      </c>
      <c r="AY1841" s="18" t="s">
        <v>147</v>
      </c>
      <c r="BE1841" s="135">
        <f>IF(N1841="základní",J1841,0)</f>
        <v>0</v>
      </c>
      <c r="BF1841" s="135">
        <f>IF(N1841="snížená",J1841,0)</f>
        <v>0</v>
      </c>
      <c r="BG1841" s="135">
        <f>IF(N1841="zákl. přenesená",J1841,0)</f>
        <v>0</v>
      </c>
      <c r="BH1841" s="135">
        <f>IF(N1841="sníž. přenesená",J1841,0)</f>
        <v>0</v>
      </c>
      <c r="BI1841" s="135">
        <f>IF(N1841="nulová",J1841,0)</f>
        <v>0</v>
      </c>
      <c r="BJ1841" s="18" t="s">
        <v>76</v>
      </c>
      <c r="BK1841" s="135">
        <f>ROUND(I1841*H1841,2)</f>
        <v>0</v>
      </c>
      <c r="BL1841" s="18" t="s">
        <v>276</v>
      </c>
      <c r="BM1841" s="134" t="s">
        <v>2826</v>
      </c>
    </row>
    <row r="1842" spans="2:65" s="1" customFormat="1">
      <c r="B1842" s="33"/>
      <c r="D1842" s="136" t="s">
        <v>157</v>
      </c>
      <c r="F1842" s="137" t="s">
        <v>2827</v>
      </c>
      <c r="I1842" s="138"/>
      <c r="L1842" s="33"/>
      <c r="M1842" s="139"/>
      <c r="T1842" s="54"/>
      <c r="AT1842" s="18" t="s">
        <v>157</v>
      </c>
      <c r="AU1842" s="18" t="s">
        <v>78</v>
      </c>
    </row>
    <row r="1843" spans="2:65" s="1" customFormat="1" ht="16.5" customHeight="1">
      <c r="B1843" s="33"/>
      <c r="C1843" s="123" t="s">
        <v>2828</v>
      </c>
      <c r="D1843" s="123" t="s">
        <v>150</v>
      </c>
      <c r="E1843" s="124" t="s">
        <v>2829</v>
      </c>
      <c r="F1843" s="125" t="s">
        <v>2830</v>
      </c>
      <c r="G1843" s="126" t="s">
        <v>153</v>
      </c>
      <c r="H1843" s="127">
        <v>146.96</v>
      </c>
      <c r="I1843" s="128"/>
      <c r="J1843" s="129">
        <f>ROUND(I1843*H1843,2)</f>
        <v>0</v>
      </c>
      <c r="K1843" s="125" t="s">
        <v>154</v>
      </c>
      <c r="L1843" s="33"/>
      <c r="M1843" s="130" t="s">
        <v>19</v>
      </c>
      <c r="N1843" s="131" t="s">
        <v>42</v>
      </c>
      <c r="P1843" s="132">
        <f>O1843*H1843</f>
        <v>0</v>
      </c>
      <c r="Q1843" s="132">
        <v>0</v>
      </c>
      <c r="R1843" s="132">
        <f>Q1843*H1843</f>
        <v>0</v>
      </c>
      <c r="S1843" s="132">
        <v>0</v>
      </c>
      <c r="T1843" s="133">
        <f>S1843*H1843</f>
        <v>0</v>
      </c>
      <c r="AR1843" s="134" t="s">
        <v>276</v>
      </c>
      <c r="AT1843" s="134" t="s">
        <v>150</v>
      </c>
      <c r="AU1843" s="134" t="s">
        <v>78</v>
      </c>
      <c r="AY1843" s="18" t="s">
        <v>147</v>
      </c>
      <c r="BE1843" s="135">
        <f>IF(N1843="základní",J1843,0)</f>
        <v>0</v>
      </c>
      <c r="BF1843" s="135">
        <f>IF(N1843="snížená",J1843,0)</f>
        <v>0</v>
      </c>
      <c r="BG1843" s="135">
        <f>IF(N1843="zákl. přenesená",J1843,0)</f>
        <v>0</v>
      </c>
      <c r="BH1843" s="135">
        <f>IF(N1843="sníž. přenesená",J1843,0)</f>
        <v>0</v>
      </c>
      <c r="BI1843" s="135">
        <f>IF(N1843="nulová",J1843,0)</f>
        <v>0</v>
      </c>
      <c r="BJ1843" s="18" t="s">
        <v>76</v>
      </c>
      <c r="BK1843" s="135">
        <f>ROUND(I1843*H1843,2)</f>
        <v>0</v>
      </c>
      <c r="BL1843" s="18" t="s">
        <v>276</v>
      </c>
      <c r="BM1843" s="134" t="s">
        <v>2831</v>
      </c>
    </row>
    <row r="1844" spans="2:65" s="1" customFormat="1">
      <c r="B1844" s="33"/>
      <c r="D1844" s="136" t="s">
        <v>157</v>
      </c>
      <c r="F1844" s="137" t="s">
        <v>2832</v>
      </c>
      <c r="I1844" s="138"/>
      <c r="L1844" s="33"/>
      <c r="M1844" s="139"/>
      <c r="T1844" s="54"/>
      <c r="AT1844" s="18" t="s">
        <v>157</v>
      </c>
      <c r="AU1844" s="18" t="s">
        <v>78</v>
      </c>
    </row>
    <row r="1845" spans="2:65" s="12" customFormat="1">
      <c r="B1845" s="140"/>
      <c r="D1845" s="141" t="s">
        <v>159</v>
      </c>
      <c r="E1845" s="142" t="s">
        <v>19</v>
      </c>
      <c r="F1845" s="143" t="s">
        <v>2784</v>
      </c>
      <c r="H1845" s="142" t="s">
        <v>19</v>
      </c>
      <c r="I1845" s="144"/>
      <c r="L1845" s="140"/>
      <c r="M1845" s="145"/>
      <c r="T1845" s="146"/>
      <c r="AT1845" s="142" t="s">
        <v>159</v>
      </c>
      <c r="AU1845" s="142" t="s">
        <v>78</v>
      </c>
      <c r="AV1845" s="12" t="s">
        <v>76</v>
      </c>
      <c r="AW1845" s="12" t="s">
        <v>32</v>
      </c>
      <c r="AX1845" s="12" t="s">
        <v>71</v>
      </c>
      <c r="AY1845" s="142" t="s">
        <v>147</v>
      </c>
    </row>
    <row r="1846" spans="2:65" s="13" customFormat="1">
      <c r="B1846" s="147"/>
      <c r="D1846" s="141" t="s">
        <v>159</v>
      </c>
      <c r="E1846" s="148" t="s">
        <v>19</v>
      </c>
      <c r="F1846" s="149" t="s">
        <v>2785</v>
      </c>
      <c r="H1846" s="150">
        <v>134.78</v>
      </c>
      <c r="I1846" s="151"/>
      <c r="L1846" s="147"/>
      <c r="M1846" s="152"/>
      <c r="T1846" s="153"/>
      <c r="AT1846" s="148" t="s">
        <v>159</v>
      </c>
      <c r="AU1846" s="148" t="s">
        <v>78</v>
      </c>
      <c r="AV1846" s="13" t="s">
        <v>78</v>
      </c>
      <c r="AW1846" s="13" t="s">
        <v>32</v>
      </c>
      <c r="AX1846" s="13" t="s">
        <v>71</v>
      </c>
      <c r="AY1846" s="148" t="s">
        <v>147</v>
      </c>
    </row>
    <row r="1847" spans="2:65" s="13" customFormat="1">
      <c r="B1847" s="147"/>
      <c r="D1847" s="141" t="s">
        <v>159</v>
      </c>
      <c r="E1847" s="148" t="s">
        <v>19</v>
      </c>
      <c r="F1847" s="149" t="s">
        <v>2786</v>
      </c>
      <c r="H1847" s="150">
        <v>12.18</v>
      </c>
      <c r="I1847" s="151"/>
      <c r="L1847" s="147"/>
      <c r="M1847" s="152"/>
      <c r="T1847" s="153"/>
      <c r="AT1847" s="148" t="s">
        <v>159</v>
      </c>
      <c r="AU1847" s="148" t="s">
        <v>78</v>
      </c>
      <c r="AV1847" s="13" t="s">
        <v>78</v>
      </c>
      <c r="AW1847" s="13" t="s">
        <v>32</v>
      </c>
      <c r="AX1847" s="13" t="s">
        <v>71</v>
      </c>
      <c r="AY1847" s="148" t="s">
        <v>147</v>
      </c>
    </row>
    <row r="1848" spans="2:65" s="14" customFormat="1">
      <c r="B1848" s="154"/>
      <c r="D1848" s="141" t="s">
        <v>159</v>
      </c>
      <c r="E1848" s="155" t="s">
        <v>19</v>
      </c>
      <c r="F1848" s="156" t="s">
        <v>163</v>
      </c>
      <c r="H1848" s="157">
        <v>146.96</v>
      </c>
      <c r="I1848" s="158"/>
      <c r="L1848" s="154"/>
      <c r="M1848" s="159"/>
      <c r="T1848" s="160"/>
      <c r="AT1848" s="155" t="s">
        <v>159</v>
      </c>
      <c r="AU1848" s="155" t="s">
        <v>78</v>
      </c>
      <c r="AV1848" s="14" t="s">
        <v>155</v>
      </c>
      <c r="AW1848" s="14" t="s">
        <v>32</v>
      </c>
      <c r="AX1848" s="14" t="s">
        <v>76</v>
      </c>
      <c r="AY1848" s="155" t="s">
        <v>147</v>
      </c>
    </row>
    <row r="1849" spans="2:65" s="1" customFormat="1" ht="55.5" customHeight="1">
      <c r="B1849" s="33"/>
      <c r="C1849" s="123" t="s">
        <v>2833</v>
      </c>
      <c r="D1849" s="123" t="s">
        <v>150</v>
      </c>
      <c r="E1849" s="124" t="s">
        <v>2834</v>
      </c>
      <c r="F1849" s="125" t="s">
        <v>2835</v>
      </c>
      <c r="G1849" s="126" t="s">
        <v>711</v>
      </c>
      <c r="H1849" s="178"/>
      <c r="I1849" s="128"/>
      <c r="J1849" s="129">
        <f>ROUND(I1849*H1849,2)</f>
        <v>0</v>
      </c>
      <c r="K1849" s="125" t="s">
        <v>154</v>
      </c>
      <c r="L1849" s="33"/>
      <c r="M1849" s="130" t="s">
        <v>19</v>
      </c>
      <c r="N1849" s="131" t="s">
        <v>42</v>
      </c>
      <c r="P1849" s="132">
        <f>O1849*H1849</f>
        <v>0</v>
      </c>
      <c r="Q1849" s="132">
        <v>0</v>
      </c>
      <c r="R1849" s="132">
        <f>Q1849*H1849</f>
        <v>0</v>
      </c>
      <c r="S1849" s="132">
        <v>0</v>
      </c>
      <c r="T1849" s="133">
        <f>S1849*H1849</f>
        <v>0</v>
      </c>
      <c r="AR1849" s="134" t="s">
        <v>276</v>
      </c>
      <c r="AT1849" s="134" t="s">
        <v>150</v>
      </c>
      <c r="AU1849" s="134" t="s">
        <v>78</v>
      </c>
      <c r="AY1849" s="18" t="s">
        <v>147</v>
      </c>
      <c r="BE1849" s="135">
        <f>IF(N1849="základní",J1849,0)</f>
        <v>0</v>
      </c>
      <c r="BF1849" s="135">
        <f>IF(N1849="snížená",J1849,0)</f>
        <v>0</v>
      </c>
      <c r="BG1849" s="135">
        <f>IF(N1849="zákl. přenesená",J1849,0)</f>
        <v>0</v>
      </c>
      <c r="BH1849" s="135">
        <f>IF(N1849="sníž. přenesená",J1849,0)</f>
        <v>0</v>
      </c>
      <c r="BI1849" s="135">
        <f>IF(N1849="nulová",J1849,0)</f>
        <v>0</v>
      </c>
      <c r="BJ1849" s="18" t="s">
        <v>76</v>
      </c>
      <c r="BK1849" s="135">
        <f>ROUND(I1849*H1849,2)</f>
        <v>0</v>
      </c>
      <c r="BL1849" s="18" t="s">
        <v>276</v>
      </c>
      <c r="BM1849" s="134" t="s">
        <v>2836</v>
      </c>
    </row>
    <row r="1850" spans="2:65" s="1" customFormat="1">
      <c r="B1850" s="33"/>
      <c r="D1850" s="136" t="s">
        <v>157</v>
      </c>
      <c r="F1850" s="137" t="s">
        <v>2837</v>
      </c>
      <c r="I1850" s="138"/>
      <c r="L1850" s="33"/>
      <c r="M1850" s="139"/>
      <c r="T1850" s="54"/>
      <c r="AT1850" s="18" t="s">
        <v>157</v>
      </c>
      <c r="AU1850" s="18" t="s">
        <v>78</v>
      </c>
    </row>
    <row r="1851" spans="2:65" s="11" customFormat="1" ht="22.9" customHeight="1">
      <c r="B1851" s="111"/>
      <c r="D1851" s="112" t="s">
        <v>70</v>
      </c>
      <c r="E1851" s="121" t="s">
        <v>2838</v>
      </c>
      <c r="F1851" s="121" t="s">
        <v>2839</v>
      </c>
      <c r="I1851" s="114"/>
      <c r="J1851" s="122">
        <f>BK1851</f>
        <v>0</v>
      </c>
      <c r="L1851" s="111"/>
      <c r="M1851" s="116"/>
      <c r="P1851" s="117">
        <f>SUM(P1852:P1933)</f>
        <v>0</v>
      </c>
      <c r="R1851" s="117">
        <f>SUM(R1852:R1933)</f>
        <v>2.3946395199999997</v>
      </c>
      <c r="T1851" s="118">
        <f>SUM(T1852:T1933)</f>
        <v>4.3986751999999996</v>
      </c>
      <c r="AR1851" s="112" t="s">
        <v>78</v>
      </c>
      <c r="AT1851" s="119" t="s">
        <v>70</v>
      </c>
      <c r="AU1851" s="119" t="s">
        <v>76</v>
      </c>
      <c r="AY1851" s="112" t="s">
        <v>147</v>
      </c>
      <c r="BK1851" s="120">
        <f>SUM(BK1852:BK1933)</f>
        <v>0</v>
      </c>
    </row>
    <row r="1852" spans="2:65" s="1" customFormat="1" ht="24.2" customHeight="1">
      <c r="B1852" s="33"/>
      <c r="C1852" s="123" t="s">
        <v>2840</v>
      </c>
      <c r="D1852" s="123" t="s">
        <v>150</v>
      </c>
      <c r="E1852" s="124" t="s">
        <v>2841</v>
      </c>
      <c r="F1852" s="125" t="s">
        <v>2842</v>
      </c>
      <c r="G1852" s="126" t="s">
        <v>153</v>
      </c>
      <c r="H1852" s="127">
        <v>85.927000000000007</v>
      </c>
      <c r="I1852" s="128"/>
      <c r="J1852" s="129">
        <f>ROUND(I1852*H1852,2)</f>
        <v>0</v>
      </c>
      <c r="K1852" s="125" t="s">
        <v>154</v>
      </c>
      <c r="L1852" s="33"/>
      <c r="M1852" s="130" t="s">
        <v>19</v>
      </c>
      <c r="N1852" s="131" t="s">
        <v>42</v>
      </c>
      <c r="P1852" s="132">
        <f>O1852*H1852</f>
        <v>0</v>
      </c>
      <c r="Q1852" s="132">
        <v>2.9999999999999997E-4</v>
      </c>
      <c r="R1852" s="132">
        <f>Q1852*H1852</f>
        <v>2.5778099999999998E-2</v>
      </c>
      <c r="S1852" s="132">
        <v>0</v>
      </c>
      <c r="T1852" s="133">
        <f>S1852*H1852</f>
        <v>0</v>
      </c>
      <c r="AR1852" s="134" t="s">
        <v>276</v>
      </c>
      <c r="AT1852" s="134" t="s">
        <v>150</v>
      </c>
      <c r="AU1852" s="134" t="s">
        <v>78</v>
      </c>
      <c r="AY1852" s="18" t="s">
        <v>147</v>
      </c>
      <c r="BE1852" s="135">
        <f>IF(N1852="základní",J1852,0)</f>
        <v>0</v>
      </c>
      <c r="BF1852" s="135">
        <f>IF(N1852="snížená",J1852,0)</f>
        <v>0</v>
      </c>
      <c r="BG1852" s="135">
        <f>IF(N1852="zákl. přenesená",J1852,0)</f>
        <v>0</v>
      </c>
      <c r="BH1852" s="135">
        <f>IF(N1852="sníž. přenesená",J1852,0)</f>
        <v>0</v>
      </c>
      <c r="BI1852" s="135">
        <f>IF(N1852="nulová",J1852,0)</f>
        <v>0</v>
      </c>
      <c r="BJ1852" s="18" t="s">
        <v>76</v>
      </c>
      <c r="BK1852" s="135">
        <f>ROUND(I1852*H1852,2)</f>
        <v>0</v>
      </c>
      <c r="BL1852" s="18" t="s">
        <v>276</v>
      </c>
      <c r="BM1852" s="134" t="s">
        <v>2843</v>
      </c>
    </row>
    <row r="1853" spans="2:65" s="1" customFormat="1">
      <c r="B1853" s="33"/>
      <c r="D1853" s="136" t="s">
        <v>157</v>
      </c>
      <c r="F1853" s="137" t="s">
        <v>2844</v>
      </c>
      <c r="I1853" s="138"/>
      <c r="L1853" s="33"/>
      <c r="M1853" s="139"/>
      <c r="T1853" s="54"/>
      <c r="AT1853" s="18" t="s">
        <v>157</v>
      </c>
      <c r="AU1853" s="18" t="s">
        <v>78</v>
      </c>
    </row>
    <row r="1854" spans="2:65" s="12" customFormat="1">
      <c r="B1854" s="140"/>
      <c r="D1854" s="141" t="s">
        <v>159</v>
      </c>
      <c r="E1854" s="142" t="s">
        <v>19</v>
      </c>
      <c r="F1854" s="143" t="s">
        <v>2845</v>
      </c>
      <c r="H1854" s="142" t="s">
        <v>19</v>
      </c>
      <c r="I1854" s="144"/>
      <c r="L1854" s="140"/>
      <c r="M1854" s="145"/>
      <c r="T1854" s="146"/>
      <c r="AT1854" s="142" t="s">
        <v>159</v>
      </c>
      <c r="AU1854" s="142" t="s">
        <v>78</v>
      </c>
      <c r="AV1854" s="12" t="s">
        <v>76</v>
      </c>
      <c r="AW1854" s="12" t="s">
        <v>32</v>
      </c>
      <c r="AX1854" s="12" t="s">
        <v>71</v>
      </c>
      <c r="AY1854" s="142" t="s">
        <v>147</v>
      </c>
    </row>
    <row r="1855" spans="2:65" s="13" customFormat="1">
      <c r="B1855" s="147"/>
      <c r="D1855" s="141" t="s">
        <v>159</v>
      </c>
      <c r="E1855" s="148" t="s">
        <v>19</v>
      </c>
      <c r="F1855" s="149" t="s">
        <v>2846</v>
      </c>
      <c r="H1855" s="150">
        <v>85.927000000000007</v>
      </c>
      <c r="I1855" s="151"/>
      <c r="L1855" s="147"/>
      <c r="M1855" s="152"/>
      <c r="T1855" s="153"/>
      <c r="AT1855" s="148" t="s">
        <v>159</v>
      </c>
      <c r="AU1855" s="148" t="s">
        <v>78</v>
      </c>
      <c r="AV1855" s="13" t="s">
        <v>78</v>
      </c>
      <c r="AW1855" s="13" t="s">
        <v>32</v>
      </c>
      <c r="AX1855" s="13" t="s">
        <v>76</v>
      </c>
      <c r="AY1855" s="148" t="s">
        <v>147</v>
      </c>
    </row>
    <row r="1856" spans="2:65" s="1" customFormat="1" ht="24.2" customHeight="1">
      <c r="B1856" s="33"/>
      <c r="C1856" s="123" t="s">
        <v>2847</v>
      </c>
      <c r="D1856" s="123" t="s">
        <v>150</v>
      </c>
      <c r="E1856" s="124" t="s">
        <v>2848</v>
      </c>
      <c r="F1856" s="125" t="s">
        <v>2849</v>
      </c>
      <c r="G1856" s="126" t="s">
        <v>153</v>
      </c>
      <c r="H1856" s="127">
        <v>15.932</v>
      </c>
      <c r="I1856" s="128"/>
      <c r="J1856" s="129">
        <f>ROUND(I1856*H1856,2)</f>
        <v>0</v>
      </c>
      <c r="K1856" s="125" t="s">
        <v>154</v>
      </c>
      <c r="L1856" s="33"/>
      <c r="M1856" s="130" t="s">
        <v>19</v>
      </c>
      <c r="N1856" s="131" t="s">
        <v>42</v>
      </c>
      <c r="P1856" s="132">
        <f>O1856*H1856</f>
        <v>0</v>
      </c>
      <c r="Q1856" s="132">
        <v>1.5E-3</v>
      </c>
      <c r="R1856" s="132">
        <f>Q1856*H1856</f>
        <v>2.3898000000000003E-2</v>
      </c>
      <c r="S1856" s="132">
        <v>0</v>
      </c>
      <c r="T1856" s="133">
        <f>S1856*H1856</f>
        <v>0</v>
      </c>
      <c r="AR1856" s="134" t="s">
        <v>276</v>
      </c>
      <c r="AT1856" s="134" t="s">
        <v>150</v>
      </c>
      <c r="AU1856" s="134" t="s">
        <v>78</v>
      </c>
      <c r="AY1856" s="18" t="s">
        <v>147</v>
      </c>
      <c r="BE1856" s="135">
        <f>IF(N1856="základní",J1856,0)</f>
        <v>0</v>
      </c>
      <c r="BF1856" s="135">
        <f>IF(N1856="snížená",J1856,0)</f>
        <v>0</v>
      </c>
      <c r="BG1856" s="135">
        <f>IF(N1856="zákl. přenesená",J1856,0)</f>
        <v>0</v>
      </c>
      <c r="BH1856" s="135">
        <f>IF(N1856="sníž. přenesená",J1856,0)</f>
        <v>0</v>
      </c>
      <c r="BI1856" s="135">
        <f>IF(N1856="nulová",J1856,0)</f>
        <v>0</v>
      </c>
      <c r="BJ1856" s="18" t="s">
        <v>76</v>
      </c>
      <c r="BK1856" s="135">
        <f>ROUND(I1856*H1856,2)</f>
        <v>0</v>
      </c>
      <c r="BL1856" s="18" t="s">
        <v>276</v>
      </c>
      <c r="BM1856" s="134" t="s">
        <v>2850</v>
      </c>
    </row>
    <row r="1857" spans="2:65" s="1" customFormat="1">
      <c r="B1857" s="33"/>
      <c r="D1857" s="136" t="s">
        <v>157</v>
      </c>
      <c r="F1857" s="137" t="s">
        <v>2851</v>
      </c>
      <c r="I1857" s="138"/>
      <c r="L1857" s="33"/>
      <c r="M1857" s="139"/>
      <c r="T1857" s="54"/>
      <c r="AT1857" s="18" t="s">
        <v>157</v>
      </c>
      <c r="AU1857" s="18" t="s">
        <v>78</v>
      </c>
    </row>
    <row r="1858" spans="2:65" s="12" customFormat="1">
      <c r="B1858" s="140"/>
      <c r="D1858" s="141" t="s">
        <v>159</v>
      </c>
      <c r="E1858" s="142" t="s">
        <v>19</v>
      </c>
      <c r="F1858" s="143" t="s">
        <v>2852</v>
      </c>
      <c r="H1858" s="142" t="s">
        <v>19</v>
      </c>
      <c r="I1858" s="144"/>
      <c r="L1858" s="140"/>
      <c r="M1858" s="145"/>
      <c r="T1858" s="146"/>
      <c r="AT1858" s="142" t="s">
        <v>159</v>
      </c>
      <c r="AU1858" s="142" t="s">
        <v>78</v>
      </c>
      <c r="AV1858" s="12" t="s">
        <v>76</v>
      </c>
      <c r="AW1858" s="12" t="s">
        <v>32</v>
      </c>
      <c r="AX1858" s="12" t="s">
        <v>71</v>
      </c>
      <c r="AY1858" s="142" t="s">
        <v>147</v>
      </c>
    </row>
    <row r="1859" spans="2:65" s="12" customFormat="1">
      <c r="B1859" s="140"/>
      <c r="D1859" s="141" t="s">
        <v>159</v>
      </c>
      <c r="E1859" s="142" t="s">
        <v>19</v>
      </c>
      <c r="F1859" s="143" t="s">
        <v>2747</v>
      </c>
      <c r="H1859" s="142" t="s">
        <v>19</v>
      </c>
      <c r="I1859" s="144"/>
      <c r="L1859" s="140"/>
      <c r="M1859" s="145"/>
      <c r="T1859" s="146"/>
      <c r="AT1859" s="142" t="s">
        <v>159</v>
      </c>
      <c r="AU1859" s="142" t="s">
        <v>78</v>
      </c>
      <c r="AV1859" s="12" t="s">
        <v>76</v>
      </c>
      <c r="AW1859" s="12" t="s">
        <v>32</v>
      </c>
      <c r="AX1859" s="12" t="s">
        <v>71</v>
      </c>
      <c r="AY1859" s="142" t="s">
        <v>147</v>
      </c>
    </row>
    <row r="1860" spans="2:65" s="13" customFormat="1">
      <c r="B1860" s="147"/>
      <c r="D1860" s="141" t="s">
        <v>159</v>
      </c>
      <c r="E1860" s="148" t="s">
        <v>19</v>
      </c>
      <c r="F1860" s="149" t="s">
        <v>2853</v>
      </c>
      <c r="H1860" s="150">
        <v>1.607</v>
      </c>
      <c r="I1860" s="151"/>
      <c r="L1860" s="147"/>
      <c r="M1860" s="152"/>
      <c r="T1860" s="153"/>
      <c r="AT1860" s="148" t="s">
        <v>159</v>
      </c>
      <c r="AU1860" s="148" t="s">
        <v>78</v>
      </c>
      <c r="AV1860" s="13" t="s">
        <v>78</v>
      </c>
      <c r="AW1860" s="13" t="s">
        <v>32</v>
      </c>
      <c r="AX1860" s="13" t="s">
        <v>71</v>
      </c>
      <c r="AY1860" s="148" t="s">
        <v>147</v>
      </c>
    </row>
    <row r="1861" spans="2:65" s="13" customFormat="1" ht="33.75">
      <c r="B1861" s="147"/>
      <c r="D1861" s="141" t="s">
        <v>159</v>
      </c>
      <c r="E1861" s="148" t="s">
        <v>19</v>
      </c>
      <c r="F1861" s="149" t="s">
        <v>2854</v>
      </c>
      <c r="H1861" s="150">
        <v>1.6</v>
      </c>
      <c r="I1861" s="151"/>
      <c r="L1861" s="147"/>
      <c r="M1861" s="152"/>
      <c r="T1861" s="153"/>
      <c r="AT1861" s="148" t="s">
        <v>159</v>
      </c>
      <c r="AU1861" s="148" t="s">
        <v>78</v>
      </c>
      <c r="AV1861" s="13" t="s">
        <v>78</v>
      </c>
      <c r="AW1861" s="13" t="s">
        <v>32</v>
      </c>
      <c r="AX1861" s="13" t="s">
        <v>71</v>
      </c>
      <c r="AY1861" s="148" t="s">
        <v>147</v>
      </c>
    </row>
    <row r="1862" spans="2:65" s="13" customFormat="1">
      <c r="B1862" s="147"/>
      <c r="D1862" s="141" t="s">
        <v>159</v>
      </c>
      <c r="E1862" s="148" t="s">
        <v>19</v>
      </c>
      <c r="F1862" s="149" t="s">
        <v>2855</v>
      </c>
      <c r="H1862" s="150">
        <v>1.8979999999999999</v>
      </c>
      <c r="I1862" s="151"/>
      <c r="L1862" s="147"/>
      <c r="M1862" s="152"/>
      <c r="T1862" s="153"/>
      <c r="AT1862" s="148" t="s">
        <v>159</v>
      </c>
      <c r="AU1862" s="148" t="s">
        <v>78</v>
      </c>
      <c r="AV1862" s="13" t="s">
        <v>78</v>
      </c>
      <c r="AW1862" s="13" t="s">
        <v>32</v>
      </c>
      <c r="AX1862" s="13" t="s">
        <v>71</v>
      </c>
      <c r="AY1862" s="148" t="s">
        <v>147</v>
      </c>
    </row>
    <row r="1863" spans="2:65" s="13" customFormat="1">
      <c r="B1863" s="147"/>
      <c r="D1863" s="141" t="s">
        <v>159</v>
      </c>
      <c r="E1863" s="148" t="s">
        <v>19</v>
      </c>
      <c r="F1863" s="149" t="s">
        <v>2856</v>
      </c>
      <c r="H1863" s="150">
        <v>1.895</v>
      </c>
      <c r="I1863" s="151"/>
      <c r="L1863" s="147"/>
      <c r="M1863" s="152"/>
      <c r="T1863" s="153"/>
      <c r="AT1863" s="148" t="s">
        <v>159</v>
      </c>
      <c r="AU1863" s="148" t="s">
        <v>78</v>
      </c>
      <c r="AV1863" s="13" t="s">
        <v>78</v>
      </c>
      <c r="AW1863" s="13" t="s">
        <v>32</v>
      </c>
      <c r="AX1863" s="13" t="s">
        <v>71</v>
      </c>
      <c r="AY1863" s="148" t="s">
        <v>147</v>
      </c>
    </row>
    <row r="1864" spans="2:65" s="13" customFormat="1" ht="33.75">
      <c r="B1864" s="147"/>
      <c r="D1864" s="141" t="s">
        <v>159</v>
      </c>
      <c r="E1864" s="148" t="s">
        <v>19</v>
      </c>
      <c r="F1864" s="149" t="s">
        <v>2857</v>
      </c>
      <c r="H1864" s="150">
        <v>1.29</v>
      </c>
      <c r="I1864" s="151"/>
      <c r="L1864" s="147"/>
      <c r="M1864" s="152"/>
      <c r="T1864" s="153"/>
      <c r="AT1864" s="148" t="s">
        <v>159</v>
      </c>
      <c r="AU1864" s="148" t="s">
        <v>78</v>
      </c>
      <c r="AV1864" s="13" t="s">
        <v>78</v>
      </c>
      <c r="AW1864" s="13" t="s">
        <v>32</v>
      </c>
      <c r="AX1864" s="13" t="s">
        <v>71</v>
      </c>
      <c r="AY1864" s="148" t="s">
        <v>147</v>
      </c>
    </row>
    <row r="1865" spans="2:65" s="13" customFormat="1">
      <c r="B1865" s="147"/>
      <c r="D1865" s="141" t="s">
        <v>159</v>
      </c>
      <c r="E1865" s="148" t="s">
        <v>19</v>
      </c>
      <c r="F1865" s="149" t="s">
        <v>2858</v>
      </c>
      <c r="H1865" s="150">
        <v>0.71099999999999997</v>
      </c>
      <c r="I1865" s="151"/>
      <c r="L1865" s="147"/>
      <c r="M1865" s="152"/>
      <c r="T1865" s="153"/>
      <c r="AT1865" s="148" t="s">
        <v>159</v>
      </c>
      <c r="AU1865" s="148" t="s">
        <v>78</v>
      </c>
      <c r="AV1865" s="13" t="s">
        <v>78</v>
      </c>
      <c r="AW1865" s="13" t="s">
        <v>32</v>
      </c>
      <c r="AX1865" s="13" t="s">
        <v>71</v>
      </c>
      <c r="AY1865" s="148" t="s">
        <v>147</v>
      </c>
    </row>
    <row r="1866" spans="2:65" s="13" customFormat="1">
      <c r="B1866" s="147"/>
      <c r="D1866" s="141" t="s">
        <v>159</v>
      </c>
      <c r="E1866" s="148" t="s">
        <v>19</v>
      </c>
      <c r="F1866" s="149" t="s">
        <v>2859</v>
      </c>
      <c r="H1866" s="150">
        <v>0.879</v>
      </c>
      <c r="I1866" s="151"/>
      <c r="L1866" s="147"/>
      <c r="M1866" s="152"/>
      <c r="T1866" s="153"/>
      <c r="AT1866" s="148" t="s">
        <v>159</v>
      </c>
      <c r="AU1866" s="148" t="s">
        <v>78</v>
      </c>
      <c r="AV1866" s="13" t="s">
        <v>78</v>
      </c>
      <c r="AW1866" s="13" t="s">
        <v>32</v>
      </c>
      <c r="AX1866" s="13" t="s">
        <v>71</v>
      </c>
      <c r="AY1866" s="148" t="s">
        <v>147</v>
      </c>
    </row>
    <row r="1867" spans="2:65" s="13" customFormat="1">
      <c r="B1867" s="147"/>
      <c r="D1867" s="141" t="s">
        <v>159</v>
      </c>
      <c r="E1867" s="148" t="s">
        <v>19</v>
      </c>
      <c r="F1867" s="149" t="s">
        <v>2860</v>
      </c>
      <c r="H1867" s="150">
        <v>0.45200000000000001</v>
      </c>
      <c r="I1867" s="151"/>
      <c r="L1867" s="147"/>
      <c r="M1867" s="152"/>
      <c r="T1867" s="153"/>
      <c r="AT1867" s="148" t="s">
        <v>159</v>
      </c>
      <c r="AU1867" s="148" t="s">
        <v>78</v>
      </c>
      <c r="AV1867" s="13" t="s">
        <v>78</v>
      </c>
      <c r="AW1867" s="13" t="s">
        <v>32</v>
      </c>
      <c r="AX1867" s="13" t="s">
        <v>71</v>
      </c>
      <c r="AY1867" s="148" t="s">
        <v>147</v>
      </c>
    </row>
    <row r="1868" spans="2:65" s="15" customFormat="1">
      <c r="B1868" s="171"/>
      <c r="D1868" s="141" t="s">
        <v>159</v>
      </c>
      <c r="E1868" s="172" t="s">
        <v>19</v>
      </c>
      <c r="F1868" s="173" t="s">
        <v>559</v>
      </c>
      <c r="H1868" s="174">
        <v>10.332000000000001</v>
      </c>
      <c r="I1868" s="175"/>
      <c r="L1868" s="171"/>
      <c r="M1868" s="176"/>
      <c r="T1868" s="177"/>
      <c r="AT1868" s="172" t="s">
        <v>159</v>
      </c>
      <c r="AU1868" s="172" t="s">
        <v>78</v>
      </c>
      <c r="AV1868" s="15" t="s">
        <v>148</v>
      </c>
      <c r="AW1868" s="15" t="s">
        <v>32</v>
      </c>
      <c r="AX1868" s="15" t="s">
        <v>71</v>
      </c>
      <c r="AY1868" s="172" t="s">
        <v>147</v>
      </c>
    </row>
    <row r="1869" spans="2:65" s="12" customFormat="1">
      <c r="B1869" s="140"/>
      <c r="D1869" s="141" t="s">
        <v>159</v>
      </c>
      <c r="E1869" s="142" t="s">
        <v>19</v>
      </c>
      <c r="F1869" s="143" t="s">
        <v>2861</v>
      </c>
      <c r="H1869" s="142" t="s">
        <v>19</v>
      </c>
      <c r="I1869" s="144"/>
      <c r="L1869" s="140"/>
      <c r="M1869" s="145"/>
      <c r="T1869" s="146"/>
      <c r="AT1869" s="142" t="s">
        <v>159</v>
      </c>
      <c r="AU1869" s="142" t="s">
        <v>78</v>
      </c>
      <c r="AV1869" s="12" t="s">
        <v>76</v>
      </c>
      <c r="AW1869" s="12" t="s">
        <v>32</v>
      </c>
      <c r="AX1869" s="12" t="s">
        <v>71</v>
      </c>
      <c r="AY1869" s="142" t="s">
        <v>147</v>
      </c>
    </row>
    <row r="1870" spans="2:65" s="13" customFormat="1">
      <c r="B1870" s="147"/>
      <c r="D1870" s="141" t="s">
        <v>159</v>
      </c>
      <c r="E1870" s="148" t="s">
        <v>19</v>
      </c>
      <c r="F1870" s="149" t="s">
        <v>2862</v>
      </c>
      <c r="H1870" s="150">
        <v>5.6</v>
      </c>
      <c r="I1870" s="151"/>
      <c r="L1870" s="147"/>
      <c r="M1870" s="152"/>
      <c r="T1870" s="153"/>
      <c r="AT1870" s="148" t="s">
        <v>159</v>
      </c>
      <c r="AU1870" s="148" t="s">
        <v>78</v>
      </c>
      <c r="AV1870" s="13" t="s">
        <v>78</v>
      </c>
      <c r="AW1870" s="13" t="s">
        <v>32</v>
      </c>
      <c r="AX1870" s="13" t="s">
        <v>71</v>
      </c>
      <c r="AY1870" s="148" t="s">
        <v>147</v>
      </c>
    </row>
    <row r="1871" spans="2:65" s="14" customFormat="1">
      <c r="B1871" s="154"/>
      <c r="D1871" s="141" t="s">
        <v>159</v>
      </c>
      <c r="E1871" s="155" t="s">
        <v>19</v>
      </c>
      <c r="F1871" s="156" t="s">
        <v>163</v>
      </c>
      <c r="H1871" s="157">
        <v>15.932</v>
      </c>
      <c r="I1871" s="158"/>
      <c r="L1871" s="154"/>
      <c r="M1871" s="159"/>
      <c r="T1871" s="160"/>
      <c r="AT1871" s="155" t="s">
        <v>159</v>
      </c>
      <c r="AU1871" s="155" t="s">
        <v>78</v>
      </c>
      <c r="AV1871" s="14" t="s">
        <v>155</v>
      </c>
      <c r="AW1871" s="14" t="s">
        <v>32</v>
      </c>
      <c r="AX1871" s="14" t="s">
        <v>76</v>
      </c>
      <c r="AY1871" s="155" t="s">
        <v>147</v>
      </c>
    </row>
    <row r="1872" spans="2:65" s="1" customFormat="1" ht="33" customHeight="1">
      <c r="B1872" s="33"/>
      <c r="C1872" s="123" t="s">
        <v>2863</v>
      </c>
      <c r="D1872" s="123" t="s">
        <v>150</v>
      </c>
      <c r="E1872" s="124" t="s">
        <v>2864</v>
      </c>
      <c r="F1872" s="125" t="s">
        <v>2865</v>
      </c>
      <c r="G1872" s="126" t="s">
        <v>153</v>
      </c>
      <c r="H1872" s="127">
        <v>62.04</v>
      </c>
      <c r="I1872" s="128"/>
      <c r="J1872" s="129">
        <f>ROUND(I1872*H1872,2)</f>
        <v>0</v>
      </c>
      <c r="K1872" s="125" t="s">
        <v>154</v>
      </c>
      <c r="L1872" s="33"/>
      <c r="M1872" s="130" t="s">
        <v>19</v>
      </c>
      <c r="N1872" s="131" t="s">
        <v>42</v>
      </c>
      <c r="P1872" s="132">
        <f>O1872*H1872</f>
        <v>0</v>
      </c>
      <c r="Q1872" s="132">
        <v>4.4999999999999997E-3</v>
      </c>
      <c r="R1872" s="132">
        <f>Q1872*H1872</f>
        <v>0.27917999999999998</v>
      </c>
      <c r="S1872" s="132">
        <v>0</v>
      </c>
      <c r="T1872" s="133">
        <f>S1872*H1872</f>
        <v>0</v>
      </c>
      <c r="AR1872" s="134" t="s">
        <v>276</v>
      </c>
      <c r="AT1872" s="134" t="s">
        <v>150</v>
      </c>
      <c r="AU1872" s="134" t="s">
        <v>78</v>
      </c>
      <c r="AY1872" s="18" t="s">
        <v>147</v>
      </c>
      <c r="BE1872" s="135">
        <f>IF(N1872="základní",J1872,0)</f>
        <v>0</v>
      </c>
      <c r="BF1872" s="135">
        <f>IF(N1872="snížená",J1872,0)</f>
        <v>0</v>
      </c>
      <c r="BG1872" s="135">
        <f>IF(N1872="zákl. přenesená",J1872,0)</f>
        <v>0</v>
      </c>
      <c r="BH1872" s="135">
        <f>IF(N1872="sníž. přenesená",J1872,0)</f>
        <v>0</v>
      </c>
      <c r="BI1872" s="135">
        <f>IF(N1872="nulová",J1872,0)</f>
        <v>0</v>
      </c>
      <c r="BJ1872" s="18" t="s">
        <v>76</v>
      </c>
      <c r="BK1872" s="135">
        <f>ROUND(I1872*H1872,2)</f>
        <v>0</v>
      </c>
      <c r="BL1872" s="18" t="s">
        <v>276</v>
      </c>
      <c r="BM1872" s="134" t="s">
        <v>2866</v>
      </c>
    </row>
    <row r="1873" spans="2:65" s="1" customFormat="1">
      <c r="B1873" s="33"/>
      <c r="D1873" s="136" t="s">
        <v>157</v>
      </c>
      <c r="F1873" s="137" t="s">
        <v>2867</v>
      </c>
      <c r="I1873" s="138"/>
      <c r="L1873" s="33"/>
      <c r="M1873" s="139"/>
      <c r="T1873" s="54"/>
      <c r="AT1873" s="18" t="s">
        <v>157</v>
      </c>
      <c r="AU1873" s="18" t="s">
        <v>78</v>
      </c>
    </row>
    <row r="1874" spans="2:65" s="12" customFormat="1">
      <c r="B1874" s="140"/>
      <c r="D1874" s="141" t="s">
        <v>159</v>
      </c>
      <c r="E1874" s="142" t="s">
        <v>19</v>
      </c>
      <c r="F1874" s="143" t="s">
        <v>2868</v>
      </c>
      <c r="H1874" s="142" t="s">
        <v>19</v>
      </c>
      <c r="I1874" s="144"/>
      <c r="L1874" s="140"/>
      <c r="M1874" s="145"/>
      <c r="T1874" s="146"/>
      <c r="AT1874" s="142" t="s">
        <v>159</v>
      </c>
      <c r="AU1874" s="142" t="s">
        <v>78</v>
      </c>
      <c r="AV1874" s="12" t="s">
        <v>76</v>
      </c>
      <c r="AW1874" s="12" t="s">
        <v>32</v>
      </c>
      <c r="AX1874" s="12" t="s">
        <v>71</v>
      </c>
      <c r="AY1874" s="142" t="s">
        <v>147</v>
      </c>
    </row>
    <row r="1875" spans="2:65" s="13" customFormat="1">
      <c r="B1875" s="147"/>
      <c r="D1875" s="141" t="s">
        <v>159</v>
      </c>
      <c r="E1875" s="148" t="s">
        <v>19</v>
      </c>
      <c r="F1875" s="149" t="s">
        <v>2869</v>
      </c>
      <c r="H1875" s="150">
        <v>1.85</v>
      </c>
      <c r="I1875" s="151"/>
      <c r="L1875" s="147"/>
      <c r="M1875" s="152"/>
      <c r="T1875" s="153"/>
      <c r="AT1875" s="148" t="s">
        <v>159</v>
      </c>
      <c r="AU1875" s="148" t="s">
        <v>78</v>
      </c>
      <c r="AV1875" s="13" t="s">
        <v>78</v>
      </c>
      <c r="AW1875" s="13" t="s">
        <v>32</v>
      </c>
      <c r="AX1875" s="13" t="s">
        <v>71</v>
      </c>
      <c r="AY1875" s="148" t="s">
        <v>147</v>
      </c>
    </row>
    <row r="1876" spans="2:65" s="13" customFormat="1">
      <c r="B1876" s="147"/>
      <c r="D1876" s="141" t="s">
        <v>159</v>
      </c>
      <c r="E1876" s="148" t="s">
        <v>19</v>
      </c>
      <c r="F1876" s="149" t="s">
        <v>2870</v>
      </c>
      <c r="H1876" s="150">
        <v>4.5430000000000001</v>
      </c>
      <c r="I1876" s="151"/>
      <c r="L1876" s="147"/>
      <c r="M1876" s="152"/>
      <c r="T1876" s="153"/>
      <c r="AT1876" s="148" t="s">
        <v>159</v>
      </c>
      <c r="AU1876" s="148" t="s">
        <v>78</v>
      </c>
      <c r="AV1876" s="13" t="s">
        <v>78</v>
      </c>
      <c r="AW1876" s="13" t="s">
        <v>32</v>
      </c>
      <c r="AX1876" s="13" t="s">
        <v>71</v>
      </c>
      <c r="AY1876" s="148" t="s">
        <v>147</v>
      </c>
    </row>
    <row r="1877" spans="2:65" s="13" customFormat="1">
      <c r="B1877" s="147"/>
      <c r="D1877" s="141" t="s">
        <v>159</v>
      </c>
      <c r="E1877" s="148" t="s">
        <v>19</v>
      </c>
      <c r="F1877" s="149" t="s">
        <v>2871</v>
      </c>
      <c r="H1877" s="150">
        <v>3.04</v>
      </c>
      <c r="I1877" s="151"/>
      <c r="L1877" s="147"/>
      <c r="M1877" s="152"/>
      <c r="T1877" s="153"/>
      <c r="AT1877" s="148" t="s">
        <v>159</v>
      </c>
      <c r="AU1877" s="148" t="s">
        <v>78</v>
      </c>
      <c r="AV1877" s="13" t="s">
        <v>78</v>
      </c>
      <c r="AW1877" s="13" t="s">
        <v>32</v>
      </c>
      <c r="AX1877" s="13" t="s">
        <v>71</v>
      </c>
      <c r="AY1877" s="148" t="s">
        <v>147</v>
      </c>
    </row>
    <row r="1878" spans="2:65" s="13" customFormat="1">
      <c r="B1878" s="147"/>
      <c r="D1878" s="141" t="s">
        <v>159</v>
      </c>
      <c r="E1878" s="148" t="s">
        <v>19</v>
      </c>
      <c r="F1878" s="149" t="s">
        <v>2872</v>
      </c>
      <c r="H1878" s="150">
        <v>4.5419999999999998</v>
      </c>
      <c r="I1878" s="151"/>
      <c r="L1878" s="147"/>
      <c r="M1878" s="152"/>
      <c r="T1878" s="153"/>
      <c r="AT1878" s="148" t="s">
        <v>159</v>
      </c>
      <c r="AU1878" s="148" t="s">
        <v>78</v>
      </c>
      <c r="AV1878" s="13" t="s">
        <v>78</v>
      </c>
      <c r="AW1878" s="13" t="s">
        <v>32</v>
      </c>
      <c r="AX1878" s="13" t="s">
        <v>71</v>
      </c>
      <c r="AY1878" s="148" t="s">
        <v>147</v>
      </c>
    </row>
    <row r="1879" spans="2:65" s="13" customFormat="1">
      <c r="B1879" s="147"/>
      <c r="D1879" s="141" t="s">
        <v>159</v>
      </c>
      <c r="E1879" s="148" t="s">
        <v>19</v>
      </c>
      <c r="F1879" s="149" t="s">
        <v>2873</v>
      </c>
      <c r="H1879" s="150">
        <v>5.266</v>
      </c>
      <c r="I1879" s="151"/>
      <c r="L1879" s="147"/>
      <c r="M1879" s="152"/>
      <c r="T1879" s="153"/>
      <c r="AT1879" s="148" t="s">
        <v>159</v>
      </c>
      <c r="AU1879" s="148" t="s">
        <v>78</v>
      </c>
      <c r="AV1879" s="13" t="s">
        <v>78</v>
      </c>
      <c r="AW1879" s="13" t="s">
        <v>32</v>
      </c>
      <c r="AX1879" s="13" t="s">
        <v>71</v>
      </c>
      <c r="AY1879" s="148" t="s">
        <v>147</v>
      </c>
    </row>
    <row r="1880" spans="2:65" s="13" customFormat="1" ht="22.5">
      <c r="B1880" s="147"/>
      <c r="D1880" s="141" t="s">
        <v>159</v>
      </c>
      <c r="E1880" s="148" t="s">
        <v>19</v>
      </c>
      <c r="F1880" s="149" t="s">
        <v>2874</v>
      </c>
      <c r="H1880" s="150">
        <v>17.260999999999999</v>
      </c>
      <c r="I1880" s="151"/>
      <c r="L1880" s="147"/>
      <c r="M1880" s="152"/>
      <c r="T1880" s="153"/>
      <c r="AT1880" s="148" t="s">
        <v>159</v>
      </c>
      <c r="AU1880" s="148" t="s">
        <v>78</v>
      </c>
      <c r="AV1880" s="13" t="s">
        <v>78</v>
      </c>
      <c r="AW1880" s="13" t="s">
        <v>32</v>
      </c>
      <c r="AX1880" s="13" t="s">
        <v>71</v>
      </c>
      <c r="AY1880" s="148" t="s">
        <v>147</v>
      </c>
    </row>
    <row r="1881" spans="2:65" s="13" customFormat="1">
      <c r="B1881" s="147"/>
      <c r="D1881" s="141" t="s">
        <v>159</v>
      </c>
      <c r="E1881" s="148" t="s">
        <v>19</v>
      </c>
      <c r="F1881" s="149" t="s">
        <v>2875</v>
      </c>
      <c r="H1881" s="150">
        <v>22.334</v>
      </c>
      <c r="I1881" s="151"/>
      <c r="L1881" s="147"/>
      <c r="M1881" s="152"/>
      <c r="T1881" s="153"/>
      <c r="AT1881" s="148" t="s">
        <v>159</v>
      </c>
      <c r="AU1881" s="148" t="s">
        <v>78</v>
      </c>
      <c r="AV1881" s="13" t="s">
        <v>78</v>
      </c>
      <c r="AW1881" s="13" t="s">
        <v>32</v>
      </c>
      <c r="AX1881" s="13" t="s">
        <v>71</v>
      </c>
      <c r="AY1881" s="148" t="s">
        <v>147</v>
      </c>
    </row>
    <row r="1882" spans="2:65" s="13" customFormat="1">
      <c r="B1882" s="147"/>
      <c r="D1882" s="141" t="s">
        <v>159</v>
      </c>
      <c r="E1882" s="148" t="s">
        <v>19</v>
      </c>
      <c r="F1882" s="149" t="s">
        <v>2876</v>
      </c>
      <c r="H1882" s="150">
        <v>3.2040000000000002</v>
      </c>
      <c r="I1882" s="151"/>
      <c r="L1882" s="147"/>
      <c r="M1882" s="152"/>
      <c r="T1882" s="153"/>
      <c r="AT1882" s="148" t="s">
        <v>159</v>
      </c>
      <c r="AU1882" s="148" t="s">
        <v>78</v>
      </c>
      <c r="AV1882" s="13" t="s">
        <v>78</v>
      </c>
      <c r="AW1882" s="13" t="s">
        <v>32</v>
      </c>
      <c r="AX1882" s="13" t="s">
        <v>71</v>
      </c>
      <c r="AY1882" s="148" t="s">
        <v>147</v>
      </c>
    </row>
    <row r="1883" spans="2:65" s="14" customFormat="1">
      <c r="B1883" s="154"/>
      <c r="D1883" s="141" t="s">
        <v>159</v>
      </c>
      <c r="E1883" s="155" t="s">
        <v>19</v>
      </c>
      <c r="F1883" s="156" t="s">
        <v>163</v>
      </c>
      <c r="H1883" s="157">
        <v>62.04</v>
      </c>
      <c r="I1883" s="158"/>
      <c r="L1883" s="154"/>
      <c r="M1883" s="159"/>
      <c r="T1883" s="160"/>
      <c r="AT1883" s="155" t="s">
        <v>159</v>
      </c>
      <c r="AU1883" s="155" t="s">
        <v>78</v>
      </c>
      <c r="AV1883" s="14" t="s">
        <v>155</v>
      </c>
      <c r="AW1883" s="14" t="s">
        <v>32</v>
      </c>
      <c r="AX1883" s="14" t="s">
        <v>76</v>
      </c>
      <c r="AY1883" s="155" t="s">
        <v>147</v>
      </c>
    </row>
    <row r="1884" spans="2:65" s="1" customFormat="1" ht="37.9" customHeight="1">
      <c r="B1884" s="33"/>
      <c r="C1884" s="123" t="s">
        <v>2877</v>
      </c>
      <c r="D1884" s="123" t="s">
        <v>150</v>
      </c>
      <c r="E1884" s="124" t="s">
        <v>2878</v>
      </c>
      <c r="F1884" s="125" t="s">
        <v>2879</v>
      </c>
      <c r="G1884" s="126" t="s">
        <v>153</v>
      </c>
      <c r="H1884" s="127">
        <v>85.927000000000007</v>
      </c>
      <c r="I1884" s="128"/>
      <c r="J1884" s="129">
        <f>ROUND(I1884*H1884,2)</f>
        <v>0</v>
      </c>
      <c r="K1884" s="125" t="s">
        <v>154</v>
      </c>
      <c r="L1884" s="33"/>
      <c r="M1884" s="130" t="s">
        <v>19</v>
      </c>
      <c r="N1884" s="131" t="s">
        <v>42</v>
      </c>
      <c r="P1884" s="132">
        <f>O1884*H1884</f>
        <v>0</v>
      </c>
      <c r="Q1884" s="132">
        <v>5.3800000000000002E-3</v>
      </c>
      <c r="R1884" s="132">
        <f>Q1884*H1884</f>
        <v>0.46228726000000003</v>
      </c>
      <c r="S1884" s="132">
        <v>0</v>
      </c>
      <c r="T1884" s="133">
        <f>S1884*H1884</f>
        <v>0</v>
      </c>
      <c r="AR1884" s="134" t="s">
        <v>276</v>
      </c>
      <c r="AT1884" s="134" t="s">
        <v>150</v>
      </c>
      <c r="AU1884" s="134" t="s">
        <v>78</v>
      </c>
      <c r="AY1884" s="18" t="s">
        <v>147</v>
      </c>
      <c r="BE1884" s="135">
        <f>IF(N1884="základní",J1884,0)</f>
        <v>0</v>
      </c>
      <c r="BF1884" s="135">
        <f>IF(N1884="snížená",J1884,0)</f>
        <v>0</v>
      </c>
      <c r="BG1884" s="135">
        <f>IF(N1884="zákl. přenesená",J1884,0)</f>
        <v>0</v>
      </c>
      <c r="BH1884" s="135">
        <f>IF(N1884="sníž. přenesená",J1884,0)</f>
        <v>0</v>
      </c>
      <c r="BI1884" s="135">
        <f>IF(N1884="nulová",J1884,0)</f>
        <v>0</v>
      </c>
      <c r="BJ1884" s="18" t="s">
        <v>76</v>
      </c>
      <c r="BK1884" s="135">
        <f>ROUND(I1884*H1884,2)</f>
        <v>0</v>
      </c>
      <c r="BL1884" s="18" t="s">
        <v>276</v>
      </c>
      <c r="BM1884" s="134" t="s">
        <v>2880</v>
      </c>
    </row>
    <row r="1885" spans="2:65" s="1" customFormat="1">
      <c r="B1885" s="33"/>
      <c r="D1885" s="136" t="s">
        <v>157</v>
      </c>
      <c r="F1885" s="137" t="s">
        <v>2881</v>
      </c>
      <c r="I1885" s="138"/>
      <c r="L1885" s="33"/>
      <c r="M1885" s="139"/>
      <c r="T1885" s="54"/>
      <c r="AT1885" s="18" t="s">
        <v>157</v>
      </c>
      <c r="AU1885" s="18" t="s">
        <v>78</v>
      </c>
    </row>
    <row r="1886" spans="2:65" s="12" customFormat="1">
      <c r="B1886" s="140"/>
      <c r="D1886" s="141" t="s">
        <v>159</v>
      </c>
      <c r="E1886" s="142" t="s">
        <v>19</v>
      </c>
      <c r="F1886" s="143" t="s">
        <v>2662</v>
      </c>
      <c r="H1886" s="142" t="s">
        <v>19</v>
      </c>
      <c r="I1886" s="144"/>
      <c r="L1886" s="140"/>
      <c r="M1886" s="145"/>
      <c r="T1886" s="146"/>
      <c r="AT1886" s="142" t="s">
        <v>159</v>
      </c>
      <c r="AU1886" s="142" t="s">
        <v>78</v>
      </c>
      <c r="AV1886" s="12" t="s">
        <v>76</v>
      </c>
      <c r="AW1886" s="12" t="s">
        <v>32</v>
      </c>
      <c r="AX1886" s="12" t="s">
        <v>71</v>
      </c>
      <c r="AY1886" s="142" t="s">
        <v>147</v>
      </c>
    </row>
    <row r="1887" spans="2:65" s="13" customFormat="1">
      <c r="B1887" s="147"/>
      <c r="D1887" s="141" t="s">
        <v>159</v>
      </c>
      <c r="E1887" s="148" t="s">
        <v>19</v>
      </c>
      <c r="F1887" s="149" t="s">
        <v>2882</v>
      </c>
      <c r="H1887" s="150">
        <v>3.97</v>
      </c>
      <c r="I1887" s="151"/>
      <c r="L1887" s="147"/>
      <c r="M1887" s="152"/>
      <c r="T1887" s="153"/>
      <c r="AT1887" s="148" t="s">
        <v>159</v>
      </c>
      <c r="AU1887" s="148" t="s">
        <v>78</v>
      </c>
      <c r="AV1887" s="13" t="s">
        <v>78</v>
      </c>
      <c r="AW1887" s="13" t="s">
        <v>32</v>
      </c>
      <c r="AX1887" s="13" t="s">
        <v>71</v>
      </c>
      <c r="AY1887" s="148" t="s">
        <v>147</v>
      </c>
    </row>
    <row r="1888" spans="2:65" s="13" customFormat="1" ht="22.5">
      <c r="B1888" s="147"/>
      <c r="D1888" s="141" t="s">
        <v>159</v>
      </c>
      <c r="E1888" s="148" t="s">
        <v>19</v>
      </c>
      <c r="F1888" s="149" t="s">
        <v>2883</v>
      </c>
      <c r="H1888" s="150">
        <v>21.407</v>
      </c>
      <c r="I1888" s="151"/>
      <c r="L1888" s="147"/>
      <c r="M1888" s="152"/>
      <c r="T1888" s="153"/>
      <c r="AT1888" s="148" t="s">
        <v>159</v>
      </c>
      <c r="AU1888" s="148" t="s">
        <v>78</v>
      </c>
      <c r="AV1888" s="13" t="s">
        <v>78</v>
      </c>
      <c r="AW1888" s="13" t="s">
        <v>32</v>
      </c>
      <c r="AX1888" s="13" t="s">
        <v>71</v>
      </c>
      <c r="AY1888" s="148" t="s">
        <v>147</v>
      </c>
    </row>
    <row r="1889" spans="2:65" s="13" customFormat="1" ht="33.75">
      <c r="B1889" s="147"/>
      <c r="D1889" s="141" t="s">
        <v>159</v>
      </c>
      <c r="E1889" s="148" t="s">
        <v>19</v>
      </c>
      <c r="F1889" s="149" t="s">
        <v>2884</v>
      </c>
      <c r="H1889" s="150">
        <v>16.219000000000001</v>
      </c>
      <c r="I1889" s="151"/>
      <c r="L1889" s="147"/>
      <c r="M1889" s="152"/>
      <c r="T1889" s="153"/>
      <c r="AT1889" s="148" t="s">
        <v>159</v>
      </c>
      <c r="AU1889" s="148" t="s">
        <v>78</v>
      </c>
      <c r="AV1889" s="13" t="s">
        <v>78</v>
      </c>
      <c r="AW1889" s="13" t="s">
        <v>32</v>
      </c>
      <c r="AX1889" s="13" t="s">
        <v>71</v>
      </c>
      <c r="AY1889" s="148" t="s">
        <v>147</v>
      </c>
    </row>
    <row r="1890" spans="2:65" s="13" customFormat="1">
      <c r="B1890" s="147"/>
      <c r="D1890" s="141" t="s">
        <v>159</v>
      </c>
      <c r="E1890" s="148" t="s">
        <v>19</v>
      </c>
      <c r="F1890" s="149" t="s">
        <v>2885</v>
      </c>
      <c r="H1890" s="150">
        <v>7.81</v>
      </c>
      <c r="I1890" s="151"/>
      <c r="L1890" s="147"/>
      <c r="M1890" s="152"/>
      <c r="T1890" s="153"/>
      <c r="AT1890" s="148" t="s">
        <v>159</v>
      </c>
      <c r="AU1890" s="148" t="s">
        <v>78</v>
      </c>
      <c r="AV1890" s="13" t="s">
        <v>78</v>
      </c>
      <c r="AW1890" s="13" t="s">
        <v>32</v>
      </c>
      <c r="AX1890" s="13" t="s">
        <v>71</v>
      </c>
      <c r="AY1890" s="148" t="s">
        <v>147</v>
      </c>
    </row>
    <row r="1891" spans="2:65" s="13" customFormat="1" ht="22.5">
      <c r="B1891" s="147"/>
      <c r="D1891" s="141" t="s">
        <v>159</v>
      </c>
      <c r="E1891" s="148" t="s">
        <v>19</v>
      </c>
      <c r="F1891" s="149" t="s">
        <v>2886</v>
      </c>
      <c r="H1891" s="150">
        <v>9.3109999999999999</v>
      </c>
      <c r="I1891" s="151"/>
      <c r="L1891" s="147"/>
      <c r="M1891" s="152"/>
      <c r="T1891" s="153"/>
      <c r="AT1891" s="148" t="s">
        <v>159</v>
      </c>
      <c r="AU1891" s="148" t="s">
        <v>78</v>
      </c>
      <c r="AV1891" s="13" t="s">
        <v>78</v>
      </c>
      <c r="AW1891" s="13" t="s">
        <v>32</v>
      </c>
      <c r="AX1891" s="13" t="s">
        <v>71</v>
      </c>
      <c r="AY1891" s="148" t="s">
        <v>147</v>
      </c>
    </row>
    <row r="1892" spans="2:65" s="13" customFormat="1">
      <c r="B1892" s="147"/>
      <c r="D1892" s="141" t="s">
        <v>159</v>
      </c>
      <c r="E1892" s="148" t="s">
        <v>19</v>
      </c>
      <c r="F1892" s="149" t="s">
        <v>2887</v>
      </c>
      <c r="H1892" s="150">
        <v>5.6</v>
      </c>
      <c r="I1892" s="151"/>
      <c r="L1892" s="147"/>
      <c r="M1892" s="152"/>
      <c r="T1892" s="153"/>
      <c r="AT1892" s="148" t="s">
        <v>159</v>
      </c>
      <c r="AU1892" s="148" t="s">
        <v>78</v>
      </c>
      <c r="AV1892" s="13" t="s">
        <v>78</v>
      </c>
      <c r="AW1892" s="13" t="s">
        <v>32</v>
      </c>
      <c r="AX1892" s="13" t="s">
        <v>71</v>
      </c>
      <c r="AY1892" s="148" t="s">
        <v>147</v>
      </c>
    </row>
    <row r="1893" spans="2:65" s="13" customFormat="1" ht="22.5">
      <c r="B1893" s="147"/>
      <c r="D1893" s="141" t="s">
        <v>159</v>
      </c>
      <c r="E1893" s="148" t="s">
        <v>19</v>
      </c>
      <c r="F1893" s="149" t="s">
        <v>2888</v>
      </c>
      <c r="H1893" s="150">
        <v>3.87</v>
      </c>
      <c r="I1893" s="151"/>
      <c r="L1893" s="147"/>
      <c r="M1893" s="152"/>
      <c r="T1893" s="153"/>
      <c r="AT1893" s="148" t="s">
        <v>159</v>
      </c>
      <c r="AU1893" s="148" t="s">
        <v>78</v>
      </c>
      <c r="AV1893" s="13" t="s">
        <v>78</v>
      </c>
      <c r="AW1893" s="13" t="s">
        <v>32</v>
      </c>
      <c r="AX1893" s="13" t="s">
        <v>71</v>
      </c>
      <c r="AY1893" s="148" t="s">
        <v>147</v>
      </c>
    </row>
    <row r="1894" spans="2:65" s="13" customFormat="1" ht="22.5">
      <c r="B1894" s="147"/>
      <c r="D1894" s="141" t="s">
        <v>159</v>
      </c>
      <c r="E1894" s="148" t="s">
        <v>19</v>
      </c>
      <c r="F1894" s="149" t="s">
        <v>2889</v>
      </c>
      <c r="H1894" s="150">
        <v>11.72</v>
      </c>
      <c r="I1894" s="151"/>
      <c r="L1894" s="147"/>
      <c r="M1894" s="152"/>
      <c r="T1894" s="153"/>
      <c r="AT1894" s="148" t="s">
        <v>159</v>
      </c>
      <c r="AU1894" s="148" t="s">
        <v>78</v>
      </c>
      <c r="AV1894" s="13" t="s">
        <v>78</v>
      </c>
      <c r="AW1894" s="13" t="s">
        <v>32</v>
      </c>
      <c r="AX1894" s="13" t="s">
        <v>71</v>
      </c>
      <c r="AY1894" s="148" t="s">
        <v>147</v>
      </c>
    </row>
    <row r="1895" spans="2:65" s="13" customFormat="1" ht="22.5">
      <c r="B1895" s="147"/>
      <c r="D1895" s="141" t="s">
        <v>159</v>
      </c>
      <c r="E1895" s="148" t="s">
        <v>19</v>
      </c>
      <c r="F1895" s="149" t="s">
        <v>2890</v>
      </c>
      <c r="H1895" s="150">
        <v>6.02</v>
      </c>
      <c r="I1895" s="151"/>
      <c r="L1895" s="147"/>
      <c r="M1895" s="152"/>
      <c r="T1895" s="153"/>
      <c r="AT1895" s="148" t="s">
        <v>159</v>
      </c>
      <c r="AU1895" s="148" t="s">
        <v>78</v>
      </c>
      <c r="AV1895" s="13" t="s">
        <v>78</v>
      </c>
      <c r="AW1895" s="13" t="s">
        <v>32</v>
      </c>
      <c r="AX1895" s="13" t="s">
        <v>71</v>
      </c>
      <c r="AY1895" s="148" t="s">
        <v>147</v>
      </c>
    </row>
    <row r="1896" spans="2:65" s="14" customFormat="1">
      <c r="B1896" s="154"/>
      <c r="D1896" s="141" t="s">
        <v>159</v>
      </c>
      <c r="E1896" s="155" t="s">
        <v>19</v>
      </c>
      <c r="F1896" s="156" t="s">
        <v>163</v>
      </c>
      <c r="H1896" s="157">
        <v>85.927000000000007</v>
      </c>
      <c r="I1896" s="158"/>
      <c r="L1896" s="154"/>
      <c r="M1896" s="159"/>
      <c r="T1896" s="160"/>
      <c r="AT1896" s="155" t="s">
        <v>159</v>
      </c>
      <c r="AU1896" s="155" t="s">
        <v>78</v>
      </c>
      <c r="AV1896" s="14" t="s">
        <v>155</v>
      </c>
      <c r="AW1896" s="14" t="s">
        <v>32</v>
      </c>
      <c r="AX1896" s="14" t="s">
        <v>76</v>
      </c>
      <c r="AY1896" s="155" t="s">
        <v>147</v>
      </c>
    </row>
    <row r="1897" spans="2:65" s="1" customFormat="1" ht="24.2" customHeight="1">
      <c r="B1897" s="33"/>
      <c r="C1897" s="161" t="s">
        <v>2891</v>
      </c>
      <c r="D1897" s="161" t="s">
        <v>338</v>
      </c>
      <c r="E1897" s="162" t="s">
        <v>2892</v>
      </c>
      <c r="F1897" s="163" t="s">
        <v>2893</v>
      </c>
      <c r="G1897" s="164" t="s">
        <v>153</v>
      </c>
      <c r="H1897" s="165">
        <v>99.111999999999995</v>
      </c>
      <c r="I1897" s="166"/>
      <c r="J1897" s="167">
        <f>ROUND(I1897*H1897,2)</f>
        <v>0</v>
      </c>
      <c r="K1897" s="163" t="s">
        <v>154</v>
      </c>
      <c r="L1897" s="168"/>
      <c r="M1897" s="169" t="s">
        <v>19</v>
      </c>
      <c r="N1897" s="170" t="s">
        <v>42</v>
      </c>
      <c r="P1897" s="132">
        <f>O1897*H1897</f>
        <v>0</v>
      </c>
      <c r="Q1897" s="132">
        <v>1.6E-2</v>
      </c>
      <c r="R1897" s="132">
        <f>Q1897*H1897</f>
        <v>1.5857919999999999</v>
      </c>
      <c r="S1897" s="132">
        <v>0</v>
      </c>
      <c r="T1897" s="133">
        <f>S1897*H1897</f>
        <v>0</v>
      </c>
      <c r="AR1897" s="134" t="s">
        <v>381</v>
      </c>
      <c r="AT1897" s="134" t="s">
        <v>338</v>
      </c>
      <c r="AU1897" s="134" t="s">
        <v>78</v>
      </c>
      <c r="AY1897" s="18" t="s">
        <v>147</v>
      </c>
      <c r="BE1897" s="135">
        <f>IF(N1897="základní",J1897,0)</f>
        <v>0</v>
      </c>
      <c r="BF1897" s="135">
        <f>IF(N1897="snížená",J1897,0)</f>
        <v>0</v>
      </c>
      <c r="BG1897" s="135">
        <f>IF(N1897="zákl. přenesená",J1897,0)</f>
        <v>0</v>
      </c>
      <c r="BH1897" s="135">
        <f>IF(N1897="sníž. přenesená",J1897,0)</f>
        <v>0</v>
      </c>
      <c r="BI1897" s="135">
        <f>IF(N1897="nulová",J1897,0)</f>
        <v>0</v>
      </c>
      <c r="BJ1897" s="18" t="s">
        <v>76</v>
      </c>
      <c r="BK1897" s="135">
        <f>ROUND(I1897*H1897,2)</f>
        <v>0</v>
      </c>
      <c r="BL1897" s="18" t="s">
        <v>276</v>
      </c>
      <c r="BM1897" s="134" t="s">
        <v>2894</v>
      </c>
    </row>
    <row r="1898" spans="2:65" s="13" customFormat="1">
      <c r="B1898" s="147"/>
      <c r="D1898" s="141" t="s">
        <v>159</v>
      </c>
      <c r="E1898" s="148" t="s">
        <v>19</v>
      </c>
      <c r="F1898" s="149" t="s">
        <v>2895</v>
      </c>
      <c r="H1898" s="150">
        <v>85.927000000000007</v>
      </c>
      <c r="I1898" s="151"/>
      <c r="L1898" s="147"/>
      <c r="M1898" s="152"/>
      <c r="T1898" s="153"/>
      <c r="AT1898" s="148" t="s">
        <v>159</v>
      </c>
      <c r="AU1898" s="148" t="s">
        <v>78</v>
      </c>
      <c r="AV1898" s="13" t="s">
        <v>78</v>
      </c>
      <c r="AW1898" s="13" t="s">
        <v>32</v>
      </c>
      <c r="AX1898" s="13" t="s">
        <v>71</v>
      </c>
      <c r="AY1898" s="148" t="s">
        <v>147</v>
      </c>
    </row>
    <row r="1899" spans="2:65" s="13" customFormat="1">
      <c r="B1899" s="147"/>
      <c r="D1899" s="141" t="s">
        <v>159</v>
      </c>
      <c r="E1899" s="148" t="s">
        <v>19</v>
      </c>
      <c r="F1899" s="149" t="s">
        <v>2896</v>
      </c>
      <c r="H1899" s="150">
        <v>0.25700000000000001</v>
      </c>
      <c r="I1899" s="151"/>
      <c r="L1899" s="147"/>
      <c r="M1899" s="152"/>
      <c r="T1899" s="153"/>
      <c r="AT1899" s="148" t="s">
        <v>159</v>
      </c>
      <c r="AU1899" s="148" t="s">
        <v>78</v>
      </c>
      <c r="AV1899" s="13" t="s">
        <v>78</v>
      </c>
      <c r="AW1899" s="13" t="s">
        <v>32</v>
      </c>
      <c r="AX1899" s="13" t="s">
        <v>71</v>
      </c>
      <c r="AY1899" s="148" t="s">
        <v>147</v>
      </c>
    </row>
    <row r="1900" spans="2:65" s="14" customFormat="1">
      <c r="B1900" s="154"/>
      <c r="D1900" s="141" t="s">
        <v>159</v>
      </c>
      <c r="E1900" s="155" t="s">
        <v>19</v>
      </c>
      <c r="F1900" s="156" t="s">
        <v>163</v>
      </c>
      <c r="H1900" s="157">
        <v>86.183999999999997</v>
      </c>
      <c r="I1900" s="158"/>
      <c r="L1900" s="154"/>
      <c r="M1900" s="159"/>
      <c r="T1900" s="160"/>
      <c r="AT1900" s="155" t="s">
        <v>159</v>
      </c>
      <c r="AU1900" s="155" t="s">
        <v>78</v>
      </c>
      <c r="AV1900" s="14" t="s">
        <v>155</v>
      </c>
      <c r="AW1900" s="14" t="s">
        <v>32</v>
      </c>
      <c r="AX1900" s="14" t="s">
        <v>76</v>
      </c>
      <c r="AY1900" s="155" t="s">
        <v>147</v>
      </c>
    </row>
    <row r="1901" spans="2:65" s="13" customFormat="1">
      <c r="B1901" s="147"/>
      <c r="D1901" s="141" t="s">
        <v>159</v>
      </c>
      <c r="F1901" s="149" t="s">
        <v>2897</v>
      </c>
      <c r="H1901" s="150">
        <v>99.111999999999995</v>
      </c>
      <c r="I1901" s="151"/>
      <c r="L1901" s="147"/>
      <c r="M1901" s="152"/>
      <c r="T1901" s="153"/>
      <c r="AT1901" s="148" t="s">
        <v>159</v>
      </c>
      <c r="AU1901" s="148" t="s">
        <v>78</v>
      </c>
      <c r="AV1901" s="13" t="s">
        <v>78</v>
      </c>
      <c r="AW1901" s="13" t="s">
        <v>4</v>
      </c>
      <c r="AX1901" s="13" t="s">
        <v>76</v>
      </c>
      <c r="AY1901" s="148" t="s">
        <v>147</v>
      </c>
    </row>
    <row r="1902" spans="2:65" s="1" customFormat="1" ht="21.75" customHeight="1">
      <c r="B1902" s="33"/>
      <c r="C1902" s="123" t="s">
        <v>2898</v>
      </c>
      <c r="D1902" s="123" t="s">
        <v>150</v>
      </c>
      <c r="E1902" s="124" t="s">
        <v>2899</v>
      </c>
      <c r="F1902" s="125" t="s">
        <v>2900</v>
      </c>
      <c r="G1902" s="126" t="s">
        <v>153</v>
      </c>
      <c r="H1902" s="127">
        <v>161.71600000000001</v>
      </c>
      <c r="I1902" s="128"/>
      <c r="J1902" s="129">
        <f>ROUND(I1902*H1902,2)</f>
        <v>0</v>
      </c>
      <c r="K1902" s="125" t="s">
        <v>154</v>
      </c>
      <c r="L1902" s="33"/>
      <c r="M1902" s="130" t="s">
        <v>19</v>
      </c>
      <c r="N1902" s="131" t="s">
        <v>42</v>
      </c>
      <c r="P1902" s="132">
        <f>O1902*H1902</f>
        <v>0</v>
      </c>
      <c r="Q1902" s="132">
        <v>0</v>
      </c>
      <c r="R1902" s="132">
        <f>Q1902*H1902</f>
        <v>0</v>
      </c>
      <c r="S1902" s="132">
        <v>2.7199999999999998E-2</v>
      </c>
      <c r="T1902" s="133">
        <f>S1902*H1902</f>
        <v>4.3986751999999996</v>
      </c>
      <c r="AR1902" s="134" t="s">
        <v>276</v>
      </c>
      <c r="AT1902" s="134" t="s">
        <v>150</v>
      </c>
      <c r="AU1902" s="134" t="s">
        <v>78</v>
      </c>
      <c r="AY1902" s="18" t="s">
        <v>147</v>
      </c>
      <c r="BE1902" s="135">
        <f>IF(N1902="základní",J1902,0)</f>
        <v>0</v>
      </c>
      <c r="BF1902" s="135">
        <f>IF(N1902="snížená",J1902,0)</f>
        <v>0</v>
      </c>
      <c r="BG1902" s="135">
        <f>IF(N1902="zákl. přenesená",J1902,0)</f>
        <v>0</v>
      </c>
      <c r="BH1902" s="135">
        <f>IF(N1902="sníž. přenesená",J1902,0)</f>
        <v>0</v>
      </c>
      <c r="BI1902" s="135">
        <f>IF(N1902="nulová",J1902,0)</f>
        <v>0</v>
      </c>
      <c r="BJ1902" s="18" t="s">
        <v>76</v>
      </c>
      <c r="BK1902" s="135">
        <f>ROUND(I1902*H1902,2)</f>
        <v>0</v>
      </c>
      <c r="BL1902" s="18" t="s">
        <v>276</v>
      </c>
      <c r="BM1902" s="134" t="s">
        <v>2901</v>
      </c>
    </row>
    <row r="1903" spans="2:65" s="1" customFormat="1">
      <c r="B1903" s="33"/>
      <c r="D1903" s="136" t="s">
        <v>157</v>
      </c>
      <c r="F1903" s="137" t="s">
        <v>2902</v>
      </c>
      <c r="I1903" s="138"/>
      <c r="L1903" s="33"/>
      <c r="M1903" s="139"/>
      <c r="T1903" s="54"/>
      <c r="AT1903" s="18" t="s">
        <v>157</v>
      </c>
      <c r="AU1903" s="18" t="s">
        <v>78</v>
      </c>
    </row>
    <row r="1904" spans="2:65" s="13" customFormat="1" ht="33.75">
      <c r="B1904" s="147"/>
      <c r="D1904" s="141" t="s">
        <v>159</v>
      </c>
      <c r="E1904" s="148" t="s">
        <v>19</v>
      </c>
      <c r="F1904" s="149" t="s">
        <v>2903</v>
      </c>
      <c r="H1904" s="150">
        <v>40.860999999999997</v>
      </c>
      <c r="I1904" s="151"/>
      <c r="L1904" s="147"/>
      <c r="M1904" s="152"/>
      <c r="T1904" s="153"/>
      <c r="AT1904" s="148" t="s">
        <v>159</v>
      </c>
      <c r="AU1904" s="148" t="s">
        <v>78</v>
      </c>
      <c r="AV1904" s="13" t="s">
        <v>78</v>
      </c>
      <c r="AW1904" s="13" t="s">
        <v>32</v>
      </c>
      <c r="AX1904" s="13" t="s">
        <v>71</v>
      </c>
      <c r="AY1904" s="148" t="s">
        <v>147</v>
      </c>
    </row>
    <row r="1905" spans="2:65" s="13" customFormat="1" ht="22.5">
      <c r="B1905" s="147"/>
      <c r="D1905" s="141" t="s">
        <v>159</v>
      </c>
      <c r="E1905" s="148" t="s">
        <v>19</v>
      </c>
      <c r="F1905" s="149" t="s">
        <v>2904</v>
      </c>
      <c r="H1905" s="150">
        <v>18.111000000000001</v>
      </c>
      <c r="I1905" s="151"/>
      <c r="L1905" s="147"/>
      <c r="M1905" s="152"/>
      <c r="T1905" s="153"/>
      <c r="AT1905" s="148" t="s">
        <v>159</v>
      </c>
      <c r="AU1905" s="148" t="s">
        <v>78</v>
      </c>
      <c r="AV1905" s="13" t="s">
        <v>78</v>
      </c>
      <c r="AW1905" s="13" t="s">
        <v>32</v>
      </c>
      <c r="AX1905" s="13" t="s">
        <v>71</v>
      </c>
      <c r="AY1905" s="148" t="s">
        <v>147</v>
      </c>
    </row>
    <row r="1906" spans="2:65" s="13" customFormat="1" ht="33.75">
      <c r="B1906" s="147"/>
      <c r="D1906" s="141" t="s">
        <v>159</v>
      </c>
      <c r="E1906" s="148" t="s">
        <v>19</v>
      </c>
      <c r="F1906" s="149" t="s">
        <v>2905</v>
      </c>
      <c r="H1906" s="150">
        <v>23.463999999999999</v>
      </c>
      <c r="I1906" s="151"/>
      <c r="L1906" s="147"/>
      <c r="M1906" s="152"/>
      <c r="T1906" s="153"/>
      <c r="AT1906" s="148" t="s">
        <v>159</v>
      </c>
      <c r="AU1906" s="148" t="s">
        <v>78</v>
      </c>
      <c r="AV1906" s="13" t="s">
        <v>78</v>
      </c>
      <c r="AW1906" s="13" t="s">
        <v>32</v>
      </c>
      <c r="AX1906" s="13" t="s">
        <v>71</v>
      </c>
      <c r="AY1906" s="148" t="s">
        <v>147</v>
      </c>
    </row>
    <row r="1907" spans="2:65" s="13" customFormat="1">
      <c r="B1907" s="147"/>
      <c r="D1907" s="141" t="s">
        <v>159</v>
      </c>
      <c r="E1907" s="148" t="s">
        <v>19</v>
      </c>
      <c r="F1907" s="149" t="s">
        <v>2906</v>
      </c>
      <c r="H1907" s="150">
        <v>12.212999999999999</v>
      </c>
      <c r="I1907" s="151"/>
      <c r="L1907" s="147"/>
      <c r="M1907" s="152"/>
      <c r="T1907" s="153"/>
      <c r="AT1907" s="148" t="s">
        <v>159</v>
      </c>
      <c r="AU1907" s="148" t="s">
        <v>78</v>
      </c>
      <c r="AV1907" s="13" t="s">
        <v>78</v>
      </c>
      <c r="AW1907" s="13" t="s">
        <v>32</v>
      </c>
      <c r="AX1907" s="13" t="s">
        <v>71</v>
      </c>
      <c r="AY1907" s="148" t="s">
        <v>147</v>
      </c>
    </row>
    <row r="1908" spans="2:65" s="13" customFormat="1">
      <c r="B1908" s="147"/>
      <c r="D1908" s="141" t="s">
        <v>159</v>
      </c>
      <c r="E1908" s="148" t="s">
        <v>19</v>
      </c>
      <c r="F1908" s="149" t="s">
        <v>2907</v>
      </c>
      <c r="H1908" s="150">
        <v>19.759</v>
      </c>
      <c r="I1908" s="151"/>
      <c r="L1908" s="147"/>
      <c r="M1908" s="152"/>
      <c r="T1908" s="153"/>
      <c r="AT1908" s="148" t="s">
        <v>159</v>
      </c>
      <c r="AU1908" s="148" t="s">
        <v>78</v>
      </c>
      <c r="AV1908" s="13" t="s">
        <v>78</v>
      </c>
      <c r="AW1908" s="13" t="s">
        <v>32</v>
      </c>
      <c r="AX1908" s="13" t="s">
        <v>71</v>
      </c>
      <c r="AY1908" s="148" t="s">
        <v>147</v>
      </c>
    </row>
    <row r="1909" spans="2:65" s="13" customFormat="1">
      <c r="B1909" s="147"/>
      <c r="D1909" s="141" t="s">
        <v>159</v>
      </c>
      <c r="E1909" s="148" t="s">
        <v>19</v>
      </c>
      <c r="F1909" s="149" t="s">
        <v>2908</v>
      </c>
      <c r="H1909" s="150">
        <v>13.170999999999999</v>
      </c>
      <c r="I1909" s="151"/>
      <c r="L1909" s="147"/>
      <c r="M1909" s="152"/>
      <c r="T1909" s="153"/>
      <c r="AT1909" s="148" t="s">
        <v>159</v>
      </c>
      <c r="AU1909" s="148" t="s">
        <v>78</v>
      </c>
      <c r="AV1909" s="13" t="s">
        <v>78</v>
      </c>
      <c r="AW1909" s="13" t="s">
        <v>32</v>
      </c>
      <c r="AX1909" s="13" t="s">
        <v>71</v>
      </c>
      <c r="AY1909" s="148" t="s">
        <v>147</v>
      </c>
    </row>
    <row r="1910" spans="2:65" s="13" customFormat="1">
      <c r="B1910" s="147"/>
      <c r="D1910" s="141" t="s">
        <v>159</v>
      </c>
      <c r="E1910" s="148" t="s">
        <v>19</v>
      </c>
      <c r="F1910" s="149" t="s">
        <v>2909</v>
      </c>
      <c r="H1910" s="150">
        <v>6.5369999999999999</v>
      </c>
      <c r="I1910" s="151"/>
      <c r="L1910" s="147"/>
      <c r="M1910" s="152"/>
      <c r="T1910" s="153"/>
      <c r="AT1910" s="148" t="s">
        <v>159</v>
      </c>
      <c r="AU1910" s="148" t="s">
        <v>78</v>
      </c>
      <c r="AV1910" s="13" t="s">
        <v>78</v>
      </c>
      <c r="AW1910" s="13" t="s">
        <v>32</v>
      </c>
      <c r="AX1910" s="13" t="s">
        <v>71</v>
      </c>
      <c r="AY1910" s="148" t="s">
        <v>147</v>
      </c>
    </row>
    <row r="1911" spans="2:65" s="13" customFormat="1" ht="22.5">
      <c r="B1911" s="147"/>
      <c r="D1911" s="141" t="s">
        <v>159</v>
      </c>
      <c r="E1911" s="148" t="s">
        <v>19</v>
      </c>
      <c r="F1911" s="149" t="s">
        <v>2910</v>
      </c>
      <c r="H1911" s="150">
        <v>27.6</v>
      </c>
      <c r="I1911" s="151"/>
      <c r="L1911" s="147"/>
      <c r="M1911" s="152"/>
      <c r="T1911" s="153"/>
      <c r="AT1911" s="148" t="s">
        <v>159</v>
      </c>
      <c r="AU1911" s="148" t="s">
        <v>78</v>
      </c>
      <c r="AV1911" s="13" t="s">
        <v>78</v>
      </c>
      <c r="AW1911" s="13" t="s">
        <v>32</v>
      </c>
      <c r="AX1911" s="13" t="s">
        <v>71</v>
      </c>
      <c r="AY1911" s="148" t="s">
        <v>147</v>
      </c>
    </row>
    <row r="1912" spans="2:65" s="14" customFormat="1">
      <c r="B1912" s="154"/>
      <c r="D1912" s="141" t="s">
        <v>159</v>
      </c>
      <c r="E1912" s="155" t="s">
        <v>19</v>
      </c>
      <c r="F1912" s="156" t="s">
        <v>163</v>
      </c>
      <c r="H1912" s="157">
        <v>161.71600000000001</v>
      </c>
      <c r="I1912" s="158"/>
      <c r="L1912" s="154"/>
      <c r="M1912" s="159"/>
      <c r="T1912" s="160"/>
      <c r="AT1912" s="155" t="s">
        <v>159</v>
      </c>
      <c r="AU1912" s="155" t="s">
        <v>78</v>
      </c>
      <c r="AV1912" s="14" t="s">
        <v>155</v>
      </c>
      <c r="AW1912" s="14" t="s">
        <v>32</v>
      </c>
      <c r="AX1912" s="14" t="s">
        <v>76</v>
      </c>
      <c r="AY1912" s="155" t="s">
        <v>147</v>
      </c>
    </row>
    <row r="1913" spans="2:65" s="1" customFormat="1" ht="33" customHeight="1">
      <c r="B1913" s="33"/>
      <c r="C1913" s="123" t="s">
        <v>2911</v>
      </c>
      <c r="D1913" s="123" t="s">
        <v>150</v>
      </c>
      <c r="E1913" s="124" t="s">
        <v>2912</v>
      </c>
      <c r="F1913" s="125" t="s">
        <v>2913</v>
      </c>
      <c r="G1913" s="126" t="s">
        <v>317</v>
      </c>
      <c r="H1913" s="127">
        <v>19.66</v>
      </c>
      <c r="I1913" s="128"/>
      <c r="J1913" s="129">
        <f>ROUND(I1913*H1913,2)</f>
        <v>0</v>
      </c>
      <c r="K1913" s="125" t="s">
        <v>154</v>
      </c>
      <c r="L1913" s="33"/>
      <c r="M1913" s="130" t="s">
        <v>19</v>
      </c>
      <c r="N1913" s="131" t="s">
        <v>42</v>
      </c>
      <c r="P1913" s="132">
        <f>O1913*H1913</f>
        <v>0</v>
      </c>
      <c r="Q1913" s="132">
        <v>2.0000000000000001E-4</v>
      </c>
      <c r="R1913" s="132">
        <f>Q1913*H1913</f>
        <v>3.9320000000000006E-3</v>
      </c>
      <c r="S1913" s="132">
        <v>0</v>
      </c>
      <c r="T1913" s="133">
        <f>S1913*H1913</f>
        <v>0</v>
      </c>
      <c r="AR1913" s="134" t="s">
        <v>276</v>
      </c>
      <c r="AT1913" s="134" t="s">
        <v>150</v>
      </c>
      <c r="AU1913" s="134" t="s">
        <v>78</v>
      </c>
      <c r="AY1913" s="18" t="s">
        <v>147</v>
      </c>
      <c r="BE1913" s="135">
        <f>IF(N1913="základní",J1913,0)</f>
        <v>0</v>
      </c>
      <c r="BF1913" s="135">
        <f>IF(N1913="snížená",J1913,0)</f>
        <v>0</v>
      </c>
      <c r="BG1913" s="135">
        <f>IF(N1913="zákl. přenesená",J1913,0)</f>
        <v>0</v>
      </c>
      <c r="BH1913" s="135">
        <f>IF(N1913="sníž. přenesená",J1913,0)</f>
        <v>0</v>
      </c>
      <c r="BI1913" s="135">
        <f>IF(N1913="nulová",J1913,0)</f>
        <v>0</v>
      </c>
      <c r="BJ1913" s="18" t="s">
        <v>76</v>
      </c>
      <c r="BK1913" s="135">
        <f>ROUND(I1913*H1913,2)</f>
        <v>0</v>
      </c>
      <c r="BL1913" s="18" t="s">
        <v>276</v>
      </c>
      <c r="BM1913" s="134" t="s">
        <v>2914</v>
      </c>
    </row>
    <row r="1914" spans="2:65" s="1" customFormat="1">
      <c r="B1914" s="33"/>
      <c r="D1914" s="136" t="s">
        <v>157</v>
      </c>
      <c r="F1914" s="137" t="s">
        <v>2915</v>
      </c>
      <c r="I1914" s="138"/>
      <c r="L1914" s="33"/>
      <c r="M1914" s="139"/>
      <c r="T1914" s="54"/>
      <c r="AT1914" s="18" t="s">
        <v>157</v>
      </c>
      <c r="AU1914" s="18" t="s">
        <v>78</v>
      </c>
    </row>
    <row r="1915" spans="2:65" s="12" customFormat="1">
      <c r="B1915" s="140"/>
      <c r="D1915" s="141" t="s">
        <v>159</v>
      </c>
      <c r="E1915" s="142" t="s">
        <v>19</v>
      </c>
      <c r="F1915" s="143" t="s">
        <v>2916</v>
      </c>
      <c r="H1915" s="142" t="s">
        <v>19</v>
      </c>
      <c r="I1915" s="144"/>
      <c r="L1915" s="140"/>
      <c r="M1915" s="145"/>
      <c r="T1915" s="146"/>
      <c r="AT1915" s="142" t="s">
        <v>159</v>
      </c>
      <c r="AU1915" s="142" t="s">
        <v>78</v>
      </c>
      <c r="AV1915" s="12" t="s">
        <v>76</v>
      </c>
      <c r="AW1915" s="12" t="s">
        <v>32</v>
      </c>
      <c r="AX1915" s="12" t="s">
        <v>71</v>
      </c>
      <c r="AY1915" s="142" t="s">
        <v>147</v>
      </c>
    </row>
    <row r="1916" spans="2:65" s="13" customFormat="1">
      <c r="B1916" s="147"/>
      <c r="D1916" s="141" t="s">
        <v>159</v>
      </c>
      <c r="E1916" s="148" t="s">
        <v>19</v>
      </c>
      <c r="F1916" s="149" t="s">
        <v>2917</v>
      </c>
      <c r="H1916" s="150">
        <v>10</v>
      </c>
      <c r="I1916" s="151"/>
      <c r="L1916" s="147"/>
      <c r="M1916" s="152"/>
      <c r="T1916" s="153"/>
      <c r="AT1916" s="148" t="s">
        <v>159</v>
      </c>
      <c r="AU1916" s="148" t="s">
        <v>78</v>
      </c>
      <c r="AV1916" s="13" t="s">
        <v>78</v>
      </c>
      <c r="AW1916" s="13" t="s">
        <v>32</v>
      </c>
      <c r="AX1916" s="13" t="s">
        <v>71</v>
      </c>
      <c r="AY1916" s="148" t="s">
        <v>147</v>
      </c>
    </row>
    <row r="1917" spans="2:65" s="12" customFormat="1">
      <c r="B1917" s="140"/>
      <c r="D1917" s="141" t="s">
        <v>159</v>
      </c>
      <c r="E1917" s="142" t="s">
        <v>19</v>
      </c>
      <c r="F1917" s="143" t="s">
        <v>2918</v>
      </c>
      <c r="H1917" s="142" t="s">
        <v>19</v>
      </c>
      <c r="I1917" s="144"/>
      <c r="L1917" s="140"/>
      <c r="M1917" s="145"/>
      <c r="T1917" s="146"/>
      <c r="AT1917" s="142" t="s">
        <v>159</v>
      </c>
      <c r="AU1917" s="142" t="s">
        <v>78</v>
      </c>
      <c r="AV1917" s="12" t="s">
        <v>76</v>
      </c>
      <c r="AW1917" s="12" t="s">
        <v>32</v>
      </c>
      <c r="AX1917" s="12" t="s">
        <v>71</v>
      </c>
      <c r="AY1917" s="142" t="s">
        <v>147</v>
      </c>
    </row>
    <row r="1918" spans="2:65" s="13" customFormat="1">
      <c r="B1918" s="147"/>
      <c r="D1918" s="141" t="s">
        <v>159</v>
      </c>
      <c r="E1918" s="148" t="s">
        <v>19</v>
      </c>
      <c r="F1918" s="149" t="s">
        <v>2919</v>
      </c>
      <c r="H1918" s="150">
        <v>9.66</v>
      </c>
      <c r="I1918" s="151"/>
      <c r="L1918" s="147"/>
      <c r="M1918" s="152"/>
      <c r="T1918" s="153"/>
      <c r="AT1918" s="148" t="s">
        <v>159</v>
      </c>
      <c r="AU1918" s="148" t="s">
        <v>78</v>
      </c>
      <c r="AV1918" s="13" t="s">
        <v>78</v>
      </c>
      <c r="AW1918" s="13" t="s">
        <v>32</v>
      </c>
      <c r="AX1918" s="13" t="s">
        <v>71</v>
      </c>
      <c r="AY1918" s="148" t="s">
        <v>147</v>
      </c>
    </row>
    <row r="1919" spans="2:65" s="14" customFormat="1">
      <c r="B1919" s="154"/>
      <c r="D1919" s="141" t="s">
        <v>159</v>
      </c>
      <c r="E1919" s="155" t="s">
        <v>19</v>
      </c>
      <c r="F1919" s="156" t="s">
        <v>163</v>
      </c>
      <c r="H1919" s="157">
        <v>19.66</v>
      </c>
      <c r="I1919" s="158"/>
      <c r="L1919" s="154"/>
      <c r="M1919" s="159"/>
      <c r="T1919" s="160"/>
      <c r="AT1919" s="155" t="s">
        <v>159</v>
      </c>
      <c r="AU1919" s="155" t="s">
        <v>78</v>
      </c>
      <c r="AV1919" s="14" t="s">
        <v>155</v>
      </c>
      <c r="AW1919" s="14" t="s">
        <v>32</v>
      </c>
      <c r="AX1919" s="14" t="s">
        <v>76</v>
      </c>
      <c r="AY1919" s="155" t="s">
        <v>147</v>
      </c>
    </row>
    <row r="1920" spans="2:65" s="1" customFormat="1" ht="16.5" customHeight="1">
      <c r="B1920" s="33"/>
      <c r="C1920" s="161" t="s">
        <v>2920</v>
      </c>
      <c r="D1920" s="161" t="s">
        <v>338</v>
      </c>
      <c r="E1920" s="162" t="s">
        <v>2921</v>
      </c>
      <c r="F1920" s="163" t="s">
        <v>2922</v>
      </c>
      <c r="G1920" s="164" t="s">
        <v>317</v>
      </c>
      <c r="H1920" s="165">
        <v>20.643000000000001</v>
      </c>
      <c r="I1920" s="166"/>
      <c r="J1920" s="167">
        <f>ROUND(I1920*H1920,2)</f>
        <v>0</v>
      </c>
      <c r="K1920" s="163" t="s">
        <v>154</v>
      </c>
      <c r="L1920" s="168"/>
      <c r="M1920" s="169" t="s">
        <v>19</v>
      </c>
      <c r="N1920" s="170" t="s">
        <v>42</v>
      </c>
      <c r="P1920" s="132">
        <f>O1920*H1920</f>
        <v>0</v>
      </c>
      <c r="Q1920" s="132">
        <v>3.2000000000000003E-4</v>
      </c>
      <c r="R1920" s="132">
        <f>Q1920*H1920</f>
        <v>6.6057600000000005E-3</v>
      </c>
      <c r="S1920" s="132">
        <v>0</v>
      </c>
      <c r="T1920" s="133">
        <f>S1920*H1920</f>
        <v>0</v>
      </c>
      <c r="AR1920" s="134" t="s">
        <v>381</v>
      </c>
      <c r="AT1920" s="134" t="s">
        <v>338</v>
      </c>
      <c r="AU1920" s="134" t="s">
        <v>78</v>
      </c>
      <c r="AY1920" s="18" t="s">
        <v>147</v>
      </c>
      <c r="BE1920" s="135">
        <f>IF(N1920="základní",J1920,0)</f>
        <v>0</v>
      </c>
      <c r="BF1920" s="135">
        <f>IF(N1920="snížená",J1920,0)</f>
        <v>0</v>
      </c>
      <c r="BG1920" s="135">
        <f>IF(N1920="zákl. přenesená",J1920,0)</f>
        <v>0</v>
      </c>
      <c r="BH1920" s="135">
        <f>IF(N1920="sníž. přenesená",J1920,0)</f>
        <v>0</v>
      </c>
      <c r="BI1920" s="135">
        <f>IF(N1920="nulová",J1920,0)</f>
        <v>0</v>
      </c>
      <c r="BJ1920" s="18" t="s">
        <v>76</v>
      </c>
      <c r="BK1920" s="135">
        <f>ROUND(I1920*H1920,2)</f>
        <v>0</v>
      </c>
      <c r="BL1920" s="18" t="s">
        <v>276</v>
      </c>
      <c r="BM1920" s="134" t="s">
        <v>2923</v>
      </c>
    </row>
    <row r="1921" spans="2:65" s="13" customFormat="1">
      <c r="B1921" s="147"/>
      <c r="D1921" s="141" t="s">
        <v>159</v>
      </c>
      <c r="F1921" s="149" t="s">
        <v>2924</v>
      </c>
      <c r="H1921" s="150">
        <v>20.643000000000001</v>
      </c>
      <c r="I1921" s="151"/>
      <c r="L1921" s="147"/>
      <c r="M1921" s="152"/>
      <c r="T1921" s="153"/>
      <c r="AT1921" s="148" t="s">
        <v>159</v>
      </c>
      <c r="AU1921" s="148" t="s">
        <v>78</v>
      </c>
      <c r="AV1921" s="13" t="s">
        <v>78</v>
      </c>
      <c r="AW1921" s="13" t="s">
        <v>4</v>
      </c>
      <c r="AX1921" s="13" t="s">
        <v>76</v>
      </c>
      <c r="AY1921" s="148" t="s">
        <v>147</v>
      </c>
    </row>
    <row r="1922" spans="2:65" s="1" customFormat="1" ht="24.2" customHeight="1">
      <c r="B1922" s="33"/>
      <c r="C1922" s="123" t="s">
        <v>2925</v>
      </c>
      <c r="D1922" s="123" t="s">
        <v>150</v>
      </c>
      <c r="E1922" s="124" t="s">
        <v>2926</v>
      </c>
      <c r="F1922" s="125" t="s">
        <v>2927</v>
      </c>
      <c r="G1922" s="126" t="s">
        <v>317</v>
      </c>
      <c r="H1922" s="127">
        <v>62.73</v>
      </c>
      <c r="I1922" s="128"/>
      <c r="J1922" s="129">
        <f>ROUND(I1922*H1922,2)</f>
        <v>0</v>
      </c>
      <c r="K1922" s="125" t="s">
        <v>154</v>
      </c>
      <c r="L1922" s="33"/>
      <c r="M1922" s="130" t="s">
        <v>19</v>
      </c>
      <c r="N1922" s="131" t="s">
        <v>42</v>
      </c>
      <c r="P1922" s="132">
        <f>O1922*H1922</f>
        <v>0</v>
      </c>
      <c r="Q1922" s="132">
        <v>9.0000000000000006E-5</v>
      </c>
      <c r="R1922" s="132">
        <f>Q1922*H1922</f>
        <v>5.6457E-3</v>
      </c>
      <c r="S1922" s="132">
        <v>0</v>
      </c>
      <c r="T1922" s="133">
        <f>S1922*H1922</f>
        <v>0</v>
      </c>
      <c r="AR1922" s="134" t="s">
        <v>276</v>
      </c>
      <c r="AT1922" s="134" t="s">
        <v>150</v>
      </c>
      <c r="AU1922" s="134" t="s">
        <v>78</v>
      </c>
      <c r="AY1922" s="18" t="s">
        <v>147</v>
      </c>
      <c r="BE1922" s="135">
        <f>IF(N1922="základní",J1922,0)</f>
        <v>0</v>
      </c>
      <c r="BF1922" s="135">
        <f>IF(N1922="snížená",J1922,0)</f>
        <v>0</v>
      </c>
      <c r="BG1922" s="135">
        <f>IF(N1922="zákl. přenesená",J1922,0)</f>
        <v>0</v>
      </c>
      <c r="BH1922" s="135">
        <f>IF(N1922="sníž. přenesená",J1922,0)</f>
        <v>0</v>
      </c>
      <c r="BI1922" s="135">
        <f>IF(N1922="nulová",J1922,0)</f>
        <v>0</v>
      </c>
      <c r="BJ1922" s="18" t="s">
        <v>76</v>
      </c>
      <c r="BK1922" s="135">
        <f>ROUND(I1922*H1922,2)</f>
        <v>0</v>
      </c>
      <c r="BL1922" s="18" t="s">
        <v>276</v>
      </c>
      <c r="BM1922" s="134" t="s">
        <v>2928</v>
      </c>
    </row>
    <row r="1923" spans="2:65" s="1" customFormat="1">
      <c r="B1923" s="33"/>
      <c r="D1923" s="136" t="s">
        <v>157</v>
      </c>
      <c r="F1923" s="137" t="s">
        <v>2929</v>
      </c>
      <c r="I1923" s="138"/>
      <c r="L1923" s="33"/>
      <c r="M1923" s="139"/>
      <c r="T1923" s="54"/>
      <c r="AT1923" s="18" t="s">
        <v>157</v>
      </c>
      <c r="AU1923" s="18" t="s">
        <v>78</v>
      </c>
    </row>
    <row r="1924" spans="2:65" s="12" customFormat="1">
      <c r="B1924" s="140"/>
      <c r="D1924" s="141" t="s">
        <v>159</v>
      </c>
      <c r="E1924" s="142" t="s">
        <v>19</v>
      </c>
      <c r="F1924" s="143" t="s">
        <v>2930</v>
      </c>
      <c r="H1924" s="142" t="s">
        <v>19</v>
      </c>
      <c r="I1924" s="144"/>
      <c r="L1924" s="140"/>
      <c r="M1924" s="145"/>
      <c r="T1924" s="146"/>
      <c r="AT1924" s="142" t="s">
        <v>159</v>
      </c>
      <c r="AU1924" s="142" t="s">
        <v>78</v>
      </c>
      <c r="AV1924" s="12" t="s">
        <v>76</v>
      </c>
      <c r="AW1924" s="12" t="s">
        <v>32</v>
      </c>
      <c r="AX1924" s="12" t="s">
        <v>71</v>
      </c>
      <c r="AY1924" s="142" t="s">
        <v>147</v>
      </c>
    </row>
    <row r="1925" spans="2:65" s="13" customFormat="1">
      <c r="B1925" s="147"/>
      <c r="D1925" s="141" t="s">
        <v>159</v>
      </c>
      <c r="E1925" s="148" t="s">
        <v>19</v>
      </c>
      <c r="F1925" s="149" t="s">
        <v>2931</v>
      </c>
      <c r="H1925" s="150">
        <v>54.73</v>
      </c>
      <c r="I1925" s="151"/>
      <c r="L1925" s="147"/>
      <c r="M1925" s="152"/>
      <c r="T1925" s="153"/>
      <c r="AT1925" s="148" t="s">
        <v>159</v>
      </c>
      <c r="AU1925" s="148" t="s">
        <v>78</v>
      </c>
      <c r="AV1925" s="13" t="s">
        <v>78</v>
      </c>
      <c r="AW1925" s="13" t="s">
        <v>32</v>
      </c>
      <c r="AX1925" s="13" t="s">
        <v>71</v>
      </c>
      <c r="AY1925" s="148" t="s">
        <v>147</v>
      </c>
    </row>
    <row r="1926" spans="2:65" s="13" customFormat="1">
      <c r="B1926" s="147"/>
      <c r="D1926" s="141" t="s">
        <v>159</v>
      </c>
      <c r="E1926" s="148" t="s">
        <v>19</v>
      </c>
      <c r="F1926" s="149" t="s">
        <v>2932</v>
      </c>
      <c r="H1926" s="150">
        <v>8</v>
      </c>
      <c r="I1926" s="151"/>
      <c r="L1926" s="147"/>
      <c r="M1926" s="152"/>
      <c r="T1926" s="153"/>
      <c r="AT1926" s="148" t="s">
        <v>159</v>
      </c>
      <c r="AU1926" s="148" t="s">
        <v>78</v>
      </c>
      <c r="AV1926" s="13" t="s">
        <v>78</v>
      </c>
      <c r="AW1926" s="13" t="s">
        <v>32</v>
      </c>
      <c r="AX1926" s="13" t="s">
        <v>71</v>
      </c>
      <c r="AY1926" s="148" t="s">
        <v>147</v>
      </c>
    </row>
    <row r="1927" spans="2:65" s="14" customFormat="1">
      <c r="B1927" s="154"/>
      <c r="D1927" s="141" t="s">
        <v>159</v>
      </c>
      <c r="E1927" s="155" t="s">
        <v>19</v>
      </c>
      <c r="F1927" s="156" t="s">
        <v>163</v>
      </c>
      <c r="H1927" s="157">
        <v>62.73</v>
      </c>
      <c r="I1927" s="158"/>
      <c r="L1927" s="154"/>
      <c r="M1927" s="159"/>
      <c r="T1927" s="160"/>
      <c r="AT1927" s="155" t="s">
        <v>159</v>
      </c>
      <c r="AU1927" s="155" t="s">
        <v>78</v>
      </c>
      <c r="AV1927" s="14" t="s">
        <v>155</v>
      </c>
      <c r="AW1927" s="14" t="s">
        <v>32</v>
      </c>
      <c r="AX1927" s="14" t="s">
        <v>76</v>
      </c>
      <c r="AY1927" s="155" t="s">
        <v>147</v>
      </c>
    </row>
    <row r="1928" spans="2:65" s="1" customFormat="1" ht="37.9" customHeight="1">
      <c r="B1928" s="33"/>
      <c r="C1928" s="123" t="s">
        <v>2933</v>
      </c>
      <c r="D1928" s="123" t="s">
        <v>150</v>
      </c>
      <c r="E1928" s="124" t="s">
        <v>2934</v>
      </c>
      <c r="F1928" s="125" t="s">
        <v>2935</v>
      </c>
      <c r="G1928" s="126" t="s">
        <v>317</v>
      </c>
      <c r="H1928" s="127">
        <v>2.0550000000000002</v>
      </c>
      <c r="I1928" s="128"/>
      <c r="J1928" s="129">
        <f>ROUND(I1928*H1928,2)</f>
        <v>0</v>
      </c>
      <c r="K1928" s="125" t="s">
        <v>154</v>
      </c>
      <c r="L1928" s="33"/>
      <c r="M1928" s="130" t="s">
        <v>19</v>
      </c>
      <c r="N1928" s="131" t="s">
        <v>42</v>
      </c>
      <c r="P1928" s="132">
        <f>O1928*H1928</f>
        <v>0</v>
      </c>
      <c r="Q1928" s="132">
        <v>7.3999999999999999E-4</v>
      </c>
      <c r="R1928" s="132">
        <f>Q1928*H1928</f>
        <v>1.5207E-3</v>
      </c>
      <c r="S1928" s="132">
        <v>0</v>
      </c>
      <c r="T1928" s="133">
        <f>S1928*H1928</f>
        <v>0</v>
      </c>
      <c r="AR1928" s="134" t="s">
        <v>276</v>
      </c>
      <c r="AT1928" s="134" t="s">
        <v>150</v>
      </c>
      <c r="AU1928" s="134" t="s">
        <v>78</v>
      </c>
      <c r="AY1928" s="18" t="s">
        <v>147</v>
      </c>
      <c r="BE1928" s="135">
        <f>IF(N1928="základní",J1928,0)</f>
        <v>0</v>
      </c>
      <c r="BF1928" s="135">
        <f>IF(N1928="snížená",J1928,0)</f>
        <v>0</v>
      </c>
      <c r="BG1928" s="135">
        <f>IF(N1928="zákl. přenesená",J1928,0)</f>
        <v>0</v>
      </c>
      <c r="BH1928" s="135">
        <f>IF(N1928="sníž. přenesená",J1928,0)</f>
        <v>0</v>
      </c>
      <c r="BI1928" s="135">
        <f>IF(N1928="nulová",J1928,0)</f>
        <v>0</v>
      </c>
      <c r="BJ1928" s="18" t="s">
        <v>76</v>
      </c>
      <c r="BK1928" s="135">
        <f>ROUND(I1928*H1928,2)</f>
        <v>0</v>
      </c>
      <c r="BL1928" s="18" t="s">
        <v>276</v>
      </c>
      <c r="BM1928" s="134" t="s">
        <v>2936</v>
      </c>
    </row>
    <row r="1929" spans="2:65" s="1" customFormat="1">
      <c r="B1929" s="33"/>
      <c r="D1929" s="136" t="s">
        <v>157</v>
      </c>
      <c r="F1929" s="137" t="s">
        <v>2937</v>
      </c>
      <c r="I1929" s="138"/>
      <c r="L1929" s="33"/>
      <c r="M1929" s="139"/>
      <c r="T1929" s="54"/>
      <c r="AT1929" s="18" t="s">
        <v>157</v>
      </c>
      <c r="AU1929" s="18" t="s">
        <v>78</v>
      </c>
    </row>
    <row r="1930" spans="2:65" s="12" customFormat="1">
      <c r="B1930" s="140"/>
      <c r="D1930" s="141" t="s">
        <v>159</v>
      </c>
      <c r="E1930" s="142" t="s">
        <v>19</v>
      </c>
      <c r="F1930" s="143" t="s">
        <v>2938</v>
      </c>
      <c r="H1930" s="142" t="s">
        <v>19</v>
      </c>
      <c r="I1930" s="144"/>
      <c r="L1930" s="140"/>
      <c r="M1930" s="145"/>
      <c r="T1930" s="146"/>
      <c r="AT1930" s="142" t="s">
        <v>159</v>
      </c>
      <c r="AU1930" s="142" t="s">
        <v>78</v>
      </c>
      <c r="AV1930" s="12" t="s">
        <v>76</v>
      </c>
      <c r="AW1930" s="12" t="s">
        <v>32</v>
      </c>
      <c r="AX1930" s="12" t="s">
        <v>71</v>
      </c>
      <c r="AY1930" s="142" t="s">
        <v>147</v>
      </c>
    </row>
    <row r="1931" spans="2:65" s="13" customFormat="1">
      <c r="B1931" s="147"/>
      <c r="D1931" s="141" t="s">
        <v>159</v>
      </c>
      <c r="E1931" s="148" t="s">
        <v>19</v>
      </c>
      <c r="F1931" s="149" t="s">
        <v>2939</v>
      </c>
      <c r="H1931" s="150">
        <v>2.0550000000000002</v>
      </c>
      <c r="I1931" s="151"/>
      <c r="L1931" s="147"/>
      <c r="M1931" s="152"/>
      <c r="T1931" s="153"/>
      <c r="AT1931" s="148" t="s">
        <v>159</v>
      </c>
      <c r="AU1931" s="148" t="s">
        <v>78</v>
      </c>
      <c r="AV1931" s="13" t="s">
        <v>78</v>
      </c>
      <c r="AW1931" s="13" t="s">
        <v>32</v>
      </c>
      <c r="AX1931" s="13" t="s">
        <v>76</v>
      </c>
      <c r="AY1931" s="148" t="s">
        <v>147</v>
      </c>
    </row>
    <row r="1932" spans="2:65" s="1" customFormat="1" ht="55.5" customHeight="1">
      <c r="B1932" s="33"/>
      <c r="C1932" s="123" t="s">
        <v>2940</v>
      </c>
      <c r="D1932" s="123" t="s">
        <v>150</v>
      </c>
      <c r="E1932" s="124" t="s">
        <v>2941</v>
      </c>
      <c r="F1932" s="125" t="s">
        <v>2942</v>
      </c>
      <c r="G1932" s="126" t="s">
        <v>711</v>
      </c>
      <c r="H1932" s="178"/>
      <c r="I1932" s="128"/>
      <c r="J1932" s="129">
        <f>ROUND(I1932*H1932,2)</f>
        <v>0</v>
      </c>
      <c r="K1932" s="125" t="s">
        <v>154</v>
      </c>
      <c r="L1932" s="33"/>
      <c r="M1932" s="130" t="s">
        <v>19</v>
      </c>
      <c r="N1932" s="131" t="s">
        <v>42</v>
      </c>
      <c r="P1932" s="132">
        <f>O1932*H1932</f>
        <v>0</v>
      </c>
      <c r="Q1932" s="132">
        <v>0</v>
      </c>
      <c r="R1932" s="132">
        <f>Q1932*H1932</f>
        <v>0</v>
      </c>
      <c r="S1932" s="132">
        <v>0</v>
      </c>
      <c r="T1932" s="133">
        <f>S1932*H1932</f>
        <v>0</v>
      </c>
      <c r="AR1932" s="134" t="s">
        <v>276</v>
      </c>
      <c r="AT1932" s="134" t="s">
        <v>150</v>
      </c>
      <c r="AU1932" s="134" t="s">
        <v>78</v>
      </c>
      <c r="AY1932" s="18" t="s">
        <v>147</v>
      </c>
      <c r="BE1932" s="135">
        <f>IF(N1932="základní",J1932,0)</f>
        <v>0</v>
      </c>
      <c r="BF1932" s="135">
        <f>IF(N1932="snížená",J1932,0)</f>
        <v>0</v>
      </c>
      <c r="BG1932" s="135">
        <f>IF(N1932="zákl. přenesená",J1932,0)</f>
        <v>0</v>
      </c>
      <c r="BH1932" s="135">
        <f>IF(N1932="sníž. přenesená",J1932,0)</f>
        <v>0</v>
      </c>
      <c r="BI1932" s="135">
        <f>IF(N1932="nulová",J1932,0)</f>
        <v>0</v>
      </c>
      <c r="BJ1932" s="18" t="s">
        <v>76</v>
      </c>
      <c r="BK1932" s="135">
        <f>ROUND(I1932*H1932,2)</f>
        <v>0</v>
      </c>
      <c r="BL1932" s="18" t="s">
        <v>276</v>
      </c>
      <c r="BM1932" s="134" t="s">
        <v>2943</v>
      </c>
    </row>
    <row r="1933" spans="2:65" s="1" customFormat="1">
      <c r="B1933" s="33"/>
      <c r="D1933" s="136" t="s">
        <v>157</v>
      </c>
      <c r="F1933" s="137" t="s">
        <v>2944</v>
      </c>
      <c r="I1933" s="138"/>
      <c r="L1933" s="33"/>
      <c r="M1933" s="139"/>
      <c r="T1933" s="54"/>
      <c r="AT1933" s="18" t="s">
        <v>157</v>
      </c>
      <c r="AU1933" s="18" t="s">
        <v>78</v>
      </c>
    </row>
    <row r="1934" spans="2:65" s="11" customFormat="1" ht="22.9" customHeight="1">
      <c r="B1934" s="111"/>
      <c r="D1934" s="112" t="s">
        <v>70</v>
      </c>
      <c r="E1934" s="121" t="s">
        <v>2945</v>
      </c>
      <c r="F1934" s="121" t="s">
        <v>2946</v>
      </c>
      <c r="I1934" s="114"/>
      <c r="J1934" s="122">
        <f>BK1934</f>
        <v>0</v>
      </c>
      <c r="L1934" s="111"/>
      <c r="M1934" s="116"/>
      <c r="P1934" s="117">
        <f>SUM(P1935:P2028)</f>
        <v>0</v>
      </c>
      <c r="R1934" s="117">
        <f>SUM(R1935:R2028)</f>
        <v>0.10908156999999997</v>
      </c>
      <c r="T1934" s="118">
        <f>SUM(T1935:T2028)</f>
        <v>0</v>
      </c>
      <c r="AR1934" s="112" t="s">
        <v>78</v>
      </c>
      <c r="AT1934" s="119" t="s">
        <v>70</v>
      </c>
      <c r="AU1934" s="119" t="s">
        <v>76</v>
      </c>
      <c r="AY1934" s="112" t="s">
        <v>147</v>
      </c>
      <c r="BK1934" s="120">
        <f>SUM(BK1935:BK2028)</f>
        <v>0</v>
      </c>
    </row>
    <row r="1935" spans="2:65" s="1" customFormat="1" ht="37.9" customHeight="1">
      <c r="B1935" s="33"/>
      <c r="C1935" s="123" t="s">
        <v>2947</v>
      </c>
      <c r="D1935" s="123" t="s">
        <v>150</v>
      </c>
      <c r="E1935" s="124" t="s">
        <v>2948</v>
      </c>
      <c r="F1935" s="125" t="s">
        <v>2949</v>
      </c>
      <c r="G1935" s="126" t="s">
        <v>153</v>
      </c>
      <c r="H1935" s="127">
        <v>20.423999999999999</v>
      </c>
      <c r="I1935" s="128"/>
      <c r="J1935" s="129">
        <f>ROUND(I1935*H1935,2)</f>
        <v>0</v>
      </c>
      <c r="K1935" s="125" t="s">
        <v>154</v>
      </c>
      <c r="L1935" s="33"/>
      <c r="M1935" s="130" t="s">
        <v>19</v>
      </c>
      <c r="N1935" s="131" t="s">
        <v>42</v>
      </c>
      <c r="P1935" s="132">
        <f>O1935*H1935</f>
        <v>0</v>
      </c>
      <c r="Q1935" s="132">
        <v>2.0000000000000002E-5</v>
      </c>
      <c r="R1935" s="132">
        <f>Q1935*H1935</f>
        <v>4.0848000000000002E-4</v>
      </c>
      <c r="S1935" s="132">
        <v>0</v>
      </c>
      <c r="T1935" s="133">
        <f>S1935*H1935</f>
        <v>0</v>
      </c>
      <c r="AR1935" s="134" t="s">
        <v>276</v>
      </c>
      <c r="AT1935" s="134" t="s">
        <v>150</v>
      </c>
      <c r="AU1935" s="134" t="s">
        <v>78</v>
      </c>
      <c r="AY1935" s="18" t="s">
        <v>147</v>
      </c>
      <c r="BE1935" s="135">
        <f>IF(N1935="základní",J1935,0)</f>
        <v>0</v>
      </c>
      <c r="BF1935" s="135">
        <f>IF(N1935="snížená",J1935,0)</f>
        <v>0</v>
      </c>
      <c r="BG1935" s="135">
        <f>IF(N1935="zákl. přenesená",J1935,0)</f>
        <v>0</v>
      </c>
      <c r="BH1935" s="135">
        <f>IF(N1935="sníž. přenesená",J1935,0)</f>
        <v>0</v>
      </c>
      <c r="BI1935" s="135">
        <f>IF(N1935="nulová",J1935,0)</f>
        <v>0</v>
      </c>
      <c r="BJ1935" s="18" t="s">
        <v>76</v>
      </c>
      <c r="BK1935" s="135">
        <f>ROUND(I1935*H1935,2)</f>
        <v>0</v>
      </c>
      <c r="BL1935" s="18" t="s">
        <v>276</v>
      </c>
      <c r="BM1935" s="134" t="s">
        <v>2950</v>
      </c>
    </row>
    <row r="1936" spans="2:65" s="1" customFormat="1">
      <c r="B1936" s="33"/>
      <c r="D1936" s="136" t="s">
        <v>157</v>
      </c>
      <c r="F1936" s="137" t="s">
        <v>2951</v>
      </c>
      <c r="I1936" s="138"/>
      <c r="L1936" s="33"/>
      <c r="M1936" s="139"/>
      <c r="T1936" s="54"/>
      <c r="AT1936" s="18" t="s">
        <v>157</v>
      </c>
      <c r="AU1936" s="18" t="s">
        <v>78</v>
      </c>
    </row>
    <row r="1937" spans="2:65" s="12" customFormat="1">
      <c r="B1937" s="140"/>
      <c r="D1937" s="141" t="s">
        <v>159</v>
      </c>
      <c r="E1937" s="142" t="s">
        <v>19</v>
      </c>
      <c r="F1937" s="143" t="s">
        <v>2952</v>
      </c>
      <c r="H1937" s="142" t="s">
        <v>19</v>
      </c>
      <c r="I1937" s="144"/>
      <c r="L1937" s="140"/>
      <c r="M1937" s="145"/>
      <c r="T1937" s="146"/>
      <c r="AT1937" s="142" t="s">
        <v>159</v>
      </c>
      <c r="AU1937" s="142" t="s">
        <v>78</v>
      </c>
      <c r="AV1937" s="12" t="s">
        <v>76</v>
      </c>
      <c r="AW1937" s="12" t="s">
        <v>32</v>
      </c>
      <c r="AX1937" s="12" t="s">
        <v>71</v>
      </c>
      <c r="AY1937" s="142" t="s">
        <v>147</v>
      </c>
    </row>
    <row r="1938" spans="2:65" s="13" customFormat="1">
      <c r="B1938" s="147"/>
      <c r="D1938" s="141" t="s">
        <v>159</v>
      </c>
      <c r="E1938" s="148" t="s">
        <v>19</v>
      </c>
      <c r="F1938" s="149" t="s">
        <v>2953</v>
      </c>
      <c r="H1938" s="150">
        <v>1.704</v>
      </c>
      <c r="I1938" s="151"/>
      <c r="L1938" s="147"/>
      <c r="M1938" s="152"/>
      <c r="T1938" s="153"/>
      <c r="AT1938" s="148" t="s">
        <v>159</v>
      </c>
      <c r="AU1938" s="148" t="s">
        <v>78</v>
      </c>
      <c r="AV1938" s="13" t="s">
        <v>78</v>
      </c>
      <c r="AW1938" s="13" t="s">
        <v>32</v>
      </c>
      <c r="AX1938" s="13" t="s">
        <v>71</v>
      </c>
      <c r="AY1938" s="148" t="s">
        <v>147</v>
      </c>
    </row>
    <row r="1939" spans="2:65" s="13" customFormat="1">
      <c r="B1939" s="147"/>
      <c r="D1939" s="141" t="s">
        <v>159</v>
      </c>
      <c r="E1939" s="148" t="s">
        <v>19</v>
      </c>
      <c r="F1939" s="149" t="s">
        <v>2954</v>
      </c>
      <c r="H1939" s="150">
        <v>1.7070000000000001</v>
      </c>
      <c r="I1939" s="151"/>
      <c r="L1939" s="147"/>
      <c r="M1939" s="152"/>
      <c r="T1939" s="153"/>
      <c r="AT1939" s="148" t="s">
        <v>159</v>
      </c>
      <c r="AU1939" s="148" t="s">
        <v>78</v>
      </c>
      <c r="AV1939" s="13" t="s">
        <v>78</v>
      </c>
      <c r="AW1939" s="13" t="s">
        <v>32</v>
      </c>
      <c r="AX1939" s="13" t="s">
        <v>71</v>
      </c>
      <c r="AY1939" s="148" t="s">
        <v>147</v>
      </c>
    </row>
    <row r="1940" spans="2:65" s="15" customFormat="1">
      <c r="B1940" s="171"/>
      <c r="D1940" s="141" t="s">
        <v>159</v>
      </c>
      <c r="E1940" s="172" t="s">
        <v>19</v>
      </c>
      <c r="F1940" s="173" t="s">
        <v>559</v>
      </c>
      <c r="H1940" s="174">
        <v>3.411</v>
      </c>
      <c r="I1940" s="175"/>
      <c r="L1940" s="171"/>
      <c r="M1940" s="176"/>
      <c r="T1940" s="177"/>
      <c r="AT1940" s="172" t="s">
        <v>159</v>
      </c>
      <c r="AU1940" s="172" t="s">
        <v>78</v>
      </c>
      <c r="AV1940" s="15" t="s">
        <v>148</v>
      </c>
      <c r="AW1940" s="15" t="s">
        <v>32</v>
      </c>
      <c r="AX1940" s="15" t="s">
        <v>71</v>
      </c>
      <c r="AY1940" s="172" t="s">
        <v>147</v>
      </c>
    </row>
    <row r="1941" spans="2:65" s="12" customFormat="1" ht="22.5">
      <c r="B1941" s="140"/>
      <c r="D1941" s="141" t="s">
        <v>159</v>
      </c>
      <c r="E1941" s="142" t="s">
        <v>19</v>
      </c>
      <c r="F1941" s="143" t="s">
        <v>2955</v>
      </c>
      <c r="H1941" s="142" t="s">
        <v>19</v>
      </c>
      <c r="I1941" s="144"/>
      <c r="L1941" s="140"/>
      <c r="M1941" s="145"/>
      <c r="T1941" s="146"/>
      <c r="AT1941" s="142" t="s">
        <v>159</v>
      </c>
      <c r="AU1941" s="142" t="s">
        <v>78</v>
      </c>
      <c r="AV1941" s="12" t="s">
        <v>76</v>
      </c>
      <c r="AW1941" s="12" t="s">
        <v>32</v>
      </c>
      <c r="AX1941" s="12" t="s">
        <v>71</v>
      </c>
      <c r="AY1941" s="142" t="s">
        <v>147</v>
      </c>
    </row>
    <row r="1942" spans="2:65" s="13" customFormat="1">
      <c r="B1942" s="147"/>
      <c r="D1942" s="141" t="s">
        <v>159</v>
      </c>
      <c r="E1942" s="148" t="s">
        <v>19</v>
      </c>
      <c r="F1942" s="149" t="s">
        <v>2956</v>
      </c>
      <c r="H1942" s="150">
        <v>3.6</v>
      </c>
      <c r="I1942" s="151"/>
      <c r="L1942" s="147"/>
      <c r="M1942" s="152"/>
      <c r="T1942" s="153"/>
      <c r="AT1942" s="148" t="s">
        <v>159</v>
      </c>
      <c r="AU1942" s="148" t="s">
        <v>78</v>
      </c>
      <c r="AV1942" s="13" t="s">
        <v>78</v>
      </c>
      <c r="AW1942" s="13" t="s">
        <v>32</v>
      </c>
      <c r="AX1942" s="13" t="s">
        <v>71</v>
      </c>
      <c r="AY1942" s="148" t="s">
        <v>147</v>
      </c>
    </row>
    <row r="1943" spans="2:65" s="15" customFormat="1">
      <c r="B1943" s="171"/>
      <c r="D1943" s="141" t="s">
        <v>159</v>
      </c>
      <c r="E1943" s="172" t="s">
        <v>19</v>
      </c>
      <c r="F1943" s="173" t="s">
        <v>559</v>
      </c>
      <c r="H1943" s="174">
        <v>3.6</v>
      </c>
      <c r="I1943" s="175"/>
      <c r="L1943" s="171"/>
      <c r="M1943" s="176"/>
      <c r="T1943" s="177"/>
      <c r="AT1943" s="172" t="s">
        <v>159</v>
      </c>
      <c r="AU1943" s="172" t="s">
        <v>78</v>
      </c>
      <c r="AV1943" s="15" t="s">
        <v>148</v>
      </c>
      <c r="AW1943" s="15" t="s">
        <v>32</v>
      </c>
      <c r="AX1943" s="15" t="s">
        <v>71</v>
      </c>
      <c r="AY1943" s="172" t="s">
        <v>147</v>
      </c>
    </row>
    <row r="1944" spans="2:65" s="12" customFormat="1" ht="22.5">
      <c r="B1944" s="140"/>
      <c r="D1944" s="141" t="s">
        <v>159</v>
      </c>
      <c r="E1944" s="142" t="s">
        <v>19</v>
      </c>
      <c r="F1944" s="143" t="s">
        <v>2957</v>
      </c>
      <c r="H1944" s="142" t="s">
        <v>19</v>
      </c>
      <c r="I1944" s="144"/>
      <c r="L1944" s="140"/>
      <c r="M1944" s="145"/>
      <c r="T1944" s="146"/>
      <c r="AT1944" s="142" t="s">
        <v>159</v>
      </c>
      <c r="AU1944" s="142" t="s">
        <v>78</v>
      </c>
      <c r="AV1944" s="12" t="s">
        <v>76</v>
      </c>
      <c r="AW1944" s="12" t="s">
        <v>32</v>
      </c>
      <c r="AX1944" s="12" t="s">
        <v>71</v>
      </c>
      <c r="AY1944" s="142" t="s">
        <v>147</v>
      </c>
    </row>
    <row r="1945" spans="2:65" s="13" customFormat="1">
      <c r="B1945" s="147"/>
      <c r="D1945" s="141" t="s">
        <v>159</v>
      </c>
      <c r="E1945" s="148" t="s">
        <v>19</v>
      </c>
      <c r="F1945" s="149" t="s">
        <v>2958</v>
      </c>
      <c r="H1945" s="150">
        <v>13.413</v>
      </c>
      <c r="I1945" s="151"/>
      <c r="L1945" s="147"/>
      <c r="M1945" s="152"/>
      <c r="T1945" s="153"/>
      <c r="AT1945" s="148" t="s">
        <v>159</v>
      </c>
      <c r="AU1945" s="148" t="s">
        <v>78</v>
      </c>
      <c r="AV1945" s="13" t="s">
        <v>78</v>
      </c>
      <c r="AW1945" s="13" t="s">
        <v>32</v>
      </c>
      <c r="AX1945" s="13" t="s">
        <v>71</v>
      </c>
      <c r="AY1945" s="148" t="s">
        <v>147</v>
      </c>
    </row>
    <row r="1946" spans="2:65" s="14" customFormat="1">
      <c r="B1946" s="154"/>
      <c r="D1946" s="141" t="s">
        <v>159</v>
      </c>
      <c r="E1946" s="155" t="s">
        <v>19</v>
      </c>
      <c r="F1946" s="156" t="s">
        <v>163</v>
      </c>
      <c r="H1946" s="157">
        <v>20.423999999999999</v>
      </c>
      <c r="I1946" s="158"/>
      <c r="L1946" s="154"/>
      <c r="M1946" s="159"/>
      <c r="T1946" s="160"/>
      <c r="AT1946" s="155" t="s">
        <v>159</v>
      </c>
      <c r="AU1946" s="155" t="s">
        <v>78</v>
      </c>
      <c r="AV1946" s="14" t="s">
        <v>155</v>
      </c>
      <c r="AW1946" s="14" t="s">
        <v>32</v>
      </c>
      <c r="AX1946" s="14" t="s">
        <v>76</v>
      </c>
      <c r="AY1946" s="155" t="s">
        <v>147</v>
      </c>
    </row>
    <row r="1947" spans="2:65" s="1" customFormat="1" ht="24.2" customHeight="1">
      <c r="B1947" s="33"/>
      <c r="C1947" s="123" t="s">
        <v>2959</v>
      </c>
      <c r="D1947" s="123" t="s">
        <v>150</v>
      </c>
      <c r="E1947" s="124" t="s">
        <v>2960</v>
      </c>
      <c r="F1947" s="125" t="s">
        <v>2961</v>
      </c>
      <c r="G1947" s="126" t="s">
        <v>153</v>
      </c>
      <c r="H1947" s="127">
        <v>28.827999999999999</v>
      </c>
      <c r="I1947" s="128"/>
      <c r="J1947" s="129">
        <f>ROUND(I1947*H1947,2)</f>
        <v>0</v>
      </c>
      <c r="K1947" s="125" t="s">
        <v>154</v>
      </c>
      <c r="L1947" s="33"/>
      <c r="M1947" s="130" t="s">
        <v>19</v>
      </c>
      <c r="N1947" s="131" t="s">
        <v>42</v>
      </c>
      <c r="P1947" s="132">
        <f>O1947*H1947</f>
        <v>0</v>
      </c>
      <c r="Q1947" s="132">
        <v>1.2999999999999999E-4</v>
      </c>
      <c r="R1947" s="132">
        <f>Q1947*H1947</f>
        <v>3.7476399999999996E-3</v>
      </c>
      <c r="S1947" s="132">
        <v>0</v>
      </c>
      <c r="T1947" s="133">
        <f>S1947*H1947</f>
        <v>0</v>
      </c>
      <c r="AR1947" s="134" t="s">
        <v>276</v>
      </c>
      <c r="AT1947" s="134" t="s">
        <v>150</v>
      </c>
      <c r="AU1947" s="134" t="s">
        <v>78</v>
      </c>
      <c r="AY1947" s="18" t="s">
        <v>147</v>
      </c>
      <c r="BE1947" s="135">
        <f>IF(N1947="základní",J1947,0)</f>
        <v>0</v>
      </c>
      <c r="BF1947" s="135">
        <f>IF(N1947="snížená",J1947,0)</f>
        <v>0</v>
      </c>
      <c r="BG1947" s="135">
        <f>IF(N1947="zákl. přenesená",J1947,0)</f>
        <v>0</v>
      </c>
      <c r="BH1947" s="135">
        <f>IF(N1947="sníž. přenesená",J1947,0)</f>
        <v>0</v>
      </c>
      <c r="BI1947" s="135">
        <f>IF(N1947="nulová",J1947,0)</f>
        <v>0</v>
      </c>
      <c r="BJ1947" s="18" t="s">
        <v>76</v>
      </c>
      <c r="BK1947" s="135">
        <f>ROUND(I1947*H1947,2)</f>
        <v>0</v>
      </c>
      <c r="BL1947" s="18" t="s">
        <v>276</v>
      </c>
      <c r="BM1947" s="134" t="s">
        <v>2962</v>
      </c>
    </row>
    <row r="1948" spans="2:65" s="1" customFormat="1">
      <c r="B1948" s="33"/>
      <c r="D1948" s="136" t="s">
        <v>157</v>
      </c>
      <c r="F1948" s="137" t="s">
        <v>2963</v>
      </c>
      <c r="I1948" s="138"/>
      <c r="L1948" s="33"/>
      <c r="M1948" s="139"/>
      <c r="T1948" s="54"/>
      <c r="AT1948" s="18" t="s">
        <v>157</v>
      </c>
      <c r="AU1948" s="18" t="s">
        <v>78</v>
      </c>
    </row>
    <row r="1949" spans="2:65" s="12" customFormat="1">
      <c r="B1949" s="140"/>
      <c r="D1949" s="141" t="s">
        <v>159</v>
      </c>
      <c r="E1949" s="142" t="s">
        <v>19</v>
      </c>
      <c r="F1949" s="143" t="s">
        <v>2964</v>
      </c>
      <c r="H1949" s="142" t="s">
        <v>19</v>
      </c>
      <c r="I1949" s="144"/>
      <c r="L1949" s="140"/>
      <c r="M1949" s="145"/>
      <c r="T1949" s="146"/>
      <c r="AT1949" s="142" t="s">
        <v>159</v>
      </c>
      <c r="AU1949" s="142" t="s">
        <v>78</v>
      </c>
      <c r="AV1949" s="12" t="s">
        <v>76</v>
      </c>
      <c r="AW1949" s="12" t="s">
        <v>32</v>
      </c>
      <c r="AX1949" s="12" t="s">
        <v>71</v>
      </c>
      <c r="AY1949" s="142" t="s">
        <v>147</v>
      </c>
    </row>
    <row r="1950" spans="2:65" s="13" customFormat="1">
      <c r="B1950" s="147"/>
      <c r="D1950" s="141" t="s">
        <v>159</v>
      </c>
      <c r="E1950" s="148" t="s">
        <v>19</v>
      </c>
      <c r="F1950" s="149" t="s">
        <v>2965</v>
      </c>
      <c r="H1950" s="150">
        <v>6.0490000000000004</v>
      </c>
      <c r="I1950" s="151"/>
      <c r="L1950" s="147"/>
      <c r="M1950" s="152"/>
      <c r="T1950" s="153"/>
      <c r="AT1950" s="148" t="s">
        <v>159</v>
      </c>
      <c r="AU1950" s="148" t="s">
        <v>78</v>
      </c>
      <c r="AV1950" s="13" t="s">
        <v>78</v>
      </c>
      <c r="AW1950" s="13" t="s">
        <v>32</v>
      </c>
      <c r="AX1950" s="13" t="s">
        <v>71</v>
      </c>
      <c r="AY1950" s="148" t="s">
        <v>147</v>
      </c>
    </row>
    <row r="1951" spans="2:65" s="13" customFormat="1">
      <c r="B1951" s="147"/>
      <c r="D1951" s="141" t="s">
        <v>159</v>
      </c>
      <c r="E1951" s="148" t="s">
        <v>19</v>
      </c>
      <c r="F1951" s="149" t="s">
        <v>2966</v>
      </c>
      <c r="H1951" s="150">
        <v>2.355</v>
      </c>
      <c r="I1951" s="151"/>
      <c r="L1951" s="147"/>
      <c r="M1951" s="152"/>
      <c r="T1951" s="153"/>
      <c r="AT1951" s="148" t="s">
        <v>159</v>
      </c>
      <c r="AU1951" s="148" t="s">
        <v>78</v>
      </c>
      <c r="AV1951" s="13" t="s">
        <v>78</v>
      </c>
      <c r="AW1951" s="13" t="s">
        <v>32</v>
      </c>
      <c r="AX1951" s="13" t="s">
        <v>71</v>
      </c>
      <c r="AY1951" s="148" t="s">
        <v>147</v>
      </c>
    </row>
    <row r="1952" spans="2:65" s="15" customFormat="1">
      <c r="B1952" s="171"/>
      <c r="D1952" s="141" t="s">
        <v>159</v>
      </c>
      <c r="E1952" s="172" t="s">
        <v>19</v>
      </c>
      <c r="F1952" s="173" t="s">
        <v>559</v>
      </c>
      <c r="H1952" s="174">
        <v>8.4039999999999999</v>
      </c>
      <c r="I1952" s="175"/>
      <c r="L1952" s="171"/>
      <c r="M1952" s="176"/>
      <c r="T1952" s="177"/>
      <c r="AT1952" s="172" t="s">
        <v>159</v>
      </c>
      <c r="AU1952" s="172" t="s">
        <v>78</v>
      </c>
      <c r="AV1952" s="15" t="s">
        <v>148</v>
      </c>
      <c r="AW1952" s="15" t="s">
        <v>32</v>
      </c>
      <c r="AX1952" s="15" t="s">
        <v>71</v>
      </c>
      <c r="AY1952" s="172" t="s">
        <v>147</v>
      </c>
    </row>
    <row r="1953" spans="2:65" s="12" customFormat="1">
      <c r="B1953" s="140"/>
      <c r="D1953" s="141" t="s">
        <v>159</v>
      </c>
      <c r="E1953" s="142" t="s">
        <v>19</v>
      </c>
      <c r="F1953" s="143" t="s">
        <v>2967</v>
      </c>
      <c r="H1953" s="142" t="s">
        <v>19</v>
      </c>
      <c r="I1953" s="144"/>
      <c r="L1953" s="140"/>
      <c r="M1953" s="145"/>
      <c r="T1953" s="146"/>
      <c r="AT1953" s="142" t="s">
        <v>159</v>
      </c>
      <c r="AU1953" s="142" t="s">
        <v>78</v>
      </c>
      <c r="AV1953" s="12" t="s">
        <v>76</v>
      </c>
      <c r="AW1953" s="12" t="s">
        <v>32</v>
      </c>
      <c r="AX1953" s="12" t="s">
        <v>71</v>
      </c>
      <c r="AY1953" s="142" t="s">
        <v>147</v>
      </c>
    </row>
    <row r="1954" spans="2:65" s="13" customFormat="1">
      <c r="B1954" s="147"/>
      <c r="D1954" s="141" t="s">
        <v>159</v>
      </c>
      <c r="E1954" s="148" t="s">
        <v>19</v>
      </c>
      <c r="F1954" s="149" t="s">
        <v>2968</v>
      </c>
      <c r="H1954" s="150">
        <v>3.411</v>
      </c>
      <c r="I1954" s="151"/>
      <c r="L1954" s="147"/>
      <c r="M1954" s="152"/>
      <c r="T1954" s="153"/>
      <c r="AT1954" s="148" t="s">
        <v>159</v>
      </c>
      <c r="AU1954" s="148" t="s">
        <v>78</v>
      </c>
      <c r="AV1954" s="13" t="s">
        <v>78</v>
      </c>
      <c r="AW1954" s="13" t="s">
        <v>32</v>
      </c>
      <c r="AX1954" s="13" t="s">
        <v>71</v>
      </c>
      <c r="AY1954" s="148" t="s">
        <v>147</v>
      </c>
    </row>
    <row r="1955" spans="2:65" s="15" customFormat="1">
      <c r="B1955" s="171"/>
      <c r="D1955" s="141" t="s">
        <v>159</v>
      </c>
      <c r="E1955" s="172" t="s">
        <v>19</v>
      </c>
      <c r="F1955" s="173" t="s">
        <v>559</v>
      </c>
      <c r="H1955" s="174">
        <v>3.411</v>
      </c>
      <c r="I1955" s="175"/>
      <c r="L1955" s="171"/>
      <c r="M1955" s="176"/>
      <c r="T1955" s="177"/>
      <c r="AT1955" s="172" t="s">
        <v>159</v>
      </c>
      <c r="AU1955" s="172" t="s">
        <v>78</v>
      </c>
      <c r="AV1955" s="15" t="s">
        <v>148</v>
      </c>
      <c r="AW1955" s="15" t="s">
        <v>32</v>
      </c>
      <c r="AX1955" s="15" t="s">
        <v>71</v>
      </c>
      <c r="AY1955" s="172" t="s">
        <v>147</v>
      </c>
    </row>
    <row r="1956" spans="2:65" s="12" customFormat="1" ht="22.5">
      <c r="B1956" s="140"/>
      <c r="D1956" s="141" t="s">
        <v>159</v>
      </c>
      <c r="E1956" s="142" t="s">
        <v>19</v>
      </c>
      <c r="F1956" s="143" t="s">
        <v>2955</v>
      </c>
      <c r="H1956" s="142" t="s">
        <v>19</v>
      </c>
      <c r="I1956" s="144"/>
      <c r="L1956" s="140"/>
      <c r="M1956" s="145"/>
      <c r="T1956" s="146"/>
      <c r="AT1956" s="142" t="s">
        <v>159</v>
      </c>
      <c r="AU1956" s="142" t="s">
        <v>78</v>
      </c>
      <c r="AV1956" s="12" t="s">
        <v>76</v>
      </c>
      <c r="AW1956" s="12" t="s">
        <v>32</v>
      </c>
      <c r="AX1956" s="12" t="s">
        <v>71</v>
      </c>
      <c r="AY1956" s="142" t="s">
        <v>147</v>
      </c>
    </row>
    <row r="1957" spans="2:65" s="13" customFormat="1">
      <c r="B1957" s="147"/>
      <c r="D1957" s="141" t="s">
        <v>159</v>
      </c>
      <c r="E1957" s="148" t="s">
        <v>19</v>
      </c>
      <c r="F1957" s="149" t="s">
        <v>2956</v>
      </c>
      <c r="H1957" s="150">
        <v>3.6</v>
      </c>
      <c r="I1957" s="151"/>
      <c r="L1957" s="147"/>
      <c r="M1957" s="152"/>
      <c r="T1957" s="153"/>
      <c r="AT1957" s="148" t="s">
        <v>159</v>
      </c>
      <c r="AU1957" s="148" t="s">
        <v>78</v>
      </c>
      <c r="AV1957" s="13" t="s">
        <v>78</v>
      </c>
      <c r="AW1957" s="13" t="s">
        <v>32</v>
      </c>
      <c r="AX1957" s="13" t="s">
        <v>71</v>
      </c>
      <c r="AY1957" s="148" t="s">
        <v>147</v>
      </c>
    </row>
    <row r="1958" spans="2:65" s="15" customFormat="1">
      <c r="B1958" s="171"/>
      <c r="D1958" s="141" t="s">
        <v>159</v>
      </c>
      <c r="E1958" s="172" t="s">
        <v>19</v>
      </c>
      <c r="F1958" s="173" t="s">
        <v>559</v>
      </c>
      <c r="H1958" s="174">
        <v>3.6</v>
      </c>
      <c r="I1958" s="175"/>
      <c r="L1958" s="171"/>
      <c r="M1958" s="176"/>
      <c r="T1958" s="177"/>
      <c r="AT1958" s="172" t="s">
        <v>159</v>
      </c>
      <c r="AU1958" s="172" t="s">
        <v>78</v>
      </c>
      <c r="AV1958" s="15" t="s">
        <v>148</v>
      </c>
      <c r="AW1958" s="15" t="s">
        <v>32</v>
      </c>
      <c r="AX1958" s="15" t="s">
        <v>71</v>
      </c>
      <c r="AY1958" s="172" t="s">
        <v>147</v>
      </c>
    </row>
    <row r="1959" spans="2:65" s="12" customFormat="1" ht="22.5">
      <c r="B1959" s="140"/>
      <c r="D1959" s="141" t="s">
        <v>159</v>
      </c>
      <c r="E1959" s="142" t="s">
        <v>19</v>
      </c>
      <c r="F1959" s="143" t="s">
        <v>2957</v>
      </c>
      <c r="H1959" s="142" t="s">
        <v>19</v>
      </c>
      <c r="I1959" s="144"/>
      <c r="L1959" s="140"/>
      <c r="M1959" s="145"/>
      <c r="T1959" s="146"/>
      <c r="AT1959" s="142" t="s">
        <v>159</v>
      </c>
      <c r="AU1959" s="142" t="s">
        <v>78</v>
      </c>
      <c r="AV1959" s="12" t="s">
        <v>76</v>
      </c>
      <c r="AW1959" s="12" t="s">
        <v>32</v>
      </c>
      <c r="AX1959" s="12" t="s">
        <v>71</v>
      </c>
      <c r="AY1959" s="142" t="s">
        <v>147</v>
      </c>
    </row>
    <row r="1960" spans="2:65" s="13" customFormat="1">
      <c r="B1960" s="147"/>
      <c r="D1960" s="141" t="s">
        <v>159</v>
      </c>
      <c r="E1960" s="148" t="s">
        <v>19</v>
      </c>
      <c r="F1960" s="149" t="s">
        <v>2958</v>
      </c>
      <c r="H1960" s="150">
        <v>13.413</v>
      </c>
      <c r="I1960" s="151"/>
      <c r="L1960" s="147"/>
      <c r="M1960" s="152"/>
      <c r="T1960" s="153"/>
      <c r="AT1960" s="148" t="s">
        <v>159</v>
      </c>
      <c r="AU1960" s="148" t="s">
        <v>78</v>
      </c>
      <c r="AV1960" s="13" t="s">
        <v>78</v>
      </c>
      <c r="AW1960" s="13" t="s">
        <v>32</v>
      </c>
      <c r="AX1960" s="13" t="s">
        <v>71</v>
      </c>
      <c r="AY1960" s="148" t="s">
        <v>147</v>
      </c>
    </row>
    <row r="1961" spans="2:65" s="15" customFormat="1">
      <c r="B1961" s="171"/>
      <c r="D1961" s="141" t="s">
        <v>159</v>
      </c>
      <c r="E1961" s="172" t="s">
        <v>19</v>
      </c>
      <c r="F1961" s="173" t="s">
        <v>559</v>
      </c>
      <c r="H1961" s="174">
        <v>13.413</v>
      </c>
      <c r="I1961" s="175"/>
      <c r="L1961" s="171"/>
      <c r="M1961" s="176"/>
      <c r="T1961" s="177"/>
      <c r="AT1961" s="172" t="s">
        <v>159</v>
      </c>
      <c r="AU1961" s="172" t="s">
        <v>78</v>
      </c>
      <c r="AV1961" s="15" t="s">
        <v>148</v>
      </c>
      <c r="AW1961" s="15" t="s">
        <v>32</v>
      </c>
      <c r="AX1961" s="15" t="s">
        <v>71</v>
      </c>
      <c r="AY1961" s="172" t="s">
        <v>147</v>
      </c>
    </row>
    <row r="1962" spans="2:65" s="14" customFormat="1">
      <c r="B1962" s="154"/>
      <c r="D1962" s="141" t="s">
        <v>159</v>
      </c>
      <c r="E1962" s="155" t="s">
        <v>19</v>
      </c>
      <c r="F1962" s="156" t="s">
        <v>163</v>
      </c>
      <c r="H1962" s="157">
        <v>28.827999999999999</v>
      </c>
      <c r="I1962" s="158"/>
      <c r="L1962" s="154"/>
      <c r="M1962" s="159"/>
      <c r="T1962" s="160"/>
      <c r="AT1962" s="155" t="s">
        <v>159</v>
      </c>
      <c r="AU1962" s="155" t="s">
        <v>78</v>
      </c>
      <c r="AV1962" s="14" t="s">
        <v>155</v>
      </c>
      <c r="AW1962" s="14" t="s">
        <v>32</v>
      </c>
      <c r="AX1962" s="14" t="s">
        <v>76</v>
      </c>
      <c r="AY1962" s="155" t="s">
        <v>147</v>
      </c>
    </row>
    <row r="1963" spans="2:65" s="1" customFormat="1" ht="24.2" customHeight="1">
      <c r="B1963" s="33"/>
      <c r="C1963" s="123" t="s">
        <v>2969</v>
      </c>
      <c r="D1963" s="123" t="s">
        <v>150</v>
      </c>
      <c r="E1963" s="124" t="s">
        <v>2970</v>
      </c>
      <c r="F1963" s="125" t="s">
        <v>2971</v>
      </c>
      <c r="G1963" s="126" t="s">
        <v>153</v>
      </c>
      <c r="H1963" s="127">
        <v>28.827999999999999</v>
      </c>
      <c r="I1963" s="128"/>
      <c r="J1963" s="129">
        <f>ROUND(I1963*H1963,2)</f>
        <v>0</v>
      </c>
      <c r="K1963" s="125" t="s">
        <v>154</v>
      </c>
      <c r="L1963" s="33"/>
      <c r="M1963" s="130" t="s">
        <v>19</v>
      </c>
      <c r="N1963" s="131" t="s">
        <v>42</v>
      </c>
      <c r="P1963" s="132">
        <f>O1963*H1963</f>
        <v>0</v>
      </c>
      <c r="Q1963" s="132">
        <v>1.2E-4</v>
      </c>
      <c r="R1963" s="132">
        <f>Q1963*H1963</f>
        <v>3.4593599999999999E-3</v>
      </c>
      <c r="S1963" s="132">
        <v>0</v>
      </c>
      <c r="T1963" s="133">
        <f>S1963*H1963</f>
        <v>0</v>
      </c>
      <c r="AR1963" s="134" t="s">
        <v>276</v>
      </c>
      <c r="AT1963" s="134" t="s">
        <v>150</v>
      </c>
      <c r="AU1963" s="134" t="s">
        <v>78</v>
      </c>
      <c r="AY1963" s="18" t="s">
        <v>147</v>
      </c>
      <c r="BE1963" s="135">
        <f>IF(N1963="základní",J1963,0)</f>
        <v>0</v>
      </c>
      <c r="BF1963" s="135">
        <f>IF(N1963="snížená",J1963,0)</f>
        <v>0</v>
      </c>
      <c r="BG1963" s="135">
        <f>IF(N1963="zákl. přenesená",J1963,0)</f>
        <v>0</v>
      </c>
      <c r="BH1963" s="135">
        <f>IF(N1963="sníž. přenesená",J1963,0)</f>
        <v>0</v>
      </c>
      <c r="BI1963" s="135">
        <f>IF(N1963="nulová",J1963,0)</f>
        <v>0</v>
      </c>
      <c r="BJ1963" s="18" t="s">
        <v>76</v>
      </c>
      <c r="BK1963" s="135">
        <f>ROUND(I1963*H1963,2)</f>
        <v>0</v>
      </c>
      <c r="BL1963" s="18" t="s">
        <v>276</v>
      </c>
      <c r="BM1963" s="134" t="s">
        <v>2972</v>
      </c>
    </row>
    <row r="1964" spans="2:65" s="1" customFormat="1">
      <c r="B1964" s="33"/>
      <c r="D1964" s="136" t="s">
        <v>157</v>
      </c>
      <c r="F1964" s="137" t="s">
        <v>2973</v>
      </c>
      <c r="I1964" s="138"/>
      <c r="L1964" s="33"/>
      <c r="M1964" s="139"/>
      <c r="T1964" s="54"/>
      <c r="AT1964" s="18" t="s">
        <v>157</v>
      </c>
      <c r="AU1964" s="18" t="s">
        <v>78</v>
      </c>
    </row>
    <row r="1965" spans="2:65" s="12" customFormat="1">
      <c r="B1965" s="140"/>
      <c r="D1965" s="141" t="s">
        <v>159</v>
      </c>
      <c r="E1965" s="142" t="s">
        <v>19</v>
      </c>
      <c r="F1965" s="143" t="s">
        <v>2964</v>
      </c>
      <c r="H1965" s="142" t="s">
        <v>19</v>
      </c>
      <c r="I1965" s="144"/>
      <c r="L1965" s="140"/>
      <c r="M1965" s="145"/>
      <c r="T1965" s="146"/>
      <c r="AT1965" s="142" t="s">
        <v>159</v>
      </c>
      <c r="AU1965" s="142" t="s">
        <v>78</v>
      </c>
      <c r="AV1965" s="12" t="s">
        <v>76</v>
      </c>
      <c r="AW1965" s="12" t="s">
        <v>32</v>
      </c>
      <c r="AX1965" s="12" t="s">
        <v>71</v>
      </c>
      <c r="AY1965" s="142" t="s">
        <v>147</v>
      </c>
    </row>
    <row r="1966" spans="2:65" s="13" customFormat="1">
      <c r="B1966" s="147"/>
      <c r="D1966" s="141" t="s">
        <v>159</v>
      </c>
      <c r="E1966" s="148" t="s">
        <v>19</v>
      </c>
      <c r="F1966" s="149" t="s">
        <v>2965</v>
      </c>
      <c r="H1966" s="150">
        <v>6.0490000000000004</v>
      </c>
      <c r="I1966" s="151"/>
      <c r="L1966" s="147"/>
      <c r="M1966" s="152"/>
      <c r="T1966" s="153"/>
      <c r="AT1966" s="148" t="s">
        <v>159</v>
      </c>
      <c r="AU1966" s="148" t="s">
        <v>78</v>
      </c>
      <c r="AV1966" s="13" t="s">
        <v>78</v>
      </c>
      <c r="AW1966" s="13" t="s">
        <v>32</v>
      </c>
      <c r="AX1966" s="13" t="s">
        <v>71</v>
      </c>
      <c r="AY1966" s="148" t="s">
        <v>147</v>
      </c>
    </row>
    <row r="1967" spans="2:65" s="13" customFormat="1">
      <c r="B1967" s="147"/>
      <c r="D1967" s="141" t="s">
        <v>159</v>
      </c>
      <c r="E1967" s="148" t="s">
        <v>19</v>
      </c>
      <c r="F1967" s="149" t="s">
        <v>2966</v>
      </c>
      <c r="H1967" s="150">
        <v>2.355</v>
      </c>
      <c r="I1967" s="151"/>
      <c r="L1967" s="147"/>
      <c r="M1967" s="152"/>
      <c r="T1967" s="153"/>
      <c r="AT1967" s="148" t="s">
        <v>159</v>
      </c>
      <c r="AU1967" s="148" t="s">
        <v>78</v>
      </c>
      <c r="AV1967" s="13" t="s">
        <v>78</v>
      </c>
      <c r="AW1967" s="13" t="s">
        <v>32</v>
      </c>
      <c r="AX1967" s="13" t="s">
        <v>71</v>
      </c>
      <c r="AY1967" s="148" t="s">
        <v>147</v>
      </c>
    </row>
    <row r="1968" spans="2:65" s="15" customFormat="1">
      <c r="B1968" s="171"/>
      <c r="D1968" s="141" t="s">
        <v>159</v>
      </c>
      <c r="E1968" s="172" t="s">
        <v>19</v>
      </c>
      <c r="F1968" s="173" t="s">
        <v>559</v>
      </c>
      <c r="H1968" s="174">
        <v>8.4039999999999999</v>
      </c>
      <c r="I1968" s="175"/>
      <c r="L1968" s="171"/>
      <c r="M1968" s="176"/>
      <c r="T1968" s="177"/>
      <c r="AT1968" s="172" t="s">
        <v>159</v>
      </c>
      <c r="AU1968" s="172" t="s">
        <v>78</v>
      </c>
      <c r="AV1968" s="15" t="s">
        <v>148</v>
      </c>
      <c r="AW1968" s="15" t="s">
        <v>32</v>
      </c>
      <c r="AX1968" s="15" t="s">
        <v>71</v>
      </c>
      <c r="AY1968" s="172" t="s">
        <v>147</v>
      </c>
    </row>
    <row r="1969" spans="2:65" s="12" customFormat="1">
      <c r="B1969" s="140"/>
      <c r="D1969" s="141" t="s">
        <v>159</v>
      </c>
      <c r="E1969" s="142" t="s">
        <v>19</v>
      </c>
      <c r="F1969" s="143" t="s">
        <v>2967</v>
      </c>
      <c r="H1969" s="142" t="s">
        <v>19</v>
      </c>
      <c r="I1969" s="144"/>
      <c r="L1969" s="140"/>
      <c r="M1969" s="145"/>
      <c r="T1969" s="146"/>
      <c r="AT1969" s="142" t="s">
        <v>159</v>
      </c>
      <c r="AU1969" s="142" t="s">
        <v>78</v>
      </c>
      <c r="AV1969" s="12" t="s">
        <v>76</v>
      </c>
      <c r="AW1969" s="12" t="s">
        <v>32</v>
      </c>
      <c r="AX1969" s="12" t="s">
        <v>71</v>
      </c>
      <c r="AY1969" s="142" t="s">
        <v>147</v>
      </c>
    </row>
    <row r="1970" spans="2:65" s="13" customFormat="1">
      <c r="B1970" s="147"/>
      <c r="D1970" s="141" t="s">
        <v>159</v>
      </c>
      <c r="E1970" s="148" t="s">
        <v>19</v>
      </c>
      <c r="F1970" s="149" t="s">
        <v>2968</v>
      </c>
      <c r="H1970" s="150">
        <v>3.411</v>
      </c>
      <c r="I1970" s="151"/>
      <c r="L1970" s="147"/>
      <c r="M1970" s="152"/>
      <c r="T1970" s="153"/>
      <c r="AT1970" s="148" t="s">
        <v>159</v>
      </c>
      <c r="AU1970" s="148" t="s">
        <v>78</v>
      </c>
      <c r="AV1970" s="13" t="s">
        <v>78</v>
      </c>
      <c r="AW1970" s="13" t="s">
        <v>32</v>
      </c>
      <c r="AX1970" s="13" t="s">
        <v>71</v>
      </c>
      <c r="AY1970" s="148" t="s">
        <v>147</v>
      </c>
    </row>
    <row r="1971" spans="2:65" s="15" customFormat="1">
      <c r="B1971" s="171"/>
      <c r="D1971" s="141" t="s">
        <v>159</v>
      </c>
      <c r="E1971" s="172" t="s">
        <v>19</v>
      </c>
      <c r="F1971" s="173" t="s">
        <v>559</v>
      </c>
      <c r="H1971" s="174">
        <v>3.411</v>
      </c>
      <c r="I1971" s="175"/>
      <c r="L1971" s="171"/>
      <c r="M1971" s="176"/>
      <c r="T1971" s="177"/>
      <c r="AT1971" s="172" t="s">
        <v>159</v>
      </c>
      <c r="AU1971" s="172" t="s">
        <v>78</v>
      </c>
      <c r="AV1971" s="15" t="s">
        <v>148</v>
      </c>
      <c r="AW1971" s="15" t="s">
        <v>32</v>
      </c>
      <c r="AX1971" s="15" t="s">
        <v>71</v>
      </c>
      <c r="AY1971" s="172" t="s">
        <v>147</v>
      </c>
    </row>
    <row r="1972" spans="2:65" s="12" customFormat="1" ht="22.5">
      <c r="B1972" s="140"/>
      <c r="D1972" s="141" t="s">
        <v>159</v>
      </c>
      <c r="E1972" s="142" t="s">
        <v>19</v>
      </c>
      <c r="F1972" s="143" t="s">
        <v>2955</v>
      </c>
      <c r="H1972" s="142" t="s">
        <v>19</v>
      </c>
      <c r="I1972" s="144"/>
      <c r="L1972" s="140"/>
      <c r="M1972" s="145"/>
      <c r="T1972" s="146"/>
      <c r="AT1972" s="142" t="s">
        <v>159</v>
      </c>
      <c r="AU1972" s="142" t="s">
        <v>78</v>
      </c>
      <c r="AV1972" s="12" t="s">
        <v>76</v>
      </c>
      <c r="AW1972" s="12" t="s">
        <v>32</v>
      </c>
      <c r="AX1972" s="12" t="s">
        <v>71</v>
      </c>
      <c r="AY1972" s="142" t="s">
        <v>147</v>
      </c>
    </row>
    <row r="1973" spans="2:65" s="13" customFormat="1">
      <c r="B1973" s="147"/>
      <c r="D1973" s="141" t="s">
        <v>159</v>
      </c>
      <c r="E1973" s="148" t="s">
        <v>19</v>
      </c>
      <c r="F1973" s="149" t="s">
        <v>2956</v>
      </c>
      <c r="H1973" s="150">
        <v>3.6</v>
      </c>
      <c r="I1973" s="151"/>
      <c r="L1973" s="147"/>
      <c r="M1973" s="152"/>
      <c r="T1973" s="153"/>
      <c r="AT1973" s="148" t="s">
        <v>159</v>
      </c>
      <c r="AU1973" s="148" t="s">
        <v>78</v>
      </c>
      <c r="AV1973" s="13" t="s">
        <v>78</v>
      </c>
      <c r="AW1973" s="13" t="s">
        <v>32</v>
      </c>
      <c r="AX1973" s="13" t="s">
        <v>71</v>
      </c>
      <c r="AY1973" s="148" t="s">
        <v>147</v>
      </c>
    </row>
    <row r="1974" spans="2:65" s="15" customFormat="1">
      <c r="B1974" s="171"/>
      <c r="D1974" s="141" t="s">
        <v>159</v>
      </c>
      <c r="E1974" s="172" t="s">
        <v>19</v>
      </c>
      <c r="F1974" s="173" t="s">
        <v>559</v>
      </c>
      <c r="H1974" s="174">
        <v>3.6</v>
      </c>
      <c r="I1974" s="175"/>
      <c r="L1974" s="171"/>
      <c r="M1974" s="176"/>
      <c r="T1974" s="177"/>
      <c r="AT1974" s="172" t="s">
        <v>159</v>
      </c>
      <c r="AU1974" s="172" t="s">
        <v>78</v>
      </c>
      <c r="AV1974" s="15" t="s">
        <v>148</v>
      </c>
      <c r="AW1974" s="15" t="s">
        <v>32</v>
      </c>
      <c r="AX1974" s="15" t="s">
        <v>71</v>
      </c>
      <c r="AY1974" s="172" t="s">
        <v>147</v>
      </c>
    </row>
    <row r="1975" spans="2:65" s="12" customFormat="1" ht="22.5">
      <c r="B1975" s="140"/>
      <c r="D1975" s="141" t="s">
        <v>159</v>
      </c>
      <c r="E1975" s="142" t="s">
        <v>19</v>
      </c>
      <c r="F1975" s="143" t="s">
        <v>2957</v>
      </c>
      <c r="H1975" s="142" t="s">
        <v>19</v>
      </c>
      <c r="I1975" s="144"/>
      <c r="L1975" s="140"/>
      <c r="M1975" s="145"/>
      <c r="T1975" s="146"/>
      <c r="AT1975" s="142" t="s">
        <v>159</v>
      </c>
      <c r="AU1975" s="142" t="s">
        <v>78</v>
      </c>
      <c r="AV1975" s="12" t="s">
        <v>76</v>
      </c>
      <c r="AW1975" s="12" t="s">
        <v>32</v>
      </c>
      <c r="AX1975" s="12" t="s">
        <v>71</v>
      </c>
      <c r="AY1975" s="142" t="s">
        <v>147</v>
      </c>
    </row>
    <row r="1976" spans="2:65" s="13" customFormat="1">
      <c r="B1976" s="147"/>
      <c r="D1976" s="141" t="s">
        <v>159</v>
      </c>
      <c r="E1976" s="148" t="s">
        <v>19</v>
      </c>
      <c r="F1976" s="149" t="s">
        <v>2958</v>
      </c>
      <c r="H1976" s="150">
        <v>13.413</v>
      </c>
      <c r="I1976" s="151"/>
      <c r="L1976" s="147"/>
      <c r="M1976" s="152"/>
      <c r="T1976" s="153"/>
      <c r="AT1976" s="148" t="s">
        <v>159</v>
      </c>
      <c r="AU1976" s="148" t="s">
        <v>78</v>
      </c>
      <c r="AV1976" s="13" t="s">
        <v>78</v>
      </c>
      <c r="AW1976" s="13" t="s">
        <v>32</v>
      </c>
      <c r="AX1976" s="13" t="s">
        <v>71</v>
      </c>
      <c r="AY1976" s="148" t="s">
        <v>147</v>
      </c>
    </row>
    <row r="1977" spans="2:65" s="15" customFormat="1">
      <c r="B1977" s="171"/>
      <c r="D1977" s="141" t="s">
        <v>159</v>
      </c>
      <c r="E1977" s="172" t="s">
        <v>19</v>
      </c>
      <c r="F1977" s="173" t="s">
        <v>559</v>
      </c>
      <c r="H1977" s="174">
        <v>13.413</v>
      </c>
      <c r="I1977" s="175"/>
      <c r="L1977" s="171"/>
      <c r="M1977" s="176"/>
      <c r="T1977" s="177"/>
      <c r="AT1977" s="172" t="s">
        <v>159</v>
      </c>
      <c r="AU1977" s="172" t="s">
        <v>78</v>
      </c>
      <c r="AV1977" s="15" t="s">
        <v>148</v>
      </c>
      <c r="AW1977" s="15" t="s">
        <v>32</v>
      </c>
      <c r="AX1977" s="15" t="s">
        <v>71</v>
      </c>
      <c r="AY1977" s="172" t="s">
        <v>147</v>
      </c>
    </row>
    <row r="1978" spans="2:65" s="14" customFormat="1">
      <c r="B1978" s="154"/>
      <c r="D1978" s="141" t="s">
        <v>159</v>
      </c>
      <c r="E1978" s="155" t="s">
        <v>19</v>
      </c>
      <c r="F1978" s="156" t="s">
        <v>163</v>
      </c>
      <c r="H1978" s="157">
        <v>28.827999999999999</v>
      </c>
      <c r="I1978" s="158"/>
      <c r="L1978" s="154"/>
      <c r="M1978" s="159"/>
      <c r="T1978" s="160"/>
      <c r="AT1978" s="155" t="s">
        <v>159</v>
      </c>
      <c r="AU1978" s="155" t="s">
        <v>78</v>
      </c>
      <c r="AV1978" s="14" t="s">
        <v>155</v>
      </c>
      <c r="AW1978" s="14" t="s">
        <v>32</v>
      </c>
      <c r="AX1978" s="14" t="s">
        <v>76</v>
      </c>
      <c r="AY1978" s="155" t="s">
        <v>147</v>
      </c>
    </row>
    <row r="1979" spans="2:65" s="1" customFormat="1" ht="44.25" customHeight="1">
      <c r="B1979" s="33"/>
      <c r="C1979" s="123" t="s">
        <v>2974</v>
      </c>
      <c r="D1979" s="123" t="s">
        <v>150</v>
      </c>
      <c r="E1979" s="124" t="s">
        <v>2975</v>
      </c>
      <c r="F1979" s="125" t="s">
        <v>2976</v>
      </c>
      <c r="G1979" s="126" t="s">
        <v>153</v>
      </c>
      <c r="H1979" s="127">
        <v>16.824000000000002</v>
      </c>
      <c r="I1979" s="128"/>
      <c r="J1979" s="129">
        <f>ROUND(I1979*H1979,2)</f>
        <v>0</v>
      </c>
      <c r="K1979" s="125" t="s">
        <v>154</v>
      </c>
      <c r="L1979" s="33"/>
      <c r="M1979" s="130" t="s">
        <v>19</v>
      </c>
      <c r="N1979" s="131" t="s">
        <v>42</v>
      </c>
      <c r="P1979" s="132">
        <f>O1979*H1979</f>
        <v>0</v>
      </c>
      <c r="Q1979" s="132">
        <v>1.1E-4</v>
      </c>
      <c r="R1979" s="132">
        <f>Q1979*H1979</f>
        <v>1.8506400000000002E-3</v>
      </c>
      <c r="S1979" s="132">
        <v>0</v>
      </c>
      <c r="T1979" s="133">
        <f>S1979*H1979</f>
        <v>0</v>
      </c>
      <c r="AR1979" s="134" t="s">
        <v>276</v>
      </c>
      <c r="AT1979" s="134" t="s">
        <v>150</v>
      </c>
      <c r="AU1979" s="134" t="s">
        <v>78</v>
      </c>
      <c r="AY1979" s="18" t="s">
        <v>147</v>
      </c>
      <c r="BE1979" s="135">
        <f>IF(N1979="základní",J1979,0)</f>
        <v>0</v>
      </c>
      <c r="BF1979" s="135">
        <f>IF(N1979="snížená",J1979,0)</f>
        <v>0</v>
      </c>
      <c r="BG1979" s="135">
        <f>IF(N1979="zákl. přenesená",J1979,0)</f>
        <v>0</v>
      </c>
      <c r="BH1979" s="135">
        <f>IF(N1979="sníž. přenesená",J1979,0)</f>
        <v>0</v>
      </c>
      <c r="BI1979" s="135">
        <f>IF(N1979="nulová",J1979,0)</f>
        <v>0</v>
      </c>
      <c r="BJ1979" s="18" t="s">
        <v>76</v>
      </c>
      <c r="BK1979" s="135">
        <f>ROUND(I1979*H1979,2)</f>
        <v>0</v>
      </c>
      <c r="BL1979" s="18" t="s">
        <v>276</v>
      </c>
      <c r="BM1979" s="134" t="s">
        <v>2977</v>
      </c>
    </row>
    <row r="1980" spans="2:65" s="1" customFormat="1">
      <c r="B1980" s="33"/>
      <c r="D1980" s="136" t="s">
        <v>157</v>
      </c>
      <c r="F1980" s="137" t="s">
        <v>2978</v>
      </c>
      <c r="I1980" s="138"/>
      <c r="L1980" s="33"/>
      <c r="M1980" s="139"/>
      <c r="T1980" s="54"/>
      <c r="AT1980" s="18" t="s">
        <v>157</v>
      </c>
      <c r="AU1980" s="18" t="s">
        <v>78</v>
      </c>
    </row>
    <row r="1981" spans="2:65" s="12" customFormat="1">
      <c r="B1981" s="140"/>
      <c r="D1981" s="141" t="s">
        <v>159</v>
      </c>
      <c r="E1981" s="142" t="s">
        <v>19</v>
      </c>
      <c r="F1981" s="143" t="s">
        <v>2979</v>
      </c>
      <c r="H1981" s="142" t="s">
        <v>19</v>
      </c>
      <c r="I1981" s="144"/>
      <c r="L1981" s="140"/>
      <c r="M1981" s="145"/>
      <c r="T1981" s="146"/>
      <c r="AT1981" s="142" t="s">
        <v>159</v>
      </c>
      <c r="AU1981" s="142" t="s">
        <v>78</v>
      </c>
      <c r="AV1981" s="12" t="s">
        <v>76</v>
      </c>
      <c r="AW1981" s="12" t="s">
        <v>32</v>
      </c>
      <c r="AX1981" s="12" t="s">
        <v>71</v>
      </c>
      <c r="AY1981" s="142" t="s">
        <v>147</v>
      </c>
    </row>
    <row r="1982" spans="2:65" s="13" customFormat="1">
      <c r="B1982" s="147"/>
      <c r="D1982" s="141" t="s">
        <v>159</v>
      </c>
      <c r="E1982" s="148" t="s">
        <v>19</v>
      </c>
      <c r="F1982" s="149" t="s">
        <v>2953</v>
      </c>
      <c r="H1982" s="150">
        <v>1.704</v>
      </c>
      <c r="I1982" s="151"/>
      <c r="L1982" s="147"/>
      <c r="M1982" s="152"/>
      <c r="T1982" s="153"/>
      <c r="AT1982" s="148" t="s">
        <v>159</v>
      </c>
      <c r="AU1982" s="148" t="s">
        <v>78</v>
      </c>
      <c r="AV1982" s="13" t="s">
        <v>78</v>
      </c>
      <c r="AW1982" s="13" t="s">
        <v>32</v>
      </c>
      <c r="AX1982" s="13" t="s">
        <v>71</v>
      </c>
      <c r="AY1982" s="148" t="s">
        <v>147</v>
      </c>
    </row>
    <row r="1983" spans="2:65" s="13" customFormat="1">
      <c r="B1983" s="147"/>
      <c r="D1983" s="141" t="s">
        <v>159</v>
      </c>
      <c r="E1983" s="148" t="s">
        <v>19</v>
      </c>
      <c r="F1983" s="149" t="s">
        <v>2954</v>
      </c>
      <c r="H1983" s="150">
        <v>1.7070000000000001</v>
      </c>
      <c r="I1983" s="151"/>
      <c r="L1983" s="147"/>
      <c r="M1983" s="152"/>
      <c r="T1983" s="153"/>
      <c r="AT1983" s="148" t="s">
        <v>159</v>
      </c>
      <c r="AU1983" s="148" t="s">
        <v>78</v>
      </c>
      <c r="AV1983" s="13" t="s">
        <v>78</v>
      </c>
      <c r="AW1983" s="13" t="s">
        <v>32</v>
      </c>
      <c r="AX1983" s="13" t="s">
        <v>71</v>
      </c>
      <c r="AY1983" s="148" t="s">
        <v>147</v>
      </c>
    </row>
    <row r="1984" spans="2:65" s="12" customFormat="1" ht="22.5">
      <c r="B1984" s="140"/>
      <c r="D1984" s="141" t="s">
        <v>159</v>
      </c>
      <c r="E1984" s="142" t="s">
        <v>19</v>
      </c>
      <c r="F1984" s="143" t="s">
        <v>2957</v>
      </c>
      <c r="H1984" s="142" t="s">
        <v>19</v>
      </c>
      <c r="I1984" s="144"/>
      <c r="L1984" s="140"/>
      <c r="M1984" s="145"/>
      <c r="T1984" s="146"/>
      <c r="AT1984" s="142" t="s">
        <v>159</v>
      </c>
      <c r="AU1984" s="142" t="s">
        <v>78</v>
      </c>
      <c r="AV1984" s="12" t="s">
        <v>76</v>
      </c>
      <c r="AW1984" s="12" t="s">
        <v>32</v>
      </c>
      <c r="AX1984" s="12" t="s">
        <v>71</v>
      </c>
      <c r="AY1984" s="142" t="s">
        <v>147</v>
      </c>
    </row>
    <row r="1985" spans="2:65" s="13" customFormat="1">
      <c r="B1985" s="147"/>
      <c r="D1985" s="141" t="s">
        <v>159</v>
      </c>
      <c r="E1985" s="148" t="s">
        <v>19</v>
      </c>
      <c r="F1985" s="149" t="s">
        <v>2958</v>
      </c>
      <c r="H1985" s="150">
        <v>13.413</v>
      </c>
      <c r="I1985" s="151"/>
      <c r="L1985" s="147"/>
      <c r="M1985" s="152"/>
      <c r="T1985" s="153"/>
      <c r="AT1985" s="148" t="s">
        <v>159</v>
      </c>
      <c r="AU1985" s="148" t="s">
        <v>78</v>
      </c>
      <c r="AV1985" s="13" t="s">
        <v>78</v>
      </c>
      <c r="AW1985" s="13" t="s">
        <v>32</v>
      </c>
      <c r="AX1985" s="13" t="s">
        <v>71</v>
      </c>
      <c r="AY1985" s="148" t="s">
        <v>147</v>
      </c>
    </row>
    <row r="1986" spans="2:65" s="14" customFormat="1">
      <c r="B1986" s="154"/>
      <c r="D1986" s="141" t="s">
        <v>159</v>
      </c>
      <c r="E1986" s="155" t="s">
        <v>19</v>
      </c>
      <c r="F1986" s="156" t="s">
        <v>163</v>
      </c>
      <c r="H1986" s="157">
        <v>16.824000000000002</v>
      </c>
      <c r="I1986" s="158"/>
      <c r="L1986" s="154"/>
      <c r="M1986" s="159"/>
      <c r="T1986" s="160"/>
      <c r="AT1986" s="155" t="s">
        <v>159</v>
      </c>
      <c r="AU1986" s="155" t="s">
        <v>78</v>
      </c>
      <c r="AV1986" s="14" t="s">
        <v>155</v>
      </c>
      <c r="AW1986" s="14" t="s">
        <v>32</v>
      </c>
      <c r="AX1986" s="14" t="s">
        <v>76</v>
      </c>
      <c r="AY1986" s="155" t="s">
        <v>147</v>
      </c>
    </row>
    <row r="1987" spans="2:65" s="1" customFormat="1" ht="16.5" customHeight="1">
      <c r="B1987" s="33"/>
      <c r="C1987" s="123" t="s">
        <v>2980</v>
      </c>
      <c r="D1987" s="123" t="s">
        <v>150</v>
      </c>
      <c r="E1987" s="124" t="s">
        <v>2981</v>
      </c>
      <c r="F1987" s="125" t="s">
        <v>2982</v>
      </c>
      <c r="G1987" s="126" t="s">
        <v>153</v>
      </c>
      <c r="H1987" s="127">
        <v>149.69999999999999</v>
      </c>
      <c r="I1987" s="128"/>
      <c r="J1987" s="129">
        <f>ROUND(I1987*H1987,2)</f>
        <v>0</v>
      </c>
      <c r="K1987" s="125" t="s">
        <v>154</v>
      </c>
      <c r="L1987" s="33"/>
      <c r="M1987" s="130" t="s">
        <v>19</v>
      </c>
      <c r="N1987" s="131" t="s">
        <v>42</v>
      </c>
      <c r="P1987" s="132">
        <f>O1987*H1987</f>
        <v>0</v>
      </c>
      <c r="Q1987" s="132">
        <v>5.8E-4</v>
      </c>
      <c r="R1987" s="132">
        <f>Q1987*H1987</f>
        <v>8.6826E-2</v>
      </c>
      <c r="S1987" s="132">
        <v>0</v>
      </c>
      <c r="T1987" s="133">
        <f>S1987*H1987</f>
        <v>0</v>
      </c>
      <c r="AR1987" s="134" t="s">
        <v>276</v>
      </c>
      <c r="AT1987" s="134" t="s">
        <v>150</v>
      </c>
      <c r="AU1987" s="134" t="s">
        <v>78</v>
      </c>
      <c r="AY1987" s="18" t="s">
        <v>147</v>
      </c>
      <c r="BE1987" s="135">
        <f>IF(N1987="základní",J1987,0)</f>
        <v>0</v>
      </c>
      <c r="BF1987" s="135">
        <f>IF(N1987="snížená",J1987,0)</f>
        <v>0</v>
      </c>
      <c r="BG1987" s="135">
        <f>IF(N1987="zákl. přenesená",J1987,0)</f>
        <v>0</v>
      </c>
      <c r="BH1987" s="135">
        <f>IF(N1987="sníž. přenesená",J1987,0)</f>
        <v>0</v>
      </c>
      <c r="BI1987" s="135">
        <f>IF(N1987="nulová",J1987,0)</f>
        <v>0</v>
      </c>
      <c r="BJ1987" s="18" t="s">
        <v>76</v>
      </c>
      <c r="BK1987" s="135">
        <f>ROUND(I1987*H1987,2)</f>
        <v>0</v>
      </c>
      <c r="BL1987" s="18" t="s">
        <v>276</v>
      </c>
      <c r="BM1987" s="134" t="s">
        <v>2983</v>
      </c>
    </row>
    <row r="1988" spans="2:65" s="1" customFormat="1">
      <c r="B1988" s="33"/>
      <c r="D1988" s="136" t="s">
        <v>157</v>
      </c>
      <c r="F1988" s="137" t="s">
        <v>2984</v>
      </c>
      <c r="I1988" s="138"/>
      <c r="L1988" s="33"/>
      <c r="M1988" s="139"/>
      <c r="T1988" s="54"/>
      <c r="AT1988" s="18" t="s">
        <v>157</v>
      </c>
      <c r="AU1988" s="18" t="s">
        <v>78</v>
      </c>
    </row>
    <row r="1989" spans="2:65" s="12" customFormat="1">
      <c r="B1989" s="140"/>
      <c r="D1989" s="141" t="s">
        <v>159</v>
      </c>
      <c r="E1989" s="142" t="s">
        <v>19</v>
      </c>
      <c r="F1989" s="143" t="s">
        <v>2985</v>
      </c>
      <c r="H1989" s="142" t="s">
        <v>19</v>
      </c>
      <c r="I1989" s="144"/>
      <c r="L1989" s="140"/>
      <c r="M1989" s="145"/>
      <c r="T1989" s="146"/>
      <c r="AT1989" s="142" t="s">
        <v>159</v>
      </c>
      <c r="AU1989" s="142" t="s">
        <v>78</v>
      </c>
      <c r="AV1989" s="12" t="s">
        <v>76</v>
      </c>
      <c r="AW1989" s="12" t="s">
        <v>32</v>
      </c>
      <c r="AX1989" s="12" t="s">
        <v>71</v>
      </c>
      <c r="AY1989" s="142" t="s">
        <v>147</v>
      </c>
    </row>
    <row r="1990" spans="2:65" s="13" customFormat="1">
      <c r="B1990" s="147"/>
      <c r="D1990" s="141" t="s">
        <v>159</v>
      </c>
      <c r="E1990" s="148" t="s">
        <v>19</v>
      </c>
      <c r="F1990" s="149" t="s">
        <v>2986</v>
      </c>
      <c r="H1990" s="150">
        <v>149.69999999999999</v>
      </c>
      <c r="I1990" s="151"/>
      <c r="L1990" s="147"/>
      <c r="M1990" s="152"/>
      <c r="T1990" s="153"/>
      <c r="AT1990" s="148" t="s">
        <v>159</v>
      </c>
      <c r="AU1990" s="148" t="s">
        <v>78</v>
      </c>
      <c r="AV1990" s="13" t="s">
        <v>78</v>
      </c>
      <c r="AW1990" s="13" t="s">
        <v>32</v>
      </c>
      <c r="AX1990" s="13" t="s">
        <v>76</v>
      </c>
      <c r="AY1990" s="148" t="s">
        <v>147</v>
      </c>
    </row>
    <row r="1991" spans="2:65" s="1" customFormat="1" ht="37.9" customHeight="1">
      <c r="B1991" s="33"/>
      <c r="C1991" s="123" t="s">
        <v>2987</v>
      </c>
      <c r="D1991" s="123" t="s">
        <v>150</v>
      </c>
      <c r="E1991" s="124" t="s">
        <v>2988</v>
      </c>
      <c r="F1991" s="125" t="s">
        <v>2989</v>
      </c>
      <c r="G1991" s="126" t="s">
        <v>153</v>
      </c>
      <c r="H1991" s="127">
        <v>12</v>
      </c>
      <c r="I1991" s="128"/>
      <c r="J1991" s="129">
        <f>ROUND(I1991*H1991,2)</f>
        <v>0</v>
      </c>
      <c r="K1991" s="125" t="s">
        <v>154</v>
      </c>
      <c r="L1991" s="33"/>
      <c r="M1991" s="130" t="s">
        <v>19</v>
      </c>
      <c r="N1991" s="131" t="s">
        <v>42</v>
      </c>
      <c r="P1991" s="132">
        <f>O1991*H1991</f>
        <v>0</v>
      </c>
      <c r="Q1991" s="132">
        <v>6.9999999999999994E-5</v>
      </c>
      <c r="R1991" s="132">
        <f>Q1991*H1991</f>
        <v>8.3999999999999993E-4</v>
      </c>
      <c r="S1991" s="132">
        <v>0</v>
      </c>
      <c r="T1991" s="133">
        <f>S1991*H1991</f>
        <v>0</v>
      </c>
      <c r="AR1991" s="134" t="s">
        <v>276</v>
      </c>
      <c r="AT1991" s="134" t="s">
        <v>150</v>
      </c>
      <c r="AU1991" s="134" t="s">
        <v>78</v>
      </c>
      <c r="AY1991" s="18" t="s">
        <v>147</v>
      </c>
      <c r="BE1991" s="135">
        <f>IF(N1991="základní",J1991,0)</f>
        <v>0</v>
      </c>
      <c r="BF1991" s="135">
        <f>IF(N1991="snížená",J1991,0)</f>
        <v>0</v>
      </c>
      <c r="BG1991" s="135">
        <f>IF(N1991="zákl. přenesená",J1991,0)</f>
        <v>0</v>
      </c>
      <c r="BH1991" s="135">
        <f>IF(N1991="sníž. přenesená",J1991,0)</f>
        <v>0</v>
      </c>
      <c r="BI1991" s="135">
        <f>IF(N1991="nulová",J1991,0)</f>
        <v>0</v>
      </c>
      <c r="BJ1991" s="18" t="s">
        <v>76</v>
      </c>
      <c r="BK1991" s="135">
        <f>ROUND(I1991*H1991,2)</f>
        <v>0</v>
      </c>
      <c r="BL1991" s="18" t="s">
        <v>276</v>
      </c>
      <c r="BM1991" s="134" t="s">
        <v>2990</v>
      </c>
    </row>
    <row r="1992" spans="2:65" s="1" customFormat="1">
      <c r="B1992" s="33"/>
      <c r="D1992" s="136" t="s">
        <v>157</v>
      </c>
      <c r="F1992" s="137" t="s">
        <v>2991</v>
      </c>
      <c r="I1992" s="138"/>
      <c r="L1992" s="33"/>
      <c r="M1992" s="139"/>
      <c r="T1992" s="54"/>
      <c r="AT1992" s="18" t="s">
        <v>157</v>
      </c>
      <c r="AU1992" s="18" t="s">
        <v>78</v>
      </c>
    </row>
    <row r="1993" spans="2:65" s="12" customFormat="1" ht="22.5">
      <c r="B1993" s="140"/>
      <c r="D1993" s="141" t="s">
        <v>159</v>
      </c>
      <c r="E1993" s="142" t="s">
        <v>19</v>
      </c>
      <c r="F1993" s="143" t="s">
        <v>2992</v>
      </c>
      <c r="H1993" s="142" t="s">
        <v>19</v>
      </c>
      <c r="I1993" s="144"/>
      <c r="L1993" s="140"/>
      <c r="M1993" s="145"/>
      <c r="T1993" s="146"/>
      <c r="AT1993" s="142" t="s">
        <v>159</v>
      </c>
      <c r="AU1993" s="142" t="s">
        <v>78</v>
      </c>
      <c r="AV1993" s="12" t="s">
        <v>76</v>
      </c>
      <c r="AW1993" s="12" t="s">
        <v>32</v>
      </c>
      <c r="AX1993" s="12" t="s">
        <v>71</v>
      </c>
      <c r="AY1993" s="142" t="s">
        <v>147</v>
      </c>
    </row>
    <row r="1994" spans="2:65" s="13" customFormat="1">
      <c r="B1994" s="147"/>
      <c r="D1994" s="141" t="s">
        <v>159</v>
      </c>
      <c r="E1994" s="148" t="s">
        <v>19</v>
      </c>
      <c r="F1994" s="149" t="s">
        <v>2993</v>
      </c>
      <c r="H1994" s="150">
        <v>12</v>
      </c>
      <c r="I1994" s="151"/>
      <c r="L1994" s="147"/>
      <c r="M1994" s="152"/>
      <c r="T1994" s="153"/>
      <c r="AT1994" s="148" t="s">
        <v>159</v>
      </c>
      <c r="AU1994" s="148" t="s">
        <v>78</v>
      </c>
      <c r="AV1994" s="13" t="s">
        <v>78</v>
      </c>
      <c r="AW1994" s="13" t="s">
        <v>32</v>
      </c>
      <c r="AX1994" s="13" t="s">
        <v>76</v>
      </c>
      <c r="AY1994" s="148" t="s">
        <v>147</v>
      </c>
    </row>
    <row r="1995" spans="2:65" s="1" customFormat="1" ht="24.2" customHeight="1">
      <c r="B1995" s="33"/>
      <c r="C1995" s="123" t="s">
        <v>2994</v>
      </c>
      <c r="D1995" s="123" t="s">
        <v>150</v>
      </c>
      <c r="E1995" s="124" t="s">
        <v>2995</v>
      </c>
      <c r="F1995" s="125" t="s">
        <v>2996</v>
      </c>
      <c r="G1995" s="126" t="s">
        <v>153</v>
      </c>
      <c r="H1995" s="127">
        <v>18.164999999999999</v>
      </c>
      <c r="I1995" s="128"/>
      <c r="J1995" s="129">
        <f>ROUND(I1995*H1995,2)</f>
        <v>0</v>
      </c>
      <c r="K1995" s="125" t="s">
        <v>154</v>
      </c>
      <c r="L1995" s="33"/>
      <c r="M1995" s="130" t="s">
        <v>19</v>
      </c>
      <c r="N1995" s="131" t="s">
        <v>42</v>
      </c>
      <c r="P1995" s="132">
        <f>O1995*H1995</f>
        <v>0</v>
      </c>
      <c r="Q1995" s="132">
        <v>1.7000000000000001E-4</v>
      </c>
      <c r="R1995" s="132">
        <f>Q1995*H1995</f>
        <v>3.0880500000000002E-3</v>
      </c>
      <c r="S1995" s="132">
        <v>0</v>
      </c>
      <c r="T1995" s="133">
        <f>S1995*H1995</f>
        <v>0</v>
      </c>
      <c r="AR1995" s="134" t="s">
        <v>276</v>
      </c>
      <c r="AT1995" s="134" t="s">
        <v>150</v>
      </c>
      <c r="AU1995" s="134" t="s">
        <v>78</v>
      </c>
      <c r="AY1995" s="18" t="s">
        <v>147</v>
      </c>
      <c r="BE1995" s="135">
        <f>IF(N1995="základní",J1995,0)</f>
        <v>0</v>
      </c>
      <c r="BF1995" s="135">
        <f>IF(N1995="snížená",J1995,0)</f>
        <v>0</v>
      </c>
      <c r="BG1995" s="135">
        <f>IF(N1995="zákl. přenesená",J1995,0)</f>
        <v>0</v>
      </c>
      <c r="BH1995" s="135">
        <f>IF(N1995="sníž. přenesená",J1995,0)</f>
        <v>0</v>
      </c>
      <c r="BI1995" s="135">
        <f>IF(N1995="nulová",J1995,0)</f>
        <v>0</v>
      </c>
      <c r="BJ1995" s="18" t="s">
        <v>76</v>
      </c>
      <c r="BK1995" s="135">
        <f>ROUND(I1995*H1995,2)</f>
        <v>0</v>
      </c>
      <c r="BL1995" s="18" t="s">
        <v>276</v>
      </c>
      <c r="BM1995" s="134" t="s">
        <v>2997</v>
      </c>
    </row>
    <row r="1996" spans="2:65" s="1" customFormat="1">
      <c r="B1996" s="33"/>
      <c r="D1996" s="136" t="s">
        <v>157</v>
      </c>
      <c r="F1996" s="137" t="s">
        <v>2998</v>
      </c>
      <c r="I1996" s="138"/>
      <c r="L1996" s="33"/>
      <c r="M1996" s="139"/>
      <c r="T1996" s="54"/>
      <c r="AT1996" s="18" t="s">
        <v>157</v>
      </c>
      <c r="AU1996" s="18" t="s">
        <v>78</v>
      </c>
    </row>
    <row r="1997" spans="2:65" s="12" customFormat="1">
      <c r="B1997" s="140"/>
      <c r="D1997" s="141" t="s">
        <v>159</v>
      </c>
      <c r="E1997" s="142" t="s">
        <v>19</v>
      </c>
      <c r="F1997" s="143" t="s">
        <v>2999</v>
      </c>
      <c r="H1997" s="142" t="s">
        <v>19</v>
      </c>
      <c r="I1997" s="144"/>
      <c r="L1997" s="140"/>
      <c r="M1997" s="145"/>
      <c r="T1997" s="146"/>
      <c r="AT1997" s="142" t="s">
        <v>159</v>
      </c>
      <c r="AU1997" s="142" t="s">
        <v>78</v>
      </c>
      <c r="AV1997" s="12" t="s">
        <v>76</v>
      </c>
      <c r="AW1997" s="12" t="s">
        <v>32</v>
      </c>
      <c r="AX1997" s="12" t="s">
        <v>71</v>
      </c>
      <c r="AY1997" s="142" t="s">
        <v>147</v>
      </c>
    </row>
    <row r="1998" spans="2:65" s="13" customFormat="1">
      <c r="B1998" s="147"/>
      <c r="D1998" s="141" t="s">
        <v>159</v>
      </c>
      <c r="E1998" s="148" t="s">
        <v>19</v>
      </c>
      <c r="F1998" s="149" t="s">
        <v>3000</v>
      </c>
      <c r="H1998" s="150">
        <v>0.92</v>
      </c>
      <c r="I1998" s="151"/>
      <c r="L1998" s="147"/>
      <c r="M1998" s="152"/>
      <c r="T1998" s="153"/>
      <c r="AT1998" s="148" t="s">
        <v>159</v>
      </c>
      <c r="AU1998" s="148" t="s">
        <v>78</v>
      </c>
      <c r="AV1998" s="13" t="s">
        <v>78</v>
      </c>
      <c r="AW1998" s="13" t="s">
        <v>32</v>
      </c>
      <c r="AX1998" s="13" t="s">
        <v>71</v>
      </c>
      <c r="AY1998" s="148" t="s">
        <v>147</v>
      </c>
    </row>
    <row r="1999" spans="2:65" s="13" customFormat="1">
      <c r="B1999" s="147"/>
      <c r="D1999" s="141" t="s">
        <v>159</v>
      </c>
      <c r="E1999" s="148" t="s">
        <v>19</v>
      </c>
      <c r="F1999" s="149" t="s">
        <v>3001</v>
      </c>
      <c r="H1999" s="150">
        <v>1.2</v>
      </c>
      <c r="I1999" s="151"/>
      <c r="L1999" s="147"/>
      <c r="M1999" s="152"/>
      <c r="T1999" s="153"/>
      <c r="AT1999" s="148" t="s">
        <v>159</v>
      </c>
      <c r="AU1999" s="148" t="s">
        <v>78</v>
      </c>
      <c r="AV1999" s="13" t="s">
        <v>78</v>
      </c>
      <c r="AW1999" s="13" t="s">
        <v>32</v>
      </c>
      <c r="AX1999" s="13" t="s">
        <v>71</v>
      </c>
      <c r="AY1999" s="148" t="s">
        <v>147</v>
      </c>
    </row>
    <row r="2000" spans="2:65" s="13" customFormat="1">
      <c r="B2000" s="147"/>
      <c r="D2000" s="141" t="s">
        <v>159</v>
      </c>
      <c r="E2000" s="148" t="s">
        <v>19</v>
      </c>
      <c r="F2000" s="149" t="s">
        <v>3002</v>
      </c>
      <c r="H2000" s="150">
        <v>1.2250000000000001</v>
      </c>
      <c r="I2000" s="151"/>
      <c r="L2000" s="147"/>
      <c r="M2000" s="152"/>
      <c r="T2000" s="153"/>
      <c r="AT2000" s="148" t="s">
        <v>159</v>
      </c>
      <c r="AU2000" s="148" t="s">
        <v>78</v>
      </c>
      <c r="AV2000" s="13" t="s">
        <v>78</v>
      </c>
      <c r="AW2000" s="13" t="s">
        <v>32</v>
      </c>
      <c r="AX2000" s="13" t="s">
        <v>71</v>
      </c>
      <c r="AY2000" s="148" t="s">
        <v>147</v>
      </c>
    </row>
    <row r="2001" spans="2:65" s="13" customFormat="1">
      <c r="B2001" s="147"/>
      <c r="D2001" s="141" t="s">
        <v>159</v>
      </c>
      <c r="E2001" s="148" t="s">
        <v>19</v>
      </c>
      <c r="F2001" s="149" t="s">
        <v>3003</v>
      </c>
      <c r="H2001" s="150">
        <v>2.82</v>
      </c>
      <c r="I2001" s="151"/>
      <c r="L2001" s="147"/>
      <c r="M2001" s="152"/>
      <c r="T2001" s="153"/>
      <c r="AT2001" s="148" t="s">
        <v>159</v>
      </c>
      <c r="AU2001" s="148" t="s">
        <v>78</v>
      </c>
      <c r="AV2001" s="13" t="s">
        <v>78</v>
      </c>
      <c r="AW2001" s="13" t="s">
        <v>32</v>
      </c>
      <c r="AX2001" s="13" t="s">
        <v>71</v>
      </c>
      <c r="AY2001" s="148" t="s">
        <v>147</v>
      </c>
    </row>
    <row r="2002" spans="2:65" s="15" customFormat="1">
      <c r="B2002" s="171"/>
      <c r="D2002" s="141" t="s">
        <v>159</v>
      </c>
      <c r="E2002" s="172" t="s">
        <v>19</v>
      </c>
      <c r="F2002" s="173" t="s">
        <v>559</v>
      </c>
      <c r="H2002" s="174">
        <v>6.165</v>
      </c>
      <c r="I2002" s="175"/>
      <c r="L2002" s="171"/>
      <c r="M2002" s="176"/>
      <c r="T2002" s="177"/>
      <c r="AT2002" s="172" t="s">
        <v>159</v>
      </c>
      <c r="AU2002" s="172" t="s">
        <v>78</v>
      </c>
      <c r="AV2002" s="15" t="s">
        <v>148</v>
      </c>
      <c r="AW2002" s="15" t="s">
        <v>32</v>
      </c>
      <c r="AX2002" s="15" t="s">
        <v>71</v>
      </c>
      <c r="AY2002" s="172" t="s">
        <v>147</v>
      </c>
    </row>
    <row r="2003" spans="2:65" s="12" customFormat="1" ht="22.5">
      <c r="B2003" s="140"/>
      <c r="D2003" s="141" t="s">
        <v>159</v>
      </c>
      <c r="E2003" s="142" t="s">
        <v>19</v>
      </c>
      <c r="F2003" s="143" t="s">
        <v>2992</v>
      </c>
      <c r="H2003" s="142" t="s">
        <v>19</v>
      </c>
      <c r="I2003" s="144"/>
      <c r="L2003" s="140"/>
      <c r="M2003" s="145"/>
      <c r="T2003" s="146"/>
      <c r="AT2003" s="142" t="s">
        <v>159</v>
      </c>
      <c r="AU2003" s="142" t="s">
        <v>78</v>
      </c>
      <c r="AV2003" s="12" t="s">
        <v>76</v>
      </c>
      <c r="AW2003" s="12" t="s">
        <v>32</v>
      </c>
      <c r="AX2003" s="12" t="s">
        <v>71</v>
      </c>
      <c r="AY2003" s="142" t="s">
        <v>147</v>
      </c>
    </row>
    <row r="2004" spans="2:65" s="13" customFormat="1">
      <c r="B2004" s="147"/>
      <c r="D2004" s="141" t="s">
        <v>159</v>
      </c>
      <c r="E2004" s="148" t="s">
        <v>19</v>
      </c>
      <c r="F2004" s="149" t="s">
        <v>2993</v>
      </c>
      <c r="H2004" s="150">
        <v>12</v>
      </c>
      <c r="I2004" s="151"/>
      <c r="L2004" s="147"/>
      <c r="M2004" s="152"/>
      <c r="T2004" s="153"/>
      <c r="AT2004" s="148" t="s">
        <v>159</v>
      </c>
      <c r="AU2004" s="148" t="s">
        <v>78</v>
      </c>
      <c r="AV2004" s="13" t="s">
        <v>78</v>
      </c>
      <c r="AW2004" s="13" t="s">
        <v>32</v>
      </c>
      <c r="AX2004" s="13" t="s">
        <v>71</v>
      </c>
      <c r="AY2004" s="148" t="s">
        <v>147</v>
      </c>
    </row>
    <row r="2005" spans="2:65" s="14" customFormat="1">
      <c r="B2005" s="154"/>
      <c r="D2005" s="141" t="s">
        <v>159</v>
      </c>
      <c r="E2005" s="155" t="s">
        <v>19</v>
      </c>
      <c r="F2005" s="156" t="s">
        <v>163</v>
      </c>
      <c r="H2005" s="157">
        <v>18.164999999999999</v>
      </c>
      <c r="I2005" s="158"/>
      <c r="L2005" s="154"/>
      <c r="M2005" s="159"/>
      <c r="T2005" s="160"/>
      <c r="AT2005" s="155" t="s">
        <v>159</v>
      </c>
      <c r="AU2005" s="155" t="s">
        <v>78</v>
      </c>
      <c r="AV2005" s="14" t="s">
        <v>155</v>
      </c>
      <c r="AW2005" s="14" t="s">
        <v>32</v>
      </c>
      <c r="AX2005" s="14" t="s">
        <v>76</v>
      </c>
      <c r="AY2005" s="155" t="s">
        <v>147</v>
      </c>
    </row>
    <row r="2006" spans="2:65" s="1" customFormat="1" ht="24.2" customHeight="1">
      <c r="B2006" s="33"/>
      <c r="C2006" s="123" t="s">
        <v>3004</v>
      </c>
      <c r="D2006" s="123" t="s">
        <v>150</v>
      </c>
      <c r="E2006" s="124" t="s">
        <v>3005</v>
      </c>
      <c r="F2006" s="125" t="s">
        <v>3006</v>
      </c>
      <c r="G2006" s="126" t="s">
        <v>153</v>
      </c>
      <c r="H2006" s="127">
        <v>18.164999999999999</v>
      </c>
      <c r="I2006" s="128"/>
      <c r="J2006" s="129">
        <f>ROUND(I2006*H2006,2)</f>
        <v>0</v>
      </c>
      <c r="K2006" s="125" t="s">
        <v>154</v>
      </c>
      <c r="L2006" s="33"/>
      <c r="M2006" s="130" t="s">
        <v>19</v>
      </c>
      <c r="N2006" s="131" t="s">
        <v>42</v>
      </c>
      <c r="P2006" s="132">
        <f>O2006*H2006</f>
        <v>0</v>
      </c>
      <c r="Q2006" s="132">
        <v>1.2E-4</v>
      </c>
      <c r="R2006" s="132">
        <f>Q2006*H2006</f>
        <v>2.1798E-3</v>
      </c>
      <c r="S2006" s="132">
        <v>0</v>
      </c>
      <c r="T2006" s="133">
        <f>S2006*H2006</f>
        <v>0</v>
      </c>
      <c r="AR2006" s="134" t="s">
        <v>276</v>
      </c>
      <c r="AT2006" s="134" t="s">
        <v>150</v>
      </c>
      <c r="AU2006" s="134" t="s">
        <v>78</v>
      </c>
      <c r="AY2006" s="18" t="s">
        <v>147</v>
      </c>
      <c r="BE2006" s="135">
        <f>IF(N2006="základní",J2006,0)</f>
        <v>0</v>
      </c>
      <c r="BF2006" s="135">
        <f>IF(N2006="snížená",J2006,0)</f>
        <v>0</v>
      </c>
      <c r="BG2006" s="135">
        <f>IF(N2006="zákl. přenesená",J2006,0)</f>
        <v>0</v>
      </c>
      <c r="BH2006" s="135">
        <f>IF(N2006="sníž. přenesená",J2006,0)</f>
        <v>0</v>
      </c>
      <c r="BI2006" s="135">
        <f>IF(N2006="nulová",J2006,0)</f>
        <v>0</v>
      </c>
      <c r="BJ2006" s="18" t="s">
        <v>76</v>
      </c>
      <c r="BK2006" s="135">
        <f>ROUND(I2006*H2006,2)</f>
        <v>0</v>
      </c>
      <c r="BL2006" s="18" t="s">
        <v>276</v>
      </c>
      <c r="BM2006" s="134" t="s">
        <v>3007</v>
      </c>
    </row>
    <row r="2007" spans="2:65" s="1" customFormat="1">
      <c r="B2007" s="33"/>
      <c r="D2007" s="136" t="s">
        <v>157</v>
      </c>
      <c r="F2007" s="137" t="s">
        <v>3008</v>
      </c>
      <c r="I2007" s="138"/>
      <c r="L2007" s="33"/>
      <c r="M2007" s="139"/>
      <c r="T2007" s="54"/>
      <c r="AT2007" s="18" t="s">
        <v>157</v>
      </c>
      <c r="AU2007" s="18" t="s">
        <v>78</v>
      </c>
    </row>
    <row r="2008" spans="2:65" s="12" customFormat="1">
      <c r="B2008" s="140"/>
      <c r="D2008" s="141" t="s">
        <v>159</v>
      </c>
      <c r="E2008" s="142" t="s">
        <v>19</v>
      </c>
      <c r="F2008" s="143" t="s">
        <v>2999</v>
      </c>
      <c r="H2008" s="142" t="s">
        <v>19</v>
      </c>
      <c r="I2008" s="144"/>
      <c r="L2008" s="140"/>
      <c r="M2008" s="145"/>
      <c r="T2008" s="146"/>
      <c r="AT2008" s="142" t="s">
        <v>159</v>
      </c>
      <c r="AU2008" s="142" t="s">
        <v>78</v>
      </c>
      <c r="AV2008" s="12" t="s">
        <v>76</v>
      </c>
      <c r="AW2008" s="12" t="s">
        <v>32</v>
      </c>
      <c r="AX2008" s="12" t="s">
        <v>71</v>
      </c>
      <c r="AY2008" s="142" t="s">
        <v>147</v>
      </c>
    </row>
    <row r="2009" spans="2:65" s="13" customFormat="1">
      <c r="B2009" s="147"/>
      <c r="D2009" s="141" t="s">
        <v>159</v>
      </c>
      <c r="E2009" s="148" t="s">
        <v>19</v>
      </c>
      <c r="F2009" s="149" t="s">
        <v>3000</v>
      </c>
      <c r="H2009" s="150">
        <v>0.92</v>
      </c>
      <c r="I2009" s="151"/>
      <c r="L2009" s="147"/>
      <c r="M2009" s="152"/>
      <c r="T2009" s="153"/>
      <c r="AT2009" s="148" t="s">
        <v>159</v>
      </c>
      <c r="AU2009" s="148" t="s">
        <v>78</v>
      </c>
      <c r="AV2009" s="13" t="s">
        <v>78</v>
      </c>
      <c r="AW2009" s="13" t="s">
        <v>32</v>
      </c>
      <c r="AX2009" s="13" t="s">
        <v>71</v>
      </c>
      <c r="AY2009" s="148" t="s">
        <v>147</v>
      </c>
    </row>
    <row r="2010" spans="2:65" s="13" customFormat="1">
      <c r="B2010" s="147"/>
      <c r="D2010" s="141" t="s">
        <v>159</v>
      </c>
      <c r="E2010" s="148" t="s">
        <v>19</v>
      </c>
      <c r="F2010" s="149" t="s">
        <v>3001</v>
      </c>
      <c r="H2010" s="150">
        <v>1.2</v>
      </c>
      <c r="I2010" s="151"/>
      <c r="L2010" s="147"/>
      <c r="M2010" s="152"/>
      <c r="T2010" s="153"/>
      <c r="AT2010" s="148" t="s">
        <v>159</v>
      </c>
      <c r="AU2010" s="148" t="s">
        <v>78</v>
      </c>
      <c r="AV2010" s="13" t="s">
        <v>78</v>
      </c>
      <c r="AW2010" s="13" t="s">
        <v>32</v>
      </c>
      <c r="AX2010" s="13" t="s">
        <v>71</v>
      </c>
      <c r="AY2010" s="148" t="s">
        <v>147</v>
      </c>
    </row>
    <row r="2011" spans="2:65" s="13" customFormat="1">
      <c r="B2011" s="147"/>
      <c r="D2011" s="141" t="s">
        <v>159</v>
      </c>
      <c r="E2011" s="148" t="s">
        <v>19</v>
      </c>
      <c r="F2011" s="149" t="s">
        <v>3002</v>
      </c>
      <c r="H2011" s="150">
        <v>1.2250000000000001</v>
      </c>
      <c r="I2011" s="151"/>
      <c r="L2011" s="147"/>
      <c r="M2011" s="152"/>
      <c r="T2011" s="153"/>
      <c r="AT2011" s="148" t="s">
        <v>159</v>
      </c>
      <c r="AU2011" s="148" t="s">
        <v>78</v>
      </c>
      <c r="AV2011" s="13" t="s">
        <v>78</v>
      </c>
      <c r="AW2011" s="13" t="s">
        <v>32</v>
      </c>
      <c r="AX2011" s="13" t="s">
        <v>71</v>
      </c>
      <c r="AY2011" s="148" t="s">
        <v>147</v>
      </c>
    </row>
    <row r="2012" spans="2:65" s="13" customFormat="1">
      <c r="B2012" s="147"/>
      <c r="D2012" s="141" t="s">
        <v>159</v>
      </c>
      <c r="E2012" s="148" t="s">
        <v>19</v>
      </c>
      <c r="F2012" s="149" t="s">
        <v>3003</v>
      </c>
      <c r="H2012" s="150">
        <v>2.82</v>
      </c>
      <c r="I2012" s="151"/>
      <c r="L2012" s="147"/>
      <c r="M2012" s="152"/>
      <c r="T2012" s="153"/>
      <c r="AT2012" s="148" t="s">
        <v>159</v>
      </c>
      <c r="AU2012" s="148" t="s">
        <v>78</v>
      </c>
      <c r="AV2012" s="13" t="s">
        <v>78</v>
      </c>
      <c r="AW2012" s="13" t="s">
        <v>32</v>
      </c>
      <c r="AX2012" s="13" t="s">
        <v>71</v>
      </c>
      <c r="AY2012" s="148" t="s">
        <v>147</v>
      </c>
    </row>
    <row r="2013" spans="2:65" s="15" customFormat="1">
      <c r="B2013" s="171"/>
      <c r="D2013" s="141" t="s">
        <v>159</v>
      </c>
      <c r="E2013" s="172" t="s">
        <v>19</v>
      </c>
      <c r="F2013" s="173" t="s">
        <v>559</v>
      </c>
      <c r="H2013" s="174">
        <v>6.165</v>
      </c>
      <c r="I2013" s="175"/>
      <c r="L2013" s="171"/>
      <c r="M2013" s="176"/>
      <c r="T2013" s="177"/>
      <c r="AT2013" s="172" t="s">
        <v>159</v>
      </c>
      <c r="AU2013" s="172" t="s">
        <v>78</v>
      </c>
      <c r="AV2013" s="15" t="s">
        <v>148</v>
      </c>
      <c r="AW2013" s="15" t="s">
        <v>32</v>
      </c>
      <c r="AX2013" s="15" t="s">
        <v>71</v>
      </c>
      <c r="AY2013" s="172" t="s">
        <v>147</v>
      </c>
    </row>
    <row r="2014" spans="2:65" s="12" customFormat="1" ht="22.5">
      <c r="B2014" s="140"/>
      <c r="D2014" s="141" t="s">
        <v>159</v>
      </c>
      <c r="E2014" s="142" t="s">
        <v>19</v>
      </c>
      <c r="F2014" s="143" t="s">
        <v>2992</v>
      </c>
      <c r="H2014" s="142" t="s">
        <v>19</v>
      </c>
      <c r="I2014" s="144"/>
      <c r="L2014" s="140"/>
      <c r="M2014" s="145"/>
      <c r="T2014" s="146"/>
      <c r="AT2014" s="142" t="s">
        <v>159</v>
      </c>
      <c r="AU2014" s="142" t="s">
        <v>78</v>
      </c>
      <c r="AV2014" s="12" t="s">
        <v>76</v>
      </c>
      <c r="AW2014" s="12" t="s">
        <v>32</v>
      </c>
      <c r="AX2014" s="12" t="s">
        <v>71</v>
      </c>
      <c r="AY2014" s="142" t="s">
        <v>147</v>
      </c>
    </row>
    <row r="2015" spans="2:65" s="13" customFormat="1">
      <c r="B2015" s="147"/>
      <c r="D2015" s="141" t="s">
        <v>159</v>
      </c>
      <c r="E2015" s="148" t="s">
        <v>19</v>
      </c>
      <c r="F2015" s="149" t="s">
        <v>2993</v>
      </c>
      <c r="H2015" s="150">
        <v>12</v>
      </c>
      <c r="I2015" s="151"/>
      <c r="L2015" s="147"/>
      <c r="M2015" s="152"/>
      <c r="T2015" s="153"/>
      <c r="AT2015" s="148" t="s">
        <v>159</v>
      </c>
      <c r="AU2015" s="148" t="s">
        <v>78</v>
      </c>
      <c r="AV2015" s="13" t="s">
        <v>78</v>
      </c>
      <c r="AW2015" s="13" t="s">
        <v>32</v>
      </c>
      <c r="AX2015" s="13" t="s">
        <v>71</v>
      </c>
      <c r="AY2015" s="148" t="s">
        <v>147</v>
      </c>
    </row>
    <row r="2016" spans="2:65" s="14" customFormat="1">
      <c r="B2016" s="154"/>
      <c r="D2016" s="141" t="s">
        <v>159</v>
      </c>
      <c r="E2016" s="155" t="s">
        <v>19</v>
      </c>
      <c r="F2016" s="156" t="s">
        <v>163</v>
      </c>
      <c r="H2016" s="157">
        <v>18.164999999999999</v>
      </c>
      <c r="I2016" s="158"/>
      <c r="L2016" s="154"/>
      <c r="M2016" s="159"/>
      <c r="T2016" s="160"/>
      <c r="AT2016" s="155" t="s">
        <v>159</v>
      </c>
      <c r="AU2016" s="155" t="s">
        <v>78</v>
      </c>
      <c r="AV2016" s="14" t="s">
        <v>155</v>
      </c>
      <c r="AW2016" s="14" t="s">
        <v>32</v>
      </c>
      <c r="AX2016" s="14" t="s">
        <v>76</v>
      </c>
      <c r="AY2016" s="155" t="s">
        <v>147</v>
      </c>
    </row>
    <row r="2017" spans="2:65" s="1" customFormat="1" ht="33" customHeight="1">
      <c r="B2017" s="33"/>
      <c r="C2017" s="123" t="s">
        <v>3009</v>
      </c>
      <c r="D2017" s="123" t="s">
        <v>150</v>
      </c>
      <c r="E2017" s="124" t="s">
        <v>3010</v>
      </c>
      <c r="F2017" s="125" t="s">
        <v>3011</v>
      </c>
      <c r="G2017" s="126" t="s">
        <v>153</v>
      </c>
      <c r="H2017" s="127">
        <v>11.52</v>
      </c>
      <c r="I2017" s="128"/>
      <c r="J2017" s="129">
        <f>ROUND(I2017*H2017,2)</f>
        <v>0</v>
      </c>
      <c r="K2017" s="125" t="s">
        <v>154</v>
      </c>
      <c r="L2017" s="33"/>
      <c r="M2017" s="130" t="s">
        <v>19</v>
      </c>
      <c r="N2017" s="131" t="s">
        <v>42</v>
      </c>
      <c r="P2017" s="132">
        <f>O2017*H2017</f>
        <v>0</v>
      </c>
      <c r="Q2017" s="132">
        <v>2.4000000000000001E-4</v>
      </c>
      <c r="R2017" s="132">
        <f>Q2017*H2017</f>
        <v>2.7648E-3</v>
      </c>
      <c r="S2017" s="132">
        <v>0</v>
      </c>
      <c r="T2017" s="133">
        <f>S2017*H2017</f>
        <v>0</v>
      </c>
      <c r="AR2017" s="134" t="s">
        <v>276</v>
      </c>
      <c r="AT2017" s="134" t="s">
        <v>150</v>
      </c>
      <c r="AU2017" s="134" t="s">
        <v>78</v>
      </c>
      <c r="AY2017" s="18" t="s">
        <v>147</v>
      </c>
      <c r="BE2017" s="135">
        <f>IF(N2017="základní",J2017,0)</f>
        <v>0</v>
      </c>
      <c r="BF2017" s="135">
        <f>IF(N2017="snížená",J2017,0)</f>
        <v>0</v>
      </c>
      <c r="BG2017" s="135">
        <f>IF(N2017="zákl. přenesená",J2017,0)</f>
        <v>0</v>
      </c>
      <c r="BH2017" s="135">
        <f>IF(N2017="sníž. přenesená",J2017,0)</f>
        <v>0</v>
      </c>
      <c r="BI2017" s="135">
        <f>IF(N2017="nulová",J2017,0)</f>
        <v>0</v>
      </c>
      <c r="BJ2017" s="18" t="s">
        <v>76</v>
      </c>
      <c r="BK2017" s="135">
        <f>ROUND(I2017*H2017,2)</f>
        <v>0</v>
      </c>
      <c r="BL2017" s="18" t="s">
        <v>276</v>
      </c>
      <c r="BM2017" s="134" t="s">
        <v>3012</v>
      </c>
    </row>
    <row r="2018" spans="2:65" s="1" customFormat="1">
      <c r="B2018" s="33"/>
      <c r="D2018" s="136" t="s">
        <v>157</v>
      </c>
      <c r="F2018" s="137" t="s">
        <v>3013</v>
      </c>
      <c r="I2018" s="138"/>
      <c r="L2018" s="33"/>
      <c r="M2018" s="139"/>
      <c r="T2018" s="54"/>
      <c r="AT2018" s="18" t="s">
        <v>157</v>
      </c>
      <c r="AU2018" s="18" t="s">
        <v>78</v>
      </c>
    </row>
    <row r="2019" spans="2:65" s="12" customFormat="1">
      <c r="B2019" s="140"/>
      <c r="D2019" s="141" t="s">
        <v>159</v>
      </c>
      <c r="E2019" s="142" t="s">
        <v>19</v>
      </c>
      <c r="F2019" s="143" t="s">
        <v>3014</v>
      </c>
      <c r="H2019" s="142" t="s">
        <v>19</v>
      </c>
      <c r="I2019" s="144"/>
      <c r="L2019" s="140"/>
      <c r="M2019" s="145"/>
      <c r="T2019" s="146"/>
      <c r="AT2019" s="142" t="s">
        <v>159</v>
      </c>
      <c r="AU2019" s="142" t="s">
        <v>78</v>
      </c>
      <c r="AV2019" s="12" t="s">
        <v>76</v>
      </c>
      <c r="AW2019" s="12" t="s">
        <v>32</v>
      </c>
      <c r="AX2019" s="12" t="s">
        <v>71</v>
      </c>
      <c r="AY2019" s="142" t="s">
        <v>147</v>
      </c>
    </row>
    <row r="2020" spans="2:65" s="13" customFormat="1">
      <c r="B2020" s="147"/>
      <c r="D2020" s="141" t="s">
        <v>159</v>
      </c>
      <c r="E2020" s="148" t="s">
        <v>19</v>
      </c>
      <c r="F2020" s="149" t="s">
        <v>1012</v>
      </c>
      <c r="H2020" s="150">
        <v>11.52</v>
      </c>
      <c r="I2020" s="151"/>
      <c r="L2020" s="147"/>
      <c r="M2020" s="152"/>
      <c r="T2020" s="153"/>
      <c r="AT2020" s="148" t="s">
        <v>159</v>
      </c>
      <c r="AU2020" s="148" t="s">
        <v>78</v>
      </c>
      <c r="AV2020" s="13" t="s">
        <v>78</v>
      </c>
      <c r="AW2020" s="13" t="s">
        <v>32</v>
      </c>
      <c r="AX2020" s="13" t="s">
        <v>76</v>
      </c>
      <c r="AY2020" s="148" t="s">
        <v>147</v>
      </c>
    </row>
    <row r="2021" spans="2:65" s="1" customFormat="1" ht="33" customHeight="1">
      <c r="B2021" s="33"/>
      <c r="C2021" s="123" t="s">
        <v>3015</v>
      </c>
      <c r="D2021" s="123" t="s">
        <v>150</v>
      </c>
      <c r="E2021" s="124" t="s">
        <v>3016</v>
      </c>
      <c r="F2021" s="125" t="s">
        <v>3017</v>
      </c>
      <c r="G2021" s="126" t="s">
        <v>153</v>
      </c>
      <c r="H2021" s="127">
        <v>11.52</v>
      </c>
      <c r="I2021" s="128"/>
      <c r="J2021" s="129">
        <f>ROUND(I2021*H2021,2)</f>
        <v>0</v>
      </c>
      <c r="K2021" s="125" t="s">
        <v>154</v>
      </c>
      <c r="L2021" s="33"/>
      <c r="M2021" s="130" t="s">
        <v>19</v>
      </c>
      <c r="N2021" s="131" t="s">
        <v>42</v>
      </c>
      <c r="P2021" s="132">
        <f>O2021*H2021</f>
        <v>0</v>
      </c>
      <c r="Q2021" s="132">
        <v>0</v>
      </c>
      <c r="R2021" s="132">
        <f>Q2021*H2021</f>
        <v>0</v>
      </c>
      <c r="S2021" s="132">
        <v>0</v>
      </c>
      <c r="T2021" s="133">
        <f>S2021*H2021</f>
        <v>0</v>
      </c>
      <c r="AR2021" s="134" t="s">
        <v>276</v>
      </c>
      <c r="AT2021" s="134" t="s">
        <v>150</v>
      </c>
      <c r="AU2021" s="134" t="s">
        <v>78</v>
      </c>
      <c r="AY2021" s="18" t="s">
        <v>147</v>
      </c>
      <c r="BE2021" s="135">
        <f>IF(N2021="základní",J2021,0)</f>
        <v>0</v>
      </c>
      <c r="BF2021" s="135">
        <f>IF(N2021="snížená",J2021,0)</f>
        <v>0</v>
      </c>
      <c r="BG2021" s="135">
        <f>IF(N2021="zákl. přenesená",J2021,0)</f>
        <v>0</v>
      </c>
      <c r="BH2021" s="135">
        <f>IF(N2021="sníž. přenesená",J2021,0)</f>
        <v>0</v>
      </c>
      <c r="BI2021" s="135">
        <f>IF(N2021="nulová",J2021,0)</f>
        <v>0</v>
      </c>
      <c r="BJ2021" s="18" t="s">
        <v>76</v>
      </c>
      <c r="BK2021" s="135">
        <f>ROUND(I2021*H2021,2)</f>
        <v>0</v>
      </c>
      <c r="BL2021" s="18" t="s">
        <v>276</v>
      </c>
      <c r="BM2021" s="134" t="s">
        <v>3018</v>
      </c>
    </row>
    <row r="2022" spans="2:65" s="1" customFormat="1">
      <c r="B2022" s="33"/>
      <c r="D2022" s="136" t="s">
        <v>157</v>
      </c>
      <c r="F2022" s="137" t="s">
        <v>3019</v>
      </c>
      <c r="I2022" s="138"/>
      <c r="L2022" s="33"/>
      <c r="M2022" s="139"/>
      <c r="T2022" s="54"/>
      <c r="AT2022" s="18" t="s">
        <v>157</v>
      </c>
      <c r="AU2022" s="18" t="s">
        <v>78</v>
      </c>
    </row>
    <row r="2023" spans="2:65" s="12" customFormat="1">
      <c r="B2023" s="140"/>
      <c r="D2023" s="141" t="s">
        <v>159</v>
      </c>
      <c r="E2023" s="142" t="s">
        <v>19</v>
      </c>
      <c r="F2023" s="143" t="s">
        <v>1011</v>
      </c>
      <c r="H2023" s="142" t="s">
        <v>19</v>
      </c>
      <c r="I2023" s="144"/>
      <c r="L2023" s="140"/>
      <c r="M2023" s="145"/>
      <c r="T2023" s="146"/>
      <c r="AT2023" s="142" t="s">
        <v>159</v>
      </c>
      <c r="AU2023" s="142" t="s">
        <v>78</v>
      </c>
      <c r="AV2023" s="12" t="s">
        <v>76</v>
      </c>
      <c r="AW2023" s="12" t="s">
        <v>32</v>
      </c>
      <c r="AX2023" s="12" t="s">
        <v>71</v>
      </c>
      <c r="AY2023" s="142" t="s">
        <v>147</v>
      </c>
    </row>
    <row r="2024" spans="2:65" s="13" customFormat="1">
      <c r="B2024" s="147"/>
      <c r="D2024" s="141" t="s">
        <v>159</v>
      </c>
      <c r="E2024" s="148" t="s">
        <v>19</v>
      </c>
      <c r="F2024" s="149" t="s">
        <v>1012</v>
      </c>
      <c r="H2024" s="150">
        <v>11.52</v>
      </c>
      <c r="I2024" s="151"/>
      <c r="L2024" s="147"/>
      <c r="M2024" s="152"/>
      <c r="T2024" s="153"/>
      <c r="AT2024" s="148" t="s">
        <v>159</v>
      </c>
      <c r="AU2024" s="148" t="s">
        <v>78</v>
      </c>
      <c r="AV2024" s="13" t="s">
        <v>78</v>
      </c>
      <c r="AW2024" s="13" t="s">
        <v>32</v>
      </c>
      <c r="AX2024" s="13" t="s">
        <v>76</v>
      </c>
      <c r="AY2024" s="148" t="s">
        <v>147</v>
      </c>
    </row>
    <row r="2025" spans="2:65" s="1" customFormat="1" ht="24.2" customHeight="1">
      <c r="B2025" s="33"/>
      <c r="C2025" s="123" t="s">
        <v>3020</v>
      </c>
      <c r="D2025" s="123" t="s">
        <v>150</v>
      </c>
      <c r="E2025" s="124" t="s">
        <v>3021</v>
      </c>
      <c r="F2025" s="125" t="s">
        <v>3022</v>
      </c>
      <c r="G2025" s="126" t="s">
        <v>153</v>
      </c>
      <c r="H2025" s="127">
        <v>11.52</v>
      </c>
      <c r="I2025" s="128"/>
      <c r="J2025" s="129">
        <f>ROUND(I2025*H2025,2)</f>
        <v>0</v>
      </c>
      <c r="K2025" s="125" t="s">
        <v>154</v>
      </c>
      <c r="L2025" s="33"/>
      <c r="M2025" s="130" t="s">
        <v>19</v>
      </c>
      <c r="N2025" s="131" t="s">
        <v>42</v>
      </c>
      <c r="P2025" s="132">
        <f>O2025*H2025</f>
        <v>0</v>
      </c>
      <c r="Q2025" s="132">
        <v>3.4000000000000002E-4</v>
      </c>
      <c r="R2025" s="132">
        <f>Q2025*H2025</f>
        <v>3.9167999999999998E-3</v>
      </c>
      <c r="S2025" s="132">
        <v>0</v>
      </c>
      <c r="T2025" s="133">
        <f>S2025*H2025</f>
        <v>0</v>
      </c>
      <c r="AR2025" s="134" t="s">
        <v>276</v>
      </c>
      <c r="AT2025" s="134" t="s">
        <v>150</v>
      </c>
      <c r="AU2025" s="134" t="s">
        <v>78</v>
      </c>
      <c r="AY2025" s="18" t="s">
        <v>147</v>
      </c>
      <c r="BE2025" s="135">
        <f>IF(N2025="základní",J2025,0)</f>
        <v>0</v>
      </c>
      <c r="BF2025" s="135">
        <f>IF(N2025="snížená",J2025,0)</f>
        <v>0</v>
      </c>
      <c r="BG2025" s="135">
        <f>IF(N2025="zákl. přenesená",J2025,0)</f>
        <v>0</v>
      </c>
      <c r="BH2025" s="135">
        <f>IF(N2025="sníž. přenesená",J2025,0)</f>
        <v>0</v>
      </c>
      <c r="BI2025" s="135">
        <f>IF(N2025="nulová",J2025,0)</f>
        <v>0</v>
      </c>
      <c r="BJ2025" s="18" t="s">
        <v>76</v>
      </c>
      <c r="BK2025" s="135">
        <f>ROUND(I2025*H2025,2)</f>
        <v>0</v>
      </c>
      <c r="BL2025" s="18" t="s">
        <v>276</v>
      </c>
      <c r="BM2025" s="134" t="s">
        <v>3023</v>
      </c>
    </row>
    <row r="2026" spans="2:65" s="1" customFormat="1">
      <c r="B2026" s="33"/>
      <c r="D2026" s="136" t="s">
        <v>157</v>
      </c>
      <c r="F2026" s="137" t="s">
        <v>3024</v>
      </c>
      <c r="I2026" s="138"/>
      <c r="L2026" s="33"/>
      <c r="M2026" s="139"/>
      <c r="T2026" s="54"/>
      <c r="AT2026" s="18" t="s">
        <v>157</v>
      </c>
      <c r="AU2026" s="18" t="s">
        <v>78</v>
      </c>
    </row>
    <row r="2027" spans="2:65" s="12" customFormat="1">
      <c r="B2027" s="140"/>
      <c r="D2027" s="141" t="s">
        <v>159</v>
      </c>
      <c r="E2027" s="142" t="s">
        <v>19</v>
      </c>
      <c r="F2027" s="143" t="s">
        <v>1011</v>
      </c>
      <c r="H2027" s="142" t="s">
        <v>19</v>
      </c>
      <c r="I2027" s="144"/>
      <c r="L2027" s="140"/>
      <c r="M2027" s="145"/>
      <c r="T2027" s="146"/>
      <c r="AT2027" s="142" t="s">
        <v>159</v>
      </c>
      <c r="AU2027" s="142" t="s">
        <v>78</v>
      </c>
      <c r="AV2027" s="12" t="s">
        <v>76</v>
      </c>
      <c r="AW2027" s="12" t="s">
        <v>32</v>
      </c>
      <c r="AX2027" s="12" t="s">
        <v>71</v>
      </c>
      <c r="AY2027" s="142" t="s">
        <v>147</v>
      </c>
    </row>
    <row r="2028" spans="2:65" s="13" customFormat="1">
      <c r="B2028" s="147"/>
      <c r="D2028" s="141" t="s">
        <v>159</v>
      </c>
      <c r="E2028" s="148" t="s">
        <v>19</v>
      </c>
      <c r="F2028" s="149" t="s">
        <v>1012</v>
      </c>
      <c r="H2028" s="150">
        <v>11.52</v>
      </c>
      <c r="I2028" s="151"/>
      <c r="L2028" s="147"/>
      <c r="M2028" s="152"/>
      <c r="T2028" s="153"/>
      <c r="AT2028" s="148" t="s">
        <v>159</v>
      </c>
      <c r="AU2028" s="148" t="s">
        <v>78</v>
      </c>
      <c r="AV2028" s="13" t="s">
        <v>78</v>
      </c>
      <c r="AW2028" s="13" t="s">
        <v>32</v>
      </c>
      <c r="AX2028" s="13" t="s">
        <v>76</v>
      </c>
      <c r="AY2028" s="148" t="s">
        <v>147</v>
      </c>
    </row>
    <row r="2029" spans="2:65" s="11" customFormat="1" ht="22.9" customHeight="1">
      <c r="B2029" s="111"/>
      <c r="D2029" s="112" t="s">
        <v>70</v>
      </c>
      <c r="E2029" s="121" t="s">
        <v>3025</v>
      </c>
      <c r="F2029" s="121" t="s">
        <v>3026</v>
      </c>
      <c r="I2029" s="114"/>
      <c r="J2029" s="122">
        <f>BK2029</f>
        <v>0</v>
      </c>
      <c r="L2029" s="111"/>
      <c r="M2029" s="116"/>
      <c r="P2029" s="117">
        <f>SUM(P2030:P2054)</f>
        <v>0</v>
      </c>
      <c r="R2029" s="117">
        <f>SUM(R2030:R2054)</f>
        <v>0.50517835</v>
      </c>
      <c r="T2029" s="118">
        <f>SUM(T2030:T2054)</f>
        <v>9.9820000000000006E-2</v>
      </c>
      <c r="AR2029" s="112" t="s">
        <v>78</v>
      </c>
      <c r="AT2029" s="119" t="s">
        <v>70</v>
      </c>
      <c r="AU2029" s="119" t="s">
        <v>76</v>
      </c>
      <c r="AY2029" s="112" t="s">
        <v>147</v>
      </c>
      <c r="BK2029" s="120">
        <f>SUM(BK2030:BK2054)</f>
        <v>0</v>
      </c>
    </row>
    <row r="2030" spans="2:65" s="1" customFormat="1" ht="16.5" customHeight="1">
      <c r="B2030" s="33"/>
      <c r="C2030" s="123" t="s">
        <v>3027</v>
      </c>
      <c r="D2030" s="123" t="s">
        <v>150</v>
      </c>
      <c r="E2030" s="124" t="s">
        <v>3028</v>
      </c>
      <c r="F2030" s="125" t="s">
        <v>3029</v>
      </c>
      <c r="G2030" s="126" t="s">
        <v>153</v>
      </c>
      <c r="H2030" s="127">
        <v>322</v>
      </c>
      <c r="I2030" s="128"/>
      <c r="J2030" s="129">
        <f>ROUND(I2030*H2030,2)</f>
        <v>0</v>
      </c>
      <c r="K2030" s="125" t="s">
        <v>154</v>
      </c>
      <c r="L2030" s="33"/>
      <c r="M2030" s="130" t="s">
        <v>19</v>
      </c>
      <c r="N2030" s="131" t="s">
        <v>42</v>
      </c>
      <c r="P2030" s="132">
        <f>O2030*H2030</f>
        <v>0</v>
      </c>
      <c r="Q2030" s="132">
        <v>1E-3</v>
      </c>
      <c r="R2030" s="132">
        <f>Q2030*H2030</f>
        <v>0.32200000000000001</v>
      </c>
      <c r="S2030" s="132">
        <v>3.1E-4</v>
      </c>
      <c r="T2030" s="133">
        <f>S2030*H2030</f>
        <v>9.9820000000000006E-2</v>
      </c>
      <c r="AR2030" s="134" t="s">
        <v>276</v>
      </c>
      <c r="AT2030" s="134" t="s">
        <v>150</v>
      </c>
      <c r="AU2030" s="134" t="s">
        <v>78</v>
      </c>
      <c r="AY2030" s="18" t="s">
        <v>147</v>
      </c>
      <c r="BE2030" s="135">
        <f>IF(N2030="základní",J2030,0)</f>
        <v>0</v>
      </c>
      <c r="BF2030" s="135">
        <f>IF(N2030="snížená",J2030,0)</f>
        <v>0</v>
      </c>
      <c r="BG2030" s="135">
        <f>IF(N2030="zákl. přenesená",J2030,0)</f>
        <v>0</v>
      </c>
      <c r="BH2030" s="135">
        <f>IF(N2030="sníž. přenesená",J2030,0)</f>
        <v>0</v>
      </c>
      <c r="BI2030" s="135">
        <f>IF(N2030="nulová",J2030,0)</f>
        <v>0</v>
      </c>
      <c r="BJ2030" s="18" t="s">
        <v>76</v>
      </c>
      <c r="BK2030" s="135">
        <f>ROUND(I2030*H2030,2)</f>
        <v>0</v>
      </c>
      <c r="BL2030" s="18" t="s">
        <v>276</v>
      </c>
      <c r="BM2030" s="134" t="s">
        <v>3030</v>
      </c>
    </row>
    <row r="2031" spans="2:65" s="1" customFormat="1">
      <c r="B2031" s="33"/>
      <c r="D2031" s="136" t="s">
        <v>157</v>
      </c>
      <c r="F2031" s="137" t="s">
        <v>3031</v>
      </c>
      <c r="I2031" s="138"/>
      <c r="L2031" s="33"/>
      <c r="M2031" s="139"/>
      <c r="T2031" s="54"/>
      <c r="AT2031" s="18" t="s">
        <v>157</v>
      </c>
      <c r="AU2031" s="18" t="s">
        <v>78</v>
      </c>
    </row>
    <row r="2032" spans="2:65" s="12" customFormat="1" ht="22.5">
      <c r="B2032" s="140"/>
      <c r="D2032" s="141" t="s">
        <v>159</v>
      </c>
      <c r="E2032" s="142" t="s">
        <v>19</v>
      </c>
      <c r="F2032" s="143" t="s">
        <v>3032</v>
      </c>
      <c r="H2032" s="142" t="s">
        <v>19</v>
      </c>
      <c r="I2032" s="144"/>
      <c r="L2032" s="140"/>
      <c r="M2032" s="145"/>
      <c r="T2032" s="146"/>
      <c r="AT2032" s="142" t="s">
        <v>159</v>
      </c>
      <c r="AU2032" s="142" t="s">
        <v>78</v>
      </c>
      <c r="AV2032" s="12" t="s">
        <v>76</v>
      </c>
      <c r="AW2032" s="12" t="s">
        <v>32</v>
      </c>
      <c r="AX2032" s="12" t="s">
        <v>71</v>
      </c>
      <c r="AY2032" s="142" t="s">
        <v>147</v>
      </c>
    </row>
    <row r="2033" spans="2:65" s="12" customFormat="1">
      <c r="B2033" s="140"/>
      <c r="D2033" s="141" t="s">
        <v>159</v>
      </c>
      <c r="E2033" s="142" t="s">
        <v>19</v>
      </c>
      <c r="F2033" s="143" t="s">
        <v>3033</v>
      </c>
      <c r="H2033" s="142" t="s">
        <v>19</v>
      </c>
      <c r="I2033" s="144"/>
      <c r="L2033" s="140"/>
      <c r="M2033" s="145"/>
      <c r="T2033" s="146"/>
      <c r="AT2033" s="142" t="s">
        <v>159</v>
      </c>
      <c r="AU2033" s="142" t="s">
        <v>78</v>
      </c>
      <c r="AV2033" s="12" t="s">
        <v>76</v>
      </c>
      <c r="AW2033" s="12" t="s">
        <v>32</v>
      </c>
      <c r="AX2033" s="12" t="s">
        <v>71</v>
      </c>
      <c r="AY2033" s="142" t="s">
        <v>147</v>
      </c>
    </row>
    <row r="2034" spans="2:65" s="13" customFormat="1">
      <c r="B2034" s="147"/>
      <c r="D2034" s="141" t="s">
        <v>159</v>
      </c>
      <c r="E2034" s="148" t="s">
        <v>19</v>
      </c>
      <c r="F2034" s="149" t="s">
        <v>3034</v>
      </c>
      <c r="H2034" s="150">
        <v>322</v>
      </c>
      <c r="I2034" s="151"/>
      <c r="L2034" s="147"/>
      <c r="M2034" s="152"/>
      <c r="T2034" s="153"/>
      <c r="AT2034" s="148" t="s">
        <v>159</v>
      </c>
      <c r="AU2034" s="148" t="s">
        <v>78</v>
      </c>
      <c r="AV2034" s="13" t="s">
        <v>78</v>
      </c>
      <c r="AW2034" s="13" t="s">
        <v>32</v>
      </c>
      <c r="AX2034" s="13" t="s">
        <v>76</v>
      </c>
      <c r="AY2034" s="148" t="s">
        <v>147</v>
      </c>
    </row>
    <row r="2035" spans="2:65" s="1" customFormat="1" ht="33" customHeight="1">
      <c r="B2035" s="33"/>
      <c r="C2035" s="123" t="s">
        <v>3035</v>
      </c>
      <c r="D2035" s="123" t="s">
        <v>150</v>
      </c>
      <c r="E2035" s="124" t="s">
        <v>3036</v>
      </c>
      <c r="F2035" s="125" t="s">
        <v>3037</v>
      </c>
      <c r="G2035" s="126" t="s">
        <v>153</v>
      </c>
      <c r="H2035" s="127">
        <v>214.48500000000001</v>
      </c>
      <c r="I2035" s="128"/>
      <c r="J2035" s="129">
        <f>ROUND(I2035*H2035,2)</f>
        <v>0</v>
      </c>
      <c r="K2035" s="125" t="s">
        <v>154</v>
      </c>
      <c r="L2035" s="33"/>
      <c r="M2035" s="130" t="s">
        <v>19</v>
      </c>
      <c r="N2035" s="131" t="s">
        <v>42</v>
      </c>
      <c r="P2035" s="132">
        <f>O2035*H2035</f>
        <v>0</v>
      </c>
      <c r="Q2035" s="132">
        <v>2.1000000000000001E-4</v>
      </c>
      <c r="R2035" s="132">
        <f>Q2035*H2035</f>
        <v>4.5041850000000001E-2</v>
      </c>
      <c r="S2035" s="132">
        <v>0</v>
      </c>
      <c r="T2035" s="133">
        <f>S2035*H2035</f>
        <v>0</v>
      </c>
      <c r="AR2035" s="134" t="s">
        <v>276</v>
      </c>
      <c r="AT2035" s="134" t="s">
        <v>150</v>
      </c>
      <c r="AU2035" s="134" t="s">
        <v>78</v>
      </c>
      <c r="AY2035" s="18" t="s">
        <v>147</v>
      </c>
      <c r="BE2035" s="135">
        <f>IF(N2035="základní",J2035,0)</f>
        <v>0</v>
      </c>
      <c r="BF2035" s="135">
        <f>IF(N2035="snížená",J2035,0)</f>
        <v>0</v>
      </c>
      <c r="BG2035" s="135">
        <f>IF(N2035="zákl. přenesená",J2035,0)</f>
        <v>0</v>
      </c>
      <c r="BH2035" s="135">
        <f>IF(N2035="sníž. přenesená",J2035,0)</f>
        <v>0</v>
      </c>
      <c r="BI2035" s="135">
        <f>IF(N2035="nulová",J2035,0)</f>
        <v>0</v>
      </c>
      <c r="BJ2035" s="18" t="s">
        <v>76</v>
      </c>
      <c r="BK2035" s="135">
        <f>ROUND(I2035*H2035,2)</f>
        <v>0</v>
      </c>
      <c r="BL2035" s="18" t="s">
        <v>276</v>
      </c>
      <c r="BM2035" s="134" t="s">
        <v>3038</v>
      </c>
    </row>
    <row r="2036" spans="2:65" s="1" customFormat="1">
      <c r="B2036" s="33"/>
      <c r="D2036" s="136" t="s">
        <v>157</v>
      </c>
      <c r="F2036" s="137" t="s">
        <v>3039</v>
      </c>
      <c r="I2036" s="138"/>
      <c r="L2036" s="33"/>
      <c r="M2036" s="139"/>
      <c r="T2036" s="54"/>
      <c r="AT2036" s="18" t="s">
        <v>157</v>
      </c>
      <c r="AU2036" s="18" t="s">
        <v>78</v>
      </c>
    </row>
    <row r="2037" spans="2:65" s="12" customFormat="1">
      <c r="B2037" s="140"/>
      <c r="D2037" s="141" t="s">
        <v>159</v>
      </c>
      <c r="E2037" s="142" t="s">
        <v>19</v>
      </c>
      <c r="F2037" s="143" t="s">
        <v>3040</v>
      </c>
      <c r="H2037" s="142" t="s">
        <v>19</v>
      </c>
      <c r="I2037" s="144"/>
      <c r="L2037" s="140"/>
      <c r="M2037" s="145"/>
      <c r="T2037" s="146"/>
      <c r="AT2037" s="142" t="s">
        <v>159</v>
      </c>
      <c r="AU2037" s="142" t="s">
        <v>78</v>
      </c>
      <c r="AV2037" s="12" t="s">
        <v>76</v>
      </c>
      <c r="AW2037" s="12" t="s">
        <v>32</v>
      </c>
      <c r="AX2037" s="12" t="s">
        <v>71</v>
      </c>
      <c r="AY2037" s="142" t="s">
        <v>147</v>
      </c>
    </row>
    <row r="2038" spans="2:65" s="13" customFormat="1">
      <c r="B2038" s="147"/>
      <c r="D2038" s="141" t="s">
        <v>159</v>
      </c>
      <c r="E2038" s="148" t="s">
        <v>19</v>
      </c>
      <c r="F2038" s="149" t="s">
        <v>3041</v>
      </c>
      <c r="H2038" s="150">
        <v>169.66900000000001</v>
      </c>
      <c r="I2038" s="151"/>
      <c r="L2038" s="147"/>
      <c r="M2038" s="152"/>
      <c r="T2038" s="153"/>
      <c r="AT2038" s="148" t="s">
        <v>159</v>
      </c>
      <c r="AU2038" s="148" t="s">
        <v>78</v>
      </c>
      <c r="AV2038" s="13" t="s">
        <v>78</v>
      </c>
      <c r="AW2038" s="13" t="s">
        <v>32</v>
      </c>
      <c r="AX2038" s="13" t="s">
        <v>71</v>
      </c>
      <c r="AY2038" s="148" t="s">
        <v>147</v>
      </c>
    </row>
    <row r="2039" spans="2:65" s="15" customFormat="1">
      <c r="B2039" s="171"/>
      <c r="D2039" s="141" t="s">
        <v>159</v>
      </c>
      <c r="E2039" s="172" t="s">
        <v>19</v>
      </c>
      <c r="F2039" s="173" t="s">
        <v>559</v>
      </c>
      <c r="H2039" s="174">
        <v>169.66900000000001</v>
      </c>
      <c r="I2039" s="175"/>
      <c r="L2039" s="171"/>
      <c r="M2039" s="176"/>
      <c r="T2039" s="177"/>
      <c r="AT2039" s="172" t="s">
        <v>159</v>
      </c>
      <c r="AU2039" s="172" t="s">
        <v>78</v>
      </c>
      <c r="AV2039" s="15" t="s">
        <v>148</v>
      </c>
      <c r="AW2039" s="15" t="s">
        <v>32</v>
      </c>
      <c r="AX2039" s="15" t="s">
        <v>71</v>
      </c>
      <c r="AY2039" s="172" t="s">
        <v>147</v>
      </c>
    </row>
    <row r="2040" spans="2:65" s="12" customFormat="1">
      <c r="B2040" s="140"/>
      <c r="D2040" s="141" t="s">
        <v>159</v>
      </c>
      <c r="E2040" s="142" t="s">
        <v>19</v>
      </c>
      <c r="F2040" s="143" t="s">
        <v>3042</v>
      </c>
      <c r="H2040" s="142" t="s">
        <v>19</v>
      </c>
      <c r="I2040" s="144"/>
      <c r="L2040" s="140"/>
      <c r="M2040" s="145"/>
      <c r="T2040" s="146"/>
      <c r="AT2040" s="142" t="s">
        <v>159</v>
      </c>
      <c r="AU2040" s="142" t="s">
        <v>78</v>
      </c>
      <c r="AV2040" s="12" t="s">
        <v>76</v>
      </c>
      <c r="AW2040" s="12" t="s">
        <v>32</v>
      </c>
      <c r="AX2040" s="12" t="s">
        <v>71</v>
      </c>
      <c r="AY2040" s="142" t="s">
        <v>147</v>
      </c>
    </row>
    <row r="2041" spans="2:65" s="13" customFormat="1">
      <c r="B2041" s="147"/>
      <c r="D2041" s="141" t="s">
        <v>159</v>
      </c>
      <c r="E2041" s="148" t="s">
        <v>19</v>
      </c>
      <c r="F2041" s="149" t="s">
        <v>3043</v>
      </c>
      <c r="H2041" s="150">
        <v>44.816000000000003</v>
      </c>
      <c r="I2041" s="151"/>
      <c r="L2041" s="147"/>
      <c r="M2041" s="152"/>
      <c r="T2041" s="153"/>
      <c r="AT2041" s="148" t="s">
        <v>159</v>
      </c>
      <c r="AU2041" s="148" t="s">
        <v>78</v>
      </c>
      <c r="AV2041" s="13" t="s">
        <v>78</v>
      </c>
      <c r="AW2041" s="13" t="s">
        <v>32</v>
      </c>
      <c r="AX2041" s="13" t="s">
        <v>71</v>
      </c>
      <c r="AY2041" s="148" t="s">
        <v>147</v>
      </c>
    </row>
    <row r="2042" spans="2:65" s="14" customFormat="1">
      <c r="B2042" s="154"/>
      <c r="D2042" s="141" t="s">
        <v>159</v>
      </c>
      <c r="E2042" s="155" t="s">
        <v>19</v>
      </c>
      <c r="F2042" s="156" t="s">
        <v>163</v>
      </c>
      <c r="H2042" s="157">
        <v>214.48500000000001</v>
      </c>
      <c r="I2042" s="158"/>
      <c r="L2042" s="154"/>
      <c r="M2042" s="159"/>
      <c r="T2042" s="160"/>
      <c r="AT2042" s="155" t="s">
        <v>159</v>
      </c>
      <c r="AU2042" s="155" t="s">
        <v>78</v>
      </c>
      <c r="AV2042" s="14" t="s">
        <v>155</v>
      </c>
      <c r="AW2042" s="14" t="s">
        <v>32</v>
      </c>
      <c r="AX2042" s="14" t="s">
        <v>76</v>
      </c>
      <c r="AY2042" s="155" t="s">
        <v>147</v>
      </c>
    </row>
    <row r="2043" spans="2:65" s="1" customFormat="1" ht="37.9" customHeight="1">
      <c r="B2043" s="33"/>
      <c r="C2043" s="123" t="s">
        <v>3044</v>
      </c>
      <c r="D2043" s="123" t="s">
        <v>150</v>
      </c>
      <c r="E2043" s="124" t="s">
        <v>3045</v>
      </c>
      <c r="F2043" s="125" t="s">
        <v>3046</v>
      </c>
      <c r="G2043" s="126" t="s">
        <v>153</v>
      </c>
      <c r="H2043" s="127">
        <v>460.45499999999998</v>
      </c>
      <c r="I2043" s="128"/>
      <c r="J2043" s="129">
        <f>ROUND(I2043*H2043,2)</f>
        <v>0</v>
      </c>
      <c r="K2043" s="125" t="s">
        <v>154</v>
      </c>
      <c r="L2043" s="33"/>
      <c r="M2043" s="130" t="s">
        <v>19</v>
      </c>
      <c r="N2043" s="131" t="s">
        <v>42</v>
      </c>
      <c r="P2043" s="132">
        <f>O2043*H2043</f>
        <v>0</v>
      </c>
      <c r="Q2043" s="132">
        <v>2.9999999999999997E-4</v>
      </c>
      <c r="R2043" s="132">
        <f>Q2043*H2043</f>
        <v>0.1381365</v>
      </c>
      <c r="S2043" s="132">
        <v>0</v>
      </c>
      <c r="T2043" s="133">
        <f>S2043*H2043</f>
        <v>0</v>
      </c>
      <c r="AR2043" s="134" t="s">
        <v>276</v>
      </c>
      <c r="AT2043" s="134" t="s">
        <v>150</v>
      </c>
      <c r="AU2043" s="134" t="s">
        <v>78</v>
      </c>
      <c r="AY2043" s="18" t="s">
        <v>147</v>
      </c>
      <c r="BE2043" s="135">
        <f>IF(N2043="základní",J2043,0)</f>
        <v>0</v>
      </c>
      <c r="BF2043" s="135">
        <f>IF(N2043="snížená",J2043,0)</f>
        <v>0</v>
      </c>
      <c r="BG2043" s="135">
        <f>IF(N2043="zákl. přenesená",J2043,0)</f>
        <v>0</v>
      </c>
      <c r="BH2043" s="135">
        <f>IF(N2043="sníž. přenesená",J2043,0)</f>
        <v>0</v>
      </c>
      <c r="BI2043" s="135">
        <f>IF(N2043="nulová",J2043,0)</f>
        <v>0</v>
      </c>
      <c r="BJ2043" s="18" t="s">
        <v>76</v>
      </c>
      <c r="BK2043" s="135">
        <f>ROUND(I2043*H2043,2)</f>
        <v>0</v>
      </c>
      <c r="BL2043" s="18" t="s">
        <v>276</v>
      </c>
      <c r="BM2043" s="134" t="s">
        <v>3047</v>
      </c>
    </row>
    <row r="2044" spans="2:65" s="1" customFormat="1">
      <c r="B2044" s="33"/>
      <c r="D2044" s="136" t="s">
        <v>157</v>
      </c>
      <c r="F2044" s="137" t="s">
        <v>3048</v>
      </c>
      <c r="I2044" s="138"/>
      <c r="L2044" s="33"/>
      <c r="M2044" s="139"/>
      <c r="T2044" s="54"/>
      <c r="AT2044" s="18" t="s">
        <v>157</v>
      </c>
      <c r="AU2044" s="18" t="s">
        <v>78</v>
      </c>
    </row>
    <row r="2045" spans="2:65" s="12" customFormat="1">
      <c r="B2045" s="140"/>
      <c r="D2045" s="141" t="s">
        <v>159</v>
      </c>
      <c r="E2045" s="142" t="s">
        <v>19</v>
      </c>
      <c r="F2045" s="143" t="s">
        <v>3049</v>
      </c>
      <c r="H2045" s="142" t="s">
        <v>19</v>
      </c>
      <c r="I2045" s="144"/>
      <c r="L2045" s="140"/>
      <c r="M2045" s="145"/>
      <c r="T2045" s="146"/>
      <c r="AT2045" s="142" t="s">
        <v>159</v>
      </c>
      <c r="AU2045" s="142" t="s">
        <v>78</v>
      </c>
      <c r="AV2045" s="12" t="s">
        <v>76</v>
      </c>
      <c r="AW2045" s="12" t="s">
        <v>32</v>
      </c>
      <c r="AX2045" s="12" t="s">
        <v>71</v>
      </c>
      <c r="AY2045" s="142" t="s">
        <v>147</v>
      </c>
    </row>
    <row r="2046" spans="2:65" s="13" customFormat="1">
      <c r="B2046" s="147"/>
      <c r="D2046" s="141" t="s">
        <v>159</v>
      </c>
      <c r="E2046" s="148" t="s">
        <v>19</v>
      </c>
      <c r="F2046" s="149" t="s">
        <v>3050</v>
      </c>
      <c r="H2046" s="150">
        <v>245.97</v>
      </c>
      <c r="I2046" s="151"/>
      <c r="L2046" s="147"/>
      <c r="M2046" s="152"/>
      <c r="T2046" s="153"/>
      <c r="AT2046" s="148" t="s">
        <v>159</v>
      </c>
      <c r="AU2046" s="148" t="s">
        <v>78</v>
      </c>
      <c r="AV2046" s="13" t="s">
        <v>78</v>
      </c>
      <c r="AW2046" s="13" t="s">
        <v>32</v>
      </c>
      <c r="AX2046" s="13" t="s">
        <v>71</v>
      </c>
      <c r="AY2046" s="148" t="s">
        <v>147</v>
      </c>
    </row>
    <row r="2047" spans="2:65" s="15" customFormat="1">
      <c r="B2047" s="171"/>
      <c r="D2047" s="141" t="s">
        <v>159</v>
      </c>
      <c r="E2047" s="172" t="s">
        <v>19</v>
      </c>
      <c r="F2047" s="173" t="s">
        <v>559</v>
      </c>
      <c r="H2047" s="174">
        <v>245.97</v>
      </c>
      <c r="I2047" s="175"/>
      <c r="L2047" s="171"/>
      <c r="M2047" s="176"/>
      <c r="T2047" s="177"/>
      <c r="AT2047" s="172" t="s">
        <v>159</v>
      </c>
      <c r="AU2047" s="172" t="s">
        <v>78</v>
      </c>
      <c r="AV2047" s="15" t="s">
        <v>148</v>
      </c>
      <c r="AW2047" s="15" t="s">
        <v>32</v>
      </c>
      <c r="AX2047" s="15" t="s">
        <v>71</v>
      </c>
      <c r="AY2047" s="172" t="s">
        <v>147</v>
      </c>
    </row>
    <row r="2048" spans="2:65" s="12" customFormat="1">
      <c r="B2048" s="140"/>
      <c r="D2048" s="141" t="s">
        <v>159</v>
      </c>
      <c r="E2048" s="142" t="s">
        <v>19</v>
      </c>
      <c r="F2048" s="143" t="s">
        <v>3040</v>
      </c>
      <c r="H2048" s="142" t="s">
        <v>19</v>
      </c>
      <c r="I2048" s="144"/>
      <c r="L2048" s="140"/>
      <c r="M2048" s="145"/>
      <c r="T2048" s="146"/>
      <c r="AT2048" s="142" t="s">
        <v>159</v>
      </c>
      <c r="AU2048" s="142" t="s">
        <v>78</v>
      </c>
      <c r="AV2048" s="12" t="s">
        <v>76</v>
      </c>
      <c r="AW2048" s="12" t="s">
        <v>32</v>
      </c>
      <c r="AX2048" s="12" t="s">
        <v>71</v>
      </c>
      <c r="AY2048" s="142" t="s">
        <v>147</v>
      </c>
    </row>
    <row r="2049" spans="2:65" s="13" customFormat="1">
      <c r="B2049" s="147"/>
      <c r="D2049" s="141" t="s">
        <v>159</v>
      </c>
      <c r="E2049" s="148" t="s">
        <v>19</v>
      </c>
      <c r="F2049" s="149" t="s">
        <v>3041</v>
      </c>
      <c r="H2049" s="150">
        <v>169.66900000000001</v>
      </c>
      <c r="I2049" s="151"/>
      <c r="L2049" s="147"/>
      <c r="M2049" s="152"/>
      <c r="T2049" s="153"/>
      <c r="AT2049" s="148" t="s">
        <v>159</v>
      </c>
      <c r="AU2049" s="148" t="s">
        <v>78</v>
      </c>
      <c r="AV2049" s="13" t="s">
        <v>78</v>
      </c>
      <c r="AW2049" s="13" t="s">
        <v>32</v>
      </c>
      <c r="AX2049" s="13" t="s">
        <v>71</v>
      </c>
      <c r="AY2049" s="148" t="s">
        <v>147</v>
      </c>
    </row>
    <row r="2050" spans="2:65" s="15" customFormat="1">
      <c r="B2050" s="171"/>
      <c r="D2050" s="141" t="s">
        <v>159</v>
      </c>
      <c r="E2050" s="172" t="s">
        <v>19</v>
      </c>
      <c r="F2050" s="173" t="s">
        <v>559</v>
      </c>
      <c r="H2050" s="174">
        <v>169.66900000000001</v>
      </c>
      <c r="I2050" s="175"/>
      <c r="L2050" s="171"/>
      <c r="M2050" s="176"/>
      <c r="T2050" s="177"/>
      <c r="AT2050" s="172" t="s">
        <v>159</v>
      </c>
      <c r="AU2050" s="172" t="s">
        <v>78</v>
      </c>
      <c r="AV2050" s="15" t="s">
        <v>148</v>
      </c>
      <c r="AW2050" s="15" t="s">
        <v>32</v>
      </c>
      <c r="AX2050" s="15" t="s">
        <v>71</v>
      </c>
      <c r="AY2050" s="172" t="s">
        <v>147</v>
      </c>
    </row>
    <row r="2051" spans="2:65" s="12" customFormat="1">
      <c r="B2051" s="140"/>
      <c r="D2051" s="141" t="s">
        <v>159</v>
      </c>
      <c r="E2051" s="142" t="s">
        <v>19</v>
      </c>
      <c r="F2051" s="143" t="s">
        <v>3042</v>
      </c>
      <c r="H2051" s="142" t="s">
        <v>19</v>
      </c>
      <c r="I2051" s="144"/>
      <c r="L2051" s="140"/>
      <c r="M2051" s="145"/>
      <c r="T2051" s="146"/>
      <c r="AT2051" s="142" t="s">
        <v>159</v>
      </c>
      <c r="AU2051" s="142" t="s">
        <v>78</v>
      </c>
      <c r="AV2051" s="12" t="s">
        <v>76</v>
      </c>
      <c r="AW2051" s="12" t="s">
        <v>32</v>
      </c>
      <c r="AX2051" s="12" t="s">
        <v>71</v>
      </c>
      <c r="AY2051" s="142" t="s">
        <v>147</v>
      </c>
    </row>
    <row r="2052" spans="2:65" s="13" customFormat="1">
      <c r="B2052" s="147"/>
      <c r="D2052" s="141" t="s">
        <v>159</v>
      </c>
      <c r="E2052" s="148" t="s">
        <v>19</v>
      </c>
      <c r="F2052" s="149" t="s">
        <v>3043</v>
      </c>
      <c r="H2052" s="150">
        <v>44.816000000000003</v>
      </c>
      <c r="I2052" s="151"/>
      <c r="L2052" s="147"/>
      <c r="M2052" s="152"/>
      <c r="T2052" s="153"/>
      <c r="AT2052" s="148" t="s">
        <v>159</v>
      </c>
      <c r="AU2052" s="148" t="s">
        <v>78</v>
      </c>
      <c r="AV2052" s="13" t="s">
        <v>78</v>
      </c>
      <c r="AW2052" s="13" t="s">
        <v>32</v>
      </c>
      <c r="AX2052" s="13" t="s">
        <v>71</v>
      </c>
      <c r="AY2052" s="148" t="s">
        <v>147</v>
      </c>
    </row>
    <row r="2053" spans="2:65" s="15" customFormat="1">
      <c r="B2053" s="171"/>
      <c r="D2053" s="141" t="s">
        <v>159</v>
      </c>
      <c r="E2053" s="172" t="s">
        <v>19</v>
      </c>
      <c r="F2053" s="173" t="s">
        <v>559</v>
      </c>
      <c r="H2053" s="174">
        <v>44.816000000000003</v>
      </c>
      <c r="I2053" s="175"/>
      <c r="L2053" s="171"/>
      <c r="M2053" s="176"/>
      <c r="T2053" s="177"/>
      <c r="AT2053" s="172" t="s">
        <v>159</v>
      </c>
      <c r="AU2053" s="172" t="s">
        <v>78</v>
      </c>
      <c r="AV2053" s="15" t="s">
        <v>148</v>
      </c>
      <c r="AW2053" s="15" t="s">
        <v>32</v>
      </c>
      <c r="AX2053" s="15" t="s">
        <v>71</v>
      </c>
      <c r="AY2053" s="172" t="s">
        <v>147</v>
      </c>
    </row>
    <row r="2054" spans="2:65" s="14" customFormat="1">
      <c r="B2054" s="154"/>
      <c r="D2054" s="141" t="s">
        <v>159</v>
      </c>
      <c r="E2054" s="155" t="s">
        <v>19</v>
      </c>
      <c r="F2054" s="156" t="s">
        <v>163</v>
      </c>
      <c r="H2054" s="157">
        <v>460.45499999999998</v>
      </c>
      <c r="I2054" s="158"/>
      <c r="L2054" s="154"/>
      <c r="M2054" s="159"/>
      <c r="T2054" s="160"/>
      <c r="AT2054" s="155" t="s">
        <v>159</v>
      </c>
      <c r="AU2054" s="155" t="s">
        <v>78</v>
      </c>
      <c r="AV2054" s="14" t="s">
        <v>155</v>
      </c>
      <c r="AW2054" s="14" t="s">
        <v>32</v>
      </c>
      <c r="AX2054" s="14" t="s">
        <v>76</v>
      </c>
      <c r="AY2054" s="155" t="s">
        <v>147</v>
      </c>
    </row>
    <row r="2055" spans="2:65" s="11" customFormat="1" ht="22.9" customHeight="1">
      <c r="B2055" s="111"/>
      <c r="D2055" s="112" t="s">
        <v>70</v>
      </c>
      <c r="E2055" s="121" t="s">
        <v>3051</v>
      </c>
      <c r="F2055" s="121" t="s">
        <v>3052</v>
      </c>
      <c r="I2055" s="114"/>
      <c r="J2055" s="122">
        <f>BK2055</f>
        <v>0</v>
      </c>
      <c r="L2055" s="111"/>
      <c r="M2055" s="116"/>
      <c r="P2055" s="117">
        <f>SUM(P2056:P2091)</f>
        <v>0</v>
      </c>
      <c r="R2055" s="117">
        <f>SUM(R2056:R2091)</f>
        <v>0.12962383999999999</v>
      </c>
      <c r="T2055" s="118">
        <f>SUM(T2056:T2091)</f>
        <v>0</v>
      </c>
      <c r="AR2055" s="112" t="s">
        <v>78</v>
      </c>
      <c r="AT2055" s="119" t="s">
        <v>70</v>
      </c>
      <c r="AU2055" s="119" t="s">
        <v>76</v>
      </c>
      <c r="AY2055" s="112" t="s">
        <v>147</v>
      </c>
      <c r="BK2055" s="120">
        <f>SUM(BK2056:BK2091)</f>
        <v>0</v>
      </c>
    </row>
    <row r="2056" spans="2:65" s="1" customFormat="1" ht="49.15" customHeight="1">
      <c r="B2056" s="33"/>
      <c r="C2056" s="123" t="s">
        <v>3053</v>
      </c>
      <c r="D2056" s="123" t="s">
        <v>150</v>
      </c>
      <c r="E2056" s="124" t="s">
        <v>3054</v>
      </c>
      <c r="F2056" s="125" t="s">
        <v>3055</v>
      </c>
      <c r="G2056" s="126" t="s">
        <v>166</v>
      </c>
      <c r="H2056" s="127">
        <v>4</v>
      </c>
      <c r="I2056" s="128"/>
      <c r="J2056" s="129">
        <f>ROUND(I2056*H2056,2)</f>
        <v>0</v>
      </c>
      <c r="K2056" s="125" t="s">
        <v>154</v>
      </c>
      <c r="L2056" s="33"/>
      <c r="M2056" s="130" t="s">
        <v>19</v>
      </c>
      <c r="N2056" s="131" t="s">
        <v>42</v>
      </c>
      <c r="P2056" s="132">
        <f>O2056*H2056</f>
        <v>0</v>
      </c>
      <c r="Q2056" s="132">
        <v>0</v>
      </c>
      <c r="R2056" s="132">
        <f>Q2056*H2056</f>
        <v>0</v>
      </c>
      <c r="S2056" s="132">
        <v>0</v>
      </c>
      <c r="T2056" s="133">
        <f>S2056*H2056</f>
        <v>0</v>
      </c>
      <c r="AR2056" s="134" t="s">
        <v>276</v>
      </c>
      <c r="AT2056" s="134" t="s">
        <v>150</v>
      </c>
      <c r="AU2056" s="134" t="s">
        <v>78</v>
      </c>
      <c r="AY2056" s="18" t="s">
        <v>147</v>
      </c>
      <c r="BE2056" s="135">
        <f>IF(N2056="základní",J2056,0)</f>
        <v>0</v>
      </c>
      <c r="BF2056" s="135">
        <f>IF(N2056="snížená",J2056,0)</f>
        <v>0</v>
      </c>
      <c r="BG2056" s="135">
        <f>IF(N2056="zákl. přenesená",J2056,0)</f>
        <v>0</v>
      </c>
      <c r="BH2056" s="135">
        <f>IF(N2056="sníž. přenesená",J2056,0)</f>
        <v>0</v>
      </c>
      <c r="BI2056" s="135">
        <f>IF(N2056="nulová",J2056,0)</f>
        <v>0</v>
      </c>
      <c r="BJ2056" s="18" t="s">
        <v>76</v>
      </c>
      <c r="BK2056" s="135">
        <f>ROUND(I2056*H2056,2)</f>
        <v>0</v>
      </c>
      <c r="BL2056" s="18" t="s">
        <v>276</v>
      </c>
      <c r="BM2056" s="134" t="s">
        <v>3056</v>
      </c>
    </row>
    <row r="2057" spans="2:65" s="1" customFormat="1">
      <c r="B2057" s="33"/>
      <c r="D2057" s="136" t="s">
        <v>157</v>
      </c>
      <c r="F2057" s="137" t="s">
        <v>3057</v>
      </c>
      <c r="I2057" s="138"/>
      <c r="L2057" s="33"/>
      <c r="M2057" s="139"/>
      <c r="T2057" s="54"/>
      <c r="AT2057" s="18" t="s">
        <v>157</v>
      </c>
      <c r="AU2057" s="18" t="s">
        <v>78</v>
      </c>
    </row>
    <row r="2058" spans="2:65" s="12" customFormat="1">
      <c r="B2058" s="140"/>
      <c r="D2058" s="141" t="s">
        <v>159</v>
      </c>
      <c r="E2058" s="142" t="s">
        <v>19</v>
      </c>
      <c r="F2058" s="143" t="s">
        <v>2221</v>
      </c>
      <c r="H2058" s="142" t="s">
        <v>19</v>
      </c>
      <c r="I2058" s="144"/>
      <c r="L2058" s="140"/>
      <c r="M2058" s="145"/>
      <c r="T2058" s="146"/>
      <c r="AT2058" s="142" t="s">
        <v>159</v>
      </c>
      <c r="AU2058" s="142" t="s">
        <v>78</v>
      </c>
      <c r="AV2058" s="12" t="s">
        <v>76</v>
      </c>
      <c r="AW2058" s="12" t="s">
        <v>32</v>
      </c>
      <c r="AX2058" s="12" t="s">
        <v>71</v>
      </c>
      <c r="AY2058" s="142" t="s">
        <v>147</v>
      </c>
    </row>
    <row r="2059" spans="2:65" s="13" customFormat="1">
      <c r="B2059" s="147"/>
      <c r="D2059" s="141" t="s">
        <v>159</v>
      </c>
      <c r="E2059" s="148" t="s">
        <v>19</v>
      </c>
      <c r="F2059" s="149" t="s">
        <v>3058</v>
      </c>
      <c r="H2059" s="150">
        <v>4</v>
      </c>
      <c r="I2059" s="151"/>
      <c r="L2059" s="147"/>
      <c r="M2059" s="152"/>
      <c r="T2059" s="153"/>
      <c r="AT2059" s="148" t="s">
        <v>159</v>
      </c>
      <c r="AU2059" s="148" t="s">
        <v>78</v>
      </c>
      <c r="AV2059" s="13" t="s">
        <v>78</v>
      </c>
      <c r="AW2059" s="13" t="s">
        <v>32</v>
      </c>
      <c r="AX2059" s="13" t="s">
        <v>76</v>
      </c>
      <c r="AY2059" s="148" t="s">
        <v>147</v>
      </c>
    </row>
    <row r="2060" spans="2:65" s="1" customFormat="1" ht="37.9" customHeight="1">
      <c r="B2060" s="33"/>
      <c r="C2060" s="161" t="s">
        <v>3059</v>
      </c>
      <c r="D2060" s="161" t="s">
        <v>338</v>
      </c>
      <c r="E2060" s="162" t="s">
        <v>3060</v>
      </c>
      <c r="F2060" s="163" t="s">
        <v>3061</v>
      </c>
      <c r="G2060" s="164" t="s">
        <v>153</v>
      </c>
      <c r="H2060" s="165">
        <v>14.542</v>
      </c>
      <c r="I2060" s="166"/>
      <c r="J2060" s="167">
        <f>ROUND(I2060*H2060,2)</f>
        <v>0</v>
      </c>
      <c r="K2060" s="163" t="s">
        <v>19</v>
      </c>
      <c r="L2060" s="168"/>
      <c r="M2060" s="169" t="s">
        <v>19</v>
      </c>
      <c r="N2060" s="170" t="s">
        <v>42</v>
      </c>
      <c r="P2060" s="132">
        <f>O2060*H2060</f>
        <v>0</v>
      </c>
      <c r="Q2060" s="132">
        <v>7.3200000000000001E-3</v>
      </c>
      <c r="R2060" s="132">
        <f>Q2060*H2060</f>
        <v>0.10644744</v>
      </c>
      <c r="S2060" s="132">
        <v>0</v>
      </c>
      <c r="T2060" s="133">
        <f>S2060*H2060</f>
        <v>0</v>
      </c>
      <c r="AR2060" s="134" t="s">
        <v>381</v>
      </c>
      <c r="AT2060" s="134" t="s">
        <v>338</v>
      </c>
      <c r="AU2060" s="134" t="s">
        <v>78</v>
      </c>
      <c r="AY2060" s="18" t="s">
        <v>147</v>
      </c>
      <c r="BE2060" s="135">
        <f>IF(N2060="základní",J2060,0)</f>
        <v>0</v>
      </c>
      <c r="BF2060" s="135">
        <f>IF(N2060="snížená",J2060,0)</f>
        <v>0</v>
      </c>
      <c r="BG2060" s="135">
        <f>IF(N2060="zákl. přenesená",J2060,0)</f>
        <v>0</v>
      </c>
      <c r="BH2060" s="135">
        <f>IF(N2060="sníž. přenesená",J2060,0)</f>
        <v>0</v>
      </c>
      <c r="BI2060" s="135">
        <f>IF(N2060="nulová",J2060,0)</f>
        <v>0</v>
      </c>
      <c r="BJ2060" s="18" t="s">
        <v>76</v>
      </c>
      <c r="BK2060" s="135">
        <f>ROUND(I2060*H2060,2)</f>
        <v>0</v>
      </c>
      <c r="BL2060" s="18" t="s">
        <v>276</v>
      </c>
      <c r="BM2060" s="134" t="s">
        <v>3062</v>
      </c>
    </row>
    <row r="2061" spans="2:65" s="12" customFormat="1">
      <c r="B2061" s="140"/>
      <c r="D2061" s="141" t="s">
        <v>159</v>
      </c>
      <c r="E2061" s="142" t="s">
        <v>19</v>
      </c>
      <c r="F2061" s="143" t="s">
        <v>3063</v>
      </c>
      <c r="H2061" s="142" t="s">
        <v>19</v>
      </c>
      <c r="I2061" s="144"/>
      <c r="L2061" s="140"/>
      <c r="M2061" s="145"/>
      <c r="T2061" s="146"/>
      <c r="AT2061" s="142" t="s">
        <v>159</v>
      </c>
      <c r="AU2061" s="142" t="s">
        <v>78</v>
      </c>
      <c r="AV2061" s="12" t="s">
        <v>76</v>
      </c>
      <c r="AW2061" s="12" t="s">
        <v>32</v>
      </c>
      <c r="AX2061" s="12" t="s">
        <v>71</v>
      </c>
      <c r="AY2061" s="142" t="s">
        <v>147</v>
      </c>
    </row>
    <row r="2062" spans="2:65" s="13" customFormat="1">
      <c r="B2062" s="147"/>
      <c r="D2062" s="141" t="s">
        <v>159</v>
      </c>
      <c r="E2062" s="148" t="s">
        <v>19</v>
      </c>
      <c r="F2062" s="149" t="s">
        <v>3064</v>
      </c>
      <c r="H2062" s="150">
        <v>2.5960000000000001</v>
      </c>
      <c r="I2062" s="151"/>
      <c r="L2062" s="147"/>
      <c r="M2062" s="152"/>
      <c r="T2062" s="153"/>
      <c r="AT2062" s="148" t="s">
        <v>159</v>
      </c>
      <c r="AU2062" s="148" t="s">
        <v>78</v>
      </c>
      <c r="AV2062" s="13" t="s">
        <v>78</v>
      </c>
      <c r="AW2062" s="13" t="s">
        <v>32</v>
      </c>
      <c r="AX2062" s="13" t="s">
        <v>71</v>
      </c>
      <c r="AY2062" s="148" t="s">
        <v>147</v>
      </c>
    </row>
    <row r="2063" spans="2:65" s="13" customFormat="1">
      <c r="B2063" s="147"/>
      <c r="D2063" s="141" t="s">
        <v>159</v>
      </c>
      <c r="E2063" s="148" t="s">
        <v>19</v>
      </c>
      <c r="F2063" s="149" t="s">
        <v>3065</v>
      </c>
      <c r="H2063" s="150">
        <v>2.4649999999999999</v>
      </c>
      <c r="I2063" s="151"/>
      <c r="L2063" s="147"/>
      <c r="M2063" s="152"/>
      <c r="T2063" s="153"/>
      <c r="AT2063" s="148" t="s">
        <v>159</v>
      </c>
      <c r="AU2063" s="148" t="s">
        <v>78</v>
      </c>
      <c r="AV2063" s="13" t="s">
        <v>78</v>
      </c>
      <c r="AW2063" s="13" t="s">
        <v>32</v>
      </c>
      <c r="AX2063" s="13" t="s">
        <v>71</v>
      </c>
      <c r="AY2063" s="148" t="s">
        <v>147</v>
      </c>
    </row>
    <row r="2064" spans="2:65" s="13" customFormat="1">
      <c r="B2064" s="147"/>
      <c r="D2064" s="141" t="s">
        <v>159</v>
      </c>
      <c r="E2064" s="148" t="s">
        <v>19</v>
      </c>
      <c r="F2064" s="149" t="s">
        <v>3066</v>
      </c>
      <c r="H2064" s="150">
        <v>0.68500000000000005</v>
      </c>
      <c r="I2064" s="151"/>
      <c r="L2064" s="147"/>
      <c r="M2064" s="152"/>
      <c r="T2064" s="153"/>
      <c r="AT2064" s="148" t="s">
        <v>159</v>
      </c>
      <c r="AU2064" s="148" t="s">
        <v>78</v>
      </c>
      <c r="AV2064" s="13" t="s">
        <v>78</v>
      </c>
      <c r="AW2064" s="13" t="s">
        <v>32</v>
      </c>
      <c r="AX2064" s="13" t="s">
        <v>71</v>
      </c>
      <c r="AY2064" s="148" t="s">
        <v>147</v>
      </c>
    </row>
    <row r="2065" spans="2:65" s="13" customFormat="1">
      <c r="B2065" s="147"/>
      <c r="D2065" s="141" t="s">
        <v>159</v>
      </c>
      <c r="E2065" s="148" t="s">
        <v>19</v>
      </c>
      <c r="F2065" s="149" t="s">
        <v>3067</v>
      </c>
      <c r="H2065" s="150">
        <v>1.5249999999999999</v>
      </c>
      <c r="I2065" s="151"/>
      <c r="L2065" s="147"/>
      <c r="M2065" s="152"/>
      <c r="T2065" s="153"/>
      <c r="AT2065" s="148" t="s">
        <v>159</v>
      </c>
      <c r="AU2065" s="148" t="s">
        <v>78</v>
      </c>
      <c r="AV2065" s="13" t="s">
        <v>78</v>
      </c>
      <c r="AW2065" s="13" t="s">
        <v>32</v>
      </c>
      <c r="AX2065" s="13" t="s">
        <v>71</v>
      </c>
      <c r="AY2065" s="148" t="s">
        <v>147</v>
      </c>
    </row>
    <row r="2066" spans="2:65" s="14" customFormat="1">
      <c r="B2066" s="154"/>
      <c r="D2066" s="141" t="s">
        <v>159</v>
      </c>
      <c r="E2066" s="155" t="s">
        <v>19</v>
      </c>
      <c r="F2066" s="156" t="s">
        <v>3068</v>
      </c>
      <c r="H2066" s="157">
        <v>7.2709999999999999</v>
      </c>
      <c r="I2066" s="158"/>
      <c r="L2066" s="154"/>
      <c r="M2066" s="159"/>
      <c r="T2066" s="160"/>
      <c r="AT2066" s="155" t="s">
        <v>159</v>
      </c>
      <c r="AU2066" s="155" t="s">
        <v>78</v>
      </c>
      <c r="AV2066" s="14" t="s">
        <v>155</v>
      </c>
      <c r="AW2066" s="14" t="s">
        <v>32</v>
      </c>
      <c r="AX2066" s="14" t="s">
        <v>76</v>
      </c>
      <c r="AY2066" s="155" t="s">
        <v>147</v>
      </c>
    </row>
    <row r="2067" spans="2:65" s="13" customFormat="1">
      <c r="B2067" s="147"/>
      <c r="D2067" s="141" t="s">
        <v>159</v>
      </c>
      <c r="F2067" s="149" t="s">
        <v>3069</v>
      </c>
      <c r="H2067" s="150">
        <v>14.542</v>
      </c>
      <c r="I2067" s="151"/>
      <c r="L2067" s="147"/>
      <c r="M2067" s="152"/>
      <c r="T2067" s="153"/>
      <c r="AT2067" s="148" t="s">
        <v>159</v>
      </c>
      <c r="AU2067" s="148" t="s">
        <v>78</v>
      </c>
      <c r="AV2067" s="13" t="s">
        <v>78</v>
      </c>
      <c r="AW2067" s="13" t="s">
        <v>4</v>
      </c>
      <c r="AX2067" s="13" t="s">
        <v>76</v>
      </c>
      <c r="AY2067" s="148" t="s">
        <v>147</v>
      </c>
    </row>
    <row r="2068" spans="2:65" s="1" customFormat="1" ht="24.2" customHeight="1">
      <c r="B2068" s="33"/>
      <c r="C2068" s="123" t="s">
        <v>3070</v>
      </c>
      <c r="D2068" s="123" t="s">
        <v>150</v>
      </c>
      <c r="E2068" s="124" t="s">
        <v>3071</v>
      </c>
      <c r="F2068" s="125" t="s">
        <v>3072</v>
      </c>
      <c r="G2068" s="126" t="s">
        <v>166</v>
      </c>
      <c r="H2068" s="127">
        <v>15</v>
      </c>
      <c r="I2068" s="128"/>
      <c r="J2068" s="129">
        <f>ROUND(I2068*H2068,2)</f>
        <v>0</v>
      </c>
      <c r="K2068" s="125" t="s">
        <v>19</v>
      </c>
      <c r="L2068" s="33"/>
      <c r="M2068" s="130" t="s">
        <v>19</v>
      </c>
      <c r="N2068" s="131" t="s">
        <v>42</v>
      </c>
      <c r="P2068" s="132">
        <f>O2068*H2068</f>
        <v>0</v>
      </c>
      <c r="Q2068" s="132">
        <v>0</v>
      </c>
      <c r="R2068" s="132">
        <f>Q2068*H2068</f>
        <v>0</v>
      </c>
      <c r="S2068" s="132">
        <v>0</v>
      </c>
      <c r="T2068" s="133">
        <f>S2068*H2068</f>
        <v>0</v>
      </c>
      <c r="AR2068" s="134" t="s">
        <v>276</v>
      </c>
      <c r="AT2068" s="134" t="s">
        <v>150</v>
      </c>
      <c r="AU2068" s="134" t="s">
        <v>78</v>
      </c>
      <c r="AY2068" s="18" t="s">
        <v>147</v>
      </c>
      <c r="BE2068" s="135">
        <f>IF(N2068="základní",J2068,0)</f>
        <v>0</v>
      </c>
      <c r="BF2068" s="135">
        <f>IF(N2068="snížená",J2068,0)</f>
        <v>0</v>
      </c>
      <c r="BG2068" s="135">
        <f>IF(N2068="zákl. přenesená",J2068,0)</f>
        <v>0</v>
      </c>
      <c r="BH2068" s="135">
        <f>IF(N2068="sníž. přenesená",J2068,0)</f>
        <v>0</v>
      </c>
      <c r="BI2068" s="135">
        <f>IF(N2068="nulová",J2068,0)</f>
        <v>0</v>
      </c>
      <c r="BJ2068" s="18" t="s">
        <v>76</v>
      </c>
      <c r="BK2068" s="135">
        <f>ROUND(I2068*H2068,2)</f>
        <v>0</v>
      </c>
      <c r="BL2068" s="18" t="s">
        <v>276</v>
      </c>
      <c r="BM2068" s="134" t="s">
        <v>3073</v>
      </c>
    </row>
    <row r="2069" spans="2:65" s="12" customFormat="1">
      <c r="B2069" s="140"/>
      <c r="D2069" s="141" t="s">
        <v>159</v>
      </c>
      <c r="E2069" s="142" t="s">
        <v>19</v>
      </c>
      <c r="F2069" s="143" t="s">
        <v>3074</v>
      </c>
      <c r="H2069" s="142" t="s">
        <v>19</v>
      </c>
      <c r="I2069" s="144"/>
      <c r="L2069" s="140"/>
      <c r="M2069" s="145"/>
      <c r="T2069" s="146"/>
      <c r="AT2069" s="142" t="s">
        <v>159</v>
      </c>
      <c r="AU2069" s="142" t="s">
        <v>78</v>
      </c>
      <c r="AV2069" s="12" t="s">
        <v>76</v>
      </c>
      <c r="AW2069" s="12" t="s">
        <v>32</v>
      </c>
      <c r="AX2069" s="12" t="s">
        <v>71</v>
      </c>
      <c r="AY2069" s="142" t="s">
        <v>147</v>
      </c>
    </row>
    <row r="2070" spans="2:65" s="13" customFormat="1">
      <c r="B2070" s="147"/>
      <c r="D2070" s="141" t="s">
        <v>159</v>
      </c>
      <c r="E2070" s="148" t="s">
        <v>19</v>
      </c>
      <c r="F2070" s="149" t="s">
        <v>3075</v>
      </c>
      <c r="H2070" s="150">
        <v>15</v>
      </c>
      <c r="I2070" s="151"/>
      <c r="L2070" s="147"/>
      <c r="M2070" s="152"/>
      <c r="T2070" s="153"/>
      <c r="AT2070" s="148" t="s">
        <v>159</v>
      </c>
      <c r="AU2070" s="148" t="s">
        <v>78</v>
      </c>
      <c r="AV2070" s="13" t="s">
        <v>78</v>
      </c>
      <c r="AW2070" s="13" t="s">
        <v>32</v>
      </c>
      <c r="AX2070" s="13" t="s">
        <v>76</v>
      </c>
      <c r="AY2070" s="148" t="s">
        <v>147</v>
      </c>
    </row>
    <row r="2071" spans="2:65" s="1" customFormat="1" ht="21.75" customHeight="1">
      <c r="B2071" s="33"/>
      <c r="C2071" s="123" t="s">
        <v>3076</v>
      </c>
      <c r="D2071" s="123" t="s">
        <v>150</v>
      </c>
      <c r="E2071" s="124" t="s">
        <v>3077</v>
      </c>
      <c r="F2071" s="125" t="s">
        <v>3078</v>
      </c>
      <c r="G2071" s="126" t="s">
        <v>153</v>
      </c>
      <c r="H2071" s="127">
        <v>2.8980000000000001</v>
      </c>
      <c r="I2071" s="128"/>
      <c r="J2071" s="129">
        <f>ROUND(I2071*H2071,2)</f>
        <v>0</v>
      </c>
      <c r="K2071" s="125" t="s">
        <v>19</v>
      </c>
      <c r="L2071" s="33"/>
      <c r="M2071" s="130" t="s">
        <v>19</v>
      </c>
      <c r="N2071" s="131" t="s">
        <v>42</v>
      </c>
      <c r="P2071" s="132">
        <f>O2071*H2071</f>
        <v>0</v>
      </c>
      <c r="Q2071" s="132">
        <v>0</v>
      </c>
      <c r="R2071" s="132">
        <f>Q2071*H2071</f>
        <v>0</v>
      </c>
      <c r="S2071" s="132">
        <v>0</v>
      </c>
      <c r="T2071" s="133">
        <f>S2071*H2071</f>
        <v>0</v>
      </c>
      <c r="AR2071" s="134" t="s">
        <v>276</v>
      </c>
      <c r="AT2071" s="134" t="s">
        <v>150</v>
      </c>
      <c r="AU2071" s="134" t="s">
        <v>78</v>
      </c>
      <c r="AY2071" s="18" t="s">
        <v>147</v>
      </c>
      <c r="BE2071" s="135">
        <f>IF(N2071="základní",J2071,0)</f>
        <v>0</v>
      </c>
      <c r="BF2071" s="135">
        <f>IF(N2071="snížená",J2071,0)</f>
        <v>0</v>
      </c>
      <c r="BG2071" s="135">
        <f>IF(N2071="zákl. přenesená",J2071,0)</f>
        <v>0</v>
      </c>
      <c r="BH2071" s="135">
        <f>IF(N2071="sníž. přenesená",J2071,0)</f>
        <v>0</v>
      </c>
      <c r="BI2071" s="135">
        <f>IF(N2071="nulová",J2071,0)</f>
        <v>0</v>
      </c>
      <c r="BJ2071" s="18" t="s">
        <v>76</v>
      </c>
      <c r="BK2071" s="135">
        <f>ROUND(I2071*H2071,2)</f>
        <v>0</v>
      </c>
      <c r="BL2071" s="18" t="s">
        <v>276</v>
      </c>
      <c r="BM2071" s="134" t="s">
        <v>3079</v>
      </c>
    </row>
    <row r="2072" spans="2:65" s="12" customFormat="1">
      <c r="B2072" s="140"/>
      <c r="D2072" s="141" t="s">
        <v>159</v>
      </c>
      <c r="E2072" s="142" t="s">
        <v>19</v>
      </c>
      <c r="F2072" s="143" t="s">
        <v>3080</v>
      </c>
      <c r="H2072" s="142" t="s">
        <v>19</v>
      </c>
      <c r="I2072" s="144"/>
      <c r="L2072" s="140"/>
      <c r="M2072" s="145"/>
      <c r="T2072" s="146"/>
      <c r="AT2072" s="142" t="s">
        <v>159</v>
      </c>
      <c r="AU2072" s="142" t="s">
        <v>78</v>
      </c>
      <c r="AV2072" s="12" t="s">
        <v>76</v>
      </c>
      <c r="AW2072" s="12" t="s">
        <v>32</v>
      </c>
      <c r="AX2072" s="12" t="s">
        <v>71</v>
      </c>
      <c r="AY2072" s="142" t="s">
        <v>147</v>
      </c>
    </row>
    <row r="2073" spans="2:65" s="13" customFormat="1">
      <c r="B2073" s="147"/>
      <c r="D2073" s="141" t="s">
        <v>159</v>
      </c>
      <c r="E2073" s="148" t="s">
        <v>19</v>
      </c>
      <c r="F2073" s="149" t="s">
        <v>3081</v>
      </c>
      <c r="H2073" s="150">
        <v>1.452</v>
      </c>
      <c r="I2073" s="151"/>
      <c r="L2073" s="147"/>
      <c r="M2073" s="152"/>
      <c r="T2073" s="153"/>
      <c r="AT2073" s="148" t="s">
        <v>159</v>
      </c>
      <c r="AU2073" s="148" t="s">
        <v>78</v>
      </c>
      <c r="AV2073" s="13" t="s">
        <v>78</v>
      </c>
      <c r="AW2073" s="13" t="s">
        <v>32</v>
      </c>
      <c r="AX2073" s="13" t="s">
        <v>71</v>
      </c>
      <c r="AY2073" s="148" t="s">
        <v>147</v>
      </c>
    </row>
    <row r="2074" spans="2:65" s="13" customFormat="1">
      <c r="B2074" s="147"/>
      <c r="D2074" s="141" t="s">
        <v>159</v>
      </c>
      <c r="E2074" s="148" t="s">
        <v>19</v>
      </c>
      <c r="F2074" s="149" t="s">
        <v>3082</v>
      </c>
      <c r="H2074" s="150">
        <v>1.446</v>
      </c>
      <c r="I2074" s="151"/>
      <c r="L2074" s="147"/>
      <c r="M2074" s="152"/>
      <c r="T2074" s="153"/>
      <c r="AT2074" s="148" t="s">
        <v>159</v>
      </c>
      <c r="AU2074" s="148" t="s">
        <v>78</v>
      </c>
      <c r="AV2074" s="13" t="s">
        <v>78</v>
      </c>
      <c r="AW2074" s="13" t="s">
        <v>32</v>
      </c>
      <c r="AX2074" s="13" t="s">
        <v>71</v>
      </c>
      <c r="AY2074" s="148" t="s">
        <v>147</v>
      </c>
    </row>
    <row r="2075" spans="2:65" s="14" customFormat="1">
      <c r="B2075" s="154"/>
      <c r="D2075" s="141" t="s">
        <v>159</v>
      </c>
      <c r="E2075" s="155" t="s">
        <v>19</v>
      </c>
      <c r="F2075" s="156" t="s">
        <v>163</v>
      </c>
      <c r="H2075" s="157">
        <v>2.8980000000000001</v>
      </c>
      <c r="I2075" s="158"/>
      <c r="L2075" s="154"/>
      <c r="M2075" s="159"/>
      <c r="T2075" s="160"/>
      <c r="AT2075" s="155" t="s">
        <v>159</v>
      </c>
      <c r="AU2075" s="155" t="s">
        <v>78</v>
      </c>
      <c r="AV2075" s="14" t="s">
        <v>155</v>
      </c>
      <c r="AW2075" s="14" t="s">
        <v>32</v>
      </c>
      <c r="AX2075" s="14" t="s">
        <v>76</v>
      </c>
      <c r="AY2075" s="155" t="s">
        <v>147</v>
      </c>
    </row>
    <row r="2076" spans="2:65" s="1" customFormat="1" ht="16.5" customHeight="1">
      <c r="B2076" s="33"/>
      <c r="C2076" s="161" t="s">
        <v>3083</v>
      </c>
      <c r="D2076" s="161" t="s">
        <v>338</v>
      </c>
      <c r="E2076" s="162" t="s">
        <v>3084</v>
      </c>
      <c r="F2076" s="163" t="s">
        <v>3085</v>
      </c>
      <c r="G2076" s="164" t="s">
        <v>153</v>
      </c>
      <c r="H2076" s="165">
        <v>17.827999999999999</v>
      </c>
      <c r="I2076" s="166"/>
      <c r="J2076" s="167">
        <f>ROUND(I2076*H2076,2)</f>
        <v>0</v>
      </c>
      <c r="K2076" s="163" t="s">
        <v>154</v>
      </c>
      <c r="L2076" s="168"/>
      <c r="M2076" s="169" t="s">
        <v>19</v>
      </c>
      <c r="N2076" s="170" t="s">
        <v>42</v>
      </c>
      <c r="P2076" s="132">
        <f>O2076*H2076</f>
        <v>0</v>
      </c>
      <c r="Q2076" s="132">
        <v>1.2999999999999999E-3</v>
      </c>
      <c r="R2076" s="132">
        <f>Q2076*H2076</f>
        <v>2.31764E-2</v>
      </c>
      <c r="S2076" s="132">
        <v>0</v>
      </c>
      <c r="T2076" s="133">
        <f>S2076*H2076</f>
        <v>0</v>
      </c>
      <c r="AR2076" s="134" t="s">
        <v>381</v>
      </c>
      <c r="AT2076" s="134" t="s">
        <v>338</v>
      </c>
      <c r="AU2076" s="134" t="s">
        <v>78</v>
      </c>
      <c r="AY2076" s="18" t="s">
        <v>147</v>
      </c>
      <c r="BE2076" s="135">
        <f>IF(N2076="základní",J2076,0)</f>
        <v>0</v>
      </c>
      <c r="BF2076" s="135">
        <f>IF(N2076="snížená",J2076,0)</f>
        <v>0</v>
      </c>
      <c r="BG2076" s="135">
        <f>IF(N2076="zákl. přenesená",J2076,0)</f>
        <v>0</v>
      </c>
      <c r="BH2076" s="135">
        <f>IF(N2076="sníž. přenesená",J2076,0)</f>
        <v>0</v>
      </c>
      <c r="BI2076" s="135">
        <f>IF(N2076="nulová",J2076,0)</f>
        <v>0</v>
      </c>
      <c r="BJ2076" s="18" t="s">
        <v>76</v>
      </c>
      <c r="BK2076" s="135">
        <f>ROUND(I2076*H2076,2)</f>
        <v>0</v>
      </c>
      <c r="BL2076" s="18" t="s">
        <v>276</v>
      </c>
      <c r="BM2076" s="134" t="s">
        <v>3086</v>
      </c>
    </row>
    <row r="2077" spans="2:65" s="12" customFormat="1">
      <c r="B2077" s="140"/>
      <c r="D2077" s="141" t="s">
        <v>159</v>
      </c>
      <c r="E2077" s="142" t="s">
        <v>19</v>
      </c>
      <c r="F2077" s="143" t="s">
        <v>3080</v>
      </c>
      <c r="H2077" s="142" t="s">
        <v>19</v>
      </c>
      <c r="I2077" s="144"/>
      <c r="L2077" s="140"/>
      <c r="M2077" s="145"/>
      <c r="T2077" s="146"/>
      <c r="AT2077" s="142" t="s">
        <v>159</v>
      </c>
      <c r="AU2077" s="142" t="s">
        <v>78</v>
      </c>
      <c r="AV2077" s="12" t="s">
        <v>76</v>
      </c>
      <c r="AW2077" s="12" t="s">
        <v>32</v>
      </c>
      <c r="AX2077" s="12" t="s">
        <v>71</v>
      </c>
      <c r="AY2077" s="142" t="s">
        <v>147</v>
      </c>
    </row>
    <row r="2078" spans="2:65" s="13" customFormat="1">
      <c r="B2078" s="147"/>
      <c r="D2078" s="141" t="s">
        <v>159</v>
      </c>
      <c r="E2078" s="148" t="s">
        <v>19</v>
      </c>
      <c r="F2078" s="149" t="s">
        <v>3081</v>
      </c>
      <c r="H2078" s="150">
        <v>1.452</v>
      </c>
      <c r="I2078" s="151"/>
      <c r="L2078" s="147"/>
      <c r="M2078" s="152"/>
      <c r="T2078" s="153"/>
      <c r="AT2078" s="148" t="s">
        <v>159</v>
      </c>
      <c r="AU2078" s="148" t="s">
        <v>78</v>
      </c>
      <c r="AV2078" s="13" t="s">
        <v>78</v>
      </c>
      <c r="AW2078" s="13" t="s">
        <v>32</v>
      </c>
      <c r="AX2078" s="13" t="s">
        <v>71</v>
      </c>
      <c r="AY2078" s="148" t="s">
        <v>147</v>
      </c>
    </row>
    <row r="2079" spans="2:65" s="13" customFormat="1">
      <c r="B2079" s="147"/>
      <c r="D2079" s="141" t="s">
        <v>159</v>
      </c>
      <c r="E2079" s="148" t="s">
        <v>19</v>
      </c>
      <c r="F2079" s="149" t="s">
        <v>3082</v>
      </c>
      <c r="H2079" s="150">
        <v>1.446</v>
      </c>
      <c r="I2079" s="151"/>
      <c r="L2079" s="147"/>
      <c r="M2079" s="152"/>
      <c r="T2079" s="153"/>
      <c r="AT2079" s="148" t="s">
        <v>159</v>
      </c>
      <c r="AU2079" s="148" t="s">
        <v>78</v>
      </c>
      <c r="AV2079" s="13" t="s">
        <v>78</v>
      </c>
      <c r="AW2079" s="13" t="s">
        <v>32</v>
      </c>
      <c r="AX2079" s="13" t="s">
        <v>71</v>
      </c>
      <c r="AY2079" s="148" t="s">
        <v>147</v>
      </c>
    </row>
    <row r="2080" spans="2:65" s="15" customFormat="1">
      <c r="B2080" s="171"/>
      <c r="D2080" s="141" t="s">
        <v>159</v>
      </c>
      <c r="E2080" s="172" t="s">
        <v>19</v>
      </c>
      <c r="F2080" s="173" t="s">
        <v>559</v>
      </c>
      <c r="H2080" s="174">
        <v>2.8980000000000001</v>
      </c>
      <c r="I2080" s="175"/>
      <c r="L2080" s="171"/>
      <c r="M2080" s="176"/>
      <c r="T2080" s="177"/>
      <c r="AT2080" s="172" t="s">
        <v>159</v>
      </c>
      <c r="AU2080" s="172" t="s">
        <v>78</v>
      </c>
      <c r="AV2080" s="15" t="s">
        <v>148</v>
      </c>
      <c r="AW2080" s="15" t="s">
        <v>32</v>
      </c>
      <c r="AX2080" s="15" t="s">
        <v>71</v>
      </c>
      <c r="AY2080" s="172" t="s">
        <v>147</v>
      </c>
    </row>
    <row r="2081" spans="2:65" s="12" customFormat="1">
      <c r="B2081" s="140"/>
      <c r="D2081" s="141" t="s">
        <v>159</v>
      </c>
      <c r="E2081" s="142" t="s">
        <v>19</v>
      </c>
      <c r="F2081" s="143" t="s">
        <v>3087</v>
      </c>
      <c r="H2081" s="142" t="s">
        <v>19</v>
      </c>
      <c r="I2081" s="144"/>
      <c r="L2081" s="140"/>
      <c r="M2081" s="145"/>
      <c r="T2081" s="146"/>
      <c r="AT2081" s="142" t="s">
        <v>159</v>
      </c>
      <c r="AU2081" s="142" t="s">
        <v>78</v>
      </c>
      <c r="AV2081" s="12" t="s">
        <v>76</v>
      </c>
      <c r="AW2081" s="12" t="s">
        <v>32</v>
      </c>
      <c r="AX2081" s="12" t="s">
        <v>71</v>
      </c>
      <c r="AY2081" s="142" t="s">
        <v>147</v>
      </c>
    </row>
    <row r="2082" spans="2:65" s="13" customFormat="1">
      <c r="B2082" s="147"/>
      <c r="D2082" s="141" t="s">
        <v>159</v>
      </c>
      <c r="E2082" s="148" t="s">
        <v>19</v>
      </c>
      <c r="F2082" s="149" t="s">
        <v>3088</v>
      </c>
      <c r="H2082" s="150">
        <v>2.8530000000000002</v>
      </c>
      <c r="I2082" s="151"/>
      <c r="L2082" s="147"/>
      <c r="M2082" s="152"/>
      <c r="T2082" s="153"/>
      <c r="AT2082" s="148" t="s">
        <v>159</v>
      </c>
      <c r="AU2082" s="148" t="s">
        <v>78</v>
      </c>
      <c r="AV2082" s="13" t="s">
        <v>78</v>
      </c>
      <c r="AW2082" s="13" t="s">
        <v>32</v>
      </c>
      <c r="AX2082" s="13" t="s">
        <v>71</v>
      </c>
      <c r="AY2082" s="148" t="s">
        <v>147</v>
      </c>
    </row>
    <row r="2083" spans="2:65" s="13" customFormat="1">
      <c r="B2083" s="147"/>
      <c r="D2083" s="141" t="s">
        <v>159</v>
      </c>
      <c r="E2083" s="148" t="s">
        <v>19</v>
      </c>
      <c r="F2083" s="149" t="s">
        <v>3089</v>
      </c>
      <c r="H2083" s="150">
        <v>2.851</v>
      </c>
      <c r="I2083" s="151"/>
      <c r="L2083" s="147"/>
      <c r="M2083" s="152"/>
      <c r="T2083" s="153"/>
      <c r="AT2083" s="148" t="s">
        <v>159</v>
      </c>
      <c r="AU2083" s="148" t="s">
        <v>78</v>
      </c>
      <c r="AV2083" s="13" t="s">
        <v>78</v>
      </c>
      <c r="AW2083" s="13" t="s">
        <v>32</v>
      </c>
      <c r="AX2083" s="13" t="s">
        <v>71</v>
      </c>
      <c r="AY2083" s="148" t="s">
        <v>147</v>
      </c>
    </row>
    <row r="2084" spans="2:65" s="13" customFormat="1">
      <c r="B2084" s="147"/>
      <c r="D2084" s="141" t="s">
        <v>159</v>
      </c>
      <c r="E2084" s="148" t="s">
        <v>19</v>
      </c>
      <c r="F2084" s="149" t="s">
        <v>3090</v>
      </c>
      <c r="H2084" s="150">
        <v>0.81799999999999995</v>
      </c>
      <c r="I2084" s="151"/>
      <c r="L2084" s="147"/>
      <c r="M2084" s="152"/>
      <c r="T2084" s="153"/>
      <c r="AT2084" s="148" t="s">
        <v>159</v>
      </c>
      <c r="AU2084" s="148" t="s">
        <v>78</v>
      </c>
      <c r="AV2084" s="13" t="s">
        <v>78</v>
      </c>
      <c r="AW2084" s="13" t="s">
        <v>32</v>
      </c>
      <c r="AX2084" s="13" t="s">
        <v>71</v>
      </c>
      <c r="AY2084" s="148" t="s">
        <v>147</v>
      </c>
    </row>
    <row r="2085" spans="2:65" s="13" customFormat="1">
      <c r="B2085" s="147"/>
      <c r="D2085" s="141" t="s">
        <v>159</v>
      </c>
      <c r="E2085" s="148" t="s">
        <v>19</v>
      </c>
      <c r="F2085" s="149" t="s">
        <v>3091</v>
      </c>
      <c r="H2085" s="150">
        <v>2.202</v>
      </c>
      <c r="I2085" s="151"/>
      <c r="L2085" s="147"/>
      <c r="M2085" s="152"/>
      <c r="T2085" s="153"/>
      <c r="AT2085" s="148" t="s">
        <v>159</v>
      </c>
      <c r="AU2085" s="148" t="s">
        <v>78</v>
      </c>
      <c r="AV2085" s="13" t="s">
        <v>78</v>
      </c>
      <c r="AW2085" s="13" t="s">
        <v>32</v>
      </c>
      <c r="AX2085" s="13" t="s">
        <v>71</v>
      </c>
      <c r="AY2085" s="148" t="s">
        <v>147</v>
      </c>
    </row>
    <row r="2086" spans="2:65" s="13" customFormat="1">
      <c r="B2086" s="147"/>
      <c r="D2086" s="141" t="s">
        <v>159</v>
      </c>
      <c r="E2086" s="148" t="s">
        <v>19</v>
      </c>
      <c r="F2086" s="149" t="s">
        <v>3092</v>
      </c>
      <c r="H2086" s="150">
        <v>2.145</v>
      </c>
      <c r="I2086" s="151"/>
      <c r="L2086" s="147"/>
      <c r="M2086" s="152"/>
      <c r="T2086" s="153"/>
      <c r="AT2086" s="148" t="s">
        <v>159</v>
      </c>
      <c r="AU2086" s="148" t="s">
        <v>78</v>
      </c>
      <c r="AV2086" s="13" t="s">
        <v>78</v>
      </c>
      <c r="AW2086" s="13" t="s">
        <v>32</v>
      </c>
      <c r="AX2086" s="13" t="s">
        <v>71</v>
      </c>
      <c r="AY2086" s="148" t="s">
        <v>147</v>
      </c>
    </row>
    <row r="2087" spans="2:65" s="13" customFormat="1">
      <c r="B2087" s="147"/>
      <c r="D2087" s="141" t="s">
        <v>159</v>
      </c>
      <c r="E2087" s="148" t="s">
        <v>19</v>
      </c>
      <c r="F2087" s="149" t="s">
        <v>3093</v>
      </c>
      <c r="H2087" s="150">
        <v>4.0609999999999999</v>
      </c>
      <c r="I2087" s="151"/>
      <c r="L2087" s="147"/>
      <c r="M2087" s="152"/>
      <c r="T2087" s="153"/>
      <c r="AT2087" s="148" t="s">
        <v>159</v>
      </c>
      <c r="AU2087" s="148" t="s">
        <v>78</v>
      </c>
      <c r="AV2087" s="13" t="s">
        <v>78</v>
      </c>
      <c r="AW2087" s="13" t="s">
        <v>32</v>
      </c>
      <c r="AX2087" s="13" t="s">
        <v>71</v>
      </c>
      <c r="AY2087" s="148" t="s">
        <v>147</v>
      </c>
    </row>
    <row r="2088" spans="2:65" s="15" customFormat="1">
      <c r="B2088" s="171"/>
      <c r="D2088" s="141" t="s">
        <v>159</v>
      </c>
      <c r="E2088" s="172" t="s">
        <v>19</v>
      </c>
      <c r="F2088" s="173" t="s">
        <v>559</v>
      </c>
      <c r="H2088" s="174">
        <v>14.93</v>
      </c>
      <c r="I2088" s="175"/>
      <c r="L2088" s="171"/>
      <c r="M2088" s="176"/>
      <c r="T2088" s="177"/>
      <c r="AT2088" s="172" t="s">
        <v>159</v>
      </c>
      <c r="AU2088" s="172" t="s">
        <v>78</v>
      </c>
      <c r="AV2088" s="15" t="s">
        <v>148</v>
      </c>
      <c r="AW2088" s="15" t="s">
        <v>32</v>
      </c>
      <c r="AX2088" s="15" t="s">
        <v>71</v>
      </c>
      <c r="AY2088" s="172" t="s">
        <v>147</v>
      </c>
    </row>
    <row r="2089" spans="2:65" s="14" customFormat="1">
      <c r="B2089" s="154"/>
      <c r="D2089" s="141" t="s">
        <v>159</v>
      </c>
      <c r="E2089" s="155" t="s">
        <v>19</v>
      </c>
      <c r="F2089" s="156" t="s">
        <v>163</v>
      </c>
      <c r="H2089" s="157">
        <v>17.827999999999999</v>
      </c>
      <c r="I2089" s="158"/>
      <c r="L2089" s="154"/>
      <c r="M2089" s="159"/>
      <c r="T2089" s="160"/>
      <c r="AT2089" s="155" t="s">
        <v>159</v>
      </c>
      <c r="AU2089" s="155" t="s">
        <v>78</v>
      </c>
      <c r="AV2089" s="14" t="s">
        <v>155</v>
      </c>
      <c r="AW2089" s="14" t="s">
        <v>32</v>
      </c>
      <c r="AX2089" s="14" t="s">
        <v>76</v>
      </c>
      <c r="AY2089" s="155" t="s">
        <v>147</v>
      </c>
    </row>
    <row r="2090" spans="2:65" s="1" customFormat="1" ht="55.5" customHeight="1">
      <c r="B2090" s="33"/>
      <c r="C2090" s="123" t="s">
        <v>3094</v>
      </c>
      <c r="D2090" s="123" t="s">
        <v>150</v>
      </c>
      <c r="E2090" s="124" t="s">
        <v>3095</v>
      </c>
      <c r="F2090" s="125" t="s">
        <v>3096</v>
      </c>
      <c r="G2090" s="126" t="s">
        <v>711</v>
      </c>
      <c r="H2090" s="178"/>
      <c r="I2090" s="128"/>
      <c r="J2090" s="129">
        <f>ROUND(I2090*H2090,2)</f>
        <v>0</v>
      </c>
      <c r="K2090" s="125" t="s">
        <v>154</v>
      </c>
      <c r="L2090" s="33"/>
      <c r="M2090" s="130" t="s">
        <v>19</v>
      </c>
      <c r="N2090" s="131" t="s">
        <v>42</v>
      </c>
      <c r="P2090" s="132">
        <f>O2090*H2090</f>
        <v>0</v>
      </c>
      <c r="Q2090" s="132">
        <v>0</v>
      </c>
      <c r="R2090" s="132">
        <f>Q2090*H2090</f>
        <v>0</v>
      </c>
      <c r="S2090" s="132">
        <v>0</v>
      </c>
      <c r="T2090" s="133">
        <f>S2090*H2090</f>
        <v>0</v>
      </c>
      <c r="AR2090" s="134" t="s">
        <v>276</v>
      </c>
      <c r="AT2090" s="134" t="s">
        <v>150</v>
      </c>
      <c r="AU2090" s="134" t="s">
        <v>78</v>
      </c>
      <c r="AY2090" s="18" t="s">
        <v>147</v>
      </c>
      <c r="BE2090" s="135">
        <f>IF(N2090="základní",J2090,0)</f>
        <v>0</v>
      </c>
      <c r="BF2090" s="135">
        <f>IF(N2090="snížená",J2090,0)</f>
        <v>0</v>
      </c>
      <c r="BG2090" s="135">
        <f>IF(N2090="zákl. přenesená",J2090,0)</f>
        <v>0</v>
      </c>
      <c r="BH2090" s="135">
        <f>IF(N2090="sníž. přenesená",J2090,0)</f>
        <v>0</v>
      </c>
      <c r="BI2090" s="135">
        <f>IF(N2090="nulová",J2090,0)</f>
        <v>0</v>
      </c>
      <c r="BJ2090" s="18" t="s">
        <v>76</v>
      </c>
      <c r="BK2090" s="135">
        <f>ROUND(I2090*H2090,2)</f>
        <v>0</v>
      </c>
      <c r="BL2090" s="18" t="s">
        <v>276</v>
      </c>
      <c r="BM2090" s="134" t="s">
        <v>3097</v>
      </c>
    </row>
    <row r="2091" spans="2:65" s="1" customFormat="1">
      <c r="B2091" s="33"/>
      <c r="D2091" s="136" t="s">
        <v>157</v>
      </c>
      <c r="F2091" s="137" t="s">
        <v>3098</v>
      </c>
      <c r="I2091" s="138"/>
      <c r="L2091" s="33"/>
      <c r="M2091" s="139"/>
      <c r="T2091" s="54"/>
      <c r="AT2091" s="18" t="s">
        <v>157</v>
      </c>
      <c r="AU2091" s="18" t="s">
        <v>78</v>
      </c>
    </row>
    <row r="2092" spans="2:65" s="11" customFormat="1" ht="25.9" customHeight="1">
      <c r="B2092" s="111"/>
      <c r="D2092" s="112" t="s">
        <v>70</v>
      </c>
      <c r="E2092" s="113" t="s">
        <v>338</v>
      </c>
      <c r="F2092" s="113" t="s">
        <v>3099</v>
      </c>
      <c r="I2092" s="114"/>
      <c r="J2092" s="115">
        <f>BK2092</f>
        <v>0</v>
      </c>
      <c r="L2092" s="111"/>
      <c r="M2092" s="116"/>
      <c r="P2092" s="117">
        <f>P2093</f>
        <v>0</v>
      </c>
      <c r="R2092" s="117">
        <f>R2093</f>
        <v>0</v>
      </c>
      <c r="T2092" s="118">
        <f>T2093</f>
        <v>0</v>
      </c>
      <c r="AR2092" s="112" t="s">
        <v>148</v>
      </c>
      <c r="AT2092" s="119" t="s">
        <v>70</v>
      </c>
      <c r="AU2092" s="119" t="s">
        <v>71</v>
      </c>
      <c r="AY2092" s="112" t="s">
        <v>147</v>
      </c>
      <c r="BK2092" s="120">
        <f>BK2093</f>
        <v>0</v>
      </c>
    </row>
    <row r="2093" spans="2:65" s="11" customFormat="1" ht="22.9" customHeight="1">
      <c r="B2093" s="111"/>
      <c r="D2093" s="112" t="s">
        <v>70</v>
      </c>
      <c r="E2093" s="121" t="s">
        <v>3100</v>
      </c>
      <c r="F2093" s="121" t="s">
        <v>3101</v>
      </c>
      <c r="I2093" s="114"/>
      <c r="J2093" s="122">
        <f>BK2093</f>
        <v>0</v>
      </c>
      <c r="L2093" s="111"/>
      <c r="M2093" s="116"/>
      <c r="P2093" s="117">
        <f>SUM(P2094:P2375)</f>
        <v>0</v>
      </c>
      <c r="R2093" s="117">
        <f>SUM(R2094:R2375)</f>
        <v>0</v>
      </c>
      <c r="T2093" s="118">
        <f>SUM(T2094:T2375)</f>
        <v>0</v>
      </c>
      <c r="AR2093" s="112" t="s">
        <v>148</v>
      </c>
      <c r="AT2093" s="119" t="s">
        <v>70</v>
      </c>
      <c r="AU2093" s="119" t="s">
        <v>76</v>
      </c>
      <c r="AY2093" s="112" t="s">
        <v>147</v>
      </c>
      <c r="BK2093" s="120">
        <f>SUM(BK2094:BK2375)</f>
        <v>0</v>
      </c>
    </row>
    <row r="2094" spans="2:65" s="1" customFormat="1" ht="33" customHeight="1">
      <c r="B2094" s="33"/>
      <c r="C2094" s="123" t="s">
        <v>3102</v>
      </c>
      <c r="D2094" s="123" t="s">
        <v>150</v>
      </c>
      <c r="E2094" s="124" t="s">
        <v>3103</v>
      </c>
      <c r="F2094" s="125" t="s">
        <v>3104</v>
      </c>
      <c r="G2094" s="126" t="s">
        <v>166</v>
      </c>
      <c r="H2094" s="127">
        <v>1</v>
      </c>
      <c r="I2094" s="128"/>
      <c r="J2094" s="129">
        <f>ROUND(I2094*H2094,2)</f>
        <v>0</v>
      </c>
      <c r="K2094" s="125" t="s">
        <v>19</v>
      </c>
      <c r="L2094" s="33"/>
      <c r="M2094" s="130" t="s">
        <v>19</v>
      </c>
      <c r="N2094" s="131" t="s">
        <v>42</v>
      </c>
      <c r="P2094" s="132">
        <f>O2094*H2094</f>
        <v>0</v>
      </c>
      <c r="Q2094" s="132">
        <v>0</v>
      </c>
      <c r="R2094" s="132">
        <f>Q2094*H2094</f>
        <v>0</v>
      </c>
      <c r="S2094" s="132">
        <v>0</v>
      </c>
      <c r="T2094" s="133">
        <f>S2094*H2094</f>
        <v>0</v>
      </c>
      <c r="AR2094" s="134" t="s">
        <v>327</v>
      </c>
      <c r="AT2094" s="134" t="s">
        <v>150</v>
      </c>
      <c r="AU2094" s="134" t="s">
        <v>78</v>
      </c>
      <c r="AY2094" s="18" t="s">
        <v>147</v>
      </c>
      <c r="BE2094" s="135">
        <f>IF(N2094="základní",J2094,0)</f>
        <v>0</v>
      </c>
      <c r="BF2094" s="135">
        <f>IF(N2094="snížená",J2094,0)</f>
        <v>0</v>
      </c>
      <c r="BG2094" s="135">
        <f>IF(N2094="zákl. přenesená",J2094,0)</f>
        <v>0</v>
      </c>
      <c r="BH2094" s="135">
        <f>IF(N2094="sníž. přenesená",J2094,0)</f>
        <v>0</v>
      </c>
      <c r="BI2094" s="135">
        <f>IF(N2094="nulová",J2094,0)</f>
        <v>0</v>
      </c>
      <c r="BJ2094" s="18" t="s">
        <v>76</v>
      </c>
      <c r="BK2094" s="135">
        <f>ROUND(I2094*H2094,2)</f>
        <v>0</v>
      </c>
      <c r="BL2094" s="18" t="s">
        <v>327</v>
      </c>
      <c r="BM2094" s="134" t="s">
        <v>3105</v>
      </c>
    </row>
    <row r="2095" spans="2:65" s="12" customFormat="1" ht="33.75">
      <c r="B2095" s="140"/>
      <c r="D2095" s="141" t="s">
        <v>159</v>
      </c>
      <c r="E2095" s="142" t="s">
        <v>19</v>
      </c>
      <c r="F2095" s="143" t="s">
        <v>3106</v>
      </c>
      <c r="H2095" s="142" t="s">
        <v>19</v>
      </c>
      <c r="I2095" s="144"/>
      <c r="L2095" s="140"/>
      <c r="M2095" s="145"/>
      <c r="T2095" s="146"/>
      <c r="AT2095" s="142" t="s">
        <v>159</v>
      </c>
      <c r="AU2095" s="142" t="s">
        <v>78</v>
      </c>
      <c r="AV2095" s="12" t="s">
        <v>76</v>
      </c>
      <c r="AW2095" s="12" t="s">
        <v>32</v>
      </c>
      <c r="AX2095" s="12" t="s">
        <v>71</v>
      </c>
      <c r="AY2095" s="142" t="s">
        <v>147</v>
      </c>
    </row>
    <row r="2096" spans="2:65" s="12" customFormat="1" ht="22.5">
      <c r="B2096" s="140"/>
      <c r="D2096" s="141" t="s">
        <v>159</v>
      </c>
      <c r="E2096" s="142" t="s">
        <v>19</v>
      </c>
      <c r="F2096" s="143" t="s">
        <v>3107</v>
      </c>
      <c r="H2096" s="142" t="s">
        <v>19</v>
      </c>
      <c r="I2096" s="144"/>
      <c r="L2096" s="140"/>
      <c r="M2096" s="145"/>
      <c r="T2096" s="146"/>
      <c r="AT2096" s="142" t="s">
        <v>159</v>
      </c>
      <c r="AU2096" s="142" t="s">
        <v>78</v>
      </c>
      <c r="AV2096" s="12" t="s">
        <v>76</v>
      </c>
      <c r="AW2096" s="12" t="s">
        <v>32</v>
      </c>
      <c r="AX2096" s="12" t="s">
        <v>71</v>
      </c>
      <c r="AY2096" s="142" t="s">
        <v>147</v>
      </c>
    </row>
    <row r="2097" spans="2:65" s="12" customFormat="1" ht="22.5">
      <c r="B2097" s="140"/>
      <c r="D2097" s="141" t="s">
        <v>159</v>
      </c>
      <c r="E2097" s="142" t="s">
        <v>19</v>
      </c>
      <c r="F2097" s="143" t="s">
        <v>3108</v>
      </c>
      <c r="H2097" s="142" t="s">
        <v>19</v>
      </c>
      <c r="I2097" s="144"/>
      <c r="L2097" s="140"/>
      <c r="M2097" s="145"/>
      <c r="T2097" s="146"/>
      <c r="AT2097" s="142" t="s">
        <v>159</v>
      </c>
      <c r="AU2097" s="142" t="s">
        <v>78</v>
      </c>
      <c r="AV2097" s="12" t="s">
        <v>76</v>
      </c>
      <c r="AW2097" s="12" t="s">
        <v>32</v>
      </c>
      <c r="AX2097" s="12" t="s">
        <v>71</v>
      </c>
      <c r="AY2097" s="142" t="s">
        <v>147</v>
      </c>
    </row>
    <row r="2098" spans="2:65" s="13" customFormat="1">
      <c r="B2098" s="147"/>
      <c r="D2098" s="141" t="s">
        <v>159</v>
      </c>
      <c r="E2098" s="148" t="s">
        <v>19</v>
      </c>
      <c r="F2098" s="149" t="s">
        <v>76</v>
      </c>
      <c r="H2098" s="150">
        <v>1</v>
      </c>
      <c r="I2098" s="151"/>
      <c r="L2098" s="147"/>
      <c r="M2098" s="152"/>
      <c r="T2098" s="153"/>
      <c r="AT2098" s="148" t="s">
        <v>159</v>
      </c>
      <c r="AU2098" s="148" t="s">
        <v>78</v>
      </c>
      <c r="AV2098" s="13" t="s">
        <v>78</v>
      </c>
      <c r="AW2098" s="13" t="s">
        <v>32</v>
      </c>
      <c r="AX2098" s="13" t="s">
        <v>76</v>
      </c>
      <c r="AY2098" s="148" t="s">
        <v>147</v>
      </c>
    </row>
    <row r="2099" spans="2:65" s="1" customFormat="1" ht="33" customHeight="1">
      <c r="B2099" s="33"/>
      <c r="C2099" s="123" t="s">
        <v>3109</v>
      </c>
      <c r="D2099" s="123" t="s">
        <v>150</v>
      </c>
      <c r="E2099" s="124" t="s">
        <v>3110</v>
      </c>
      <c r="F2099" s="125" t="s">
        <v>3111</v>
      </c>
      <c r="G2099" s="126" t="s">
        <v>166</v>
      </c>
      <c r="H2099" s="127">
        <v>1</v>
      </c>
      <c r="I2099" s="128"/>
      <c r="J2099" s="129">
        <f>ROUND(I2099*H2099,2)</f>
        <v>0</v>
      </c>
      <c r="K2099" s="125" t="s">
        <v>19</v>
      </c>
      <c r="L2099" s="33"/>
      <c r="M2099" s="130" t="s">
        <v>19</v>
      </c>
      <c r="N2099" s="131" t="s">
        <v>42</v>
      </c>
      <c r="P2099" s="132">
        <f>O2099*H2099</f>
        <v>0</v>
      </c>
      <c r="Q2099" s="132">
        <v>0</v>
      </c>
      <c r="R2099" s="132">
        <f>Q2099*H2099</f>
        <v>0</v>
      </c>
      <c r="S2099" s="132">
        <v>0</v>
      </c>
      <c r="T2099" s="133">
        <f>S2099*H2099</f>
        <v>0</v>
      </c>
      <c r="AR2099" s="134" t="s">
        <v>327</v>
      </c>
      <c r="AT2099" s="134" t="s">
        <v>150</v>
      </c>
      <c r="AU2099" s="134" t="s">
        <v>78</v>
      </c>
      <c r="AY2099" s="18" t="s">
        <v>147</v>
      </c>
      <c r="BE2099" s="135">
        <f>IF(N2099="základní",J2099,0)</f>
        <v>0</v>
      </c>
      <c r="BF2099" s="135">
        <f>IF(N2099="snížená",J2099,0)</f>
        <v>0</v>
      </c>
      <c r="BG2099" s="135">
        <f>IF(N2099="zákl. přenesená",J2099,0)</f>
        <v>0</v>
      </c>
      <c r="BH2099" s="135">
        <f>IF(N2099="sníž. přenesená",J2099,0)</f>
        <v>0</v>
      </c>
      <c r="BI2099" s="135">
        <f>IF(N2099="nulová",J2099,0)</f>
        <v>0</v>
      </c>
      <c r="BJ2099" s="18" t="s">
        <v>76</v>
      </c>
      <c r="BK2099" s="135">
        <f>ROUND(I2099*H2099,2)</f>
        <v>0</v>
      </c>
      <c r="BL2099" s="18" t="s">
        <v>327</v>
      </c>
      <c r="BM2099" s="134" t="s">
        <v>3112</v>
      </c>
    </row>
    <row r="2100" spans="2:65" s="12" customFormat="1" ht="33.75">
      <c r="B2100" s="140"/>
      <c r="D2100" s="141" t="s">
        <v>159</v>
      </c>
      <c r="E2100" s="142" t="s">
        <v>19</v>
      </c>
      <c r="F2100" s="143" t="s">
        <v>3106</v>
      </c>
      <c r="H2100" s="142" t="s">
        <v>19</v>
      </c>
      <c r="I2100" s="144"/>
      <c r="L2100" s="140"/>
      <c r="M2100" s="145"/>
      <c r="T2100" s="146"/>
      <c r="AT2100" s="142" t="s">
        <v>159</v>
      </c>
      <c r="AU2100" s="142" t="s">
        <v>78</v>
      </c>
      <c r="AV2100" s="12" t="s">
        <v>76</v>
      </c>
      <c r="AW2100" s="12" t="s">
        <v>32</v>
      </c>
      <c r="AX2100" s="12" t="s">
        <v>71</v>
      </c>
      <c r="AY2100" s="142" t="s">
        <v>147</v>
      </c>
    </row>
    <row r="2101" spans="2:65" s="12" customFormat="1" ht="22.5">
      <c r="B2101" s="140"/>
      <c r="D2101" s="141" t="s">
        <v>159</v>
      </c>
      <c r="E2101" s="142" t="s">
        <v>19</v>
      </c>
      <c r="F2101" s="143" t="s">
        <v>3107</v>
      </c>
      <c r="H2101" s="142" t="s">
        <v>19</v>
      </c>
      <c r="I2101" s="144"/>
      <c r="L2101" s="140"/>
      <c r="M2101" s="145"/>
      <c r="T2101" s="146"/>
      <c r="AT2101" s="142" t="s">
        <v>159</v>
      </c>
      <c r="AU2101" s="142" t="s">
        <v>78</v>
      </c>
      <c r="AV2101" s="12" t="s">
        <v>76</v>
      </c>
      <c r="AW2101" s="12" t="s">
        <v>32</v>
      </c>
      <c r="AX2101" s="12" t="s">
        <v>71</v>
      </c>
      <c r="AY2101" s="142" t="s">
        <v>147</v>
      </c>
    </row>
    <row r="2102" spans="2:65" s="12" customFormat="1" ht="22.5">
      <c r="B2102" s="140"/>
      <c r="D2102" s="141" t="s">
        <v>159</v>
      </c>
      <c r="E2102" s="142" t="s">
        <v>19</v>
      </c>
      <c r="F2102" s="143" t="s">
        <v>3108</v>
      </c>
      <c r="H2102" s="142" t="s">
        <v>19</v>
      </c>
      <c r="I2102" s="144"/>
      <c r="L2102" s="140"/>
      <c r="M2102" s="145"/>
      <c r="T2102" s="146"/>
      <c r="AT2102" s="142" t="s">
        <v>159</v>
      </c>
      <c r="AU2102" s="142" t="s">
        <v>78</v>
      </c>
      <c r="AV2102" s="12" t="s">
        <v>76</v>
      </c>
      <c r="AW2102" s="12" t="s">
        <v>32</v>
      </c>
      <c r="AX2102" s="12" t="s">
        <v>71</v>
      </c>
      <c r="AY2102" s="142" t="s">
        <v>147</v>
      </c>
    </row>
    <row r="2103" spans="2:65" s="13" customFormat="1">
      <c r="B2103" s="147"/>
      <c r="D2103" s="141" t="s">
        <v>159</v>
      </c>
      <c r="E2103" s="148" t="s">
        <v>19</v>
      </c>
      <c r="F2103" s="149" t="s">
        <v>76</v>
      </c>
      <c r="H2103" s="150">
        <v>1</v>
      </c>
      <c r="I2103" s="151"/>
      <c r="L2103" s="147"/>
      <c r="M2103" s="152"/>
      <c r="T2103" s="153"/>
      <c r="AT2103" s="148" t="s">
        <v>159</v>
      </c>
      <c r="AU2103" s="148" t="s">
        <v>78</v>
      </c>
      <c r="AV2103" s="13" t="s">
        <v>78</v>
      </c>
      <c r="AW2103" s="13" t="s">
        <v>32</v>
      </c>
      <c r="AX2103" s="13" t="s">
        <v>76</v>
      </c>
      <c r="AY2103" s="148" t="s">
        <v>147</v>
      </c>
    </row>
    <row r="2104" spans="2:65" s="1" customFormat="1" ht="37.9" customHeight="1">
      <c r="B2104" s="33"/>
      <c r="C2104" s="123" t="s">
        <v>3113</v>
      </c>
      <c r="D2104" s="123" t="s">
        <v>150</v>
      </c>
      <c r="E2104" s="124" t="s">
        <v>3114</v>
      </c>
      <c r="F2104" s="125" t="s">
        <v>3115</v>
      </c>
      <c r="G2104" s="126" t="s">
        <v>166</v>
      </c>
      <c r="H2104" s="127">
        <v>1</v>
      </c>
      <c r="I2104" s="128"/>
      <c r="J2104" s="129">
        <f>ROUND(I2104*H2104,2)</f>
        <v>0</v>
      </c>
      <c r="K2104" s="125" t="s">
        <v>19</v>
      </c>
      <c r="L2104" s="33"/>
      <c r="M2104" s="130" t="s">
        <v>19</v>
      </c>
      <c r="N2104" s="131" t="s">
        <v>42</v>
      </c>
      <c r="P2104" s="132">
        <f>O2104*H2104</f>
        <v>0</v>
      </c>
      <c r="Q2104" s="132">
        <v>0</v>
      </c>
      <c r="R2104" s="132">
        <f>Q2104*H2104</f>
        <v>0</v>
      </c>
      <c r="S2104" s="132">
        <v>0</v>
      </c>
      <c r="T2104" s="133">
        <f>S2104*H2104</f>
        <v>0</v>
      </c>
      <c r="AR2104" s="134" t="s">
        <v>327</v>
      </c>
      <c r="AT2104" s="134" t="s">
        <v>150</v>
      </c>
      <c r="AU2104" s="134" t="s">
        <v>78</v>
      </c>
      <c r="AY2104" s="18" t="s">
        <v>147</v>
      </c>
      <c r="BE2104" s="135">
        <f>IF(N2104="základní",J2104,0)</f>
        <v>0</v>
      </c>
      <c r="BF2104" s="135">
        <f>IF(N2104="snížená",J2104,0)</f>
        <v>0</v>
      </c>
      <c r="BG2104" s="135">
        <f>IF(N2104="zákl. přenesená",J2104,0)</f>
        <v>0</v>
      </c>
      <c r="BH2104" s="135">
        <f>IF(N2104="sníž. přenesená",J2104,0)</f>
        <v>0</v>
      </c>
      <c r="BI2104" s="135">
        <f>IF(N2104="nulová",J2104,0)</f>
        <v>0</v>
      </c>
      <c r="BJ2104" s="18" t="s">
        <v>76</v>
      </c>
      <c r="BK2104" s="135">
        <f>ROUND(I2104*H2104,2)</f>
        <v>0</v>
      </c>
      <c r="BL2104" s="18" t="s">
        <v>327</v>
      </c>
      <c r="BM2104" s="134" t="s">
        <v>3116</v>
      </c>
    </row>
    <row r="2105" spans="2:65" s="12" customFormat="1" ht="33.75">
      <c r="B2105" s="140"/>
      <c r="D2105" s="141" t="s">
        <v>159</v>
      </c>
      <c r="E2105" s="142" t="s">
        <v>19</v>
      </c>
      <c r="F2105" s="143" t="s">
        <v>3117</v>
      </c>
      <c r="H2105" s="142" t="s">
        <v>19</v>
      </c>
      <c r="I2105" s="144"/>
      <c r="L2105" s="140"/>
      <c r="M2105" s="145"/>
      <c r="T2105" s="146"/>
      <c r="AT2105" s="142" t="s">
        <v>159</v>
      </c>
      <c r="AU2105" s="142" t="s">
        <v>78</v>
      </c>
      <c r="AV2105" s="12" t="s">
        <v>76</v>
      </c>
      <c r="AW2105" s="12" t="s">
        <v>32</v>
      </c>
      <c r="AX2105" s="12" t="s">
        <v>71</v>
      </c>
      <c r="AY2105" s="142" t="s">
        <v>147</v>
      </c>
    </row>
    <row r="2106" spans="2:65" s="12" customFormat="1" ht="33.75">
      <c r="B2106" s="140"/>
      <c r="D2106" s="141" t="s">
        <v>159</v>
      </c>
      <c r="E2106" s="142" t="s">
        <v>19</v>
      </c>
      <c r="F2106" s="143" t="s">
        <v>3118</v>
      </c>
      <c r="H2106" s="142" t="s">
        <v>19</v>
      </c>
      <c r="I2106" s="144"/>
      <c r="L2106" s="140"/>
      <c r="M2106" s="145"/>
      <c r="T2106" s="146"/>
      <c r="AT2106" s="142" t="s">
        <v>159</v>
      </c>
      <c r="AU2106" s="142" t="s">
        <v>78</v>
      </c>
      <c r="AV2106" s="12" t="s">
        <v>76</v>
      </c>
      <c r="AW2106" s="12" t="s">
        <v>32</v>
      </c>
      <c r="AX2106" s="12" t="s">
        <v>71</v>
      </c>
      <c r="AY2106" s="142" t="s">
        <v>147</v>
      </c>
    </row>
    <row r="2107" spans="2:65" s="12" customFormat="1" ht="22.5">
      <c r="B2107" s="140"/>
      <c r="D2107" s="141" t="s">
        <v>159</v>
      </c>
      <c r="E2107" s="142" t="s">
        <v>19</v>
      </c>
      <c r="F2107" s="143" t="s">
        <v>3119</v>
      </c>
      <c r="H2107" s="142" t="s">
        <v>19</v>
      </c>
      <c r="I2107" s="144"/>
      <c r="L2107" s="140"/>
      <c r="M2107" s="145"/>
      <c r="T2107" s="146"/>
      <c r="AT2107" s="142" t="s">
        <v>159</v>
      </c>
      <c r="AU2107" s="142" t="s">
        <v>78</v>
      </c>
      <c r="AV2107" s="12" t="s">
        <v>76</v>
      </c>
      <c r="AW2107" s="12" t="s">
        <v>32</v>
      </c>
      <c r="AX2107" s="12" t="s">
        <v>71</v>
      </c>
      <c r="AY2107" s="142" t="s">
        <v>147</v>
      </c>
    </row>
    <row r="2108" spans="2:65" s="12" customFormat="1" ht="33.75">
      <c r="B2108" s="140"/>
      <c r="D2108" s="141" t="s">
        <v>159</v>
      </c>
      <c r="E2108" s="142" t="s">
        <v>19</v>
      </c>
      <c r="F2108" s="143" t="s">
        <v>3120</v>
      </c>
      <c r="H2108" s="142" t="s">
        <v>19</v>
      </c>
      <c r="I2108" s="144"/>
      <c r="L2108" s="140"/>
      <c r="M2108" s="145"/>
      <c r="T2108" s="146"/>
      <c r="AT2108" s="142" t="s">
        <v>159</v>
      </c>
      <c r="AU2108" s="142" t="s">
        <v>78</v>
      </c>
      <c r="AV2108" s="12" t="s">
        <v>76</v>
      </c>
      <c r="AW2108" s="12" t="s">
        <v>32</v>
      </c>
      <c r="AX2108" s="12" t="s">
        <v>71</v>
      </c>
      <c r="AY2108" s="142" t="s">
        <v>147</v>
      </c>
    </row>
    <row r="2109" spans="2:65" s="13" customFormat="1">
      <c r="B2109" s="147"/>
      <c r="D2109" s="141" t="s">
        <v>159</v>
      </c>
      <c r="E2109" s="148" t="s">
        <v>19</v>
      </c>
      <c r="F2109" s="149" t="s">
        <v>76</v>
      </c>
      <c r="H2109" s="150">
        <v>1</v>
      </c>
      <c r="I2109" s="151"/>
      <c r="L2109" s="147"/>
      <c r="M2109" s="152"/>
      <c r="T2109" s="153"/>
      <c r="AT2109" s="148" t="s">
        <v>159</v>
      </c>
      <c r="AU2109" s="148" t="s">
        <v>78</v>
      </c>
      <c r="AV2109" s="13" t="s">
        <v>78</v>
      </c>
      <c r="AW2109" s="13" t="s">
        <v>32</v>
      </c>
      <c r="AX2109" s="13" t="s">
        <v>76</v>
      </c>
      <c r="AY2109" s="148" t="s">
        <v>147</v>
      </c>
    </row>
    <row r="2110" spans="2:65" s="1" customFormat="1" ht="24.2" customHeight="1">
      <c r="B2110" s="33"/>
      <c r="C2110" s="123" t="s">
        <v>3121</v>
      </c>
      <c r="D2110" s="123" t="s">
        <v>150</v>
      </c>
      <c r="E2110" s="124" t="s">
        <v>3122</v>
      </c>
      <c r="F2110" s="125" t="s">
        <v>3123</v>
      </c>
      <c r="G2110" s="126" t="s">
        <v>166</v>
      </c>
      <c r="H2110" s="127">
        <v>1</v>
      </c>
      <c r="I2110" s="128"/>
      <c r="J2110" s="129">
        <f>ROUND(I2110*H2110,2)</f>
        <v>0</v>
      </c>
      <c r="K2110" s="125" t="s">
        <v>19</v>
      </c>
      <c r="L2110" s="33"/>
      <c r="M2110" s="130" t="s">
        <v>19</v>
      </c>
      <c r="N2110" s="131" t="s">
        <v>42</v>
      </c>
      <c r="P2110" s="132">
        <f>O2110*H2110</f>
        <v>0</v>
      </c>
      <c r="Q2110" s="132">
        <v>0</v>
      </c>
      <c r="R2110" s="132">
        <f>Q2110*H2110</f>
        <v>0</v>
      </c>
      <c r="S2110" s="132">
        <v>0</v>
      </c>
      <c r="T2110" s="133">
        <f>S2110*H2110</f>
        <v>0</v>
      </c>
      <c r="AR2110" s="134" t="s">
        <v>327</v>
      </c>
      <c r="AT2110" s="134" t="s">
        <v>150</v>
      </c>
      <c r="AU2110" s="134" t="s">
        <v>78</v>
      </c>
      <c r="AY2110" s="18" t="s">
        <v>147</v>
      </c>
      <c r="BE2110" s="135">
        <f>IF(N2110="základní",J2110,0)</f>
        <v>0</v>
      </c>
      <c r="BF2110" s="135">
        <f>IF(N2110="snížená",J2110,0)</f>
        <v>0</v>
      </c>
      <c r="BG2110" s="135">
        <f>IF(N2110="zákl. přenesená",J2110,0)</f>
        <v>0</v>
      </c>
      <c r="BH2110" s="135">
        <f>IF(N2110="sníž. přenesená",J2110,0)</f>
        <v>0</v>
      </c>
      <c r="BI2110" s="135">
        <f>IF(N2110="nulová",J2110,0)</f>
        <v>0</v>
      </c>
      <c r="BJ2110" s="18" t="s">
        <v>76</v>
      </c>
      <c r="BK2110" s="135">
        <f>ROUND(I2110*H2110,2)</f>
        <v>0</v>
      </c>
      <c r="BL2110" s="18" t="s">
        <v>327</v>
      </c>
      <c r="BM2110" s="134" t="s">
        <v>3124</v>
      </c>
    </row>
    <row r="2111" spans="2:65" s="12" customFormat="1" ht="22.5">
      <c r="B2111" s="140"/>
      <c r="D2111" s="141" t="s">
        <v>159</v>
      </c>
      <c r="E2111" s="142" t="s">
        <v>19</v>
      </c>
      <c r="F2111" s="143" t="s">
        <v>3125</v>
      </c>
      <c r="H2111" s="142" t="s">
        <v>19</v>
      </c>
      <c r="I2111" s="144"/>
      <c r="L2111" s="140"/>
      <c r="M2111" s="145"/>
      <c r="T2111" s="146"/>
      <c r="AT2111" s="142" t="s">
        <v>159</v>
      </c>
      <c r="AU2111" s="142" t="s">
        <v>78</v>
      </c>
      <c r="AV2111" s="12" t="s">
        <v>76</v>
      </c>
      <c r="AW2111" s="12" t="s">
        <v>32</v>
      </c>
      <c r="AX2111" s="12" t="s">
        <v>71</v>
      </c>
      <c r="AY2111" s="142" t="s">
        <v>147</v>
      </c>
    </row>
    <row r="2112" spans="2:65" s="13" customFormat="1">
      <c r="B2112" s="147"/>
      <c r="D2112" s="141" t="s">
        <v>159</v>
      </c>
      <c r="E2112" s="148" t="s">
        <v>19</v>
      </c>
      <c r="F2112" s="149" t="s">
        <v>76</v>
      </c>
      <c r="H2112" s="150">
        <v>1</v>
      </c>
      <c r="I2112" s="151"/>
      <c r="L2112" s="147"/>
      <c r="M2112" s="152"/>
      <c r="T2112" s="153"/>
      <c r="AT2112" s="148" t="s">
        <v>159</v>
      </c>
      <c r="AU2112" s="148" t="s">
        <v>78</v>
      </c>
      <c r="AV2112" s="13" t="s">
        <v>78</v>
      </c>
      <c r="AW2112" s="13" t="s">
        <v>32</v>
      </c>
      <c r="AX2112" s="13" t="s">
        <v>76</v>
      </c>
      <c r="AY2112" s="148" t="s">
        <v>147</v>
      </c>
    </row>
    <row r="2113" spans="2:65" s="1" customFormat="1" ht="24.2" customHeight="1">
      <c r="B2113" s="33"/>
      <c r="C2113" s="123" t="s">
        <v>3126</v>
      </c>
      <c r="D2113" s="123" t="s">
        <v>150</v>
      </c>
      <c r="E2113" s="124" t="s">
        <v>3127</v>
      </c>
      <c r="F2113" s="125" t="s">
        <v>3128</v>
      </c>
      <c r="G2113" s="126" t="s">
        <v>166</v>
      </c>
      <c r="H2113" s="127">
        <v>1</v>
      </c>
      <c r="I2113" s="128"/>
      <c r="J2113" s="129">
        <f>ROUND(I2113*H2113,2)</f>
        <v>0</v>
      </c>
      <c r="K2113" s="125" t="s">
        <v>19</v>
      </c>
      <c r="L2113" s="33"/>
      <c r="M2113" s="130" t="s">
        <v>19</v>
      </c>
      <c r="N2113" s="131" t="s">
        <v>42</v>
      </c>
      <c r="P2113" s="132">
        <f>O2113*H2113</f>
        <v>0</v>
      </c>
      <c r="Q2113" s="132">
        <v>0</v>
      </c>
      <c r="R2113" s="132">
        <f>Q2113*H2113</f>
        <v>0</v>
      </c>
      <c r="S2113" s="132">
        <v>0</v>
      </c>
      <c r="T2113" s="133">
        <f>S2113*H2113</f>
        <v>0</v>
      </c>
      <c r="AR2113" s="134" t="s">
        <v>327</v>
      </c>
      <c r="AT2113" s="134" t="s">
        <v>150</v>
      </c>
      <c r="AU2113" s="134" t="s">
        <v>78</v>
      </c>
      <c r="AY2113" s="18" t="s">
        <v>147</v>
      </c>
      <c r="BE2113" s="135">
        <f>IF(N2113="základní",J2113,0)</f>
        <v>0</v>
      </c>
      <c r="BF2113" s="135">
        <f>IF(N2113="snížená",J2113,0)</f>
        <v>0</v>
      </c>
      <c r="BG2113" s="135">
        <f>IF(N2113="zákl. přenesená",J2113,0)</f>
        <v>0</v>
      </c>
      <c r="BH2113" s="135">
        <f>IF(N2113="sníž. přenesená",J2113,0)</f>
        <v>0</v>
      </c>
      <c r="BI2113" s="135">
        <f>IF(N2113="nulová",J2113,0)</f>
        <v>0</v>
      </c>
      <c r="BJ2113" s="18" t="s">
        <v>76</v>
      </c>
      <c r="BK2113" s="135">
        <f>ROUND(I2113*H2113,2)</f>
        <v>0</v>
      </c>
      <c r="BL2113" s="18" t="s">
        <v>327</v>
      </c>
      <c r="BM2113" s="134" t="s">
        <v>3129</v>
      </c>
    </row>
    <row r="2114" spans="2:65" s="12" customFormat="1" ht="33.75">
      <c r="B2114" s="140"/>
      <c r="D2114" s="141" t="s">
        <v>159</v>
      </c>
      <c r="E2114" s="142" t="s">
        <v>19</v>
      </c>
      <c r="F2114" s="143" t="s">
        <v>3130</v>
      </c>
      <c r="H2114" s="142" t="s">
        <v>19</v>
      </c>
      <c r="I2114" s="144"/>
      <c r="L2114" s="140"/>
      <c r="M2114" s="145"/>
      <c r="T2114" s="146"/>
      <c r="AT2114" s="142" t="s">
        <v>159</v>
      </c>
      <c r="AU2114" s="142" t="s">
        <v>78</v>
      </c>
      <c r="AV2114" s="12" t="s">
        <v>76</v>
      </c>
      <c r="AW2114" s="12" t="s">
        <v>32</v>
      </c>
      <c r="AX2114" s="12" t="s">
        <v>71</v>
      </c>
      <c r="AY2114" s="142" t="s">
        <v>147</v>
      </c>
    </row>
    <row r="2115" spans="2:65" s="12" customFormat="1" ht="33.75">
      <c r="B2115" s="140"/>
      <c r="D2115" s="141" t="s">
        <v>159</v>
      </c>
      <c r="E2115" s="142" t="s">
        <v>19</v>
      </c>
      <c r="F2115" s="143" t="s">
        <v>3131</v>
      </c>
      <c r="H2115" s="142" t="s">
        <v>19</v>
      </c>
      <c r="I2115" s="144"/>
      <c r="L2115" s="140"/>
      <c r="M2115" s="145"/>
      <c r="T2115" s="146"/>
      <c r="AT2115" s="142" t="s">
        <v>159</v>
      </c>
      <c r="AU2115" s="142" t="s">
        <v>78</v>
      </c>
      <c r="AV2115" s="12" t="s">
        <v>76</v>
      </c>
      <c r="AW2115" s="12" t="s">
        <v>32</v>
      </c>
      <c r="AX2115" s="12" t="s">
        <v>71</v>
      </c>
      <c r="AY2115" s="142" t="s">
        <v>147</v>
      </c>
    </row>
    <row r="2116" spans="2:65" s="13" customFormat="1">
      <c r="B2116" s="147"/>
      <c r="D2116" s="141" t="s">
        <v>159</v>
      </c>
      <c r="E2116" s="148" t="s">
        <v>19</v>
      </c>
      <c r="F2116" s="149" t="s">
        <v>76</v>
      </c>
      <c r="H2116" s="150">
        <v>1</v>
      </c>
      <c r="I2116" s="151"/>
      <c r="L2116" s="147"/>
      <c r="M2116" s="152"/>
      <c r="T2116" s="153"/>
      <c r="AT2116" s="148" t="s">
        <v>159</v>
      </c>
      <c r="AU2116" s="148" t="s">
        <v>78</v>
      </c>
      <c r="AV2116" s="13" t="s">
        <v>78</v>
      </c>
      <c r="AW2116" s="13" t="s">
        <v>32</v>
      </c>
      <c r="AX2116" s="13" t="s">
        <v>76</v>
      </c>
      <c r="AY2116" s="148" t="s">
        <v>147</v>
      </c>
    </row>
    <row r="2117" spans="2:65" s="1" customFormat="1" ht="49.15" customHeight="1">
      <c r="B2117" s="33"/>
      <c r="C2117" s="123" t="s">
        <v>3132</v>
      </c>
      <c r="D2117" s="123" t="s">
        <v>150</v>
      </c>
      <c r="E2117" s="124" t="s">
        <v>3133</v>
      </c>
      <c r="F2117" s="125" t="s">
        <v>3134</v>
      </c>
      <c r="G2117" s="126" t="s">
        <v>166</v>
      </c>
      <c r="H2117" s="127">
        <v>1</v>
      </c>
      <c r="I2117" s="128"/>
      <c r="J2117" s="129">
        <f>ROUND(I2117*H2117,2)</f>
        <v>0</v>
      </c>
      <c r="K2117" s="125" t="s">
        <v>19</v>
      </c>
      <c r="L2117" s="33"/>
      <c r="M2117" s="130" t="s">
        <v>19</v>
      </c>
      <c r="N2117" s="131" t="s">
        <v>42</v>
      </c>
      <c r="P2117" s="132">
        <f>O2117*H2117</f>
        <v>0</v>
      </c>
      <c r="Q2117" s="132">
        <v>0</v>
      </c>
      <c r="R2117" s="132">
        <f>Q2117*H2117</f>
        <v>0</v>
      </c>
      <c r="S2117" s="132">
        <v>0</v>
      </c>
      <c r="T2117" s="133">
        <f>S2117*H2117</f>
        <v>0</v>
      </c>
      <c r="AR2117" s="134" t="s">
        <v>327</v>
      </c>
      <c r="AT2117" s="134" t="s">
        <v>150</v>
      </c>
      <c r="AU2117" s="134" t="s">
        <v>78</v>
      </c>
      <c r="AY2117" s="18" t="s">
        <v>147</v>
      </c>
      <c r="BE2117" s="135">
        <f>IF(N2117="základní",J2117,0)</f>
        <v>0</v>
      </c>
      <c r="BF2117" s="135">
        <f>IF(N2117="snížená",J2117,0)</f>
        <v>0</v>
      </c>
      <c r="BG2117" s="135">
        <f>IF(N2117="zákl. přenesená",J2117,0)</f>
        <v>0</v>
      </c>
      <c r="BH2117" s="135">
        <f>IF(N2117="sníž. přenesená",J2117,0)</f>
        <v>0</v>
      </c>
      <c r="BI2117" s="135">
        <f>IF(N2117="nulová",J2117,0)</f>
        <v>0</v>
      </c>
      <c r="BJ2117" s="18" t="s">
        <v>76</v>
      </c>
      <c r="BK2117" s="135">
        <f>ROUND(I2117*H2117,2)</f>
        <v>0</v>
      </c>
      <c r="BL2117" s="18" t="s">
        <v>327</v>
      </c>
      <c r="BM2117" s="134" t="s">
        <v>3135</v>
      </c>
    </row>
    <row r="2118" spans="2:65" s="12" customFormat="1" ht="33.75">
      <c r="B2118" s="140"/>
      <c r="D2118" s="141" t="s">
        <v>159</v>
      </c>
      <c r="E2118" s="142" t="s">
        <v>19</v>
      </c>
      <c r="F2118" s="143" t="s">
        <v>3117</v>
      </c>
      <c r="H2118" s="142" t="s">
        <v>19</v>
      </c>
      <c r="I2118" s="144"/>
      <c r="L2118" s="140"/>
      <c r="M2118" s="145"/>
      <c r="T2118" s="146"/>
      <c r="AT2118" s="142" t="s">
        <v>159</v>
      </c>
      <c r="AU2118" s="142" t="s">
        <v>78</v>
      </c>
      <c r="AV2118" s="12" t="s">
        <v>76</v>
      </c>
      <c r="AW2118" s="12" t="s">
        <v>32</v>
      </c>
      <c r="AX2118" s="12" t="s">
        <v>71</v>
      </c>
      <c r="AY2118" s="142" t="s">
        <v>147</v>
      </c>
    </row>
    <row r="2119" spans="2:65" s="12" customFormat="1" ht="33.75">
      <c r="B2119" s="140"/>
      <c r="D2119" s="141" t="s">
        <v>159</v>
      </c>
      <c r="E2119" s="142" t="s">
        <v>19</v>
      </c>
      <c r="F2119" s="143" t="s">
        <v>3118</v>
      </c>
      <c r="H2119" s="142" t="s">
        <v>19</v>
      </c>
      <c r="I2119" s="144"/>
      <c r="L2119" s="140"/>
      <c r="M2119" s="145"/>
      <c r="T2119" s="146"/>
      <c r="AT2119" s="142" t="s">
        <v>159</v>
      </c>
      <c r="AU2119" s="142" t="s">
        <v>78</v>
      </c>
      <c r="AV2119" s="12" t="s">
        <v>76</v>
      </c>
      <c r="AW2119" s="12" t="s">
        <v>32</v>
      </c>
      <c r="AX2119" s="12" t="s">
        <v>71</v>
      </c>
      <c r="AY2119" s="142" t="s">
        <v>147</v>
      </c>
    </row>
    <row r="2120" spans="2:65" s="12" customFormat="1" ht="33.75">
      <c r="B2120" s="140"/>
      <c r="D2120" s="141" t="s">
        <v>159</v>
      </c>
      <c r="E2120" s="142" t="s">
        <v>19</v>
      </c>
      <c r="F2120" s="143" t="s">
        <v>3136</v>
      </c>
      <c r="H2120" s="142" t="s">
        <v>19</v>
      </c>
      <c r="I2120" s="144"/>
      <c r="L2120" s="140"/>
      <c r="M2120" s="145"/>
      <c r="T2120" s="146"/>
      <c r="AT2120" s="142" t="s">
        <v>159</v>
      </c>
      <c r="AU2120" s="142" t="s">
        <v>78</v>
      </c>
      <c r="AV2120" s="12" t="s">
        <v>76</v>
      </c>
      <c r="AW2120" s="12" t="s">
        <v>32</v>
      </c>
      <c r="AX2120" s="12" t="s">
        <v>71</v>
      </c>
      <c r="AY2120" s="142" t="s">
        <v>147</v>
      </c>
    </row>
    <row r="2121" spans="2:65" s="12" customFormat="1" ht="33.75">
      <c r="B2121" s="140"/>
      <c r="D2121" s="141" t="s">
        <v>159</v>
      </c>
      <c r="E2121" s="142" t="s">
        <v>19</v>
      </c>
      <c r="F2121" s="143" t="s">
        <v>3137</v>
      </c>
      <c r="H2121" s="142" t="s">
        <v>19</v>
      </c>
      <c r="I2121" s="144"/>
      <c r="L2121" s="140"/>
      <c r="M2121" s="145"/>
      <c r="T2121" s="146"/>
      <c r="AT2121" s="142" t="s">
        <v>159</v>
      </c>
      <c r="AU2121" s="142" t="s">
        <v>78</v>
      </c>
      <c r="AV2121" s="12" t="s">
        <v>76</v>
      </c>
      <c r="AW2121" s="12" t="s">
        <v>32</v>
      </c>
      <c r="AX2121" s="12" t="s">
        <v>71</v>
      </c>
      <c r="AY2121" s="142" t="s">
        <v>147</v>
      </c>
    </row>
    <row r="2122" spans="2:65" s="12" customFormat="1" ht="33.75">
      <c r="B2122" s="140"/>
      <c r="D2122" s="141" t="s">
        <v>159</v>
      </c>
      <c r="E2122" s="142" t="s">
        <v>19</v>
      </c>
      <c r="F2122" s="143" t="s">
        <v>3138</v>
      </c>
      <c r="H2122" s="142" t="s">
        <v>19</v>
      </c>
      <c r="I2122" s="144"/>
      <c r="L2122" s="140"/>
      <c r="M2122" s="145"/>
      <c r="T2122" s="146"/>
      <c r="AT2122" s="142" t="s">
        <v>159</v>
      </c>
      <c r="AU2122" s="142" t="s">
        <v>78</v>
      </c>
      <c r="AV2122" s="12" t="s">
        <v>76</v>
      </c>
      <c r="AW2122" s="12" t="s">
        <v>32</v>
      </c>
      <c r="AX2122" s="12" t="s">
        <v>71</v>
      </c>
      <c r="AY2122" s="142" t="s">
        <v>147</v>
      </c>
    </row>
    <row r="2123" spans="2:65" s="13" customFormat="1">
      <c r="B2123" s="147"/>
      <c r="D2123" s="141" t="s">
        <v>159</v>
      </c>
      <c r="E2123" s="148" t="s">
        <v>19</v>
      </c>
      <c r="F2123" s="149" t="s">
        <v>76</v>
      </c>
      <c r="H2123" s="150">
        <v>1</v>
      </c>
      <c r="I2123" s="151"/>
      <c r="L2123" s="147"/>
      <c r="M2123" s="152"/>
      <c r="T2123" s="153"/>
      <c r="AT2123" s="148" t="s">
        <v>159</v>
      </c>
      <c r="AU2123" s="148" t="s">
        <v>78</v>
      </c>
      <c r="AV2123" s="13" t="s">
        <v>78</v>
      </c>
      <c r="AW2123" s="13" t="s">
        <v>32</v>
      </c>
      <c r="AX2123" s="13" t="s">
        <v>76</v>
      </c>
      <c r="AY2123" s="148" t="s">
        <v>147</v>
      </c>
    </row>
    <row r="2124" spans="2:65" s="1" customFormat="1" ht="24.2" customHeight="1">
      <c r="B2124" s="33"/>
      <c r="C2124" s="123" t="s">
        <v>3139</v>
      </c>
      <c r="D2124" s="123" t="s">
        <v>150</v>
      </c>
      <c r="E2124" s="124" t="s">
        <v>3140</v>
      </c>
      <c r="F2124" s="125" t="s">
        <v>3141</v>
      </c>
      <c r="G2124" s="126" t="s">
        <v>166</v>
      </c>
      <c r="H2124" s="127">
        <v>1</v>
      </c>
      <c r="I2124" s="128"/>
      <c r="J2124" s="129">
        <f>ROUND(I2124*H2124,2)</f>
        <v>0</v>
      </c>
      <c r="K2124" s="125" t="s">
        <v>19</v>
      </c>
      <c r="L2124" s="33"/>
      <c r="M2124" s="130" t="s">
        <v>19</v>
      </c>
      <c r="N2124" s="131" t="s">
        <v>42</v>
      </c>
      <c r="P2124" s="132">
        <f>O2124*H2124</f>
        <v>0</v>
      </c>
      <c r="Q2124" s="132">
        <v>0</v>
      </c>
      <c r="R2124" s="132">
        <f>Q2124*H2124</f>
        <v>0</v>
      </c>
      <c r="S2124" s="132">
        <v>0</v>
      </c>
      <c r="T2124" s="133">
        <f>S2124*H2124</f>
        <v>0</v>
      </c>
      <c r="AR2124" s="134" t="s">
        <v>327</v>
      </c>
      <c r="AT2124" s="134" t="s">
        <v>150</v>
      </c>
      <c r="AU2124" s="134" t="s">
        <v>78</v>
      </c>
      <c r="AY2124" s="18" t="s">
        <v>147</v>
      </c>
      <c r="BE2124" s="135">
        <f>IF(N2124="základní",J2124,0)</f>
        <v>0</v>
      </c>
      <c r="BF2124" s="135">
        <f>IF(N2124="snížená",J2124,0)</f>
        <v>0</v>
      </c>
      <c r="BG2124" s="135">
        <f>IF(N2124="zákl. přenesená",J2124,0)</f>
        <v>0</v>
      </c>
      <c r="BH2124" s="135">
        <f>IF(N2124="sníž. přenesená",J2124,0)</f>
        <v>0</v>
      </c>
      <c r="BI2124" s="135">
        <f>IF(N2124="nulová",J2124,0)</f>
        <v>0</v>
      </c>
      <c r="BJ2124" s="18" t="s">
        <v>76</v>
      </c>
      <c r="BK2124" s="135">
        <f>ROUND(I2124*H2124,2)</f>
        <v>0</v>
      </c>
      <c r="BL2124" s="18" t="s">
        <v>327</v>
      </c>
      <c r="BM2124" s="134" t="s">
        <v>3142</v>
      </c>
    </row>
    <row r="2125" spans="2:65" s="12" customFormat="1" ht="33.75">
      <c r="B2125" s="140"/>
      <c r="D2125" s="141" t="s">
        <v>159</v>
      </c>
      <c r="E2125" s="142" t="s">
        <v>19</v>
      </c>
      <c r="F2125" s="143" t="s">
        <v>3143</v>
      </c>
      <c r="H2125" s="142" t="s">
        <v>19</v>
      </c>
      <c r="I2125" s="144"/>
      <c r="L2125" s="140"/>
      <c r="M2125" s="145"/>
      <c r="T2125" s="146"/>
      <c r="AT2125" s="142" t="s">
        <v>159</v>
      </c>
      <c r="AU2125" s="142" t="s">
        <v>78</v>
      </c>
      <c r="AV2125" s="12" t="s">
        <v>76</v>
      </c>
      <c r="AW2125" s="12" t="s">
        <v>32</v>
      </c>
      <c r="AX2125" s="12" t="s">
        <v>71</v>
      </c>
      <c r="AY2125" s="142" t="s">
        <v>147</v>
      </c>
    </row>
    <row r="2126" spans="2:65" s="12" customFormat="1" ht="33.75">
      <c r="B2126" s="140"/>
      <c r="D2126" s="141" t="s">
        <v>159</v>
      </c>
      <c r="E2126" s="142" t="s">
        <v>19</v>
      </c>
      <c r="F2126" s="143" t="s">
        <v>3144</v>
      </c>
      <c r="H2126" s="142" t="s">
        <v>19</v>
      </c>
      <c r="I2126" s="144"/>
      <c r="L2126" s="140"/>
      <c r="M2126" s="145"/>
      <c r="T2126" s="146"/>
      <c r="AT2126" s="142" t="s">
        <v>159</v>
      </c>
      <c r="AU2126" s="142" t="s">
        <v>78</v>
      </c>
      <c r="AV2126" s="12" t="s">
        <v>76</v>
      </c>
      <c r="AW2126" s="12" t="s">
        <v>32</v>
      </c>
      <c r="AX2126" s="12" t="s">
        <v>71</v>
      </c>
      <c r="AY2126" s="142" t="s">
        <v>147</v>
      </c>
    </row>
    <row r="2127" spans="2:65" s="13" customFormat="1">
      <c r="B2127" s="147"/>
      <c r="D2127" s="141" t="s">
        <v>159</v>
      </c>
      <c r="E2127" s="148" t="s">
        <v>19</v>
      </c>
      <c r="F2127" s="149" t="s">
        <v>76</v>
      </c>
      <c r="H2127" s="150">
        <v>1</v>
      </c>
      <c r="I2127" s="151"/>
      <c r="L2127" s="147"/>
      <c r="M2127" s="152"/>
      <c r="T2127" s="153"/>
      <c r="AT2127" s="148" t="s">
        <v>159</v>
      </c>
      <c r="AU2127" s="148" t="s">
        <v>78</v>
      </c>
      <c r="AV2127" s="13" t="s">
        <v>78</v>
      </c>
      <c r="AW2127" s="13" t="s">
        <v>32</v>
      </c>
      <c r="AX2127" s="13" t="s">
        <v>76</v>
      </c>
      <c r="AY2127" s="148" t="s">
        <v>147</v>
      </c>
    </row>
    <row r="2128" spans="2:65" s="1" customFormat="1" ht="55.5" customHeight="1">
      <c r="B2128" s="33"/>
      <c r="C2128" s="123" t="s">
        <v>3145</v>
      </c>
      <c r="D2128" s="123" t="s">
        <v>150</v>
      </c>
      <c r="E2128" s="124" t="s">
        <v>3146</v>
      </c>
      <c r="F2128" s="125" t="s">
        <v>3147</v>
      </c>
      <c r="G2128" s="126" t="s">
        <v>166</v>
      </c>
      <c r="H2128" s="127">
        <v>1</v>
      </c>
      <c r="I2128" s="128"/>
      <c r="J2128" s="129">
        <f>ROUND(I2128*H2128,2)</f>
        <v>0</v>
      </c>
      <c r="K2128" s="125" t="s">
        <v>19</v>
      </c>
      <c r="L2128" s="33"/>
      <c r="M2128" s="130" t="s">
        <v>19</v>
      </c>
      <c r="N2128" s="131" t="s">
        <v>42</v>
      </c>
      <c r="P2128" s="132">
        <f>O2128*H2128</f>
        <v>0</v>
      </c>
      <c r="Q2128" s="132">
        <v>0</v>
      </c>
      <c r="R2128" s="132">
        <f>Q2128*H2128</f>
        <v>0</v>
      </c>
      <c r="S2128" s="132">
        <v>0</v>
      </c>
      <c r="T2128" s="133">
        <f>S2128*H2128</f>
        <v>0</v>
      </c>
      <c r="AR2128" s="134" t="s">
        <v>327</v>
      </c>
      <c r="AT2128" s="134" t="s">
        <v>150</v>
      </c>
      <c r="AU2128" s="134" t="s">
        <v>78</v>
      </c>
      <c r="AY2128" s="18" t="s">
        <v>147</v>
      </c>
      <c r="BE2128" s="135">
        <f>IF(N2128="základní",J2128,0)</f>
        <v>0</v>
      </c>
      <c r="BF2128" s="135">
        <f>IF(N2128="snížená",J2128,0)</f>
        <v>0</v>
      </c>
      <c r="BG2128" s="135">
        <f>IF(N2128="zákl. přenesená",J2128,0)</f>
        <v>0</v>
      </c>
      <c r="BH2128" s="135">
        <f>IF(N2128="sníž. přenesená",J2128,0)</f>
        <v>0</v>
      </c>
      <c r="BI2128" s="135">
        <f>IF(N2128="nulová",J2128,0)</f>
        <v>0</v>
      </c>
      <c r="BJ2128" s="18" t="s">
        <v>76</v>
      </c>
      <c r="BK2128" s="135">
        <f>ROUND(I2128*H2128,2)</f>
        <v>0</v>
      </c>
      <c r="BL2128" s="18" t="s">
        <v>327</v>
      </c>
      <c r="BM2128" s="134" t="s">
        <v>3148</v>
      </c>
    </row>
    <row r="2129" spans="2:65" s="12" customFormat="1" ht="33.75">
      <c r="B2129" s="140"/>
      <c r="D2129" s="141" t="s">
        <v>159</v>
      </c>
      <c r="E2129" s="142" t="s">
        <v>19</v>
      </c>
      <c r="F2129" s="143" t="s">
        <v>3149</v>
      </c>
      <c r="H2129" s="142" t="s">
        <v>19</v>
      </c>
      <c r="I2129" s="144"/>
      <c r="L2129" s="140"/>
      <c r="M2129" s="145"/>
      <c r="T2129" s="146"/>
      <c r="AT2129" s="142" t="s">
        <v>159</v>
      </c>
      <c r="AU2129" s="142" t="s">
        <v>78</v>
      </c>
      <c r="AV2129" s="12" t="s">
        <v>76</v>
      </c>
      <c r="AW2129" s="12" t="s">
        <v>32</v>
      </c>
      <c r="AX2129" s="12" t="s">
        <v>71</v>
      </c>
      <c r="AY2129" s="142" t="s">
        <v>147</v>
      </c>
    </row>
    <row r="2130" spans="2:65" s="12" customFormat="1" ht="33.75">
      <c r="B2130" s="140"/>
      <c r="D2130" s="141" t="s">
        <v>159</v>
      </c>
      <c r="E2130" s="142" t="s">
        <v>19</v>
      </c>
      <c r="F2130" s="143" t="s">
        <v>3150</v>
      </c>
      <c r="H2130" s="142" t="s">
        <v>19</v>
      </c>
      <c r="I2130" s="144"/>
      <c r="L2130" s="140"/>
      <c r="M2130" s="145"/>
      <c r="T2130" s="146"/>
      <c r="AT2130" s="142" t="s">
        <v>159</v>
      </c>
      <c r="AU2130" s="142" t="s">
        <v>78</v>
      </c>
      <c r="AV2130" s="12" t="s">
        <v>76</v>
      </c>
      <c r="AW2130" s="12" t="s">
        <v>32</v>
      </c>
      <c r="AX2130" s="12" t="s">
        <v>71</v>
      </c>
      <c r="AY2130" s="142" t="s">
        <v>147</v>
      </c>
    </row>
    <row r="2131" spans="2:65" s="12" customFormat="1" ht="33.75">
      <c r="B2131" s="140"/>
      <c r="D2131" s="141" t="s">
        <v>159</v>
      </c>
      <c r="E2131" s="142" t="s">
        <v>19</v>
      </c>
      <c r="F2131" s="143" t="s">
        <v>3151</v>
      </c>
      <c r="H2131" s="142" t="s">
        <v>19</v>
      </c>
      <c r="I2131" s="144"/>
      <c r="L2131" s="140"/>
      <c r="M2131" s="145"/>
      <c r="T2131" s="146"/>
      <c r="AT2131" s="142" t="s">
        <v>159</v>
      </c>
      <c r="AU2131" s="142" t="s">
        <v>78</v>
      </c>
      <c r="AV2131" s="12" t="s">
        <v>76</v>
      </c>
      <c r="AW2131" s="12" t="s">
        <v>32</v>
      </c>
      <c r="AX2131" s="12" t="s">
        <v>71</v>
      </c>
      <c r="AY2131" s="142" t="s">
        <v>147</v>
      </c>
    </row>
    <row r="2132" spans="2:65" s="12" customFormat="1" ht="33.75">
      <c r="B2132" s="140"/>
      <c r="D2132" s="141" t="s">
        <v>159</v>
      </c>
      <c r="E2132" s="142" t="s">
        <v>19</v>
      </c>
      <c r="F2132" s="143" t="s">
        <v>3152</v>
      </c>
      <c r="H2132" s="142" t="s">
        <v>19</v>
      </c>
      <c r="I2132" s="144"/>
      <c r="L2132" s="140"/>
      <c r="M2132" s="145"/>
      <c r="T2132" s="146"/>
      <c r="AT2132" s="142" t="s">
        <v>159</v>
      </c>
      <c r="AU2132" s="142" t="s">
        <v>78</v>
      </c>
      <c r="AV2132" s="12" t="s">
        <v>76</v>
      </c>
      <c r="AW2132" s="12" t="s">
        <v>32</v>
      </c>
      <c r="AX2132" s="12" t="s">
        <v>71</v>
      </c>
      <c r="AY2132" s="142" t="s">
        <v>147</v>
      </c>
    </row>
    <row r="2133" spans="2:65" s="12" customFormat="1" ht="33.75">
      <c r="B2133" s="140"/>
      <c r="D2133" s="141" t="s">
        <v>159</v>
      </c>
      <c r="E2133" s="142" t="s">
        <v>19</v>
      </c>
      <c r="F2133" s="143" t="s">
        <v>3153</v>
      </c>
      <c r="H2133" s="142" t="s">
        <v>19</v>
      </c>
      <c r="I2133" s="144"/>
      <c r="L2133" s="140"/>
      <c r="M2133" s="145"/>
      <c r="T2133" s="146"/>
      <c r="AT2133" s="142" t="s">
        <v>159</v>
      </c>
      <c r="AU2133" s="142" t="s">
        <v>78</v>
      </c>
      <c r="AV2133" s="12" t="s">
        <v>76</v>
      </c>
      <c r="AW2133" s="12" t="s">
        <v>32</v>
      </c>
      <c r="AX2133" s="12" t="s">
        <v>71</v>
      </c>
      <c r="AY2133" s="142" t="s">
        <v>147</v>
      </c>
    </row>
    <row r="2134" spans="2:65" s="12" customFormat="1">
      <c r="B2134" s="140"/>
      <c r="D2134" s="141" t="s">
        <v>159</v>
      </c>
      <c r="E2134" s="142" t="s">
        <v>19</v>
      </c>
      <c r="F2134" s="143" t="s">
        <v>3154</v>
      </c>
      <c r="H2134" s="142" t="s">
        <v>19</v>
      </c>
      <c r="I2134" s="144"/>
      <c r="L2134" s="140"/>
      <c r="M2134" s="145"/>
      <c r="T2134" s="146"/>
      <c r="AT2134" s="142" t="s">
        <v>159</v>
      </c>
      <c r="AU2134" s="142" t="s">
        <v>78</v>
      </c>
      <c r="AV2134" s="12" t="s">
        <v>76</v>
      </c>
      <c r="AW2134" s="12" t="s">
        <v>32</v>
      </c>
      <c r="AX2134" s="12" t="s">
        <v>71</v>
      </c>
      <c r="AY2134" s="142" t="s">
        <v>147</v>
      </c>
    </row>
    <row r="2135" spans="2:65" s="13" customFormat="1">
      <c r="B2135" s="147"/>
      <c r="D2135" s="141" t="s">
        <v>159</v>
      </c>
      <c r="E2135" s="148" t="s">
        <v>19</v>
      </c>
      <c r="F2135" s="149" t="s">
        <v>76</v>
      </c>
      <c r="H2135" s="150">
        <v>1</v>
      </c>
      <c r="I2135" s="151"/>
      <c r="L2135" s="147"/>
      <c r="M2135" s="152"/>
      <c r="T2135" s="153"/>
      <c r="AT2135" s="148" t="s">
        <v>159</v>
      </c>
      <c r="AU2135" s="148" t="s">
        <v>78</v>
      </c>
      <c r="AV2135" s="13" t="s">
        <v>78</v>
      </c>
      <c r="AW2135" s="13" t="s">
        <v>32</v>
      </c>
      <c r="AX2135" s="13" t="s">
        <v>76</v>
      </c>
      <c r="AY2135" s="148" t="s">
        <v>147</v>
      </c>
    </row>
    <row r="2136" spans="2:65" s="1" customFormat="1" ht="78" customHeight="1">
      <c r="B2136" s="33"/>
      <c r="C2136" s="123" t="s">
        <v>3155</v>
      </c>
      <c r="D2136" s="123" t="s">
        <v>150</v>
      </c>
      <c r="E2136" s="124" t="s">
        <v>3156</v>
      </c>
      <c r="F2136" s="125" t="s">
        <v>3157</v>
      </c>
      <c r="G2136" s="126" t="s">
        <v>166</v>
      </c>
      <c r="H2136" s="127">
        <v>1</v>
      </c>
      <c r="I2136" s="128"/>
      <c r="J2136" s="129">
        <f>ROUND(I2136*H2136,2)</f>
        <v>0</v>
      </c>
      <c r="K2136" s="125" t="s">
        <v>19</v>
      </c>
      <c r="L2136" s="33"/>
      <c r="M2136" s="130" t="s">
        <v>19</v>
      </c>
      <c r="N2136" s="131" t="s">
        <v>42</v>
      </c>
      <c r="P2136" s="132">
        <f>O2136*H2136</f>
        <v>0</v>
      </c>
      <c r="Q2136" s="132">
        <v>0</v>
      </c>
      <c r="R2136" s="132">
        <f>Q2136*H2136</f>
        <v>0</v>
      </c>
      <c r="S2136" s="132">
        <v>0</v>
      </c>
      <c r="T2136" s="133">
        <f>S2136*H2136</f>
        <v>0</v>
      </c>
      <c r="AR2136" s="134" t="s">
        <v>327</v>
      </c>
      <c r="AT2136" s="134" t="s">
        <v>150</v>
      </c>
      <c r="AU2136" s="134" t="s">
        <v>78</v>
      </c>
      <c r="AY2136" s="18" t="s">
        <v>147</v>
      </c>
      <c r="BE2136" s="135">
        <f>IF(N2136="základní",J2136,0)</f>
        <v>0</v>
      </c>
      <c r="BF2136" s="135">
        <f>IF(N2136="snížená",J2136,0)</f>
        <v>0</v>
      </c>
      <c r="BG2136" s="135">
        <f>IF(N2136="zákl. přenesená",J2136,0)</f>
        <v>0</v>
      </c>
      <c r="BH2136" s="135">
        <f>IF(N2136="sníž. přenesená",J2136,0)</f>
        <v>0</v>
      </c>
      <c r="BI2136" s="135">
        <f>IF(N2136="nulová",J2136,0)</f>
        <v>0</v>
      </c>
      <c r="BJ2136" s="18" t="s">
        <v>76</v>
      </c>
      <c r="BK2136" s="135">
        <f>ROUND(I2136*H2136,2)</f>
        <v>0</v>
      </c>
      <c r="BL2136" s="18" t="s">
        <v>327</v>
      </c>
      <c r="BM2136" s="134" t="s">
        <v>3158</v>
      </c>
    </row>
    <row r="2137" spans="2:65" s="12" customFormat="1" ht="33.75">
      <c r="B2137" s="140"/>
      <c r="D2137" s="141" t="s">
        <v>159</v>
      </c>
      <c r="E2137" s="142" t="s">
        <v>19</v>
      </c>
      <c r="F2137" s="143" t="s">
        <v>3149</v>
      </c>
      <c r="H2137" s="142" t="s">
        <v>19</v>
      </c>
      <c r="I2137" s="144"/>
      <c r="L2137" s="140"/>
      <c r="M2137" s="145"/>
      <c r="T2137" s="146"/>
      <c r="AT2137" s="142" t="s">
        <v>159</v>
      </c>
      <c r="AU2137" s="142" t="s">
        <v>78</v>
      </c>
      <c r="AV2137" s="12" t="s">
        <v>76</v>
      </c>
      <c r="AW2137" s="12" t="s">
        <v>32</v>
      </c>
      <c r="AX2137" s="12" t="s">
        <v>71</v>
      </c>
      <c r="AY2137" s="142" t="s">
        <v>147</v>
      </c>
    </row>
    <row r="2138" spans="2:65" s="12" customFormat="1" ht="33.75">
      <c r="B2138" s="140"/>
      <c r="D2138" s="141" t="s">
        <v>159</v>
      </c>
      <c r="E2138" s="142" t="s">
        <v>19</v>
      </c>
      <c r="F2138" s="143" t="s">
        <v>3150</v>
      </c>
      <c r="H2138" s="142" t="s">
        <v>19</v>
      </c>
      <c r="I2138" s="144"/>
      <c r="L2138" s="140"/>
      <c r="M2138" s="145"/>
      <c r="T2138" s="146"/>
      <c r="AT2138" s="142" t="s">
        <v>159</v>
      </c>
      <c r="AU2138" s="142" t="s">
        <v>78</v>
      </c>
      <c r="AV2138" s="12" t="s">
        <v>76</v>
      </c>
      <c r="AW2138" s="12" t="s">
        <v>32</v>
      </c>
      <c r="AX2138" s="12" t="s">
        <v>71</v>
      </c>
      <c r="AY2138" s="142" t="s">
        <v>147</v>
      </c>
    </row>
    <row r="2139" spans="2:65" s="12" customFormat="1" ht="33.75">
      <c r="B2139" s="140"/>
      <c r="D2139" s="141" t="s">
        <v>159</v>
      </c>
      <c r="E2139" s="142" t="s">
        <v>19</v>
      </c>
      <c r="F2139" s="143" t="s">
        <v>3159</v>
      </c>
      <c r="H2139" s="142" t="s">
        <v>19</v>
      </c>
      <c r="I2139" s="144"/>
      <c r="L2139" s="140"/>
      <c r="M2139" s="145"/>
      <c r="T2139" s="146"/>
      <c r="AT2139" s="142" t="s">
        <v>159</v>
      </c>
      <c r="AU2139" s="142" t="s">
        <v>78</v>
      </c>
      <c r="AV2139" s="12" t="s">
        <v>76</v>
      </c>
      <c r="AW2139" s="12" t="s">
        <v>32</v>
      </c>
      <c r="AX2139" s="12" t="s">
        <v>71</v>
      </c>
      <c r="AY2139" s="142" t="s">
        <v>147</v>
      </c>
    </row>
    <row r="2140" spans="2:65" s="12" customFormat="1" ht="33.75">
      <c r="B2140" s="140"/>
      <c r="D2140" s="141" t="s">
        <v>159</v>
      </c>
      <c r="E2140" s="142" t="s">
        <v>19</v>
      </c>
      <c r="F2140" s="143" t="s">
        <v>3160</v>
      </c>
      <c r="H2140" s="142" t="s">
        <v>19</v>
      </c>
      <c r="I2140" s="144"/>
      <c r="L2140" s="140"/>
      <c r="M2140" s="145"/>
      <c r="T2140" s="146"/>
      <c r="AT2140" s="142" t="s">
        <v>159</v>
      </c>
      <c r="AU2140" s="142" t="s">
        <v>78</v>
      </c>
      <c r="AV2140" s="12" t="s">
        <v>76</v>
      </c>
      <c r="AW2140" s="12" t="s">
        <v>32</v>
      </c>
      <c r="AX2140" s="12" t="s">
        <v>71</v>
      </c>
      <c r="AY2140" s="142" t="s">
        <v>147</v>
      </c>
    </row>
    <row r="2141" spans="2:65" s="12" customFormat="1" ht="33.75">
      <c r="B2141" s="140"/>
      <c r="D2141" s="141" t="s">
        <v>159</v>
      </c>
      <c r="E2141" s="142" t="s">
        <v>19</v>
      </c>
      <c r="F2141" s="143" t="s">
        <v>3161</v>
      </c>
      <c r="H2141" s="142" t="s">
        <v>19</v>
      </c>
      <c r="I2141" s="144"/>
      <c r="L2141" s="140"/>
      <c r="M2141" s="145"/>
      <c r="T2141" s="146"/>
      <c r="AT2141" s="142" t="s">
        <v>159</v>
      </c>
      <c r="AU2141" s="142" t="s">
        <v>78</v>
      </c>
      <c r="AV2141" s="12" t="s">
        <v>76</v>
      </c>
      <c r="AW2141" s="12" t="s">
        <v>32</v>
      </c>
      <c r="AX2141" s="12" t="s">
        <v>71</v>
      </c>
      <c r="AY2141" s="142" t="s">
        <v>147</v>
      </c>
    </row>
    <row r="2142" spans="2:65" s="12" customFormat="1" ht="33.75">
      <c r="B2142" s="140"/>
      <c r="D2142" s="141" t="s">
        <v>159</v>
      </c>
      <c r="E2142" s="142" t="s">
        <v>19</v>
      </c>
      <c r="F2142" s="143" t="s">
        <v>3162</v>
      </c>
      <c r="H2142" s="142" t="s">
        <v>19</v>
      </c>
      <c r="I2142" s="144"/>
      <c r="L2142" s="140"/>
      <c r="M2142" s="145"/>
      <c r="T2142" s="146"/>
      <c r="AT2142" s="142" t="s">
        <v>159</v>
      </c>
      <c r="AU2142" s="142" t="s">
        <v>78</v>
      </c>
      <c r="AV2142" s="12" t="s">
        <v>76</v>
      </c>
      <c r="AW2142" s="12" t="s">
        <v>32</v>
      </c>
      <c r="AX2142" s="12" t="s">
        <v>71</v>
      </c>
      <c r="AY2142" s="142" t="s">
        <v>147</v>
      </c>
    </row>
    <row r="2143" spans="2:65" s="12" customFormat="1" ht="33.75">
      <c r="B2143" s="140"/>
      <c r="D2143" s="141" t="s">
        <v>159</v>
      </c>
      <c r="E2143" s="142" t="s">
        <v>19</v>
      </c>
      <c r="F2143" s="143" t="s">
        <v>3163</v>
      </c>
      <c r="H2143" s="142" t="s">
        <v>19</v>
      </c>
      <c r="I2143" s="144"/>
      <c r="L2143" s="140"/>
      <c r="M2143" s="145"/>
      <c r="T2143" s="146"/>
      <c r="AT2143" s="142" t="s">
        <v>159</v>
      </c>
      <c r="AU2143" s="142" t="s">
        <v>78</v>
      </c>
      <c r="AV2143" s="12" t="s">
        <v>76</v>
      </c>
      <c r="AW2143" s="12" t="s">
        <v>32</v>
      </c>
      <c r="AX2143" s="12" t="s">
        <v>71</v>
      </c>
      <c r="AY2143" s="142" t="s">
        <v>147</v>
      </c>
    </row>
    <row r="2144" spans="2:65" s="12" customFormat="1">
      <c r="B2144" s="140"/>
      <c r="D2144" s="141" t="s">
        <v>159</v>
      </c>
      <c r="E2144" s="142" t="s">
        <v>19</v>
      </c>
      <c r="F2144" s="143" t="s">
        <v>3154</v>
      </c>
      <c r="H2144" s="142" t="s">
        <v>19</v>
      </c>
      <c r="I2144" s="144"/>
      <c r="L2144" s="140"/>
      <c r="M2144" s="145"/>
      <c r="T2144" s="146"/>
      <c r="AT2144" s="142" t="s">
        <v>159</v>
      </c>
      <c r="AU2144" s="142" t="s">
        <v>78</v>
      </c>
      <c r="AV2144" s="12" t="s">
        <v>76</v>
      </c>
      <c r="AW2144" s="12" t="s">
        <v>32</v>
      </c>
      <c r="AX2144" s="12" t="s">
        <v>71</v>
      </c>
      <c r="AY2144" s="142" t="s">
        <v>147</v>
      </c>
    </row>
    <row r="2145" spans="2:65" s="13" customFormat="1">
      <c r="B2145" s="147"/>
      <c r="D2145" s="141" t="s">
        <v>159</v>
      </c>
      <c r="E2145" s="148" t="s">
        <v>19</v>
      </c>
      <c r="F2145" s="149" t="s">
        <v>76</v>
      </c>
      <c r="H2145" s="150">
        <v>1</v>
      </c>
      <c r="I2145" s="151"/>
      <c r="L2145" s="147"/>
      <c r="M2145" s="152"/>
      <c r="T2145" s="153"/>
      <c r="AT2145" s="148" t="s">
        <v>159</v>
      </c>
      <c r="AU2145" s="148" t="s">
        <v>78</v>
      </c>
      <c r="AV2145" s="13" t="s">
        <v>78</v>
      </c>
      <c r="AW2145" s="13" t="s">
        <v>32</v>
      </c>
      <c r="AX2145" s="13" t="s">
        <v>76</v>
      </c>
      <c r="AY2145" s="148" t="s">
        <v>147</v>
      </c>
    </row>
    <row r="2146" spans="2:65" s="1" customFormat="1" ht="24.2" customHeight="1">
      <c r="B2146" s="33"/>
      <c r="C2146" s="123" t="s">
        <v>3164</v>
      </c>
      <c r="D2146" s="123" t="s">
        <v>150</v>
      </c>
      <c r="E2146" s="124" t="s">
        <v>3165</v>
      </c>
      <c r="F2146" s="125" t="s">
        <v>3166</v>
      </c>
      <c r="G2146" s="126" t="s">
        <v>166</v>
      </c>
      <c r="H2146" s="127">
        <v>1</v>
      </c>
      <c r="I2146" s="128"/>
      <c r="J2146" s="129">
        <f>ROUND(I2146*H2146,2)</f>
        <v>0</v>
      </c>
      <c r="K2146" s="125" t="s">
        <v>19</v>
      </c>
      <c r="L2146" s="33"/>
      <c r="M2146" s="130" t="s">
        <v>19</v>
      </c>
      <c r="N2146" s="131" t="s">
        <v>42</v>
      </c>
      <c r="P2146" s="132">
        <f>O2146*H2146</f>
        <v>0</v>
      </c>
      <c r="Q2146" s="132">
        <v>0</v>
      </c>
      <c r="R2146" s="132">
        <f>Q2146*H2146</f>
        <v>0</v>
      </c>
      <c r="S2146" s="132">
        <v>0</v>
      </c>
      <c r="T2146" s="133">
        <f>S2146*H2146</f>
        <v>0</v>
      </c>
      <c r="AR2146" s="134" t="s">
        <v>327</v>
      </c>
      <c r="AT2146" s="134" t="s">
        <v>150</v>
      </c>
      <c r="AU2146" s="134" t="s">
        <v>78</v>
      </c>
      <c r="AY2146" s="18" t="s">
        <v>147</v>
      </c>
      <c r="BE2146" s="135">
        <f>IF(N2146="základní",J2146,0)</f>
        <v>0</v>
      </c>
      <c r="BF2146" s="135">
        <f>IF(N2146="snížená",J2146,0)</f>
        <v>0</v>
      </c>
      <c r="BG2146" s="135">
        <f>IF(N2146="zákl. přenesená",J2146,0)</f>
        <v>0</v>
      </c>
      <c r="BH2146" s="135">
        <f>IF(N2146="sníž. přenesená",J2146,0)</f>
        <v>0</v>
      </c>
      <c r="BI2146" s="135">
        <f>IF(N2146="nulová",J2146,0)</f>
        <v>0</v>
      </c>
      <c r="BJ2146" s="18" t="s">
        <v>76</v>
      </c>
      <c r="BK2146" s="135">
        <f>ROUND(I2146*H2146,2)</f>
        <v>0</v>
      </c>
      <c r="BL2146" s="18" t="s">
        <v>327</v>
      </c>
      <c r="BM2146" s="134" t="s">
        <v>3167</v>
      </c>
    </row>
    <row r="2147" spans="2:65" s="12" customFormat="1" ht="22.5">
      <c r="B2147" s="140"/>
      <c r="D2147" s="141" t="s">
        <v>159</v>
      </c>
      <c r="E2147" s="142" t="s">
        <v>19</v>
      </c>
      <c r="F2147" s="143" t="s">
        <v>3168</v>
      </c>
      <c r="H2147" s="142" t="s">
        <v>19</v>
      </c>
      <c r="I2147" s="144"/>
      <c r="L2147" s="140"/>
      <c r="M2147" s="145"/>
      <c r="T2147" s="146"/>
      <c r="AT2147" s="142" t="s">
        <v>159</v>
      </c>
      <c r="AU2147" s="142" t="s">
        <v>78</v>
      </c>
      <c r="AV2147" s="12" t="s">
        <v>76</v>
      </c>
      <c r="AW2147" s="12" t="s">
        <v>32</v>
      </c>
      <c r="AX2147" s="12" t="s">
        <v>71</v>
      </c>
      <c r="AY2147" s="142" t="s">
        <v>147</v>
      </c>
    </row>
    <row r="2148" spans="2:65" s="13" customFormat="1">
      <c r="B2148" s="147"/>
      <c r="D2148" s="141" t="s">
        <v>159</v>
      </c>
      <c r="E2148" s="148" t="s">
        <v>19</v>
      </c>
      <c r="F2148" s="149" t="s">
        <v>76</v>
      </c>
      <c r="H2148" s="150">
        <v>1</v>
      </c>
      <c r="I2148" s="151"/>
      <c r="L2148" s="147"/>
      <c r="M2148" s="152"/>
      <c r="T2148" s="153"/>
      <c r="AT2148" s="148" t="s">
        <v>159</v>
      </c>
      <c r="AU2148" s="148" t="s">
        <v>78</v>
      </c>
      <c r="AV2148" s="13" t="s">
        <v>78</v>
      </c>
      <c r="AW2148" s="13" t="s">
        <v>32</v>
      </c>
      <c r="AX2148" s="13" t="s">
        <v>76</v>
      </c>
      <c r="AY2148" s="148" t="s">
        <v>147</v>
      </c>
    </row>
    <row r="2149" spans="2:65" s="1" customFormat="1" ht="33" customHeight="1">
      <c r="B2149" s="33"/>
      <c r="C2149" s="123" t="s">
        <v>3169</v>
      </c>
      <c r="D2149" s="123" t="s">
        <v>150</v>
      </c>
      <c r="E2149" s="124" t="s">
        <v>3170</v>
      </c>
      <c r="F2149" s="125" t="s">
        <v>3171</v>
      </c>
      <c r="G2149" s="126" t="s">
        <v>166</v>
      </c>
      <c r="H2149" s="127">
        <v>2</v>
      </c>
      <c r="I2149" s="128"/>
      <c r="J2149" s="129">
        <f>ROUND(I2149*H2149,2)</f>
        <v>0</v>
      </c>
      <c r="K2149" s="125" t="s">
        <v>19</v>
      </c>
      <c r="L2149" s="33"/>
      <c r="M2149" s="130" t="s">
        <v>19</v>
      </c>
      <c r="N2149" s="131" t="s">
        <v>42</v>
      </c>
      <c r="P2149" s="132">
        <f>O2149*H2149</f>
        <v>0</v>
      </c>
      <c r="Q2149" s="132">
        <v>0</v>
      </c>
      <c r="R2149" s="132">
        <f>Q2149*H2149</f>
        <v>0</v>
      </c>
      <c r="S2149" s="132">
        <v>0</v>
      </c>
      <c r="T2149" s="133">
        <f>S2149*H2149</f>
        <v>0</v>
      </c>
      <c r="AR2149" s="134" t="s">
        <v>327</v>
      </c>
      <c r="AT2149" s="134" t="s">
        <v>150</v>
      </c>
      <c r="AU2149" s="134" t="s">
        <v>78</v>
      </c>
      <c r="AY2149" s="18" t="s">
        <v>147</v>
      </c>
      <c r="BE2149" s="135">
        <f>IF(N2149="základní",J2149,0)</f>
        <v>0</v>
      </c>
      <c r="BF2149" s="135">
        <f>IF(N2149="snížená",J2149,0)</f>
        <v>0</v>
      </c>
      <c r="BG2149" s="135">
        <f>IF(N2149="zákl. přenesená",J2149,0)</f>
        <v>0</v>
      </c>
      <c r="BH2149" s="135">
        <f>IF(N2149="sníž. přenesená",J2149,0)</f>
        <v>0</v>
      </c>
      <c r="BI2149" s="135">
        <f>IF(N2149="nulová",J2149,0)</f>
        <v>0</v>
      </c>
      <c r="BJ2149" s="18" t="s">
        <v>76</v>
      </c>
      <c r="BK2149" s="135">
        <f>ROUND(I2149*H2149,2)</f>
        <v>0</v>
      </c>
      <c r="BL2149" s="18" t="s">
        <v>327</v>
      </c>
      <c r="BM2149" s="134" t="s">
        <v>3172</v>
      </c>
    </row>
    <row r="2150" spans="2:65" s="12" customFormat="1" ht="33.75">
      <c r="B2150" s="140"/>
      <c r="D2150" s="141" t="s">
        <v>159</v>
      </c>
      <c r="E2150" s="142" t="s">
        <v>19</v>
      </c>
      <c r="F2150" s="143" t="s">
        <v>3173</v>
      </c>
      <c r="H2150" s="142" t="s">
        <v>19</v>
      </c>
      <c r="I2150" s="144"/>
      <c r="L2150" s="140"/>
      <c r="M2150" s="145"/>
      <c r="T2150" s="146"/>
      <c r="AT2150" s="142" t="s">
        <v>159</v>
      </c>
      <c r="AU2150" s="142" t="s">
        <v>78</v>
      </c>
      <c r="AV2150" s="12" t="s">
        <v>76</v>
      </c>
      <c r="AW2150" s="12" t="s">
        <v>32</v>
      </c>
      <c r="AX2150" s="12" t="s">
        <v>71</v>
      </c>
      <c r="AY2150" s="142" t="s">
        <v>147</v>
      </c>
    </row>
    <row r="2151" spans="2:65" s="12" customFormat="1" ht="33.75">
      <c r="B2151" s="140"/>
      <c r="D2151" s="141" t="s">
        <v>159</v>
      </c>
      <c r="E2151" s="142" t="s">
        <v>19</v>
      </c>
      <c r="F2151" s="143" t="s">
        <v>3174</v>
      </c>
      <c r="H2151" s="142" t="s">
        <v>19</v>
      </c>
      <c r="I2151" s="144"/>
      <c r="L2151" s="140"/>
      <c r="M2151" s="145"/>
      <c r="T2151" s="146"/>
      <c r="AT2151" s="142" t="s">
        <v>159</v>
      </c>
      <c r="AU2151" s="142" t="s">
        <v>78</v>
      </c>
      <c r="AV2151" s="12" t="s">
        <v>76</v>
      </c>
      <c r="AW2151" s="12" t="s">
        <v>32</v>
      </c>
      <c r="AX2151" s="12" t="s">
        <v>71</v>
      </c>
      <c r="AY2151" s="142" t="s">
        <v>147</v>
      </c>
    </row>
    <row r="2152" spans="2:65" s="12" customFormat="1" ht="33.75">
      <c r="B2152" s="140"/>
      <c r="D2152" s="141" t="s">
        <v>159</v>
      </c>
      <c r="E2152" s="142" t="s">
        <v>19</v>
      </c>
      <c r="F2152" s="143" t="s">
        <v>3175</v>
      </c>
      <c r="H2152" s="142" t="s">
        <v>19</v>
      </c>
      <c r="I2152" s="144"/>
      <c r="L2152" s="140"/>
      <c r="M2152" s="145"/>
      <c r="T2152" s="146"/>
      <c r="AT2152" s="142" t="s">
        <v>159</v>
      </c>
      <c r="AU2152" s="142" t="s">
        <v>78</v>
      </c>
      <c r="AV2152" s="12" t="s">
        <v>76</v>
      </c>
      <c r="AW2152" s="12" t="s">
        <v>32</v>
      </c>
      <c r="AX2152" s="12" t="s">
        <v>71</v>
      </c>
      <c r="AY2152" s="142" t="s">
        <v>147</v>
      </c>
    </row>
    <row r="2153" spans="2:65" s="13" customFormat="1">
      <c r="B2153" s="147"/>
      <c r="D2153" s="141" t="s">
        <v>159</v>
      </c>
      <c r="E2153" s="148" t="s">
        <v>19</v>
      </c>
      <c r="F2153" s="149" t="s">
        <v>78</v>
      </c>
      <c r="H2153" s="150">
        <v>2</v>
      </c>
      <c r="I2153" s="151"/>
      <c r="L2153" s="147"/>
      <c r="M2153" s="152"/>
      <c r="T2153" s="153"/>
      <c r="AT2153" s="148" t="s">
        <v>159</v>
      </c>
      <c r="AU2153" s="148" t="s">
        <v>78</v>
      </c>
      <c r="AV2153" s="13" t="s">
        <v>78</v>
      </c>
      <c r="AW2153" s="13" t="s">
        <v>32</v>
      </c>
      <c r="AX2153" s="13" t="s">
        <v>76</v>
      </c>
      <c r="AY2153" s="148" t="s">
        <v>147</v>
      </c>
    </row>
    <row r="2154" spans="2:65" s="1" customFormat="1" ht="66.75" customHeight="1">
      <c r="B2154" s="33"/>
      <c r="C2154" s="123" t="s">
        <v>3176</v>
      </c>
      <c r="D2154" s="123" t="s">
        <v>150</v>
      </c>
      <c r="E2154" s="124" t="s">
        <v>3177</v>
      </c>
      <c r="F2154" s="125" t="s">
        <v>3178</v>
      </c>
      <c r="G2154" s="126" t="s">
        <v>166</v>
      </c>
      <c r="H2154" s="127">
        <v>1</v>
      </c>
      <c r="I2154" s="128"/>
      <c r="J2154" s="129">
        <f>ROUND(I2154*H2154,2)</f>
        <v>0</v>
      </c>
      <c r="K2154" s="125" t="s">
        <v>19</v>
      </c>
      <c r="L2154" s="33"/>
      <c r="M2154" s="130" t="s">
        <v>19</v>
      </c>
      <c r="N2154" s="131" t="s">
        <v>42</v>
      </c>
      <c r="P2154" s="132">
        <f>O2154*H2154</f>
        <v>0</v>
      </c>
      <c r="Q2154" s="132">
        <v>0</v>
      </c>
      <c r="R2154" s="132">
        <f>Q2154*H2154</f>
        <v>0</v>
      </c>
      <c r="S2154" s="132">
        <v>0</v>
      </c>
      <c r="T2154" s="133">
        <f>S2154*H2154</f>
        <v>0</v>
      </c>
      <c r="AR2154" s="134" t="s">
        <v>327</v>
      </c>
      <c r="AT2154" s="134" t="s">
        <v>150</v>
      </c>
      <c r="AU2154" s="134" t="s">
        <v>78</v>
      </c>
      <c r="AY2154" s="18" t="s">
        <v>147</v>
      </c>
      <c r="BE2154" s="135">
        <f>IF(N2154="základní",J2154,0)</f>
        <v>0</v>
      </c>
      <c r="BF2154" s="135">
        <f>IF(N2154="snížená",J2154,0)</f>
        <v>0</v>
      </c>
      <c r="BG2154" s="135">
        <f>IF(N2154="zákl. přenesená",J2154,0)</f>
        <v>0</v>
      </c>
      <c r="BH2154" s="135">
        <f>IF(N2154="sníž. přenesená",J2154,0)</f>
        <v>0</v>
      </c>
      <c r="BI2154" s="135">
        <f>IF(N2154="nulová",J2154,0)</f>
        <v>0</v>
      </c>
      <c r="BJ2154" s="18" t="s">
        <v>76</v>
      </c>
      <c r="BK2154" s="135">
        <f>ROUND(I2154*H2154,2)</f>
        <v>0</v>
      </c>
      <c r="BL2154" s="18" t="s">
        <v>327</v>
      </c>
      <c r="BM2154" s="134" t="s">
        <v>3179</v>
      </c>
    </row>
    <row r="2155" spans="2:65" s="12" customFormat="1" ht="33.75">
      <c r="B2155" s="140"/>
      <c r="D2155" s="141" t="s">
        <v>159</v>
      </c>
      <c r="E2155" s="142" t="s">
        <v>19</v>
      </c>
      <c r="F2155" s="143" t="s">
        <v>3180</v>
      </c>
      <c r="H2155" s="142" t="s">
        <v>19</v>
      </c>
      <c r="I2155" s="144"/>
      <c r="L2155" s="140"/>
      <c r="M2155" s="145"/>
      <c r="T2155" s="146"/>
      <c r="AT2155" s="142" t="s">
        <v>159</v>
      </c>
      <c r="AU2155" s="142" t="s">
        <v>78</v>
      </c>
      <c r="AV2155" s="12" t="s">
        <v>76</v>
      </c>
      <c r="AW2155" s="12" t="s">
        <v>32</v>
      </c>
      <c r="AX2155" s="12" t="s">
        <v>71</v>
      </c>
      <c r="AY2155" s="142" t="s">
        <v>147</v>
      </c>
    </row>
    <row r="2156" spans="2:65" s="12" customFormat="1" ht="33.75">
      <c r="B2156" s="140"/>
      <c r="D2156" s="141" t="s">
        <v>159</v>
      </c>
      <c r="E2156" s="142" t="s">
        <v>19</v>
      </c>
      <c r="F2156" s="143" t="s">
        <v>3181</v>
      </c>
      <c r="H2156" s="142" t="s">
        <v>19</v>
      </c>
      <c r="I2156" s="144"/>
      <c r="L2156" s="140"/>
      <c r="M2156" s="145"/>
      <c r="T2156" s="146"/>
      <c r="AT2156" s="142" t="s">
        <v>159</v>
      </c>
      <c r="AU2156" s="142" t="s">
        <v>78</v>
      </c>
      <c r="AV2156" s="12" t="s">
        <v>76</v>
      </c>
      <c r="AW2156" s="12" t="s">
        <v>32</v>
      </c>
      <c r="AX2156" s="12" t="s">
        <v>71</v>
      </c>
      <c r="AY2156" s="142" t="s">
        <v>147</v>
      </c>
    </row>
    <row r="2157" spans="2:65" s="12" customFormat="1" ht="33.75">
      <c r="B2157" s="140"/>
      <c r="D2157" s="141" t="s">
        <v>159</v>
      </c>
      <c r="E2157" s="142" t="s">
        <v>19</v>
      </c>
      <c r="F2157" s="143" t="s">
        <v>3182</v>
      </c>
      <c r="H2157" s="142" t="s">
        <v>19</v>
      </c>
      <c r="I2157" s="144"/>
      <c r="L2157" s="140"/>
      <c r="M2157" s="145"/>
      <c r="T2157" s="146"/>
      <c r="AT2157" s="142" t="s">
        <v>159</v>
      </c>
      <c r="AU2157" s="142" t="s">
        <v>78</v>
      </c>
      <c r="AV2157" s="12" t="s">
        <v>76</v>
      </c>
      <c r="AW2157" s="12" t="s">
        <v>32</v>
      </c>
      <c r="AX2157" s="12" t="s">
        <v>71</v>
      </c>
      <c r="AY2157" s="142" t="s">
        <v>147</v>
      </c>
    </row>
    <row r="2158" spans="2:65" s="12" customFormat="1" ht="33.75">
      <c r="B2158" s="140"/>
      <c r="D2158" s="141" t="s">
        <v>159</v>
      </c>
      <c r="E2158" s="142" t="s">
        <v>19</v>
      </c>
      <c r="F2158" s="143" t="s">
        <v>3183</v>
      </c>
      <c r="H2158" s="142" t="s">
        <v>19</v>
      </c>
      <c r="I2158" s="144"/>
      <c r="L2158" s="140"/>
      <c r="M2158" s="145"/>
      <c r="T2158" s="146"/>
      <c r="AT2158" s="142" t="s">
        <v>159</v>
      </c>
      <c r="AU2158" s="142" t="s">
        <v>78</v>
      </c>
      <c r="AV2158" s="12" t="s">
        <v>76</v>
      </c>
      <c r="AW2158" s="12" t="s">
        <v>32</v>
      </c>
      <c r="AX2158" s="12" t="s">
        <v>71</v>
      </c>
      <c r="AY2158" s="142" t="s">
        <v>147</v>
      </c>
    </row>
    <row r="2159" spans="2:65" s="12" customFormat="1" ht="33.75">
      <c r="B2159" s="140"/>
      <c r="D2159" s="141" t="s">
        <v>159</v>
      </c>
      <c r="E2159" s="142" t="s">
        <v>19</v>
      </c>
      <c r="F2159" s="143" t="s">
        <v>3184</v>
      </c>
      <c r="H2159" s="142" t="s">
        <v>19</v>
      </c>
      <c r="I2159" s="144"/>
      <c r="L2159" s="140"/>
      <c r="M2159" s="145"/>
      <c r="T2159" s="146"/>
      <c r="AT2159" s="142" t="s">
        <v>159</v>
      </c>
      <c r="AU2159" s="142" t="s">
        <v>78</v>
      </c>
      <c r="AV2159" s="12" t="s">
        <v>76</v>
      </c>
      <c r="AW2159" s="12" t="s">
        <v>32</v>
      </c>
      <c r="AX2159" s="12" t="s">
        <v>71</v>
      </c>
      <c r="AY2159" s="142" t="s">
        <v>147</v>
      </c>
    </row>
    <row r="2160" spans="2:65" s="12" customFormat="1" ht="33.75">
      <c r="B2160" s="140"/>
      <c r="D2160" s="141" t="s">
        <v>159</v>
      </c>
      <c r="E2160" s="142" t="s">
        <v>19</v>
      </c>
      <c r="F2160" s="143" t="s">
        <v>3185</v>
      </c>
      <c r="H2160" s="142" t="s">
        <v>19</v>
      </c>
      <c r="I2160" s="144"/>
      <c r="L2160" s="140"/>
      <c r="M2160" s="145"/>
      <c r="T2160" s="146"/>
      <c r="AT2160" s="142" t="s">
        <v>159</v>
      </c>
      <c r="AU2160" s="142" t="s">
        <v>78</v>
      </c>
      <c r="AV2160" s="12" t="s">
        <v>76</v>
      </c>
      <c r="AW2160" s="12" t="s">
        <v>32</v>
      </c>
      <c r="AX2160" s="12" t="s">
        <v>71</v>
      </c>
      <c r="AY2160" s="142" t="s">
        <v>147</v>
      </c>
    </row>
    <row r="2161" spans="2:65" s="12" customFormat="1" ht="33.75">
      <c r="B2161" s="140"/>
      <c r="D2161" s="141" t="s">
        <v>159</v>
      </c>
      <c r="E2161" s="142" t="s">
        <v>19</v>
      </c>
      <c r="F2161" s="143" t="s">
        <v>3186</v>
      </c>
      <c r="H2161" s="142" t="s">
        <v>19</v>
      </c>
      <c r="I2161" s="144"/>
      <c r="L2161" s="140"/>
      <c r="M2161" s="145"/>
      <c r="T2161" s="146"/>
      <c r="AT2161" s="142" t="s">
        <v>159</v>
      </c>
      <c r="AU2161" s="142" t="s">
        <v>78</v>
      </c>
      <c r="AV2161" s="12" t="s">
        <v>76</v>
      </c>
      <c r="AW2161" s="12" t="s">
        <v>32</v>
      </c>
      <c r="AX2161" s="12" t="s">
        <v>71</v>
      </c>
      <c r="AY2161" s="142" t="s">
        <v>147</v>
      </c>
    </row>
    <row r="2162" spans="2:65" s="12" customFormat="1" ht="22.5">
      <c r="B2162" s="140"/>
      <c r="D2162" s="141" t="s">
        <v>159</v>
      </c>
      <c r="E2162" s="142" t="s">
        <v>19</v>
      </c>
      <c r="F2162" s="143" t="s">
        <v>3187</v>
      </c>
      <c r="H2162" s="142" t="s">
        <v>19</v>
      </c>
      <c r="I2162" s="144"/>
      <c r="L2162" s="140"/>
      <c r="M2162" s="145"/>
      <c r="T2162" s="146"/>
      <c r="AT2162" s="142" t="s">
        <v>159</v>
      </c>
      <c r="AU2162" s="142" t="s">
        <v>78</v>
      </c>
      <c r="AV2162" s="12" t="s">
        <v>76</v>
      </c>
      <c r="AW2162" s="12" t="s">
        <v>32</v>
      </c>
      <c r="AX2162" s="12" t="s">
        <v>71</v>
      </c>
      <c r="AY2162" s="142" t="s">
        <v>147</v>
      </c>
    </row>
    <row r="2163" spans="2:65" s="13" customFormat="1">
      <c r="B2163" s="147"/>
      <c r="D2163" s="141" t="s">
        <v>159</v>
      </c>
      <c r="E2163" s="148" t="s">
        <v>19</v>
      </c>
      <c r="F2163" s="149" t="s">
        <v>76</v>
      </c>
      <c r="H2163" s="150">
        <v>1</v>
      </c>
      <c r="I2163" s="151"/>
      <c r="L2163" s="147"/>
      <c r="M2163" s="152"/>
      <c r="T2163" s="153"/>
      <c r="AT2163" s="148" t="s">
        <v>159</v>
      </c>
      <c r="AU2163" s="148" t="s">
        <v>78</v>
      </c>
      <c r="AV2163" s="13" t="s">
        <v>78</v>
      </c>
      <c r="AW2163" s="13" t="s">
        <v>32</v>
      </c>
      <c r="AX2163" s="13" t="s">
        <v>76</v>
      </c>
      <c r="AY2163" s="148" t="s">
        <v>147</v>
      </c>
    </row>
    <row r="2164" spans="2:65" s="1" customFormat="1" ht="66.75" customHeight="1">
      <c r="B2164" s="33"/>
      <c r="C2164" s="123" t="s">
        <v>3188</v>
      </c>
      <c r="D2164" s="123" t="s">
        <v>150</v>
      </c>
      <c r="E2164" s="124" t="s">
        <v>3189</v>
      </c>
      <c r="F2164" s="125" t="s">
        <v>3190</v>
      </c>
      <c r="G2164" s="126" t="s">
        <v>166</v>
      </c>
      <c r="H2164" s="127">
        <v>1</v>
      </c>
      <c r="I2164" s="128"/>
      <c r="J2164" s="129">
        <f>ROUND(I2164*H2164,2)</f>
        <v>0</v>
      </c>
      <c r="K2164" s="125" t="s">
        <v>19</v>
      </c>
      <c r="L2164" s="33"/>
      <c r="M2164" s="130" t="s">
        <v>19</v>
      </c>
      <c r="N2164" s="131" t="s">
        <v>42</v>
      </c>
      <c r="P2164" s="132">
        <f>O2164*H2164</f>
        <v>0</v>
      </c>
      <c r="Q2164" s="132">
        <v>0</v>
      </c>
      <c r="R2164" s="132">
        <f>Q2164*H2164</f>
        <v>0</v>
      </c>
      <c r="S2164" s="132">
        <v>0</v>
      </c>
      <c r="T2164" s="133">
        <f>S2164*H2164</f>
        <v>0</v>
      </c>
      <c r="AR2164" s="134" t="s">
        <v>327</v>
      </c>
      <c r="AT2164" s="134" t="s">
        <v>150</v>
      </c>
      <c r="AU2164" s="134" t="s">
        <v>78</v>
      </c>
      <c r="AY2164" s="18" t="s">
        <v>147</v>
      </c>
      <c r="BE2164" s="135">
        <f>IF(N2164="základní",J2164,0)</f>
        <v>0</v>
      </c>
      <c r="BF2164" s="135">
        <f>IF(N2164="snížená",J2164,0)</f>
        <v>0</v>
      </c>
      <c r="BG2164" s="135">
        <f>IF(N2164="zákl. přenesená",J2164,0)</f>
        <v>0</v>
      </c>
      <c r="BH2164" s="135">
        <f>IF(N2164="sníž. přenesená",J2164,0)</f>
        <v>0</v>
      </c>
      <c r="BI2164" s="135">
        <f>IF(N2164="nulová",J2164,0)</f>
        <v>0</v>
      </c>
      <c r="BJ2164" s="18" t="s">
        <v>76</v>
      </c>
      <c r="BK2164" s="135">
        <f>ROUND(I2164*H2164,2)</f>
        <v>0</v>
      </c>
      <c r="BL2164" s="18" t="s">
        <v>327</v>
      </c>
      <c r="BM2164" s="134" t="s">
        <v>3191</v>
      </c>
    </row>
    <row r="2165" spans="2:65" s="12" customFormat="1" ht="33.75">
      <c r="B2165" s="140"/>
      <c r="D2165" s="141" t="s">
        <v>159</v>
      </c>
      <c r="E2165" s="142" t="s">
        <v>19</v>
      </c>
      <c r="F2165" s="143" t="s">
        <v>3192</v>
      </c>
      <c r="H2165" s="142" t="s">
        <v>19</v>
      </c>
      <c r="I2165" s="144"/>
      <c r="L2165" s="140"/>
      <c r="M2165" s="145"/>
      <c r="T2165" s="146"/>
      <c r="AT2165" s="142" t="s">
        <v>159</v>
      </c>
      <c r="AU2165" s="142" t="s">
        <v>78</v>
      </c>
      <c r="AV2165" s="12" t="s">
        <v>76</v>
      </c>
      <c r="AW2165" s="12" t="s">
        <v>32</v>
      </c>
      <c r="AX2165" s="12" t="s">
        <v>71</v>
      </c>
      <c r="AY2165" s="142" t="s">
        <v>147</v>
      </c>
    </row>
    <row r="2166" spans="2:65" s="12" customFormat="1" ht="33.75">
      <c r="B2166" s="140"/>
      <c r="D2166" s="141" t="s">
        <v>159</v>
      </c>
      <c r="E2166" s="142" t="s">
        <v>19</v>
      </c>
      <c r="F2166" s="143" t="s">
        <v>3181</v>
      </c>
      <c r="H2166" s="142" t="s">
        <v>19</v>
      </c>
      <c r="I2166" s="144"/>
      <c r="L2166" s="140"/>
      <c r="M2166" s="145"/>
      <c r="T2166" s="146"/>
      <c r="AT2166" s="142" t="s">
        <v>159</v>
      </c>
      <c r="AU2166" s="142" t="s">
        <v>78</v>
      </c>
      <c r="AV2166" s="12" t="s">
        <v>76</v>
      </c>
      <c r="AW2166" s="12" t="s">
        <v>32</v>
      </c>
      <c r="AX2166" s="12" t="s">
        <v>71</v>
      </c>
      <c r="AY2166" s="142" t="s">
        <v>147</v>
      </c>
    </row>
    <row r="2167" spans="2:65" s="12" customFormat="1" ht="33.75">
      <c r="B2167" s="140"/>
      <c r="D2167" s="141" t="s">
        <v>159</v>
      </c>
      <c r="E2167" s="142" t="s">
        <v>19</v>
      </c>
      <c r="F2167" s="143" t="s">
        <v>3182</v>
      </c>
      <c r="H2167" s="142" t="s">
        <v>19</v>
      </c>
      <c r="I2167" s="144"/>
      <c r="L2167" s="140"/>
      <c r="M2167" s="145"/>
      <c r="T2167" s="146"/>
      <c r="AT2167" s="142" t="s">
        <v>159</v>
      </c>
      <c r="AU2167" s="142" t="s">
        <v>78</v>
      </c>
      <c r="AV2167" s="12" t="s">
        <v>76</v>
      </c>
      <c r="AW2167" s="12" t="s">
        <v>32</v>
      </c>
      <c r="AX2167" s="12" t="s">
        <v>71</v>
      </c>
      <c r="AY2167" s="142" t="s">
        <v>147</v>
      </c>
    </row>
    <row r="2168" spans="2:65" s="12" customFormat="1" ht="33.75">
      <c r="B2168" s="140"/>
      <c r="D2168" s="141" t="s">
        <v>159</v>
      </c>
      <c r="E2168" s="142" t="s">
        <v>19</v>
      </c>
      <c r="F2168" s="143" t="s">
        <v>3183</v>
      </c>
      <c r="H2168" s="142" t="s">
        <v>19</v>
      </c>
      <c r="I2168" s="144"/>
      <c r="L2168" s="140"/>
      <c r="M2168" s="145"/>
      <c r="T2168" s="146"/>
      <c r="AT2168" s="142" t="s">
        <v>159</v>
      </c>
      <c r="AU2168" s="142" t="s">
        <v>78</v>
      </c>
      <c r="AV2168" s="12" t="s">
        <v>76</v>
      </c>
      <c r="AW2168" s="12" t="s">
        <v>32</v>
      </c>
      <c r="AX2168" s="12" t="s">
        <v>71</v>
      </c>
      <c r="AY2168" s="142" t="s">
        <v>147</v>
      </c>
    </row>
    <row r="2169" spans="2:65" s="12" customFormat="1" ht="33.75">
      <c r="B2169" s="140"/>
      <c r="D2169" s="141" t="s">
        <v>159</v>
      </c>
      <c r="E2169" s="142" t="s">
        <v>19</v>
      </c>
      <c r="F2169" s="143" t="s">
        <v>3184</v>
      </c>
      <c r="H2169" s="142" t="s">
        <v>19</v>
      </c>
      <c r="I2169" s="144"/>
      <c r="L2169" s="140"/>
      <c r="M2169" s="145"/>
      <c r="T2169" s="146"/>
      <c r="AT2169" s="142" t="s">
        <v>159</v>
      </c>
      <c r="AU2169" s="142" t="s">
        <v>78</v>
      </c>
      <c r="AV2169" s="12" t="s">
        <v>76</v>
      </c>
      <c r="AW2169" s="12" t="s">
        <v>32</v>
      </c>
      <c r="AX2169" s="12" t="s">
        <v>71</v>
      </c>
      <c r="AY2169" s="142" t="s">
        <v>147</v>
      </c>
    </row>
    <row r="2170" spans="2:65" s="12" customFormat="1" ht="33.75">
      <c r="B2170" s="140"/>
      <c r="D2170" s="141" t="s">
        <v>159</v>
      </c>
      <c r="E2170" s="142" t="s">
        <v>19</v>
      </c>
      <c r="F2170" s="143" t="s">
        <v>3185</v>
      </c>
      <c r="H2170" s="142" t="s">
        <v>19</v>
      </c>
      <c r="I2170" s="144"/>
      <c r="L2170" s="140"/>
      <c r="M2170" s="145"/>
      <c r="T2170" s="146"/>
      <c r="AT2170" s="142" t="s">
        <v>159</v>
      </c>
      <c r="AU2170" s="142" t="s">
        <v>78</v>
      </c>
      <c r="AV2170" s="12" t="s">
        <v>76</v>
      </c>
      <c r="AW2170" s="12" t="s">
        <v>32</v>
      </c>
      <c r="AX2170" s="12" t="s">
        <v>71</v>
      </c>
      <c r="AY2170" s="142" t="s">
        <v>147</v>
      </c>
    </row>
    <row r="2171" spans="2:65" s="12" customFormat="1" ht="33.75">
      <c r="B2171" s="140"/>
      <c r="D2171" s="141" t="s">
        <v>159</v>
      </c>
      <c r="E2171" s="142" t="s">
        <v>19</v>
      </c>
      <c r="F2171" s="143" t="s">
        <v>3186</v>
      </c>
      <c r="H2171" s="142" t="s">
        <v>19</v>
      </c>
      <c r="I2171" s="144"/>
      <c r="L2171" s="140"/>
      <c r="M2171" s="145"/>
      <c r="T2171" s="146"/>
      <c r="AT2171" s="142" t="s">
        <v>159</v>
      </c>
      <c r="AU2171" s="142" t="s">
        <v>78</v>
      </c>
      <c r="AV2171" s="12" t="s">
        <v>76</v>
      </c>
      <c r="AW2171" s="12" t="s">
        <v>32</v>
      </c>
      <c r="AX2171" s="12" t="s">
        <v>71</v>
      </c>
      <c r="AY2171" s="142" t="s">
        <v>147</v>
      </c>
    </row>
    <row r="2172" spans="2:65" s="12" customFormat="1" ht="22.5">
      <c r="B2172" s="140"/>
      <c r="D2172" s="141" t="s">
        <v>159</v>
      </c>
      <c r="E2172" s="142" t="s">
        <v>19</v>
      </c>
      <c r="F2172" s="143" t="s">
        <v>3187</v>
      </c>
      <c r="H2172" s="142" t="s">
        <v>19</v>
      </c>
      <c r="I2172" s="144"/>
      <c r="L2172" s="140"/>
      <c r="M2172" s="145"/>
      <c r="T2172" s="146"/>
      <c r="AT2172" s="142" t="s">
        <v>159</v>
      </c>
      <c r="AU2172" s="142" t="s">
        <v>78</v>
      </c>
      <c r="AV2172" s="12" t="s">
        <v>76</v>
      </c>
      <c r="AW2172" s="12" t="s">
        <v>32</v>
      </c>
      <c r="AX2172" s="12" t="s">
        <v>71</v>
      </c>
      <c r="AY2172" s="142" t="s">
        <v>147</v>
      </c>
    </row>
    <row r="2173" spans="2:65" s="13" customFormat="1">
      <c r="B2173" s="147"/>
      <c r="D2173" s="141" t="s">
        <v>159</v>
      </c>
      <c r="E2173" s="148" t="s">
        <v>19</v>
      </c>
      <c r="F2173" s="149" t="s">
        <v>76</v>
      </c>
      <c r="H2173" s="150">
        <v>1</v>
      </c>
      <c r="I2173" s="151"/>
      <c r="L2173" s="147"/>
      <c r="M2173" s="152"/>
      <c r="T2173" s="153"/>
      <c r="AT2173" s="148" t="s">
        <v>159</v>
      </c>
      <c r="AU2173" s="148" t="s">
        <v>78</v>
      </c>
      <c r="AV2173" s="13" t="s">
        <v>78</v>
      </c>
      <c r="AW2173" s="13" t="s">
        <v>32</v>
      </c>
      <c r="AX2173" s="13" t="s">
        <v>76</v>
      </c>
      <c r="AY2173" s="148" t="s">
        <v>147</v>
      </c>
    </row>
    <row r="2174" spans="2:65" s="1" customFormat="1" ht="24.2" customHeight="1">
      <c r="B2174" s="33"/>
      <c r="C2174" s="123" t="s">
        <v>3193</v>
      </c>
      <c r="D2174" s="123" t="s">
        <v>150</v>
      </c>
      <c r="E2174" s="124" t="s">
        <v>3194</v>
      </c>
      <c r="F2174" s="125" t="s">
        <v>3195</v>
      </c>
      <c r="G2174" s="126" t="s">
        <v>166</v>
      </c>
      <c r="H2174" s="127">
        <v>1</v>
      </c>
      <c r="I2174" s="128"/>
      <c r="J2174" s="129">
        <f>ROUND(I2174*H2174,2)</f>
        <v>0</v>
      </c>
      <c r="K2174" s="125" t="s">
        <v>19</v>
      </c>
      <c r="L2174" s="33"/>
      <c r="M2174" s="130" t="s">
        <v>19</v>
      </c>
      <c r="N2174" s="131" t="s">
        <v>42</v>
      </c>
      <c r="P2174" s="132">
        <f>O2174*H2174</f>
        <v>0</v>
      </c>
      <c r="Q2174" s="132">
        <v>0</v>
      </c>
      <c r="R2174" s="132">
        <f>Q2174*H2174</f>
        <v>0</v>
      </c>
      <c r="S2174" s="132">
        <v>0</v>
      </c>
      <c r="T2174" s="133">
        <f>S2174*H2174</f>
        <v>0</v>
      </c>
      <c r="AR2174" s="134" t="s">
        <v>327</v>
      </c>
      <c r="AT2174" s="134" t="s">
        <v>150</v>
      </c>
      <c r="AU2174" s="134" t="s">
        <v>78</v>
      </c>
      <c r="AY2174" s="18" t="s">
        <v>147</v>
      </c>
      <c r="BE2174" s="135">
        <f>IF(N2174="základní",J2174,0)</f>
        <v>0</v>
      </c>
      <c r="BF2174" s="135">
        <f>IF(N2174="snížená",J2174,0)</f>
        <v>0</v>
      </c>
      <c r="BG2174" s="135">
        <f>IF(N2174="zákl. přenesená",J2174,0)</f>
        <v>0</v>
      </c>
      <c r="BH2174" s="135">
        <f>IF(N2174="sníž. přenesená",J2174,0)</f>
        <v>0</v>
      </c>
      <c r="BI2174" s="135">
        <f>IF(N2174="nulová",J2174,0)</f>
        <v>0</v>
      </c>
      <c r="BJ2174" s="18" t="s">
        <v>76</v>
      </c>
      <c r="BK2174" s="135">
        <f>ROUND(I2174*H2174,2)</f>
        <v>0</v>
      </c>
      <c r="BL2174" s="18" t="s">
        <v>327</v>
      </c>
      <c r="BM2174" s="134" t="s">
        <v>3196</v>
      </c>
    </row>
    <row r="2175" spans="2:65" s="12" customFormat="1" ht="33.75">
      <c r="B2175" s="140"/>
      <c r="D2175" s="141" t="s">
        <v>159</v>
      </c>
      <c r="E2175" s="142" t="s">
        <v>19</v>
      </c>
      <c r="F2175" s="143" t="s">
        <v>3197</v>
      </c>
      <c r="H2175" s="142" t="s">
        <v>19</v>
      </c>
      <c r="I2175" s="144"/>
      <c r="L2175" s="140"/>
      <c r="M2175" s="145"/>
      <c r="T2175" s="146"/>
      <c r="AT2175" s="142" t="s">
        <v>159</v>
      </c>
      <c r="AU2175" s="142" t="s">
        <v>78</v>
      </c>
      <c r="AV2175" s="12" t="s">
        <v>76</v>
      </c>
      <c r="AW2175" s="12" t="s">
        <v>32</v>
      </c>
      <c r="AX2175" s="12" t="s">
        <v>71</v>
      </c>
      <c r="AY2175" s="142" t="s">
        <v>147</v>
      </c>
    </row>
    <row r="2176" spans="2:65" s="12" customFormat="1">
      <c r="B2176" s="140"/>
      <c r="D2176" s="141" t="s">
        <v>159</v>
      </c>
      <c r="E2176" s="142" t="s">
        <v>19</v>
      </c>
      <c r="F2176" s="143" t="s">
        <v>3198</v>
      </c>
      <c r="H2176" s="142" t="s">
        <v>19</v>
      </c>
      <c r="I2176" s="144"/>
      <c r="L2176" s="140"/>
      <c r="M2176" s="145"/>
      <c r="T2176" s="146"/>
      <c r="AT2176" s="142" t="s">
        <v>159</v>
      </c>
      <c r="AU2176" s="142" t="s">
        <v>78</v>
      </c>
      <c r="AV2176" s="12" t="s">
        <v>76</v>
      </c>
      <c r="AW2176" s="12" t="s">
        <v>32</v>
      </c>
      <c r="AX2176" s="12" t="s">
        <v>71</v>
      </c>
      <c r="AY2176" s="142" t="s">
        <v>147</v>
      </c>
    </row>
    <row r="2177" spans="2:65" s="13" customFormat="1">
      <c r="B2177" s="147"/>
      <c r="D2177" s="141" t="s">
        <v>159</v>
      </c>
      <c r="E2177" s="148" t="s">
        <v>19</v>
      </c>
      <c r="F2177" s="149" t="s">
        <v>76</v>
      </c>
      <c r="H2177" s="150">
        <v>1</v>
      </c>
      <c r="I2177" s="151"/>
      <c r="L2177" s="147"/>
      <c r="M2177" s="152"/>
      <c r="T2177" s="153"/>
      <c r="AT2177" s="148" t="s">
        <v>159</v>
      </c>
      <c r="AU2177" s="148" t="s">
        <v>78</v>
      </c>
      <c r="AV2177" s="13" t="s">
        <v>78</v>
      </c>
      <c r="AW2177" s="13" t="s">
        <v>32</v>
      </c>
      <c r="AX2177" s="13" t="s">
        <v>76</v>
      </c>
      <c r="AY2177" s="148" t="s">
        <v>147</v>
      </c>
    </row>
    <row r="2178" spans="2:65" s="1" customFormat="1" ht="55.5" customHeight="1">
      <c r="B2178" s="33"/>
      <c r="C2178" s="123" t="s">
        <v>3199</v>
      </c>
      <c r="D2178" s="123" t="s">
        <v>150</v>
      </c>
      <c r="E2178" s="124" t="s">
        <v>3200</v>
      </c>
      <c r="F2178" s="125" t="s">
        <v>3201</v>
      </c>
      <c r="G2178" s="126" t="s">
        <v>166</v>
      </c>
      <c r="H2178" s="127">
        <v>1</v>
      </c>
      <c r="I2178" s="128"/>
      <c r="J2178" s="129">
        <f>ROUND(I2178*H2178,2)</f>
        <v>0</v>
      </c>
      <c r="K2178" s="125" t="s">
        <v>19</v>
      </c>
      <c r="L2178" s="33"/>
      <c r="M2178" s="130" t="s">
        <v>19</v>
      </c>
      <c r="N2178" s="131" t="s">
        <v>42</v>
      </c>
      <c r="P2178" s="132">
        <f>O2178*H2178</f>
        <v>0</v>
      </c>
      <c r="Q2178" s="132">
        <v>0</v>
      </c>
      <c r="R2178" s="132">
        <f>Q2178*H2178</f>
        <v>0</v>
      </c>
      <c r="S2178" s="132">
        <v>0</v>
      </c>
      <c r="T2178" s="133">
        <f>S2178*H2178</f>
        <v>0</v>
      </c>
      <c r="AR2178" s="134" t="s">
        <v>327</v>
      </c>
      <c r="AT2178" s="134" t="s">
        <v>150</v>
      </c>
      <c r="AU2178" s="134" t="s">
        <v>78</v>
      </c>
      <c r="AY2178" s="18" t="s">
        <v>147</v>
      </c>
      <c r="BE2178" s="135">
        <f>IF(N2178="základní",J2178,0)</f>
        <v>0</v>
      </c>
      <c r="BF2178" s="135">
        <f>IF(N2178="snížená",J2178,0)</f>
        <v>0</v>
      </c>
      <c r="BG2178" s="135">
        <f>IF(N2178="zákl. přenesená",J2178,0)</f>
        <v>0</v>
      </c>
      <c r="BH2178" s="135">
        <f>IF(N2178="sníž. přenesená",J2178,0)</f>
        <v>0</v>
      </c>
      <c r="BI2178" s="135">
        <f>IF(N2178="nulová",J2178,0)</f>
        <v>0</v>
      </c>
      <c r="BJ2178" s="18" t="s">
        <v>76</v>
      </c>
      <c r="BK2178" s="135">
        <f>ROUND(I2178*H2178,2)</f>
        <v>0</v>
      </c>
      <c r="BL2178" s="18" t="s">
        <v>327</v>
      </c>
      <c r="BM2178" s="134" t="s">
        <v>3202</v>
      </c>
    </row>
    <row r="2179" spans="2:65" s="12" customFormat="1" ht="33.75">
      <c r="B2179" s="140"/>
      <c r="D2179" s="141" t="s">
        <v>159</v>
      </c>
      <c r="E2179" s="142" t="s">
        <v>19</v>
      </c>
      <c r="F2179" s="143" t="s">
        <v>3203</v>
      </c>
      <c r="H2179" s="142" t="s">
        <v>19</v>
      </c>
      <c r="I2179" s="144"/>
      <c r="L2179" s="140"/>
      <c r="M2179" s="145"/>
      <c r="T2179" s="146"/>
      <c r="AT2179" s="142" t="s">
        <v>159</v>
      </c>
      <c r="AU2179" s="142" t="s">
        <v>78</v>
      </c>
      <c r="AV2179" s="12" t="s">
        <v>76</v>
      </c>
      <c r="AW2179" s="12" t="s">
        <v>32</v>
      </c>
      <c r="AX2179" s="12" t="s">
        <v>71</v>
      </c>
      <c r="AY2179" s="142" t="s">
        <v>147</v>
      </c>
    </row>
    <row r="2180" spans="2:65" s="12" customFormat="1" ht="33.75">
      <c r="B2180" s="140"/>
      <c r="D2180" s="141" t="s">
        <v>159</v>
      </c>
      <c r="E2180" s="142" t="s">
        <v>19</v>
      </c>
      <c r="F2180" s="143" t="s">
        <v>3204</v>
      </c>
      <c r="H2180" s="142" t="s">
        <v>19</v>
      </c>
      <c r="I2180" s="144"/>
      <c r="L2180" s="140"/>
      <c r="M2180" s="145"/>
      <c r="T2180" s="146"/>
      <c r="AT2180" s="142" t="s">
        <v>159</v>
      </c>
      <c r="AU2180" s="142" t="s">
        <v>78</v>
      </c>
      <c r="AV2180" s="12" t="s">
        <v>76</v>
      </c>
      <c r="AW2180" s="12" t="s">
        <v>32</v>
      </c>
      <c r="AX2180" s="12" t="s">
        <v>71</v>
      </c>
      <c r="AY2180" s="142" t="s">
        <v>147</v>
      </c>
    </row>
    <row r="2181" spans="2:65" s="12" customFormat="1" ht="33.75">
      <c r="B2181" s="140"/>
      <c r="D2181" s="141" t="s">
        <v>159</v>
      </c>
      <c r="E2181" s="142" t="s">
        <v>19</v>
      </c>
      <c r="F2181" s="143" t="s">
        <v>3205</v>
      </c>
      <c r="H2181" s="142" t="s">
        <v>19</v>
      </c>
      <c r="I2181" s="144"/>
      <c r="L2181" s="140"/>
      <c r="M2181" s="145"/>
      <c r="T2181" s="146"/>
      <c r="AT2181" s="142" t="s">
        <v>159</v>
      </c>
      <c r="AU2181" s="142" t="s">
        <v>78</v>
      </c>
      <c r="AV2181" s="12" t="s">
        <v>76</v>
      </c>
      <c r="AW2181" s="12" t="s">
        <v>32</v>
      </c>
      <c r="AX2181" s="12" t="s">
        <v>71</v>
      </c>
      <c r="AY2181" s="142" t="s">
        <v>147</v>
      </c>
    </row>
    <row r="2182" spans="2:65" s="12" customFormat="1" ht="33.75">
      <c r="B2182" s="140"/>
      <c r="D2182" s="141" t="s">
        <v>159</v>
      </c>
      <c r="E2182" s="142" t="s">
        <v>19</v>
      </c>
      <c r="F2182" s="143" t="s">
        <v>3206</v>
      </c>
      <c r="H2182" s="142" t="s">
        <v>19</v>
      </c>
      <c r="I2182" s="144"/>
      <c r="L2182" s="140"/>
      <c r="M2182" s="145"/>
      <c r="T2182" s="146"/>
      <c r="AT2182" s="142" t="s">
        <v>159</v>
      </c>
      <c r="AU2182" s="142" t="s">
        <v>78</v>
      </c>
      <c r="AV2182" s="12" t="s">
        <v>76</v>
      </c>
      <c r="AW2182" s="12" t="s">
        <v>32</v>
      </c>
      <c r="AX2182" s="12" t="s">
        <v>71</v>
      </c>
      <c r="AY2182" s="142" t="s">
        <v>147</v>
      </c>
    </row>
    <row r="2183" spans="2:65" s="12" customFormat="1" ht="33.75">
      <c r="B2183" s="140"/>
      <c r="D2183" s="141" t="s">
        <v>159</v>
      </c>
      <c r="E2183" s="142" t="s">
        <v>19</v>
      </c>
      <c r="F2183" s="143" t="s">
        <v>3207</v>
      </c>
      <c r="H2183" s="142" t="s">
        <v>19</v>
      </c>
      <c r="I2183" s="144"/>
      <c r="L2183" s="140"/>
      <c r="M2183" s="145"/>
      <c r="T2183" s="146"/>
      <c r="AT2183" s="142" t="s">
        <v>159</v>
      </c>
      <c r="AU2183" s="142" t="s">
        <v>78</v>
      </c>
      <c r="AV2183" s="12" t="s">
        <v>76</v>
      </c>
      <c r="AW2183" s="12" t="s">
        <v>32</v>
      </c>
      <c r="AX2183" s="12" t="s">
        <v>71</v>
      </c>
      <c r="AY2183" s="142" t="s">
        <v>147</v>
      </c>
    </row>
    <row r="2184" spans="2:65" s="12" customFormat="1">
      <c r="B2184" s="140"/>
      <c r="D2184" s="141" t="s">
        <v>159</v>
      </c>
      <c r="E2184" s="142" t="s">
        <v>19</v>
      </c>
      <c r="F2184" s="143" t="s">
        <v>3208</v>
      </c>
      <c r="H2184" s="142" t="s">
        <v>19</v>
      </c>
      <c r="I2184" s="144"/>
      <c r="L2184" s="140"/>
      <c r="M2184" s="145"/>
      <c r="T2184" s="146"/>
      <c r="AT2184" s="142" t="s">
        <v>159</v>
      </c>
      <c r="AU2184" s="142" t="s">
        <v>78</v>
      </c>
      <c r="AV2184" s="12" t="s">
        <v>76</v>
      </c>
      <c r="AW2184" s="12" t="s">
        <v>32</v>
      </c>
      <c r="AX2184" s="12" t="s">
        <v>71</v>
      </c>
      <c r="AY2184" s="142" t="s">
        <v>147</v>
      </c>
    </row>
    <row r="2185" spans="2:65" s="13" customFormat="1">
      <c r="B2185" s="147"/>
      <c r="D2185" s="141" t="s">
        <v>159</v>
      </c>
      <c r="E2185" s="148" t="s">
        <v>19</v>
      </c>
      <c r="F2185" s="149" t="s">
        <v>76</v>
      </c>
      <c r="H2185" s="150">
        <v>1</v>
      </c>
      <c r="I2185" s="151"/>
      <c r="L2185" s="147"/>
      <c r="M2185" s="152"/>
      <c r="T2185" s="153"/>
      <c r="AT2185" s="148" t="s">
        <v>159</v>
      </c>
      <c r="AU2185" s="148" t="s">
        <v>78</v>
      </c>
      <c r="AV2185" s="13" t="s">
        <v>78</v>
      </c>
      <c r="AW2185" s="13" t="s">
        <v>32</v>
      </c>
      <c r="AX2185" s="13" t="s">
        <v>76</v>
      </c>
      <c r="AY2185" s="148" t="s">
        <v>147</v>
      </c>
    </row>
    <row r="2186" spans="2:65" s="1" customFormat="1" ht="37.9" customHeight="1">
      <c r="B2186" s="33"/>
      <c r="C2186" s="123" t="s">
        <v>3209</v>
      </c>
      <c r="D2186" s="123" t="s">
        <v>150</v>
      </c>
      <c r="E2186" s="124" t="s">
        <v>3210</v>
      </c>
      <c r="F2186" s="125" t="s">
        <v>3211</v>
      </c>
      <c r="G2186" s="126" t="s">
        <v>166</v>
      </c>
      <c r="H2186" s="127">
        <v>1</v>
      </c>
      <c r="I2186" s="128"/>
      <c r="J2186" s="129">
        <f>ROUND(I2186*H2186,2)</f>
        <v>0</v>
      </c>
      <c r="K2186" s="125" t="s">
        <v>19</v>
      </c>
      <c r="L2186" s="33"/>
      <c r="M2186" s="130" t="s">
        <v>19</v>
      </c>
      <c r="N2186" s="131" t="s">
        <v>42</v>
      </c>
      <c r="P2186" s="132">
        <f>O2186*H2186</f>
        <v>0</v>
      </c>
      <c r="Q2186" s="132">
        <v>0</v>
      </c>
      <c r="R2186" s="132">
        <f>Q2186*H2186</f>
        <v>0</v>
      </c>
      <c r="S2186" s="132">
        <v>0</v>
      </c>
      <c r="T2186" s="133">
        <f>S2186*H2186</f>
        <v>0</v>
      </c>
      <c r="AR2186" s="134" t="s">
        <v>327</v>
      </c>
      <c r="AT2186" s="134" t="s">
        <v>150</v>
      </c>
      <c r="AU2186" s="134" t="s">
        <v>78</v>
      </c>
      <c r="AY2186" s="18" t="s">
        <v>147</v>
      </c>
      <c r="BE2186" s="135">
        <f>IF(N2186="základní",J2186,0)</f>
        <v>0</v>
      </c>
      <c r="BF2186" s="135">
        <f>IF(N2186="snížená",J2186,0)</f>
        <v>0</v>
      </c>
      <c r="BG2186" s="135">
        <f>IF(N2186="zákl. přenesená",J2186,0)</f>
        <v>0</v>
      </c>
      <c r="BH2186" s="135">
        <f>IF(N2186="sníž. přenesená",J2186,0)</f>
        <v>0</v>
      </c>
      <c r="BI2186" s="135">
        <f>IF(N2186="nulová",J2186,0)</f>
        <v>0</v>
      </c>
      <c r="BJ2186" s="18" t="s">
        <v>76</v>
      </c>
      <c r="BK2186" s="135">
        <f>ROUND(I2186*H2186,2)</f>
        <v>0</v>
      </c>
      <c r="BL2186" s="18" t="s">
        <v>327</v>
      </c>
      <c r="BM2186" s="134" t="s">
        <v>3212</v>
      </c>
    </row>
    <row r="2187" spans="2:65" s="12" customFormat="1" ht="33.75">
      <c r="B2187" s="140"/>
      <c r="D2187" s="141" t="s">
        <v>159</v>
      </c>
      <c r="E2187" s="142" t="s">
        <v>19</v>
      </c>
      <c r="F2187" s="143" t="s">
        <v>3213</v>
      </c>
      <c r="H2187" s="142" t="s">
        <v>19</v>
      </c>
      <c r="I2187" s="144"/>
      <c r="L2187" s="140"/>
      <c r="M2187" s="145"/>
      <c r="T2187" s="146"/>
      <c r="AT2187" s="142" t="s">
        <v>159</v>
      </c>
      <c r="AU2187" s="142" t="s">
        <v>78</v>
      </c>
      <c r="AV2187" s="12" t="s">
        <v>76</v>
      </c>
      <c r="AW2187" s="12" t="s">
        <v>32</v>
      </c>
      <c r="AX2187" s="12" t="s">
        <v>71</v>
      </c>
      <c r="AY2187" s="142" t="s">
        <v>147</v>
      </c>
    </row>
    <row r="2188" spans="2:65" s="12" customFormat="1" ht="33.75">
      <c r="B2188" s="140"/>
      <c r="D2188" s="141" t="s">
        <v>159</v>
      </c>
      <c r="E2188" s="142" t="s">
        <v>19</v>
      </c>
      <c r="F2188" s="143" t="s">
        <v>3214</v>
      </c>
      <c r="H2188" s="142" t="s">
        <v>19</v>
      </c>
      <c r="I2188" s="144"/>
      <c r="L2188" s="140"/>
      <c r="M2188" s="145"/>
      <c r="T2188" s="146"/>
      <c r="AT2188" s="142" t="s">
        <v>159</v>
      </c>
      <c r="AU2188" s="142" t="s">
        <v>78</v>
      </c>
      <c r="AV2188" s="12" t="s">
        <v>76</v>
      </c>
      <c r="AW2188" s="12" t="s">
        <v>32</v>
      </c>
      <c r="AX2188" s="12" t="s">
        <v>71</v>
      </c>
      <c r="AY2188" s="142" t="s">
        <v>147</v>
      </c>
    </row>
    <row r="2189" spans="2:65" s="12" customFormat="1" ht="33.75">
      <c r="B2189" s="140"/>
      <c r="D2189" s="141" t="s">
        <v>159</v>
      </c>
      <c r="E2189" s="142" t="s">
        <v>19</v>
      </c>
      <c r="F2189" s="143" t="s">
        <v>3215</v>
      </c>
      <c r="H2189" s="142" t="s">
        <v>19</v>
      </c>
      <c r="I2189" s="144"/>
      <c r="L2189" s="140"/>
      <c r="M2189" s="145"/>
      <c r="T2189" s="146"/>
      <c r="AT2189" s="142" t="s">
        <v>159</v>
      </c>
      <c r="AU2189" s="142" t="s">
        <v>78</v>
      </c>
      <c r="AV2189" s="12" t="s">
        <v>76</v>
      </c>
      <c r="AW2189" s="12" t="s">
        <v>32</v>
      </c>
      <c r="AX2189" s="12" t="s">
        <v>71</v>
      </c>
      <c r="AY2189" s="142" t="s">
        <v>147</v>
      </c>
    </row>
    <row r="2190" spans="2:65" s="12" customFormat="1">
      <c r="B2190" s="140"/>
      <c r="D2190" s="141" t="s">
        <v>159</v>
      </c>
      <c r="E2190" s="142" t="s">
        <v>19</v>
      </c>
      <c r="F2190" s="143" t="s">
        <v>3216</v>
      </c>
      <c r="H2190" s="142" t="s">
        <v>19</v>
      </c>
      <c r="I2190" s="144"/>
      <c r="L2190" s="140"/>
      <c r="M2190" s="145"/>
      <c r="T2190" s="146"/>
      <c r="AT2190" s="142" t="s">
        <v>159</v>
      </c>
      <c r="AU2190" s="142" t="s">
        <v>78</v>
      </c>
      <c r="AV2190" s="12" t="s">
        <v>76</v>
      </c>
      <c r="AW2190" s="12" t="s">
        <v>32</v>
      </c>
      <c r="AX2190" s="12" t="s">
        <v>71</v>
      </c>
      <c r="AY2190" s="142" t="s">
        <v>147</v>
      </c>
    </row>
    <row r="2191" spans="2:65" s="13" customFormat="1">
      <c r="B2191" s="147"/>
      <c r="D2191" s="141" t="s">
        <v>159</v>
      </c>
      <c r="E2191" s="148" t="s">
        <v>19</v>
      </c>
      <c r="F2191" s="149" t="s">
        <v>76</v>
      </c>
      <c r="H2191" s="150">
        <v>1</v>
      </c>
      <c r="I2191" s="151"/>
      <c r="L2191" s="147"/>
      <c r="M2191" s="152"/>
      <c r="T2191" s="153"/>
      <c r="AT2191" s="148" t="s">
        <v>159</v>
      </c>
      <c r="AU2191" s="148" t="s">
        <v>78</v>
      </c>
      <c r="AV2191" s="13" t="s">
        <v>78</v>
      </c>
      <c r="AW2191" s="13" t="s">
        <v>32</v>
      </c>
      <c r="AX2191" s="13" t="s">
        <v>76</v>
      </c>
      <c r="AY2191" s="148" t="s">
        <v>147</v>
      </c>
    </row>
    <row r="2192" spans="2:65" s="1" customFormat="1" ht="21.75" customHeight="1">
      <c r="B2192" s="33"/>
      <c r="C2192" s="123" t="s">
        <v>3217</v>
      </c>
      <c r="D2192" s="123" t="s">
        <v>150</v>
      </c>
      <c r="E2192" s="124" t="s">
        <v>3218</v>
      </c>
      <c r="F2192" s="125" t="s">
        <v>3219</v>
      </c>
      <c r="G2192" s="126" t="s">
        <v>166</v>
      </c>
      <c r="H2192" s="127">
        <v>1</v>
      </c>
      <c r="I2192" s="128"/>
      <c r="J2192" s="129">
        <f>ROUND(I2192*H2192,2)</f>
        <v>0</v>
      </c>
      <c r="K2192" s="125" t="s">
        <v>19</v>
      </c>
      <c r="L2192" s="33"/>
      <c r="M2192" s="130" t="s">
        <v>19</v>
      </c>
      <c r="N2192" s="131" t="s">
        <v>42</v>
      </c>
      <c r="P2192" s="132">
        <f>O2192*H2192</f>
        <v>0</v>
      </c>
      <c r="Q2192" s="132">
        <v>0</v>
      </c>
      <c r="R2192" s="132">
        <f>Q2192*H2192</f>
        <v>0</v>
      </c>
      <c r="S2192" s="132">
        <v>0</v>
      </c>
      <c r="T2192" s="133">
        <f>S2192*H2192</f>
        <v>0</v>
      </c>
      <c r="AR2192" s="134" t="s">
        <v>327</v>
      </c>
      <c r="AT2192" s="134" t="s">
        <v>150</v>
      </c>
      <c r="AU2192" s="134" t="s">
        <v>78</v>
      </c>
      <c r="AY2192" s="18" t="s">
        <v>147</v>
      </c>
      <c r="BE2192" s="135">
        <f>IF(N2192="základní",J2192,0)</f>
        <v>0</v>
      </c>
      <c r="BF2192" s="135">
        <f>IF(N2192="snížená",J2192,0)</f>
        <v>0</v>
      </c>
      <c r="BG2192" s="135">
        <f>IF(N2192="zákl. přenesená",J2192,0)</f>
        <v>0</v>
      </c>
      <c r="BH2192" s="135">
        <f>IF(N2192="sníž. přenesená",J2192,0)</f>
        <v>0</v>
      </c>
      <c r="BI2192" s="135">
        <f>IF(N2192="nulová",J2192,0)</f>
        <v>0</v>
      </c>
      <c r="BJ2192" s="18" t="s">
        <v>76</v>
      </c>
      <c r="BK2192" s="135">
        <f>ROUND(I2192*H2192,2)</f>
        <v>0</v>
      </c>
      <c r="BL2192" s="18" t="s">
        <v>327</v>
      </c>
      <c r="BM2192" s="134" t="s">
        <v>3220</v>
      </c>
    </row>
    <row r="2193" spans="2:65" s="12" customFormat="1" ht="33.75">
      <c r="B2193" s="140"/>
      <c r="D2193" s="141" t="s">
        <v>159</v>
      </c>
      <c r="E2193" s="142" t="s">
        <v>19</v>
      </c>
      <c r="F2193" s="143" t="s">
        <v>3221</v>
      </c>
      <c r="H2193" s="142" t="s">
        <v>19</v>
      </c>
      <c r="I2193" s="144"/>
      <c r="L2193" s="140"/>
      <c r="M2193" s="145"/>
      <c r="T2193" s="146"/>
      <c r="AT2193" s="142" t="s">
        <v>159</v>
      </c>
      <c r="AU2193" s="142" t="s">
        <v>78</v>
      </c>
      <c r="AV2193" s="12" t="s">
        <v>76</v>
      </c>
      <c r="AW2193" s="12" t="s">
        <v>32</v>
      </c>
      <c r="AX2193" s="12" t="s">
        <v>71</v>
      </c>
      <c r="AY2193" s="142" t="s">
        <v>147</v>
      </c>
    </row>
    <row r="2194" spans="2:65" s="12" customFormat="1" ht="33.75">
      <c r="B2194" s="140"/>
      <c r="D2194" s="141" t="s">
        <v>159</v>
      </c>
      <c r="E2194" s="142" t="s">
        <v>19</v>
      </c>
      <c r="F2194" s="143" t="s">
        <v>3222</v>
      </c>
      <c r="H2194" s="142" t="s">
        <v>19</v>
      </c>
      <c r="I2194" s="144"/>
      <c r="L2194" s="140"/>
      <c r="M2194" s="145"/>
      <c r="T2194" s="146"/>
      <c r="AT2194" s="142" t="s">
        <v>159</v>
      </c>
      <c r="AU2194" s="142" t="s">
        <v>78</v>
      </c>
      <c r="AV2194" s="12" t="s">
        <v>76</v>
      </c>
      <c r="AW2194" s="12" t="s">
        <v>32</v>
      </c>
      <c r="AX2194" s="12" t="s">
        <v>71</v>
      </c>
      <c r="AY2194" s="142" t="s">
        <v>147</v>
      </c>
    </row>
    <row r="2195" spans="2:65" s="12" customFormat="1" ht="22.5">
      <c r="B2195" s="140"/>
      <c r="D2195" s="141" t="s">
        <v>159</v>
      </c>
      <c r="E2195" s="142" t="s">
        <v>19</v>
      </c>
      <c r="F2195" s="143" t="s">
        <v>3223</v>
      </c>
      <c r="H2195" s="142" t="s">
        <v>19</v>
      </c>
      <c r="I2195" s="144"/>
      <c r="L2195" s="140"/>
      <c r="M2195" s="145"/>
      <c r="T2195" s="146"/>
      <c r="AT2195" s="142" t="s">
        <v>159</v>
      </c>
      <c r="AU2195" s="142" t="s">
        <v>78</v>
      </c>
      <c r="AV2195" s="12" t="s">
        <v>76</v>
      </c>
      <c r="AW2195" s="12" t="s">
        <v>32</v>
      </c>
      <c r="AX2195" s="12" t="s">
        <v>71</v>
      </c>
      <c r="AY2195" s="142" t="s">
        <v>147</v>
      </c>
    </row>
    <row r="2196" spans="2:65" s="13" customFormat="1">
      <c r="B2196" s="147"/>
      <c r="D2196" s="141" t="s">
        <v>159</v>
      </c>
      <c r="E2196" s="148" t="s">
        <v>19</v>
      </c>
      <c r="F2196" s="149" t="s">
        <v>76</v>
      </c>
      <c r="H2196" s="150">
        <v>1</v>
      </c>
      <c r="I2196" s="151"/>
      <c r="L2196" s="147"/>
      <c r="M2196" s="152"/>
      <c r="T2196" s="153"/>
      <c r="AT2196" s="148" t="s">
        <v>159</v>
      </c>
      <c r="AU2196" s="148" t="s">
        <v>78</v>
      </c>
      <c r="AV2196" s="13" t="s">
        <v>78</v>
      </c>
      <c r="AW2196" s="13" t="s">
        <v>32</v>
      </c>
      <c r="AX2196" s="13" t="s">
        <v>76</v>
      </c>
      <c r="AY2196" s="148" t="s">
        <v>147</v>
      </c>
    </row>
    <row r="2197" spans="2:65" s="1" customFormat="1" ht="24.2" customHeight="1">
      <c r="B2197" s="33"/>
      <c r="C2197" s="123" t="s">
        <v>3224</v>
      </c>
      <c r="D2197" s="123" t="s">
        <v>150</v>
      </c>
      <c r="E2197" s="124" t="s">
        <v>3225</v>
      </c>
      <c r="F2197" s="125" t="s">
        <v>3226</v>
      </c>
      <c r="G2197" s="126" t="s">
        <v>166</v>
      </c>
      <c r="H2197" s="127">
        <v>1</v>
      </c>
      <c r="I2197" s="128"/>
      <c r="J2197" s="129">
        <f>ROUND(I2197*H2197,2)</f>
        <v>0</v>
      </c>
      <c r="K2197" s="125" t="s">
        <v>19</v>
      </c>
      <c r="L2197" s="33"/>
      <c r="M2197" s="130" t="s">
        <v>19</v>
      </c>
      <c r="N2197" s="131" t="s">
        <v>42</v>
      </c>
      <c r="P2197" s="132">
        <f>O2197*H2197</f>
        <v>0</v>
      </c>
      <c r="Q2197" s="132">
        <v>0</v>
      </c>
      <c r="R2197" s="132">
        <f>Q2197*H2197</f>
        <v>0</v>
      </c>
      <c r="S2197" s="132">
        <v>0</v>
      </c>
      <c r="T2197" s="133">
        <f>S2197*H2197</f>
        <v>0</v>
      </c>
      <c r="AR2197" s="134" t="s">
        <v>327</v>
      </c>
      <c r="AT2197" s="134" t="s">
        <v>150</v>
      </c>
      <c r="AU2197" s="134" t="s">
        <v>78</v>
      </c>
      <c r="AY2197" s="18" t="s">
        <v>147</v>
      </c>
      <c r="BE2197" s="135">
        <f>IF(N2197="základní",J2197,0)</f>
        <v>0</v>
      </c>
      <c r="BF2197" s="135">
        <f>IF(N2197="snížená",J2197,0)</f>
        <v>0</v>
      </c>
      <c r="BG2197" s="135">
        <f>IF(N2197="zákl. přenesená",J2197,0)</f>
        <v>0</v>
      </c>
      <c r="BH2197" s="135">
        <f>IF(N2197="sníž. přenesená",J2197,0)</f>
        <v>0</v>
      </c>
      <c r="BI2197" s="135">
        <f>IF(N2197="nulová",J2197,0)</f>
        <v>0</v>
      </c>
      <c r="BJ2197" s="18" t="s">
        <v>76</v>
      </c>
      <c r="BK2197" s="135">
        <f>ROUND(I2197*H2197,2)</f>
        <v>0</v>
      </c>
      <c r="BL2197" s="18" t="s">
        <v>327</v>
      </c>
      <c r="BM2197" s="134" t="s">
        <v>3227</v>
      </c>
    </row>
    <row r="2198" spans="2:65" s="13" customFormat="1">
      <c r="B2198" s="147"/>
      <c r="D2198" s="141" t="s">
        <v>159</v>
      </c>
      <c r="E2198" s="148" t="s">
        <v>19</v>
      </c>
      <c r="F2198" s="149" t="s">
        <v>76</v>
      </c>
      <c r="H2198" s="150">
        <v>1</v>
      </c>
      <c r="I2198" s="151"/>
      <c r="L2198" s="147"/>
      <c r="M2198" s="152"/>
      <c r="T2198" s="153"/>
      <c r="AT2198" s="148" t="s">
        <v>159</v>
      </c>
      <c r="AU2198" s="148" t="s">
        <v>78</v>
      </c>
      <c r="AV2198" s="13" t="s">
        <v>78</v>
      </c>
      <c r="AW2198" s="13" t="s">
        <v>32</v>
      </c>
      <c r="AX2198" s="13" t="s">
        <v>76</v>
      </c>
      <c r="AY2198" s="148" t="s">
        <v>147</v>
      </c>
    </row>
    <row r="2199" spans="2:65" s="1" customFormat="1" ht="37.9" customHeight="1">
      <c r="B2199" s="33"/>
      <c r="C2199" s="123" t="s">
        <v>3228</v>
      </c>
      <c r="D2199" s="123" t="s">
        <v>150</v>
      </c>
      <c r="E2199" s="124" t="s">
        <v>3229</v>
      </c>
      <c r="F2199" s="125" t="s">
        <v>3230</v>
      </c>
      <c r="G2199" s="126" t="s">
        <v>166</v>
      </c>
      <c r="H2199" s="127">
        <v>1</v>
      </c>
      <c r="I2199" s="128"/>
      <c r="J2199" s="129">
        <f>ROUND(I2199*H2199,2)</f>
        <v>0</v>
      </c>
      <c r="K2199" s="125" t="s">
        <v>19</v>
      </c>
      <c r="L2199" s="33"/>
      <c r="M2199" s="130" t="s">
        <v>19</v>
      </c>
      <c r="N2199" s="131" t="s">
        <v>42</v>
      </c>
      <c r="P2199" s="132">
        <f>O2199*H2199</f>
        <v>0</v>
      </c>
      <c r="Q2199" s="132">
        <v>0</v>
      </c>
      <c r="R2199" s="132">
        <f>Q2199*H2199</f>
        <v>0</v>
      </c>
      <c r="S2199" s="132">
        <v>0</v>
      </c>
      <c r="T2199" s="133">
        <f>S2199*H2199</f>
        <v>0</v>
      </c>
      <c r="AR2199" s="134" t="s">
        <v>327</v>
      </c>
      <c r="AT2199" s="134" t="s">
        <v>150</v>
      </c>
      <c r="AU2199" s="134" t="s">
        <v>78</v>
      </c>
      <c r="AY2199" s="18" t="s">
        <v>147</v>
      </c>
      <c r="BE2199" s="135">
        <f>IF(N2199="základní",J2199,0)</f>
        <v>0</v>
      </c>
      <c r="BF2199" s="135">
        <f>IF(N2199="snížená",J2199,0)</f>
        <v>0</v>
      </c>
      <c r="BG2199" s="135">
        <f>IF(N2199="zákl. přenesená",J2199,0)</f>
        <v>0</v>
      </c>
      <c r="BH2199" s="135">
        <f>IF(N2199="sníž. přenesená",J2199,0)</f>
        <v>0</v>
      </c>
      <c r="BI2199" s="135">
        <f>IF(N2199="nulová",J2199,0)</f>
        <v>0</v>
      </c>
      <c r="BJ2199" s="18" t="s">
        <v>76</v>
      </c>
      <c r="BK2199" s="135">
        <f>ROUND(I2199*H2199,2)</f>
        <v>0</v>
      </c>
      <c r="BL2199" s="18" t="s">
        <v>327</v>
      </c>
      <c r="BM2199" s="134" t="s">
        <v>3231</v>
      </c>
    </row>
    <row r="2200" spans="2:65" s="12" customFormat="1" ht="33.75">
      <c r="B2200" s="140"/>
      <c r="D2200" s="141" t="s">
        <v>159</v>
      </c>
      <c r="E2200" s="142" t="s">
        <v>19</v>
      </c>
      <c r="F2200" s="143" t="s">
        <v>3232</v>
      </c>
      <c r="H2200" s="142" t="s">
        <v>19</v>
      </c>
      <c r="I2200" s="144"/>
      <c r="L2200" s="140"/>
      <c r="M2200" s="145"/>
      <c r="T2200" s="146"/>
      <c r="AT2200" s="142" t="s">
        <v>159</v>
      </c>
      <c r="AU2200" s="142" t="s">
        <v>78</v>
      </c>
      <c r="AV2200" s="12" t="s">
        <v>76</v>
      </c>
      <c r="AW2200" s="12" t="s">
        <v>32</v>
      </c>
      <c r="AX2200" s="12" t="s">
        <v>71</v>
      </c>
      <c r="AY2200" s="142" t="s">
        <v>147</v>
      </c>
    </row>
    <row r="2201" spans="2:65" s="12" customFormat="1" ht="33.75">
      <c r="B2201" s="140"/>
      <c r="D2201" s="141" t="s">
        <v>159</v>
      </c>
      <c r="E2201" s="142" t="s">
        <v>19</v>
      </c>
      <c r="F2201" s="143" t="s">
        <v>3233</v>
      </c>
      <c r="H2201" s="142" t="s">
        <v>19</v>
      </c>
      <c r="I2201" s="144"/>
      <c r="L2201" s="140"/>
      <c r="M2201" s="145"/>
      <c r="T2201" s="146"/>
      <c r="AT2201" s="142" t="s">
        <v>159</v>
      </c>
      <c r="AU2201" s="142" t="s">
        <v>78</v>
      </c>
      <c r="AV2201" s="12" t="s">
        <v>76</v>
      </c>
      <c r="AW2201" s="12" t="s">
        <v>32</v>
      </c>
      <c r="AX2201" s="12" t="s">
        <v>71</v>
      </c>
      <c r="AY2201" s="142" t="s">
        <v>147</v>
      </c>
    </row>
    <row r="2202" spans="2:65" s="12" customFormat="1">
      <c r="B2202" s="140"/>
      <c r="D2202" s="141" t="s">
        <v>159</v>
      </c>
      <c r="E2202" s="142" t="s">
        <v>19</v>
      </c>
      <c r="F2202" s="143" t="s">
        <v>3234</v>
      </c>
      <c r="H2202" s="142" t="s">
        <v>19</v>
      </c>
      <c r="I2202" s="144"/>
      <c r="L2202" s="140"/>
      <c r="M2202" s="145"/>
      <c r="T2202" s="146"/>
      <c r="AT2202" s="142" t="s">
        <v>159</v>
      </c>
      <c r="AU2202" s="142" t="s">
        <v>78</v>
      </c>
      <c r="AV2202" s="12" t="s">
        <v>76</v>
      </c>
      <c r="AW2202" s="12" t="s">
        <v>32</v>
      </c>
      <c r="AX2202" s="12" t="s">
        <v>71</v>
      </c>
      <c r="AY2202" s="142" t="s">
        <v>147</v>
      </c>
    </row>
    <row r="2203" spans="2:65" s="13" customFormat="1">
      <c r="B2203" s="147"/>
      <c r="D2203" s="141" t="s">
        <v>159</v>
      </c>
      <c r="E2203" s="148" t="s">
        <v>19</v>
      </c>
      <c r="F2203" s="149" t="s">
        <v>76</v>
      </c>
      <c r="H2203" s="150">
        <v>1</v>
      </c>
      <c r="I2203" s="151"/>
      <c r="L2203" s="147"/>
      <c r="M2203" s="152"/>
      <c r="T2203" s="153"/>
      <c r="AT2203" s="148" t="s">
        <v>159</v>
      </c>
      <c r="AU2203" s="148" t="s">
        <v>78</v>
      </c>
      <c r="AV2203" s="13" t="s">
        <v>78</v>
      </c>
      <c r="AW2203" s="13" t="s">
        <v>32</v>
      </c>
      <c r="AX2203" s="13" t="s">
        <v>76</v>
      </c>
      <c r="AY2203" s="148" t="s">
        <v>147</v>
      </c>
    </row>
    <row r="2204" spans="2:65" s="1" customFormat="1" ht="66.75" customHeight="1">
      <c r="B2204" s="33"/>
      <c r="C2204" s="123" t="s">
        <v>3235</v>
      </c>
      <c r="D2204" s="123" t="s">
        <v>150</v>
      </c>
      <c r="E2204" s="124" t="s">
        <v>3236</v>
      </c>
      <c r="F2204" s="125" t="s">
        <v>3237</v>
      </c>
      <c r="G2204" s="126" t="s">
        <v>166</v>
      </c>
      <c r="H2204" s="127">
        <v>1</v>
      </c>
      <c r="I2204" s="128"/>
      <c r="J2204" s="129">
        <f>ROUND(I2204*H2204,2)</f>
        <v>0</v>
      </c>
      <c r="K2204" s="125" t="s">
        <v>19</v>
      </c>
      <c r="L2204" s="33"/>
      <c r="M2204" s="130" t="s">
        <v>19</v>
      </c>
      <c r="N2204" s="131" t="s">
        <v>42</v>
      </c>
      <c r="P2204" s="132">
        <f>O2204*H2204</f>
        <v>0</v>
      </c>
      <c r="Q2204" s="132">
        <v>0</v>
      </c>
      <c r="R2204" s="132">
        <f>Q2204*H2204</f>
        <v>0</v>
      </c>
      <c r="S2204" s="132">
        <v>0</v>
      </c>
      <c r="T2204" s="133">
        <f>S2204*H2204</f>
        <v>0</v>
      </c>
      <c r="AR2204" s="134" t="s">
        <v>327</v>
      </c>
      <c r="AT2204" s="134" t="s">
        <v>150</v>
      </c>
      <c r="AU2204" s="134" t="s">
        <v>78</v>
      </c>
      <c r="AY2204" s="18" t="s">
        <v>147</v>
      </c>
      <c r="BE2204" s="135">
        <f>IF(N2204="základní",J2204,0)</f>
        <v>0</v>
      </c>
      <c r="BF2204" s="135">
        <f>IF(N2204="snížená",J2204,0)</f>
        <v>0</v>
      </c>
      <c r="BG2204" s="135">
        <f>IF(N2204="zákl. přenesená",J2204,0)</f>
        <v>0</v>
      </c>
      <c r="BH2204" s="135">
        <f>IF(N2204="sníž. přenesená",J2204,0)</f>
        <v>0</v>
      </c>
      <c r="BI2204" s="135">
        <f>IF(N2204="nulová",J2204,0)</f>
        <v>0</v>
      </c>
      <c r="BJ2204" s="18" t="s">
        <v>76</v>
      </c>
      <c r="BK2204" s="135">
        <f>ROUND(I2204*H2204,2)</f>
        <v>0</v>
      </c>
      <c r="BL2204" s="18" t="s">
        <v>327</v>
      </c>
      <c r="BM2204" s="134" t="s">
        <v>3238</v>
      </c>
    </row>
    <row r="2205" spans="2:65" s="12" customFormat="1" ht="33.75">
      <c r="B2205" s="140"/>
      <c r="D2205" s="141" t="s">
        <v>159</v>
      </c>
      <c r="E2205" s="142" t="s">
        <v>19</v>
      </c>
      <c r="F2205" s="143" t="s">
        <v>3239</v>
      </c>
      <c r="H2205" s="142" t="s">
        <v>19</v>
      </c>
      <c r="I2205" s="144"/>
      <c r="L2205" s="140"/>
      <c r="M2205" s="145"/>
      <c r="T2205" s="146"/>
      <c r="AT2205" s="142" t="s">
        <v>159</v>
      </c>
      <c r="AU2205" s="142" t="s">
        <v>78</v>
      </c>
      <c r="AV2205" s="12" t="s">
        <v>76</v>
      </c>
      <c r="AW2205" s="12" t="s">
        <v>32</v>
      </c>
      <c r="AX2205" s="12" t="s">
        <v>71</v>
      </c>
      <c r="AY2205" s="142" t="s">
        <v>147</v>
      </c>
    </row>
    <row r="2206" spans="2:65" s="12" customFormat="1" ht="33.75">
      <c r="B2206" s="140"/>
      <c r="D2206" s="141" t="s">
        <v>159</v>
      </c>
      <c r="E2206" s="142" t="s">
        <v>19</v>
      </c>
      <c r="F2206" s="143" t="s">
        <v>3240</v>
      </c>
      <c r="H2206" s="142" t="s">
        <v>19</v>
      </c>
      <c r="I2206" s="144"/>
      <c r="L2206" s="140"/>
      <c r="M2206" s="145"/>
      <c r="T2206" s="146"/>
      <c r="AT2206" s="142" t="s">
        <v>159</v>
      </c>
      <c r="AU2206" s="142" t="s">
        <v>78</v>
      </c>
      <c r="AV2206" s="12" t="s">
        <v>76</v>
      </c>
      <c r="AW2206" s="12" t="s">
        <v>32</v>
      </c>
      <c r="AX2206" s="12" t="s">
        <v>71</v>
      </c>
      <c r="AY2206" s="142" t="s">
        <v>147</v>
      </c>
    </row>
    <row r="2207" spans="2:65" s="12" customFormat="1" ht="33.75">
      <c r="B2207" s="140"/>
      <c r="D2207" s="141" t="s">
        <v>159</v>
      </c>
      <c r="E2207" s="142" t="s">
        <v>19</v>
      </c>
      <c r="F2207" s="143" t="s">
        <v>3241</v>
      </c>
      <c r="H2207" s="142" t="s">
        <v>19</v>
      </c>
      <c r="I2207" s="144"/>
      <c r="L2207" s="140"/>
      <c r="M2207" s="145"/>
      <c r="T2207" s="146"/>
      <c r="AT2207" s="142" t="s">
        <v>159</v>
      </c>
      <c r="AU2207" s="142" t="s">
        <v>78</v>
      </c>
      <c r="AV2207" s="12" t="s">
        <v>76</v>
      </c>
      <c r="AW2207" s="12" t="s">
        <v>32</v>
      </c>
      <c r="AX2207" s="12" t="s">
        <v>71</v>
      </c>
      <c r="AY2207" s="142" t="s">
        <v>147</v>
      </c>
    </row>
    <row r="2208" spans="2:65" s="12" customFormat="1" ht="22.5">
      <c r="B2208" s="140"/>
      <c r="D2208" s="141" t="s">
        <v>159</v>
      </c>
      <c r="E2208" s="142" t="s">
        <v>19</v>
      </c>
      <c r="F2208" s="143" t="s">
        <v>3242</v>
      </c>
      <c r="H2208" s="142" t="s">
        <v>19</v>
      </c>
      <c r="I2208" s="144"/>
      <c r="L2208" s="140"/>
      <c r="M2208" s="145"/>
      <c r="T2208" s="146"/>
      <c r="AT2208" s="142" t="s">
        <v>159</v>
      </c>
      <c r="AU2208" s="142" t="s">
        <v>78</v>
      </c>
      <c r="AV2208" s="12" t="s">
        <v>76</v>
      </c>
      <c r="AW2208" s="12" t="s">
        <v>32</v>
      </c>
      <c r="AX2208" s="12" t="s">
        <v>71</v>
      </c>
      <c r="AY2208" s="142" t="s">
        <v>147</v>
      </c>
    </row>
    <row r="2209" spans="2:65" s="13" customFormat="1">
      <c r="B2209" s="147"/>
      <c r="D2209" s="141" t="s">
        <v>159</v>
      </c>
      <c r="E2209" s="148" t="s">
        <v>19</v>
      </c>
      <c r="F2209" s="149" t="s">
        <v>76</v>
      </c>
      <c r="H2209" s="150">
        <v>1</v>
      </c>
      <c r="I2209" s="151"/>
      <c r="L2209" s="147"/>
      <c r="M2209" s="152"/>
      <c r="T2209" s="153"/>
      <c r="AT2209" s="148" t="s">
        <v>159</v>
      </c>
      <c r="AU2209" s="148" t="s">
        <v>78</v>
      </c>
      <c r="AV2209" s="13" t="s">
        <v>78</v>
      </c>
      <c r="AW2209" s="13" t="s">
        <v>32</v>
      </c>
      <c r="AX2209" s="13" t="s">
        <v>76</v>
      </c>
      <c r="AY2209" s="148" t="s">
        <v>147</v>
      </c>
    </row>
    <row r="2210" spans="2:65" s="1" customFormat="1" ht="24.2" customHeight="1">
      <c r="B2210" s="33"/>
      <c r="C2210" s="123" t="s">
        <v>3243</v>
      </c>
      <c r="D2210" s="123" t="s">
        <v>150</v>
      </c>
      <c r="E2210" s="124" t="s">
        <v>3244</v>
      </c>
      <c r="F2210" s="125" t="s">
        <v>3245</v>
      </c>
      <c r="G2210" s="126" t="s">
        <v>166</v>
      </c>
      <c r="H2210" s="127">
        <v>1</v>
      </c>
      <c r="I2210" s="128"/>
      <c r="J2210" s="129">
        <f>ROUND(I2210*H2210,2)</f>
        <v>0</v>
      </c>
      <c r="K2210" s="125" t="s">
        <v>19</v>
      </c>
      <c r="L2210" s="33"/>
      <c r="M2210" s="130" t="s">
        <v>19</v>
      </c>
      <c r="N2210" s="131" t="s">
        <v>42</v>
      </c>
      <c r="P2210" s="132">
        <f>O2210*H2210</f>
        <v>0</v>
      </c>
      <c r="Q2210" s="132">
        <v>0</v>
      </c>
      <c r="R2210" s="132">
        <f>Q2210*H2210</f>
        <v>0</v>
      </c>
      <c r="S2210" s="132">
        <v>0</v>
      </c>
      <c r="T2210" s="133">
        <f>S2210*H2210</f>
        <v>0</v>
      </c>
      <c r="AR2210" s="134" t="s">
        <v>327</v>
      </c>
      <c r="AT2210" s="134" t="s">
        <v>150</v>
      </c>
      <c r="AU2210" s="134" t="s">
        <v>78</v>
      </c>
      <c r="AY2210" s="18" t="s">
        <v>147</v>
      </c>
      <c r="BE2210" s="135">
        <f>IF(N2210="základní",J2210,0)</f>
        <v>0</v>
      </c>
      <c r="BF2210" s="135">
        <f>IF(N2210="snížená",J2210,0)</f>
        <v>0</v>
      </c>
      <c r="BG2210" s="135">
        <f>IF(N2210="zákl. přenesená",J2210,0)</f>
        <v>0</v>
      </c>
      <c r="BH2210" s="135">
        <f>IF(N2210="sníž. přenesená",J2210,0)</f>
        <v>0</v>
      </c>
      <c r="BI2210" s="135">
        <f>IF(N2210="nulová",J2210,0)</f>
        <v>0</v>
      </c>
      <c r="BJ2210" s="18" t="s">
        <v>76</v>
      </c>
      <c r="BK2210" s="135">
        <f>ROUND(I2210*H2210,2)</f>
        <v>0</v>
      </c>
      <c r="BL2210" s="18" t="s">
        <v>327</v>
      </c>
      <c r="BM2210" s="134" t="s">
        <v>3246</v>
      </c>
    </row>
    <row r="2211" spans="2:65" s="12" customFormat="1" ht="33.75">
      <c r="B2211" s="140"/>
      <c r="D2211" s="141" t="s">
        <v>159</v>
      </c>
      <c r="E2211" s="142" t="s">
        <v>19</v>
      </c>
      <c r="F2211" s="143" t="s">
        <v>3247</v>
      </c>
      <c r="H2211" s="142" t="s">
        <v>19</v>
      </c>
      <c r="I2211" s="144"/>
      <c r="L2211" s="140"/>
      <c r="M2211" s="145"/>
      <c r="T2211" s="146"/>
      <c r="AT2211" s="142" t="s">
        <v>159</v>
      </c>
      <c r="AU2211" s="142" t="s">
        <v>78</v>
      </c>
      <c r="AV2211" s="12" t="s">
        <v>76</v>
      </c>
      <c r="AW2211" s="12" t="s">
        <v>32</v>
      </c>
      <c r="AX2211" s="12" t="s">
        <v>71</v>
      </c>
      <c r="AY2211" s="142" t="s">
        <v>147</v>
      </c>
    </row>
    <row r="2212" spans="2:65" s="12" customFormat="1" ht="33.75">
      <c r="B2212" s="140"/>
      <c r="D2212" s="141" t="s">
        <v>159</v>
      </c>
      <c r="E2212" s="142" t="s">
        <v>19</v>
      </c>
      <c r="F2212" s="143" t="s">
        <v>3248</v>
      </c>
      <c r="H2212" s="142" t="s">
        <v>19</v>
      </c>
      <c r="I2212" s="144"/>
      <c r="L2212" s="140"/>
      <c r="M2212" s="145"/>
      <c r="T2212" s="146"/>
      <c r="AT2212" s="142" t="s">
        <v>159</v>
      </c>
      <c r="AU2212" s="142" t="s">
        <v>78</v>
      </c>
      <c r="AV2212" s="12" t="s">
        <v>76</v>
      </c>
      <c r="AW2212" s="12" t="s">
        <v>32</v>
      </c>
      <c r="AX2212" s="12" t="s">
        <v>71</v>
      </c>
      <c r="AY2212" s="142" t="s">
        <v>147</v>
      </c>
    </row>
    <row r="2213" spans="2:65" s="13" customFormat="1">
      <c r="B2213" s="147"/>
      <c r="D2213" s="141" t="s">
        <v>159</v>
      </c>
      <c r="E2213" s="148" t="s">
        <v>19</v>
      </c>
      <c r="F2213" s="149" t="s">
        <v>76</v>
      </c>
      <c r="H2213" s="150">
        <v>1</v>
      </c>
      <c r="I2213" s="151"/>
      <c r="L2213" s="147"/>
      <c r="M2213" s="152"/>
      <c r="T2213" s="153"/>
      <c r="AT2213" s="148" t="s">
        <v>159</v>
      </c>
      <c r="AU2213" s="148" t="s">
        <v>78</v>
      </c>
      <c r="AV2213" s="13" t="s">
        <v>78</v>
      </c>
      <c r="AW2213" s="13" t="s">
        <v>32</v>
      </c>
      <c r="AX2213" s="13" t="s">
        <v>76</v>
      </c>
      <c r="AY2213" s="148" t="s">
        <v>147</v>
      </c>
    </row>
    <row r="2214" spans="2:65" s="1" customFormat="1" ht="49.15" customHeight="1">
      <c r="B2214" s="33"/>
      <c r="C2214" s="123" t="s">
        <v>3249</v>
      </c>
      <c r="D2214" s="123" t="s">
        <v>150</v>
      </c>
      <c r="E2214" s="124" t="s">
        <v>3250</v>
      </c>
      <c r="F2214" s="125" t="s">
        <v>3251</v>
      </c>
      <c r="G2214" s="126" t="s">
        <v>166</v>
      </c>
      <c r="H2214" s="127">
        <v>1</v>
      </c>
      <c r="I2214" s="128"/>
      <c r="J2214" s="129">
        <f>ROUND(I2214*H2214,2)</f>
        <v>0</v>
      </c>
      <c r="K2214" s="125" t="s">
        <v>19</v>
      </c>
      <c r="L2214" s="33"/>
      <c r="M2214" s="130" t="s">
        <v>19</v>
      </c>
      <c r="N2214" s="131" t="s">
        <v>42</v>
      </c>
      <c r="P2214" s="132">
        <f>O2214*H2214</f>
        <v>0</v>
      </c>
      <c r="Q2214" s="132">
        <v>0</v>
      </c>
      <c r="R2214" s="132">
        <f>Q2214*H2214</f>
        <v>0</v>
      </c>
      <c r="S2214" s="132">
        <v>0</v>
      </c>
      <c r="T2214" s="133">
        <f>S2214*H2214</f>
        <v>0</v>
      </c>
      <c r="AR2214" s="134" t="s">
        <v>327</v>
      </c>
      <c r="AT2214" s="134" t="s">
        <v>150</v>
      </c>
      <c r="AU2214" s="134" t="s">
        <v>78</v>
      </c>
      <c r="AY2214" s="18" t="s">
        <v>147</v>
      </c>
      <c r="BE2214" s="135">
        <f>IF(N2214="základní",J2214,0)</f>
        <v>0</v>
      </c>
      <c r="BF2214" s="135">
        <f>IF(N2214="snížená",J2214,0)</f>
        <v>0</v>
      </c>
      <c r="BG2214" s="135">
        <f>IF(N2214="zákl. přenesená",J2214,0)</f>
        <v>0</v>
      </c>
      <c r="BH2214" s="135">
        <f>IF(N2214="sníž. přenesená",J2214,0)</f>
        <v>0</v>
      </c>
      <c r="BI2214" s="135">
        <f>IF(N2214="nulová",J2214,0)</f>
        <v>0</v>
      </c>
      <c r="BJ2214" s="18" t="s">
        <v>76</v>
      </c>
      <c r="BK2214" s="135">
        <f>ROUND(I2214*H2214,2)</f>
        <v>0</v>
      </c>
      <c r="BL2214" s="18" t="s">
        <v>327</v>
      </c>
      <c r="BM2214" s="134" t="s">
        <v>3252</v>
      </c>
    </row>
    <row r="2215" spans="2:65" s="12" customFormat="1" ht="33.75">
      <c r="B2215" s="140"/>
      <c r="D2215" s="141" t="s">
        <v>159</v>
      </c>
      <c r="E2215" s="142" t="s">
        <v>19</v>
      </c>
      <c r="F2215" s="143" t="s">
        <v>3253</v>
      </c>
      <c r="H2215" s="142" t="s">
        <v>19</v>
      </c>
      <c r="I2215" s="144"/>
      <c r="L2215" s="140"/>
      <c r="M2215" s="145"/>
      <c r="T2215" s="146"/>
      <c r="AT2215" s="142" t="s">
        <v>159</v>
      </c>
      <c r="AU2215" s="142" t="s">
        <v>78</v>
      </c>
      <c r="AV2215" s="12" t="s">
        <v>76</v>
      </c>
      <c r="AW2215" s="12" t="s">
        <v>32</v>
      </c>
      <c r="AX2215" s="12" t="s">
        <v>71</v>
      </c>
      <c r="AY2215" s="142" t="s">
        <v>147</v>
      </c>
    </row>
    <row r="2216" spans="2:65" s="12" customFormat="1" ht="33.75">
      <c r="B2216" s="140"/>
      <c r="D2216" s="141" t="s">
        <v>159</v>
      </c>
      <c r="E2216" s="142" t="s">
        <v>19</v>
      </c>
      <c r="F2216" s="143" t="s">
        <v>3240</v>
      </c>
      <c r="H2216" s="142" t="s">
        <v>19</v>
      </c>
      <c r="I2216" s="144"/>
      <c r="L2216" s="140"/>
      <c r="M2216" s="145"/>
      <c r="T2216" s="146"/>
      <c r="AT2216" s="142" t="s">
        <v>159</v>
      </c>
      <c r="AU2216" s="142" t="s">
        <v>78</v>
      </c>
      <c r="AV2216" s="12" t="s">
        <v>76</v>
      </c>
      <c r="AW2216" s="12" t="s">
        <v>32</v>
      </c>
      <c r="AX2216" s="12" t="s">
        <v>71</v>
      </c>
      <c r="AY2216" s="142" t="s">
        <v>147</v>
      </c>
    </row>
    <row r="2217" spans="2:65" s="12" customFormat="1" ht="33.75">
      <c r="B2217" s="140"/>
      <c r="D2217" s="141" t="s">
        <v>159</v>
      </c>
      <c r="E2217" s="142" t="s">
        <v>19</v>
      </c>
      <c r="F2217" s="143" t="s">
        <v>3254</v>
      </c>
      <c r="H2217" s="142" t="s">
        <v>19</v>
      </c>
      <c r="I2217" s="144"/>
      <c r="L2217" s="140"/>
      <c r="M2217" s="145"/>
      <c r="T2217" s="146"/>
      <c r="AT2217" s="142" t="s">
        <v>159</v>
      </c>
      <c r="AU2217" s="142" t="s">
        <v>78</v>
      </c>
      <c r="AV2217" s="12" t="s">
        <v>76</v>
      </c>
      <c r="AW2217" s="12" t="s">
        <v>32</v>
      </c>
      <c r="AX2217" s="12" t="s">
        <v>71</v>
      </c>
      <c r="AY2217" s="142" t="s">
        <v>147</v>
      </c>
    </row>
    <row r="2218" spans="2:65" s="12" customFormat="1" ht="33.75">
      <c r="B2218" s="140"/>
      <c r="D2218" s="141" t="s">
        <v>159</v>
      </c>
      <c r="E2218" s="142" t="s">
        <v>19</v>
      </c>
      <c r="F2218" s="143" t="s">
        <v>3255</v>
      </c>
      <c r="H2218" s="142" t="s">
        <v>19</v>
      </c>
      <c r="I2218" s="144"/>
      <c r="L2218" s="140"/>
      <c r="M2218" s="145"/>
      <c r="T2218" s="146"/>
      <c r="AT2218" s="142" t="s">
        <v>159</v>
      </c>
      <c r="AU2218" s="142" t="s">
        <v>78</v>
      </c>
      <c r="AV2218" s="12" t="s">
        <v>76</v>
      </c>
      <c r="AW2218" s="12" t="s">
        <v>32</v>
      </c>
      <c r="AX2218" s="12" t="s">
        <v>71</v>
      </c>
      <c r="AY2218" s="142" t="s">
        <v>147</v>
      </c>
    </row>
    <row r="2219" spans="2:65" s="12" customFormat="1">
      <c r="B2219" s="140"/>
      <c r="D2219" s="141" t="s">
        <v>159</v>
      </c>
      <c r="E2219" s="142" t="s">
        <v>19</v>
      </c>
      <c r="F2219" s="143" t="s">
        <v>3256</v>
      </c>
      <c r="H2219" s="142" t="s">
        <v>19</v>
      </c>
      <c r="I2219" s="144"/>
      <c r="L2219" s="140"/>
      <c r="M2219" s="145"/>
      <c r="T2219" s="146"/>
      <c r="AT2219" s="142" t="s">
        <v>159</v>
      </c>
      <c r="AU2219" s="142" t="s">
        <v>78</v>
      </c>
      <c r="AV2219" s="12" t="s">
        <v>76</v>
      </c>
      <c r="AW2219" s="12" t="s">
        <v>32</v>
      </c>
      <c r="AX2219" s="12" t="s">
        <v>71</v>
      </c>
      <c r="AY2219" s="142" t="s">
        <v>147</v>
      </c>
    </row>
    <row r="2220" spans="2:65" s="13" customFormat="1">
      <c r="B2220" s="147"/>
      <c r="D2220" s="141" t="s">
        <v>159</v>
      </c>
      <c r="E2220" s="148" t="s">
        <v>19</v>
      </c>
      <c r="F2220" s="149" t="s">
        <v>76</v>
      </c>
      <c r="H2220" s="150">
        <v>1</v>
      </c>
      <c r="I2220" s="151"/>
      <c r="L2220" s="147"/>
      <c r="M2220" s="152"/>
      <c r="T2220" s="153"/>
      <c r="AT2220" s="148" t="s">
        <v>159</v>
      </c>
      <c r="AU2220" s="148" t="s">
        <v>78</v>
      </c>
      <c r="AV2220" s="13" t="s">
        <v>78</v>
      </c>
      <c r="AW2220" s="13" t="s">
        <v>32</v>
      </c>
      <c r="AX2220" s="13" t="s">
        <v>76</v>
      </c>
      <c r="AY2220" s="148" t="s">
        <v>147</v>
      </c>
    </row>
    <row r="2221" spans="2:65" s="1" customFormat="1" ht="62.65" customHeight="1">
      <c r="B2221" s="33"/>
      <c r="C2221" s="123" t="s">
        <v>3257</v>
      </c>
      <c r="D2221" s="123" t="s">
        <v>150</v>
      </c>
      <c r="E2221" s="124" t="s">
        <v>3258</v>
      </c>
      <c r="F2221" s="125" t="s">
        <v>3259</v>
      </c>
      <c r="G2221" s="126" t="s">
        <v>166</v>
      </c>
      <c r="H2221" s="127">
        <v>1</v>
      </c>
      <c r="I2221" s="128"/>
      <c r="J2221" s="129">
        <f>ROUND(I2221*H2221,2)</f>
        <v>0</v>
      </c>
      <c r="K2221" s="125" t="s">
        <v>19</v>
      </c>
      <c r="L2221" s="33"/>
      <c r="M2221" s="130" t="s">
        <v>19</v>
      </c>
      <c r="N2221" s="131" t="s">
        <v>42</v>
      </c>
      <c r="P2221" s="132">
        <f>O2221*H2221</f>
        <v>0</v>
      </c>
      <c r="Q2221" s="132">
        <v>0</v>
      </c>
      <c r="R2221" s="132">
        <f>Q2221*H2221</f>
        <v>0</v>
      </c>
      <c r="S2221" s="132">
        <v>0</v>
      </c>
      <c r="T2221" s="133">
        <f>S2221*H2221</f>
        <v>0</v>
      </c>
      <c r="AR2221" s="134" t="s">
        <v>327</v>
      </c>
      <c r="AT2221" s="134" t="s">
        <v>150</v>
      </c>
      <c r="AU2221" s="134" t="s">
        <v>78</v>
      </c>
      <c r="AY2221" s="18" t="s">
        <v>147</v>
      </c>
      <c r="BE2221" s="135">
        <f>IF(N2221="základní",J2221,0)</f>
        <v>0</v>
      </c>
      <c r="BF2221" s="135">
        <f>IF(N2221="snížená",J2221,0)</f>
        <v>0</v>
      </c>
      <c r="BG2221" s="135">
        <f>IF(N2221="zákl. přenesená",J2221,0)</f>
        <v>0</v>
      </c>
      <c r="BH2221" s="135">
        <f>IF(N2221="sníž. přenesená",J2221,0)</f>
        <v>0</v>
      </c>
      <c r="BI2221" s="135">
        <f>IF(N2221="nulová",J2221,0)</f>
        <v>0</v>
      </c>
      <c r="BJ2221" s="18" t="s">
        <v>76</v>
      </c>
      <c r="BK2221" s="135">
        <f>ROUND(I2221*H2221,2)</f>
        <v>0</v>
      </c>
      <c r="BL2221" s="18" t="s">
        <v>327</v>
      </c>
      <c r="BM2221" s="134" t="s">
        <v>3260</v>
      </c>
    </row>
    <row r="2222" spans="2:65" s="12" customFormat="1" ht="33.75">
      <c r="B2222" s="140"/>
      <c r="D2222" s="141" t="s">
        <v>159</v>
      </c>
      <c r="E2222" s="142" t="s">
        <v>19</v>
      </c>
      <c r="F2222" s="143" t="s">
        <v>3261</v>
      </c>
      <c r="H2222" s="142" t="s">
        <v>19</v>
      </c>
      <c r="I2222" s="144"/>
      <c r="L2222" s="140"/>
      <c r="M2222" s="145"/>
      <c r="T2222" s="146"/>
      <c r="AT2222" s="142" t="s">
        <v>159</v>
      </c>
      <c r="AU2222" s="142" t="s">
        <v>78</v>
      </c>
      <c r="AV2222" s="12" t="s">
        <v>76</v>
      </c>
      <c r="AW2222" s="12" t="s">
        <v>32</v>
      </c>
      <c r="AX2222" s="12" t="s">
        <v>71</v>
      </c>
      <c r="AY2222" s="142" t="s">
        <v>147</v>
      </c>
    </row>
    <row r="2223" spans="2:65" s="12" customFormat="1" ht="33.75">
      <c r="B2223" s="140"/>
      <c r="D2223" s="141" t="s">
        <v>159</v>
      </c>
      <c r="E2223" s="142" t="s">
        <v>19</v>
      </c>
      <c r="F2223" s="143" t="s">
        <v>3240</v>
      </c>
      <c r="H2223" s="142" t="s">
        <v>19</v>
      </c>
      <c r="I2223" s="144"/>
      <c r="L2223" s="140"/>
      <c r="M2223" s="145"/>
      <c r="T2223" s="146"/>
      <c r="AT2223" s="142" t="s">
        <v>159</v>
      </c>
      <c r="AU2223" s="142" t="s">
        <v>78</v>
      </c>
      <c r="AV2223" s="12" t="s">
        <v>76</v>
      </c>
      <c r="AW2223" s="12" t="s">
        <v>32</v>
      </c>
      <c r="AX2223" s="12" t="s">
        <v>71</v>
      </c>
      <c r="AY2223" s="142" t="s">
        <v>147</v>
      </c>
    </row>
    <row r="2224" spans="2:65" s="12" customFormat="1" ht="33.75">
      <c r="B2224" s="140"/>
      <c r="D2224" s="141" t="s">
        <v>159</v>
      </c>
      <c r="E2224" s="142" t="s">
        <v>19</v>
      </c>
      <c r="F2224" s="143" t="s">
        <v>3262</v>
      </c>
      <c r="H2224" s="142" t="s">
        <v>19</v>
      </c>
      <c r="I2224" s="144"/>
      <c r="L2224" s="140"/>
      <c r="M2224" s="145"/>
      <c r="T2224" s="146"/>
      <c r="AT2224" s="142" t="s">
        <v>159</v>
      </c>
      <c r="AU2224" s="142" t="s">
        <v>78</v>
      </c>
      <c r="AV2224" s="12" t="s">
        <v>76</v>
      </c>
      <c r="AW2224" s="12" t="s">
        <v>32</v>
      </c>
      <c r="AX2224" s="12" t="s">
        <v>71</v>
      </c>
      <c r="AY2224" s="142" t="s">
        <v>147</v>
      </c>
    </row>
    <row r="2225" spans="2:65" s="12" customFormat="1" ht="33.75">
      <c r="B2225" s="140"/>
      <c r="D2225" s="141" t="s">
        <v>159</v>
      </c>
      <c r="E2225" s="142" t="s">
        <v>19</v>
      </c>
      <c r="F2225" s="143" t="s">
        <v>3263</v>
      </c>
      <c r="H2225" s="142" t="s">
        <v>19</v>
      </c>
      <c r="I2225" s="144"/>
      <c r="L2225" s="140"/>
      <c r="M2225" s="145"/>
      <c r="T2225" s="146"/>
      <c r="AT2225" s="142" t="s">
        <v>159</v>
      </c>
      <c r="AU2225" s="142" t="s">
        <v>78</v>
      </c>
      <c r="AV2225" s="12" t="s">
        <v>76</v>
      </c>
      <c r="AW2225" s="12" t="s">
        <v>32</v>
      </c>
      <c r="AX2225" s="12" t="s">
        <v>71</v>
      </c>
      <c r="AY2225" s="142" t="s">
        <v>147</v>
      </c>
    </row>
    <row r="2226" spans="2:65" s="12" customFormat="1" ht="22.5">
      <c r="B2226" s="140"/>
      <c r="D2226" s="141" t="s">
        <v>159</v>
      </c>
      <c r="E2226" s="142" t="s">
        <v>19</v>
      </c>
      <c r="F2226" s="143" t="s">
        <v>3264</v>
      </c>
      <c r="H2226" s="142" t="s">
        <v>19</v>
      </c>
      <c r="I2226" s="144"/>
      <c r="L2226" s="140"/>
      <c r="M2226" s="145"/>
      <c r="T2226" s="146"/>
      <c r="AT2226" s="142" t="s">
        <v>159</v>
      </c>
      <c r="AU2226" s="142" t="s">
        <v>78</v>
      </c>
      <c r="AV2226" s="12" t="s">
        <v>76</v>
      </c>
      <c r="AW2226" s="12" t="s">
        <v>32</v>
      </c>
      <c r="AX2226" s="12" t="s">
        <v>71</v>
      </c>
      <c r="AY2226" s="142" t="s">
        <v>147</v>
      </c>
    </row>
    <row r="2227" spans="2:65" s="13" customFormat="1">
      <c r="B2227" s="147"/>
      <c r="D2227" s="141" t="s">
        <v>159</v>
      </c>
      <c r="E2227" s="148" t="s">
        <v>19</v>
      </c>
      <c r="F2227" s="149" t="s">
        <v>76</v>
      </c>
      <c r="H2227" s="150">
        <v>1</v>
      </c>
      <c r="I2227" s="151"/>
      <c r="L2227" s="147"/>
      <c r="M2227" s="152"/>
      <c r="T2227" s="153"/>
      <c r="AT2227" s="148" t="s">
        <v>159</v>
      </c>
      <c r="AU2227" s="148" t="s">
        <v>78</v>
      </c>
      <c r="AV2227" s="13" t="s">
        <v>78</v>
      </c>
      <c r="AW2227" s="13" t="s">
        <v>32</v>
      </c>
      <c r="AX2227" s="13" t="s">
        <v>76</v>
      </c>
      <c r="AY2227" s="148" t="s">
        <v>147</v>
      </c>
    </row>
    <row r="2228" spans="2:65" s="1" customFormat="1" ht="24.2" customHeight="1">
      <c r="B2228" s="33"/>
      <c r="C2228" s="123" t="s">
        <v>3265</v>
      </c>
      <c r="D2228" s="123" t="s">
        <v>150</v>
      </c>
      <c r="E2228" s="124" t="s">
        <v>3266</v>
      </c>
      <c r="F2228" s="125" t="s">
        <v>3267</v>
      </c>
      <c r="G2228" s="126" t="s">
        <v>166</v>
      </c>
      <c r="H2228" s="127">
        <v>1</v>
      </c>
      <c r="I2228" s="128"/>
      <c r="J2228" s="129">
        <f>ROUND(I2228*H2228,2)</f>
        <v>0</v>
      </c>
      <c r="K2228" s="125" t="s">
        <v>19</v>
      </c>
      <c r="L2228" s="33"/>
      <c r="M2228" s="130" t="s">
        <v>19</v>
      </c>
      <c r="N2228" s="131" t="s">
        <v>42</v>
      </c>
      <c r="P2228" s="132">
        <f>O2228*H2228</f>
        <v>0</v>
      </c>
      <c r="Q2228" s="132">
        <v>0</v>
      </c>
      <c r="R2228" s="132">
        <f>Q2228*H2228</f>
        <v>0</v>
      </c>
      <c r="S2228" s="132">
        <v>0</v>
      </c>
      <c r="T2228" s="133">
        <f>S2228*H2228</f>
        <v>0</v>
      </c>
      <c r="AR2228" s="134" t="s">
        <v>327</v>
      </c>
      <c r="AT2228" s="134" t="s">
        <v>150</v>
      </c>
      <c r="AU2228" s="134" t="s">
        <v>78</v>
      </c>
      <c r="AY2228" s="18" t="s">
        <v>147</v>
      </c>
      <c r="BE2228" s="135">
        <f>IF(N2228="základní",J2228,0)</f>
        <v>0</v>
      </c>
      <c r="BF2228" s="135">
        <f>IF(N2228="snížená",J2228,0)</f>
        <v>0</v>
      </c>
      <c r="BG2228" s="135">
        <f>IF(N2228="zákl. přenesená",J2228,0)</f>
        <v>0</v>
      </c>
      <c r="BH2228" s="135">
        <f>IF(N2228="sníž. přenesená",J2228,0)</f>
        <v>0</v>
      </c>
      <c r="BI2228" s="135">
        <f>IF(N2228="nulová",J2228,0)</f>
        <v>0</v>
      </c>
      <c r="BJ2228" s="18" t="s">
        <v>76</v>
      </c>
      <c r="BK2228" s="135">
        <f>ROUND(I2228*H2228,2)</f>
        <v>0</v>
      </c>
      <c r="BL2228" s="18" t="s">
        <v>327</v>
      </c>
      <c r="BM2228" s="134" t="s">
        <v>3268</v>
      </c>
    </row>
    <row r="2229" spans="2:65" s="12" customFormat="1" ht="22.5">
      <c r="B2229" s="140"/>
      <c r="D2229" s="141" t="s">
        <v>159</v>
      </c>
      <c r="E2229" s="142" t="s">
        <v>19</v>
      </c>
      <c r="F2229" s="143" t="s">
        <v>3269</v>
      </c>
      <c r="H2229" s="142" t="s">
        <v>19</v>
      </c>
      <c r="I2229" s="144"/>
      <c r="L2229" s="140"/>
      <c r="M2229" s="145"/>
      <c r="T2229" s="146"/>
      <c r="AT2229" s="142" t="s">
        <v>159</v>
      </c>
      <c r="AU2229" s="142" t="s">
        <v>78</v>
      </c>
      <c r="AV2229" s="12" t="s">
        <v>76</v>
      </c>
      <c r="AW2229" s="12" t="s">
        <v>32</v>
      </c>
      <c r="AX2229" s="12" t="s">
        <v>71</v>
      </c>
      <c r="AY2229" s="142" t="s">
        <v>147</v>
      </c>
    </row>
    <row r="2230" spans="2:65" s="13" customFormat="1">
      <c r="B2230" s="147"/>
      <c r="D2230" s="141" t="s">
        <v>159</v>
      </c>
      <c r="E2230" s="148" t="s">
        <v>19</v>
      </c>
      <c r="F2230" s="149" t="s">
        <v>76</v>
      </c>
      <c r="H2230" s="150">
        <v>1</v>
      </c>
      <c r="I2230" s="151"/>
      <c r="L2230" s="147"/>
      <c r="M2230" s="152"/>
      <c r="T2230" s="153"/>
      <c r="AT2230" s="148" t="s">
        <v>159</v>
      </c>
      <c r="AU2230" s="148" t="s">
        <v>78</v>
      </c>
      <c r="AV2230" s="13" t="s">
        <v>78</v>
      </c>
      <c r="AW2230" s="13" t="s">
        <v>32</v>
      </c>
      <c r="AX2230" s="13" t="s">
        <v>76</v>
      </c>
      <c r="AY2230" s="148" t="s">
        <v>147</v>
      </c>
    </row>
    <row r="2231" spans="2:65" s="1" customFormat="1" ht="24.2" customHeight="1">
      <c r="B2231" s="33"/>
      <c r="C2231" s="123" t="s">
        <v>3270</v>
      </c>
      <c r="D2231" s="123" t="s">
        <v>150</v>
      </c>
      <c r="E2231" s="124" t="s">
        <v>3271</v>
      </c>
      <c r="F2231" s="125" t="s">
        <v>3272</v>
      </c>
      <c r="G2231" s="126" t="s">
        <v>166</v>
      </c>
      <c r="H2231" s="127">
        <v>1</v>
      </c>
      <c r="I2231" s="128"/>
      <c r="J2231" s="129">
        <f>ROUND(I2231*H2231,2)</f>
        <v>0</v>
      </c>
      <c r="K2231" s="125" t="s">
        <v>19</v>
      </c>
      <c r="L2231" s="33"/>
      <c r="M2231" s="130" t="s">
        <v>19</v>
      </c>
      <c r="N2231" s="131" t="s">
        <v>42</v>
      </c>
      <c r="P2231" s="132">
        <f>O2231*H2231</f>
        <v>0</v>
      </c>
      <c r="Q2231" s="132">
        <v>0</v>
      </c>
      <c r="R2231" s="132">
        <f>Q2231*H2231</f>
        <v>0</v>
      </c>
      <c r="S2231" s="132">
        <v>0</v>
      </c>
      <c r="T2231" s="133">
        <f>S2231*H2231</f>
        <v>0</v>
      </c>
      <c r="AR2231" s="134" t="s">
        <v>327</v>
      </c>
      <c r="AT2231" s="134" t="s">
        <v>150</v>
      </c>
      <c r="AU2231" s="134" t="s">
        <v>78</v>
      </c>
      <c r="AY2231" s="18" t="s">
        <v>147</v>
      </c>
      <c r="BE2231" s="135">
        <f>IF(N2231="základní",J2231,0)</f>
        <v>0</v>
      </c>
      <c r="BF2231" s="135">
        <f>IF(N2231="snížená",J2231,0)</f>
        <v>0</v>
      </c>
      <c r="BG2231" s="135">
        <f>IF(N2231="zákl. přenesená",J2231,0)</f>
        <v>0</v>
      </c>
      <c r="BH2231" s="135">
        <f>IF(N2231="sníž. přenesená",J2231,0)</f>
        <v>0</v>
      </c>
      <c r="BI2231" s="135">
        <f>IF(N2231="nulová",J2231,0)</f>
        <v>0</v>
      </c>
      <c r="BJ2231" s="18" t="s">
        <v>76</v>
      </c>
      <c r="BK2231" s="135">
        <f>ROUND(I2231*H2231,2)</f>
        <v>0</v>
      </c>
      <c r="BL2231" s="18" t="s">
        <v>327</v>
      </c>
      <c r="BM2231" s="134" t="s">
        <v>3273</v>
      </c>
    </row>
    <row r="2232" spans="2:65" s="12" customFormat="1" ht="33.75">
      <c r="B2232" s="140"/>
      <c r="D2232" s="141" t="s">
        <v>159</v>
      </c>
      <c r="E2232" s="142" t="s">
        <v>19</v>
      </c>
      <c r="F2232" s="143" t="s">
        <v>3130</v>
      </c>
      <c r="H2232" s="142" t="s">
        <v>19</v>
      </c>
      <c r="I2232" s="144"/>
      <c r="L2232" s="140"/>
      <c r="M2232" s="145"/>
      <c r="T2232" s="146"/>
      <c r="AT2232" s="142" t="s">
        <v>159</v>
      </c>
      <c r="AU2232" s="142" t="s">
        <v>78</v>
      </c>
      <c r="AV2232" s="12" t="s">
        <v>76</v>
      </c>
      <c r="AW2232" s="12" t="s">
        <v>32</v>
      </c>
      <c r="AX2232" s="12" t="s">
        <v>71</v>
      </c>
      <c r="AY2232" s="142" t="s">
        <v>147</v>
      </c>
    </row>
    <row r="2233" spans="2:65" s="12" customFormat="1" ht="33.75">
      <c r="B2233" s="140"/>
      <c r="D2233" s="141" t="s">
        <v>159</v>
      </c>
      <c r="E2233" s="142" t="s">
        <v>19</v>
      </c>
      <c r="F2233" s="143" t="s">
        <v>3131</v>
      </c>
      <c r="H2233" s="142" t="s">
        <v>19</v>
      </c>
      <c r="I2233" s="144"/>
      <c r="L2233" s="140"/>
      <c r="M2233" s="145"/>
      <c r="T2233" s="146"/>
      <c r="AT2233" s="142" t="s">
        <v>159</v>
      </c>
      <c r="AU2233" s="142" t="s">
        <v>78</v>
      </c>
      <c r="AV2233" s="12" t="s">
        <v>76</v>
      </c>
      <c r="AW2233" s="12" t="s">
        <v>32</v>
      </c>
      <c r="AX2233" s="12" t="s">
        <v>71</v>
      </c>
      <c r="AY2233" s="142" t="s">
        <v>147</v>
      </c>
    </row>
    <row r="2234" spans="2:65" s="13" customFormat="1">
      <c r="B2234" s="147"/>
      <c r="D2234" s="141" t="s">
        <v>159</v>
      </c>
      <c r="E2234" s="148" t="s">
        <v>19</v>
      </c>
      <c r="F2234" s="149" t="s">
        <v>76</v>
      </c>
      <c r="H2234" s="150">
        <v>1</v>
      </c>
      <c r="I2234" s="151"/>
      <c r="L2234" s="147"/>
      <c r="M2234" s="152"/>
      <c r="T2234" s="153"/>
      <c r="AT2234" s="148" t="s">
        <v>159</v>
      </c>
      <c r="AU2234" s="148" t="s">
        <v>78</v>
      </c>
      <c r="AV2234" s="13" t="s">
        <v>78</v>
      </c>
      <c r="AW2234" s="13" t="s">
        <v>32</v>
      </c>
      <c r="AX2234" s="13" t="s">
        <v>76</v>
      </c>
      <c r="AY2234" s="148" t="s">
        <v>147</v>
      </c>
    </row>
    <row r="2235" spans="2:65" s="1" customFormat="1" ht="37.9" customHeight="1">
      <c r="B2235" s="33"/>
      <c r="C2235" s="123" t="s">
        <v>3274</v>
      </c>
      <c r="D2235" s="123" t="s">
        <v>150</v>
      </c>
      <c r="E2235" s="124" t="s">
        <v>3275</v>
      </c>
      <c r="F2235" s="125" t="s">
        <v>3276</v>
      </c>
      <c r="G2235" s="126" t="s">
        <v>166</v>
      </c>
      <c r="H2235" s="127">
        <v>1</v>
      </c>
      <c r="I2235" s="128"/>
      <c r="J2235" s="129">
        <f>ROUND(I2235*H2235,2)</f>
        <v>0</v>
      </c>
      <c r="K2235" s="125" t="s">
        <v>19</v>
      </c>
      <c r="L2235" s="33"/>
      <c r="M2235" s="130" t="s">
        <v>19</v>
      </c>
      <c r="N2235" s="131" t="s">
        <v>42</v>
      </c>
      <c r="P2235" s="132">
        <f>O2235*H2235</f>
        <v>0</v>
      </c>
      <c r="Q2235" s="132">
        <v>0</v>
      </c>
      <c r="R2235" s="132">
        <f>Q2235*H2235</f>
        <v>0</v>
      </c>
      <c r="S2235" s="132">
        <v>0</v>
      </c>
      <c r="T2235" s="133">
        <f>S2235*H2235</f>
        <v>0</v>
      </c>
      <c r="AR2235" s="134" t="s">
        <v>327</v>
      </c>
      <c r="AT2235" s="134" t="s">
        <v>150</v>
      </c>
      <c r="AU2235" s="134" t="s">
        <v>78</v>
      </c>
      <c r="AY2235" s="18" t="s">
        <v>147</v>
      </c>
      <c r="BE2235" s="135">
        <f>IF(N2235="základní",J2235,0)</f>
        <v>0</v>
      </c>
      <c r="BF2235" s="135">
        <f>IF(N2235="snížená",J2235,0)</f>
        <v>0</v>
      </c>
      <c r="BG2235" s="135">
        <f>IF(N2235="zákl. přenesená",J2235,0)</f>
        <v>0</v>
      </c>
      <c r="BH2235" s="135">
        <f>IF(N2235="sníž. přenesená",J2235,0)</f>
        <v>0</v>
      </c>
      <c r="BI2235" s="135">
        <f>IF(N2235="nulová",J2235,0)</f>
        <v>0</v>
      </c>
      <c r="BJ2235" s="18" t="s">
        <v>76</v>
      </c>
      <c r="BK2235" s="135">
        <f>ROUND(I2235*H2235,2)</f>
        <v>0</v>
      </c>
      <c r="BL2235" s="18" t="s">
        <v>327</v>
      </c>
      <c r="BM2235" s="134" t="s">
        <v>3277</v>
      </c>
    </row>
    <row r="2236" spans="2:65" s="12" customFormat="1" ht="33.75">
      <c r="B2236" s="140"/>
      <c r="D2236" s="141" t="s">
        <v>159</v>
      </c>
      <c r="E2236" s="142" t="s">
        <v>19</v>
      </c>
      <c r="F2236" s="143" t="s">
        <v>3278</v>
      </c>
      <c r="H2236" s="142" t="s">
        <v>19</v>
      </c>
      <c r="I2236" s="144"/>
      <c r="L2236" s="140"/>
      <c r="M2236" s="145"/>
      <c r="T2236" s="146"/>
      <c r="AT2236" s="142" t="s">
        <v>159</v>
      </c>
      <c r="AU2236" s="142" t="s">
        <v>78</v>
      </c>
      <c r="AV2236" s="12" t="s">
        <v>76</v>
      </c>
      <c r="AW2236" s="12" t="s">
        <v>32</v>
      </c>
      <c r="AX2236" s="12" t="s">
        <v>71</v>
      </c>
      <c r="AY2236" s="142" t="s">
        <v>147</v>
      </c>
    </row>
    <row r="2237" spans="2:65" s="12" customFormat="1" ht="33.75">
      <c r="B2237" s="140"/>
      <c r="D2237" s="141" t="s">
        <v>159</v>
      </c>
      <c r="E2237" s="142" t="s">
        <v>19</v>
      </c>
      <c r="F2237" s="143" t="s">
        <v>3240</v>
      </c>
      <c r="H2237" s="142" t="s">
        <v>19</v>
      </c>
      <c r="I2237" s="144"/>
      <c r="L2237" s="140"/>
      <c r="M2237" s="145"/>
      <c r="T2237" s="146"/>
      <c r="AT2237" s="142" t="s">
        <v>159</v>
      </c>
      <c r="AU2237" s="142" t="s">
        <v>78</v>
      </c>
      <c r="AV2237" s="12" t="s">
        <v>76</v>
      </c>
      <c r="AW2237" s="12" t="s">
        <v>32</v>
      </c>
      <c r="AX2237" s="12" t="s">
        <v>71</v>
      </c>
      <c r="AY2237" s="142" t="s">
        <v>147</v>
      </c>
    </row>
    <row r="2238" spans="2:65" s="12" customFormat="1" ht="33.75">
      <c r="B2238" s="140"/>
      <c r="D2238" s="141" t="s">
        <v>159</v>
      </c>
      <c r="E2238" s="142" t="s">
        <v>19</v>
      </c>
      <c r="F2238" s="143" t="s">
        <v>3279</v>
      </c>
      <c r="H2238" s="142" t="s">
        <v>19</v>
      </c>
      <c r="I2238" s="144"/>
      <c r="L2238" s="140"/>
      <c r="M2238" s="145"/>
      <c r="T2238" s="146"/>
      <c r="AT2238" s="142" t="s">
        <v>159</v>
      </c>
      <c r="AU2238" s="142" t="s">
        <v>78</v>
      </c>
      <c r="AV2238" s="12" t="s">
        <v>76</v>
      </c>
      <c r="AW2238" s="12" t="s">
        <v>32</v>
      </c>
      <c r="AX2238" s="12" t="s">
        <v>71</v>
      </c>
      <c r="AY2238" s="142" t="s">
        <v>147</v>
      </c>
    </row>
    <row r="2239" spans="2:65" s="12" customFormat="1" ht="33.75">
      <c r="B2239" s="140"/>
      <c r="D2239" s="141" t="s">
        <v>159</v>
      </c>
      <c r="E2239" s="142" t="s">
        <v>19</v>
      </c>
      <c r="F2239" s="143" t="s">
        <v>3280</v>
      </c>
      <c r="H2239" s="142" t="s">
        <v>19</v>
      </c>
      <c r="I2239" s="144"/>
      <c r="L2239" s="140"/>
      <c r="M2239" s="145"/>
      <c r="T2239" s="146"/>
      <c r="AT2239" s="142" t="s">
        <v>159</v>
      </c>
      <c r="AU2239" s="142" t="s">
        <v>78</v>
      </c>
      <c r="AV2239" s="12" t="s">
        <v>76</v>
      </c>
      <c r="AW2239" s="12" t="s">
        <v>32</v>
      </c>
      <c r="AX2239" s="12" t="s">
        <v>71</v>
      </c>
      <c r="AY2239" s="142" t="s">
        <v>147</v>
      </c>
    </row>
    <row r="2240" spans="2:65" s="12" customFormat="1" ht="22.5">
      <c r="B2240" s="140"/>
      <c r="D2240" s="141" t="s">
        <v>159</v>
      </c>
      <c r="E2240" s="142" t="s">
        <v>19</v>
      </c>
      <c r="F2240" s="143" t="s">
        <v>3281</v>
      </c>
      <c r="H2240" s="142" t="s">
        <v>19</v>
      </c>
      <c r="I2240" s="144"/>
      <c r="L2240" s="140"/>
      <c r="M2240" s="145"/>
      <c r="T2240" s="146"/>
      <c r="AT2240" s="142" t="s">
        <v>159</v>
      </c>
      <c r="AU2240" s="142" t="s">
        <v>78</v>
      </c>
      <c r="AV2240" s="12" t="s">
        <v>76</v>
      </c>
      <c r="AW2240" s="12" t="s">
        <v>32</v>
      </c>
      <c r="AX2240" s="12" t="s">
        <v>71</v>
      </c>
      <c r="AY2240" s="142" t="s">
        <v>147</v>
      </c>
    </row>
    <row r="2241" spans="2:65" s="13" customFormat="1">
      <c r="B2241" s="147"/>
      <c r="D2241" s="141" t="s">
        <v>159</v>
      </c>
      <c r="E2241" s="148" t="s">
        <v>19</v>
      </c>
      <c r="F2241" s="149" t="s">
        <v>76</v>
      </c>
      <c r="H2241" s="150">
        <v>1</v>
      </c>
      <c r="I2241" s="151"/>
      <c r="L2241" s="147"/>
      <c r="M2241" s="152"/>
      <c r="T2241" s="153"/>
      <c r="AT2241" s="148" t="s">
        <v>159</v>
      </c>
      <c r="AU2241" s="148" t="s">
        <v>78</v>
      </c>
      <c r="AV2241" s="13" t="s">
        <v>78</v>
      </c>
      <c r="AW2241" s="13" t="s">
        <v>32</v>
      </c>
      <c r="AX2241" s="13" t="s">
        <v>76</v>
      </c>
      <c r="AY2241" s="148" t="s">
        <v>147</v>
      </c>
    </row>
    <row r="2242" spans="2:65" s="1" customFormat="1" ht="37.9" customHeight="1">
      <c r="B2242" s="33"/>
      <c r="C2242" s="123" t="s">
        <v>3282</v>
      </c>
      <c r="D2242" s="123" t="s">
        <v>150</v>
      </c>
      <c r="E2242" s="124" t="s">
        <v>3283</v>
      </c>
      <c r="F2242" s="125" t="s">
        <v>3284</v>
      </c>
      <c r="G2242" s="126" t="s">
        <v>166</v>
      </c>
      <c r="H2242" s="127">
        <v>1</v>
      </c>
      <c r="I2242" s="128"/>
      <c r="J2242" s="129">
        <f>ROUND(I2242*H2242,2)</f>
        <v>0</v>
      </c>
      <c r="K2242" s="125" t="s">
        <v>19</v>
      </c>
      <c r="L2242" s="33"/>
      <c r="M2242" s="130" t="s">
        <v>19</v>
      </c>
      <c r="N2242" s="131" t="s">
        <v>42</v>
      </c>
      <c r="P2242" s="132">
        <f>O2242*H2242</f>
        <v>0</v>
      </c>
      <c r="Q2242" s="132">
        <v>0</v>
      </c>
      <c r="R2242" s="132">
        <f>Q2242*H2242</f>
        <v>0</v>
      </c>
      <c r="S2242" s="132">
        <v>0</v>
      </c>
      <c r="T2242" s="133">
        <f>S2242*H2242</f>
        <v>0</v>
      </c>
      <c r="AR2242" s="134" t="s">
        <v>327</v>
      </c>
      <c r="AT2242" s="134" t="s">
        <v>150</v>
      </c>
      <c r="AU2242" s="134" t="s">
        <v>78</v>
      </c>
      <c r="AY2242" s="18" t="s">
        <v>147</v>
      </c>
      <c r="BE2242" s="135">
        <f>IF(N2242="základní",J2242,0)</f>
        <v>0</v>
      </c>
      <c r="BF2242" s="135">
        <f>IF(N2242="snížená",J2242,0)</f>
        <v>0</v>
      </c>
      <c r="BG2242" s="135">
        <f>IF(N2242="zákl. přenesená",J2242,0)</f>
        <v>0</v>
      </c>
      <c r="BH2242" s="135">
        <f>IF(N2242="sníž. přenesená",J2242,0)</f>
        <v>0</v>
      </c>
      <c r="BI2242" s="135">
        <f>IF(N2242="nulová",J2242,0)</f>
        <v>0</v>
      </c>
      <c r="BJ2242" s="18" t="s">
        <v>76</v>
      </c>
      <c r="BK2242" s="135">
        <f>ROUND(I2242*H2242,2)</f>
        <v>0</v>
      </c>
      <c r="BL2242" s="18" t="s">
        <v>327</v>
      </c>
      <c r="BM2242" s="134" t="s">
        <v>3285</v>
      </c>
    </row>
    <row r="2243" spans="2:65" s="12" customFormat="1" ht="33.75">
      <c r="B2243" s="140"/>
      <c r="D2243" s="141" t="s">
        <v>159</v>
      </c>
      <c r="E2243" s="142" t="s">
        <v>19</v>
      </c>
      <c r="F2243" s="143" t="s">
        <v>3286</v>
      </c>
      <c r="H2243" s="142" t="s">
        <v>19</v>
      </c>
      <c r="I2243" s="144"/>
      <c r="L2243" s="140"/>
      <c r="M2243" s="145"/>
      <c r="T2243" s="146"/>
      <c r="AT2243" s="142" t="s">
        <v>159</v>
      </c>
      <c r="AU2243" s="142" t="s">
        <v>78</v>
      </c>
      <c r="AV2243" s="12" t="s">
        <v>76</v>
      </c>
      <c r="AW2243" s="12" t="s">
        <v>32</v>
      </c>
      <c r="AX2243" s="12" t="s">
        <v>71</v>
      </c>
      <c r="AY2243" s="142" t="s">
        <v>147</v>
      </c>
    </row>
    <row r="2244" spans="2:65" s="12" customFormat="1" ht="33.75">
      <c r="B2244" s="140"/>
      <c r="D2244" s="141" t="s">
        <v>159</v>
      </c>
      <c r="E2244" s="142" t="s">
        <v>19</v>
      </c>
      <c r="F2244" s="143" t="s">
        <v>3287</v>
      </c>
      <c r="H2244" s="142" t="s">
        <v>19</v>
      </c>
      <c r="I2244" s="144"/>
      <c r="L2244" s="140"/>
      <c r="M2244" s="145"/>
      <c r="T2244" s="146"/>
      <c r="AT2244" s="142" t="s">
        <v>159</v>
      </c>
      <c r="AU2244" s="142" t="s">
        <v>78</v>
      </c>
      <c r="AV2244" s="12" t="s">
        <v>76</v>
      </c>
      <c r="AW2244" s="12" t="s">
        <v>32</v>
      </c>
      <c r="AX2244" s="12" t="s">
        <v>71</v>
      </c>
      <c r="AY2244" s="142" t="s">
        <v>147</v>
      </c>
    </row>
    <row r="2245" spans="2:65" s="12" customFormat="1" ht="33.75">
      <c r="B2245" s="140"/>
      <c r="D2245" s="141" t="s">
        <v>159</v>
      </c>
      <c r="E2245" s="142" t="s">
        <v>19</v>
      </c>
      <c r="F2245" s="143" t="s">
        <v>3288</v>
      </c>
      <c r="H2245" s="142" t="s">
        <v>19</v>
      </c>
      <c r="I2245" s="144"/>
      <c r="L2245" s="140"/>
      <c r="M2245" s="145"/>
      <c r="T2245" s="146"/>
      <c r="AT2245" s="142" t="s">
        <v>159</v>
      </c>
      <c r="AU2245" s="142" t="s">
        <v>78</v>
      </c>
      <c r="AV2245" s="12" t="s">
        <v>76</v>
      </c>
      <c r="AW2245" s="12" t="s">
        <v>32</v>
      </c>
      <c r="AX2245" s="12" t="s">
        <v>71</v>
      </c>
      <c r="AY2245" s="142" t="s">
        <v>147</v>
      </c>
    </row>
    <row r="2246" spans="2:65" s="12" customFormat="1" ht="33.75">
      <c r="B2246" s="140"/>
      <c r="D2246" s="141" t="s">
        <v>159</v>
      </c>
      <c r="E2246" s="142" t="s">
        <v>19</v>
      </c>
      <c r="F2246" s="143" t="s">
        <v>3289</v>
      </c>
      <c r="H2246" s="142" t="s">
        <v>19</v>
      </c>
      <c r="I2246" s="144"/>
      <c r="L2246" s="140"/>
      <c r="M2246" s="145"/>
      <c r="T2246" s="146"/>
      <c r="AT2246" s="142" t="s">
        <v>159</v>
      </c>
      <c r="AU2246" s="142" t="s">
        <v>78</v>
      </c>
      <c r="AV2246" s="12" t="s">
        <v>76</v>
      </c>
      <c r="AW2246" s="12" t="s">
        <v>32</v>
      </c>
      <c r="AX2246" s="12" t="s">
        <v>71</v>
      </c>
      <c r="AY2246" s="142" t="s">
        <v>147</v>
      </c>
    </row>
    <row r="2247" spans="2:65" s="13" customFormat="1">
      <c r="B2247" s="147"/>
      <c r="D2247" s="141" t="s">
        <v>159</v>
      </c>
      <c r="E2247" s="148" t="s">
        <v>19</v>
      </c>
      <c r="F2247" s="149" t="s">
        <v>76</v>
      </c>
      <c r="H2247" s="150">
        <v>1</v>
      </c>
      <c r="I2247" s="151"/>
      <c r="L2247" s="147"/>
      <c r="M2247" s="152"/>
      <c r="T2247" s="153"/>
      <c r="AT2247" s="148" t="s">
        <v>159</v>
      </c>
      <c r="AU2247" s="148" t="s">
        <v>78</v>
      </c>
      <c r="AV2247" s="13" t="s">
        <v>78</v>
      </c>
      <c r="AW2247" s="13" t="s">
        <v>32</v>
      </c>
      <c r="AX2247" s="13" t="s">
        <v>76</v>
      </c>
      <c r="AY2247" s="148" t="s">
        <v>147</v>
      </c>
    </row>
    <row r="2248" spans="2:65" s="1" customFormat="1" ht="16.5" customHeight="1">
      <c r="B2248" s="33"/>
      <c r="C2248" s="123" t="s">
        <v>3290</v>
      </c>
      <c r="D2248" s="123" t="s">
        <v>150</v>
      </c>
      <c r="E2248" s="124" t="s">
        <v>3291</v>
      </c>
      <c r="F2248" s="125" t="s">
        <v>3292</v>
      </c>
      <c r="G2248" s="126" t="s">
        <v>166</v>
      </c>
      <c r="H2248" s="127">
        <v>1</v>
      </c>
      <c r="I2248" s="128"/>
      <c r="J2248" s="129">
        <f>ROUND(I2248*H2248,2)</f>
        <v>0</v>
      </c>
      <c r="K2248" s="125" t="s">
        <v>19</v>
      </c>
      <c r="L2248" s="33"/>
      <c r="M2248" s="130" t="s">
        <v>19</v>
      </c>
      <c r="N2248" s="131" t="s">
        <v>42</v>
      </c>
      <c r="P2248" s="132">
        <f>O2248*H2248</f>
        <v>0</v>
      </c>
      <c r="Q2248" s="132">
        <v>0</v>
      </c>
      <c r="R2248" s="132">
        <f>Q2248*H2248</f>
        <v>0</v>
      </c>
      <c r="S2248" s="132">
        <v>0</v>
      </c>
      <c r="T2248" s="133">
        <f>S2248*H2248</f>
        <v>0</v>
      </c>
      <c r="AR2248" s="134" t="s">
        <v>327</v>
      </c>
      <c r="AT2248" s="134" t="s">
        <v>150</v>
      </c>
      <c r="AU2248" s="134" t="s">
        <v>78</v>
      </c>
      <c r="AY2248" s="18" t="s">
        <v>147</v>
      </c>
      <c r="BE2248" s="135">
        <f>IF(N2248="základní",J2248,0)</f>
        <v>0</v>
      </c>
      <c r="BF2248" s="135">
        <f>IF(N2248="snížená",J2248,0)</f>
        <v>0</v>
      </c>
      <c r="BG2248" s="135">
        <f>IF(N2248="zákl. přenesená",J2248,0)</f>
        <v>0</v>
      </c>
      <c r="BH2248" s="135">
        <f>IF(N2248="sníž. přenesená",J2248,0)</f>
        <v>0</v>
      </c>
      <c r="BI2248" s="135">
        <f>IF(N2248="nulová",J2248,0)</f>
        <v>0</v>
      </c>
      <c r="BJ2248" s="18" t="s">
        <v>76</v>
      </c>
      <c r="BK2248" s="135">
        <f>ROUND(I2248*H2248,2)</f>
        <v>0</v>
      </c>
      <c r="BL2248" s="18" t="s">
        <v>327</v>
      </c>
      <c r="BM2248" s="134" t="s">
        <v>3293</v>
      </c>
    </row>
    <row r="2249" spans="2:65" s="12" customFormat="1" ht="33.75">
      <c r="B2249" s="140"/>
      <c r="D2249" s="141" t="s">
        <v>159</v>
      </c>
      <c r="E2249" s="142" t="s">
        <v>19</v>
      </c>
      <c r="F2249" s="143" t="s">
        <v>3294</v>
      </c>
      <c r="H2249" s="142" t="s">
        <v>19</v>
      </c>
      <c r="I2249" s="144"/>
      <c r="L2249" s="140"/>
      <c r="M2249" s="145"/>
      <c r="T2249" s="146"/>
      <c r="AT2249" s="142" t="s">
        <v>159</v>
      </c>
      <c r="AU2249" s="142" t="s">
        <v>78</v>
      </c>
      <c r="AV2249" s="12" t="s">
        <v>76</v>
      </c>
      <c r="AW2249" s="12" t="s">
        <v>32</v>
      </c>
      <c r="AX2249" s="12" t="s">
        <v>71</v>
      </c>
      <c r="AY2249" s="142" t="s">
        <v>147</v>
      </c>
    </row>
    <row r="2250" spans="2:65" s="12" customFormat="1">
      <c r="B2250" s="140"/>
      <c r="D2250" s="141" t="s">
        <v>159</v>
      </c>
      <c r="E2250" s="142" t="s">
        <v>19</v>
      </c>
      <c r="F2250" s="143" t="s">
        <v>3295</v>
      </c>
      <c r="H2250" s="142" t="s">
        <v>19</v>
      </c>
      <c r="I2250" s="144"/>
      <c r="L2250" s="140"/>
      <c r="M2250" s="145"/>
      <c r="T2250" s="146"/>
      <c r="AT2250" s="142" t="s">
        <v>159</v>
      </c>
      <c r="AU2250" s="142" t="s">
        <v>78</v>
      </c>
      <c r="AV2250" s="12" t="s">
        <v>76</v>
      </c>
      <c r="AW2250" s="12" t="s">
        <v>32</v>
      </c>
      <c r="AX2250" s="12" t="s">
        <v>71</v>
      </c>
      <c r="AY2250" s="142" t="s">
        <v>147</v>
      </c>
    </row>
    <row r="2251" spans="2:65" s="13" customFormat="1">
      <c r="B2251" s="147"/>
      <c r="D2251" s="141" t="s">
        <v>159</v>
      </c>
      <c r="E2251" s="148" t="s">
        <v>19</v>
      </c>
      <c r="F2251" s="149" t="s">
        <v>76</v>
      </c>
      <c r="H2251" s="150">
        <v>1</v>
      </c>
      <c r="I2251" s="151"/>
      <c r="L2251" s="147"/>
      <c r="M2251" s="152"/>
      <c r="T2251" s="153"/>
      <c r="AT2251" s="148" t="s">
        <v>159</v>
      </c>
      <c r="AU2251" s="148" t="s">
        <v>78</v>
      </c>
      <c r="AV2251" s="13" t="s">
        <v>78</v>
      </c>
      <c r="AW2251" s="13" t="s">
        <v>32</v>
      </c>
      <c r="AX2251" s="13" t="s">
        <v>76</v>
      </c>
      <c r="AY2251" s="148" t="s">
        <v>147</v>
      </c>
    </row>
    <row r="2252" spans="2:65" s="1" customFormat="1" ht="24.2" customHeight="1">
      <c r="B2252" s="33"/>
      <c r="C2252" s="123" t="s">
        <v>3296</v>
      </c>
      <c r="D2252" s="123" t="s">
        <v>150</v>
      </c>
      <c r="E2252" s="124" t="s">
        <v>3297</v>
      </c>
      <c r="F2252" s="125" t="s">
        <v>3298</v>
      </c>
      <c r="G2252" s="126" t="s">
        <v>166</v>
      </c>
      <c r="H2252" s="127">
        <v>3</v>
      </c>
      <c r="I2252" s="128"/>
      <c r="J2252" s="129">
        <f>ROUND(I2252*H2252,2)</f>
        <v>0</v>
      </c>
      <c r="K2252" s="125" t="s">
        <v>19</v>
      </c>
      <c r="L2252" s="33"/>
      <c r="M2252" s="130" t="s">
        <v>19</v>
      </c>
      <c r="N2252" s="131" t="s">
        <v>42</v>
      </c>
      <c r="P2252" s="132">
        <f>O2252*H2252</f>
        <v>0</v>
      </c>
      <c r="Q2252" s="132">
        <v>0</v>
      </c>
      <c r="R2252" s="132">
        <f>Q2252*H2252</f>
        <v>0</v>
      </c>
      <c r="S2252" s="132">
        <v>0</v>
      </c>
      <c r="T2252" s="133">
        <f>S2252*H2252</f>
        <v>0</v>
      </c>
      <c r="AR2252" s="134" t="s">
        <v>327</v>
      </c>
      <c r="AT2252" s="134" t="s">
        <v>150</v>
      </c>
      <c r="AU2252" s="134" t="s">
        <v>78</v>
      </c>
      <c r="AY2252" s="18" t="s">
        <v>147</v>
      </c>
      <c r="BE2252" s="135">
        <f>IF(N2252="základní",J2252,0)</f>
        <v>0</v>
      </c>
      <c r="BF2252" s="135">
        <f>IF(N2252="snížená",J2252,0)</f>
        <v>0</v>
      </c>
      <c r="BG2252" s="135">
        <f>IF(N2252="zákl. přenesená",J2252,0)</f>
        <v>0</v>
      </c>
      <c r="BH2252" s="135">
        <f>IF(N2252="sníž. přenesená",J2252,0)</f>
        <v>0</v>
      </c>
      <c r="BI2252" s="135">
        <f>IF(N2252="nulová",J2252,0)</f>
        <v>0</v>
      </c>
      <c r="BJ2252" s="18" t="s">
        <v>76</v>
      </c>
      <c r="BK2252" s="135">
        <f>ROUND(I2252*H2252,2)</f>
        <v>0</v>
      </c>
      <c r="BL2252" s="18" t="s">
        <v>327</v>
      </c>
      <c r="BM2252" s="134" t="s">
        <v>3299</v>
      </c>
    </row>
    <row r="2253" spans="2:65" s="12" customFormat="1" ht="22.5">
      <c r="B2253" s="140"/>
      <c r="D2253" s="141" t="s">
        <v>159</v>
      </c>
      <c r="E2253" s="142" t="s">
        <v>19</v>
      </c>
      <c r="F2253" s="143" t="s">
        <v>3300</v>
      </c>
      <c r="H2253" s="142" t="s">
        <v>19</v>
      </c>
      <c r="I2253" s="144"/>
      <c r="L2253" s="140"/>
      <c r="M2253" s="145"/>
      <c r="T2253" s="146"/>
      <c r="AT2253" s="142" t="s">
        <v>159</v>
      </c>
      <c r="AU2253" s="142" t="s">
        <v>78</v>
      </c>
      <c r="AV2253" s="12" t="s">
        <v>76</v>
      </c>
      <c r="AW2253" s="12" t="s">
        <v>32</v>
      </c>
      <c r="AX2253" s="12" t="s">
        <v>71</v>
      </c>
      <c r="AY2253" s="142" t="s">
        <v>147</v>
      </c>
    </row>
    <row r="2254" spans="2:65" s="12" customFormat="1" ht="22.5">
      <c r="B2254" s="140"/>
      <c r="D2254" s="141" t="s">
        <v>159</v>
      </c>
      <c r="E2254" s="142" t="s">
        <v>19</v>
      </c>
      <c r="F2254" s="143" t="s">
        <v>3301</v>
      </c>
      <c r="H2254" s="142" t="s">
        <v>19</v>
      </c>
      <c r="I2254" s="144"/>
      <c r="L2254" s="140"/>
      <c r="M2254" s="145"/>
      <c r="T2254" s="146"/>
      <c r="AT2254" s="142" t="s">
        <v>159</v>
      </c>
      <c r="AU2254" s="142" t="s">
        <v>78</v>
      </c>
      <c r="AV2254" s="12" t="s">
        <v>76</v>
      </c>
      <c r="AW2254" s="12" t="s">
        <v>32</v>
      </c>
      <c r="AX2254" s="12" t="s">
        <v>71</v>
      </c>
      <c r="AY2254" s="142" t="s">
        <v>147</v>
      </c>
    </row>
    <row r="2255" spans="2:65" s="13" customFormat="1">
      <c r="B2255" s="147"/>
      <c r="D2255" s="141" t="s">
        <v>159</v>
      </c>
      <c r="E2255" s="148" t="s">
        <v>19</v>
      </c>
      <c r="F2255" s="149" t="s">
        <v>148</v>
      </c>
      <c r="H2255" s="150">
        <v>3</v>
      </c>
      <c r="I2255" s="151"/>
      <c r="L2255" s="147"/>
      <c r="M2255" s="152"/>
      <c r="T2255" s="153"/>
      <c r="AT2255" s="148" t="s">
        <v>159</v>
      </c>
      <c r="AU2255" s="148" t="s">
        <v>78</v>
      </c>
      <c r="AV2255" s="13" t="s">
        <v>78</v>
      </c>
      <c r="AW2255" s="13" t="s">
        <v>32</v>
      </c>
      <c r="AX2255" s="13" t="s">
        <v>76</v>
      </c>
      <c r="AY2255" s="148" t="s">
        <v>147</v>
      </c>
    </row>
    <row r="2256" spans="2:65" s="1" customFormat="1" ht="33" customHeight="1">
      <c r="B2256" s="33"/>
      <c r="C2256" s="123" t="s">
        <v>3302</v>
      </c>
      <c r="D2256" s="123" t="s">
        <v>150</v>
      </c>
      <c r="E2256" s="124" t="s">
        <v>3303</v>
      </c>
      <c r="F2256" s="125" t="s">
        <v>3304</v>
      </c>
      <c r="G2256" s="126" t="s">
        <v>166</v>
      </c>
      <c r="H2256" s="127">
        <v>2</v>
      </c>
      <c r="I2256" s="128"/>
      <c r="J2256" s="129">
        <f>ROUND(I2256*H2256,2)</f>
        <v>0</v>
      </c>
      <c r="K2256" s="125" t="s">
        <v>19</v>
      </c>
      <c r="L2256" s="33"/>
      <c r="M2256" s="130" t="s">
        <v>19</v>
      </c>
      <c r="N2256" s="131" t="s">
        <v>42</v>
      </c>
      <c r="P2256" s="132">
        <f>O2256*H2256</f>
        <v>0</v>
      </c>
      <c r="Q2256" s="132">
        <v>0</v>
      </c>
      <c r="R2256" s="132">
        <f>Q2256*H2256</f>
        <v>0</v>
      </c>
      <c r="S2256" s="132">
        <v>0</v>
      </c>
      <c r="T2256" s="133">
        <f>S2256*H2256</f>
        <v>0</v>
      </c>
      <c r="AR2256" s="134" t="s">
        <v>327</v>
      </c>
      <c r="AT2256" s="134" t="s">
        <v>150</v>
      </c>
      <c r="AU2256" s="134" t="s">
        <v>78</v>
      </c>
      <c r="AY2256" s="18" t="s">
        <v>147</v>
      </c>
      <c r="BE2256" s="135">
        <f>IF(N2256="základní",J2256,0)</f>
        <v>0</v>
      </c>
      <c r="BF2256" s="135">
        <f>IF(N2256="snížená",J2256,0)</f>
        <v>0</v>
      </c>
      <c r="BG2256" s="135">
        <f>IF(N2256="zákl. přenesená",J2256,0)</f>
        <v>0</v>
      </c>
      <c r="BH2256" s="135">
        <f>IF(N2256="sníž. přenesená",J2256,0)</f>
        <v>0</v>
      </c>
      <c r="BI2256" s="135">
        <f>IF(N2256="nulová",J2256,0)</f>
        <v>0</v>
      </c>
      <c r="BJ2256" s="18" t="s">
        <v>76</v>
      </c>
      <c r="BK2256" s="135">
        <f>ROUND(I2256*H2256,2)</f>
        <v>0</v>
      </c>
      <c r="BL2256" s="18" t="s">
        <v>327</v>
      </c>
      <c r="BM2256" s="134" t="s">
        <v>3305</v>
      </c>
    </row>
    <row r="2257" spans="2:65" s="12" customFormat="1" ht="33.75">
      <c r="B2257" s="140"/>
      <c r="D2257" s="141" t="s">
        <v>159</v>
      </c>
      <c r="E2257" s="142" t="s">
        <v>19</v>
      </c>
      <c r="F2257" s="143" t="s">
        <v>3306</v>
      </c>
      <c r="H2257" s="142" t="s">
        <v>19</v>
      </c>
      <c r="I2257" s="144"/>
      <c r="L2257" s="140"/>
      <c r="M2257" s="145"/>
      <c r="T2257" s="146"/>
      <c r="AT2257" s="142" t="s">
        <v>159</v>
      </c>
      <c r="AU2257" s="142" t="s">
        <v>78</v>
      </c>
      <c r="AV2257" s="12" t="s">
        <v>76</v>
      </c>
      <c r="AW2257" s="12" t="s">
        <v>32</v>
      </c>
      <c r="AX2257" s="12" t="s">
        <v>71</v>
      </c>
      <c r="AY2257" s="142" t="s">
        <v>147</v>
      </c>
    </row>
    <row r="2258" spans="2:65" s="12" customFormat="1" ht="33.75">
      <c r="B2258" s="140"/>
      <c r="D2258" s="141" t="s">
        <v>159</v>
      </c>
      <c r="E2258" s="142" t="s">
        <v>19</v>
      </c>
      <c r="F2258" s="143" t="s">
        <v>3307</v>
      </c>
      <c r="H2258" s="142" t="s">
        <v>19</v>
      </c>
      <c r="I2258" s="144"/>
      <c r="L2258" s="140"/>
      <c r="M2258" s="145"/>
      <c r="T2258" s="146"/>
      <c r="AT2258" s="142" t="s">
        <v>159</v>
      </c>
      <c r="AU2258" s="142" t="s">
        <v>78</v>
      </c>
      <c r="AV2258" s="12" t="s">
        <v>76</v>
      </c>
      <c r="AW2258" s="12" t="s">
        <v>32</v>
      </c>
      <c r="AX2258" s="12" t="s">
        <v>71</v>
      </c>
      <c r="AY2258" s="142" t="s">
        <v>147</v>
      </c>
    </row>
    <row r="2259" spans="2:65" s="12" customFormat="1" ht="33.75">
      <c r="B2259" s="140"/>
      <c r="D2259" s="141" t="s">
        <v>159</v>
      </c>
      <c r="E2259" s="142" t="s">
        <v>19</v>
      </c>
      <c r="F2259" s="143" t="s">
        <v>3308</v>
      </c>
      <c r="H2259" s="142" t="s">
        <v>19</v>
      </c>
      <c r="I2259" s="144"/>
      <c r="L2259" s="140"/>
      <c r="M2259" s="145"/>
      <c r="T2259" s="146"/>
      <c r="AT2259" s="142" t="s">
        <v>159</v>
      </c>
      <c r="AU2259" s="142" t="s">
        <v>78</v>
      </c>
      <c r="AV2259" s="12" t="s">
        <v>76</v>
      </c>
      <c r="AW2259" s="12" t="s">
        <v>32</v>
      </c>
      <c r="AX2259" s="12" t="s">
        <v>71</v>
      </c>
      <c r="AY2259" s="142" t="s">
        <v>147</v>
      </c>
    </row>
    <row r="2260" spans="2:65" s="12" customFormat="1" ht="33.75">
      <c r="B2260" s="140"/>
      <c r="D2260" s="141" t="s">
        <v>159</v>
      </c>
      <c r="E2260" s="142" t="s">
        <v>19</v>
      </c>
      <c r="F2260" s="143" t="s">
        <v>3309</v>
      </c>
      <c r="H2260" s="142" t="s">
        <v>19</v>
      </c>
      <c r="I2260" s="144"/>
      <c r="L2260" s="140"/>
      <c r="M2260" s="145"/>
      <c r="T2260" s="146"/>
      <c r="AT2260" s="142" t="s">
        <v>159</v>
      </c>
      <c r="AU2260" s="142" t="s">
        <v>78</v>
      </c>
      <c r="AV2260" s="12" t="s">
        <v>76</v>
      </c>
      <c r="AW2260" s="12" t="s">
        <v>32</v>
      </c>
      <c r="AX2260" s="12" t="s">
        <v>71</v>
      </c>
      <c r="AY2260" s="142" t="s">
        <v>147</v>
      </c>
    </row>
    <row r="2261" spans="2:65" s="12" customFormat="1" ht="33.75">
      <c r="B2261" s="140"/>
      <c r="D2261" s="141" t="s">
        <v>159</v>
      </c>
      <c r="E2261" s="142" t="s">
        <v>19</v>
      </c>
      <c r="F2261" s="143" t="s">
        <v>3310</v>
      </c>
      <c r="H2261" s="142" t="s">
        <v>19</v>
      </c>
      <c r="I2261" s="144"/>
      <c r="L2261" s="140"/>
      <c r="M2261" s="145"/>
      <c r="T2261" s="146"/>
      <c r="AT2261" s="142" t="s">
        <v>159</v>
      </c>
      <c r="AU2261" s="142" t="s">
        <v>78</v>
      </c>
      <c r="AV2261" s="12" t="s">
        <v>76</v>
      </c>
      <c r="AW2261" s="12" t="s">
        <v>32</v>
      </c>
      <c r="AX2261" s="12" t="s">
        <v>71</v>
      </c>
      <c r="AY2261" s="142" t="s">
        <v>147</v>
      </c>
    </row>
    <row r="2262" spans="2:65" s="13" customFormat="1">
      <c r="B2262" s="147"/>
      <c r="D2262" s="141" t="s">
        <v>159</v>
      </c>
      <c r="E2262" s="148" t="s">
        <v>19</v>
      </c>
      <c r="F2262" s="149" t="s">
        <v>78</v>
      </c>
      <c r="H2262" s="150">
        <v>2</v>
      </c>
      <c r="I2262" s="151"/>
      <c r="L2262" s="147"/>
      <c r="M2262" s="152"/>
      <c r="T2262" s="153"/>
      <c r="AT2262" s="148" t="s">
        <v>159</v>
      </c>
      <c r="AU2262" s="148" t="s">
        <v>78</v>
      </c>
      <c r="AV2262" s="13" t="s">
        <v>78</v>
      </c>
      <c r="AW2262" s="13" t="s">
        <v>32</v>
      </c>
      <c r="AX2262" s="13" t="s">
        <v>76</v>
      </c>
      <c r="AY2262" s="148" t="s">
        <v>147</v>
      </c>
    </row>
    <row r="2263" spans="2:65" s="1" customFormat="1" ht="37.9" customHeight="1">
      <c r="B2263" s="33"/>
      <c r="C2263" s="123" t="s">
        <v>3311</v>
      </c>
      <c r="D2263" s="123" t="s">
        <v>150</v>
      </c>
      <c r="E2263" s="124" t="s">
        <v>3312</v>
      </c>
      <c r="F2263" s="125" t="s">
        <v>3313</v>
      </c>
      <c r="G2263" s="126" t="s">
        <v>166</v>
      </c>
      <c r="H2263" s="127">
        <v>1</v>
      </c>
      <c r="I2263" s="128"/>
      <c r="J2263" s="129">
        <f>ROUND(I2263*H2263,2)</f>
        <v>0</v>
      </c>
      <c r="K2263" s="125" t="s">
        <v>19</v>
      </c>
      <c r="L2263" s="33"/>
      <c r="M2263" s="130" t="s">
        <v>19</v>
      </c>
      <c r="N2263" s="131" t="s">
        <v>42</v>
      </c>
      <c r="P2263" s="132">
        <f>O2263*H2263</f>
        <v>0</v>
      </c>
      <c r="Q2263" s="132">
        <v>0</v>
      </c>
      <c r="R2263" s="132">
        <f>Q2263*H2263</f>
        <v>0</v>
      </c>
      <c r="S2263" s="132">
        <v>0</v>
      </c>
      <c r="T2263" s="133">
        <f>S2263*H2263</f>
        <v>0</v>
      </c>
      <c r="AR2263" s="134" t="s">
        <v>327</v>
      </c>
      <c r="AT2263" s="134" t="s">
        <v>150</v>
      </c>
      <c r="AU2263" s="134" t="s">
        <v>78</v>
      </c>
      <c r="AY2263" s="18" t="s">
        <v>147</v>
      </c>
      <c r="BE2263" s="135">
        <f>IF(N2263="základní",J2263,0)</f>
        <v>0</v>
      </c>
      <c r="BF2263" s="135">
        <f>IF(N2263="snížená",J2263,0)</f>
        <v>0</v>
      </c>
      <c r="BG2263" s="135">
        <f>IF(N2263="zákl. přenesená",J2263,0)</f>
        <v>0</v>
      </c>
      <c r="BH2263" s="135">
        <f>IF(N2263="sníž. přenesená",J2263,0)</f>
        <v>0</v>
      </c>
      <c r="BI2263" s="135">
        <f>IF(N2263="nulová",J2263,0)</f>
        <v>0</v>
      </c>
      <c r="BJ2263" s="18" t="s">
        <v>76</v>
      </c>
      <c r="BK2263" s="135">
        <f>ROUND(I2263*H2263,2)</f>
        <v>0</v>
      </c>
      <c r="BL2263" s="18" t="s">
        <v>327</v>
      </c>
      <c r="BM2263" s="134" t="s">
        <v>3314</v>
      </c>
    </row>
    <row r="2264" spans="2:65" s="12" customFormat="1" ht="33.75">
      <c r="B2264" s="140"/>
      <c r="D2264" s="141" t="s">
        <v>159</v>
      </c>
      <c r="E2264" s="142" t="s">
        <v>19</v>
      </c>
      <c r="F2264" s="143" t="s">
        <v>3315</v>
      </c>
      <c r="H2264" s="142" t="s">
        <v>19</v>
      </c>
      <c r="I2264" s="144"/>
      <c r="L2264" s="140"/>
      <c r="M2264" s="145"/>
      <c r="T2264" s="146"/>
      <c r="AT2264" s="142" t="s">
        <v>159</v>
      </c>
      <c r="AU2264" s="142" t="s">
        <v>78</v>
      </c>
      <c r="AV2264" s="12" t="s">
        <v>76</v>
      </c>
      <c r="AW2264" s="12" t="s">
        <v>32</v>
      </c>
      <c r="AX2264" s="12" t="s">
        <v>71</v>
      </c>
      <c r="AY2264" s="142" t="s">
        <v>147</v>
      </c>
    </row>
    <row r="2265" spans="2:65" s="12" customFormat="1" ht="33.75">
      <c r="B2265" s="140"/>
      <c r="D2265" s="141" t="s">
        <v>159</v>
      </c>
      <c r="E2265" s="142" t="s">
        <v>19</v>
      </c>
      <c r="F2265" s="143" t="s">
        <v>3316</v>
      </c>
      <c r="H2265" s="142" t="s">
        <v>19</v>
      </c>
      <c r="I2265" s="144"/>
      <c r="L2265" s="140"/>
      <c r="M2265" s="145"/>
      <c r="T2265" s="146"/>
      <c r="AT2265" s="142" t="s">
        <v>159</v>
      </c>
      <c r="AU2265" s="142" t="s">
        <v>78</v>
      </c>
      <c r="AV2265" s="12" t="s">
        <v>76</v>
      </c>
      <c r="AW2265" s="12" t="s">
        <v>32</v>
      </c>
      <c r="AX2265" s="12" t="s">
        <v>71</v>
      </c>
      <c r="AY2265" s="142" t="s">
        <v>147</v>
      </c>
    </row>
    <row r="2266" spans="2:65" s="12" customFormat="1" ht="33.75">
      <c r="B2266" s="140"/>
      <c r="D2266" s="141" t="s">
        <v>159</v>
      </c>
      <c r="E2266" s="142" t="s">
        <v>19</v>
      </c>
      <c r="F2266" s="143" t="s">
        <v>3317</v>
      </c>
      <c r="H2266" s="142" t="s">
        <v>19</v>
      </c>
      <c r="I2266" s="144"/>
      <c r="L2266" s="140"/>
      <c r="M2266" s="145"/>
      <c r="T2266" s="146"/>
      <c r="AT2266" s="142" t="s">
        <v>159</v>
      </c>
      <c r="AU2266" s="142" t="s">
        <v>78</v>
      </c>
      <c r="AV2266" s="12" t="s">
        <v>76</v>
      </c>
      <c r="AW2266" s="12" t="s">
        <v>32</v>
      </c>
      <c r="AX2266" s="12" t="s">
        <v>71</v>
      </c>
      <c r="AY2266" s="142" t="s">
        <v>147</v>
      </c>
    </row>
    <row r="2267" spans="2:65" s="12" customFormat="1">
      <c r="B2267" s="140"/>
      <c r="D2267" s="141" t="s">
        <v>159</v>
      </c>
      <c r="E2267" s="142" t="s">
        <v>19</v>
      </c>
      <c r="F2267" s="143" t="s">
        <v>3318</v>
      </c>
      <c r="H2267" s="142" t="s">
        <v>19</v>
      </c>
      <c r="I2267" s="144"/>
      <c r="L2267" s="140"/>
      <c r="M2267" s="145"/>
      <c r="T2267" s="146"/>
      <c r="AT2267" s="142" t="s">
        <v>159</v>
      </c>
      <c r="AU2267" s="142" t="s">
        <v>78</v>
      </c>
      <c r="AV2267" s="12" t="s">
        <v>76</v>
      </c>
      <c r="AW2267" s="12" t="s">
        <v>32</v>
      </c>
      <c r="AX2267" s="12" t="s">
        <v>71</v>
      </c>
      <c r="AY2267" s="142" t="s">
        <v>147</v>
      </c>
    </row>
    <row r="2268" spans="2:65" s="13" customFormat="1">
      <c r="B2268" s="147"/>
      <c r="D2268" s="141" t="s">
        <v>159</v>
      </c>
      <c r="E2268" s="148" t="s">
        <v>19</v>
      </c>
      <c r="F2268" s="149" t="s">
        <v>76</v>
      </c>
      <c r="H2268" s="150">
        <v>1</v>
      </c>
      <c r="I2268" s="151"/>
      <c r="L2268" s="147"/>
      <c r="M2268" s="152"/>
      <c r="T2268" s="153"/>
      <c r="AT2268" s="148" t="s">
        <v>159</v>
      </c>
      <c r="AU2268" s="148" t="s">
        <v>78</v>
      </c>
      <c r="AV2268" s="13" t="s">
        <v>78</v>
      </c>
      <c r="AW2268" s="13" t="s">
        <v>32</v>
      </c>
      <c r="AX2268" s="13" t="s">
        <v>76</v>
      </c>
      <c r="AY2268" s="148" t="s">
        <v>147</v>
      </c>
    </row>
    <row r="2269" spans="2:65" s="1" customFormat="1" ht="24.2" customHeight="1">
      <c r="B2269" s="33"/>
      <c r="C2269" s="123" t="s">
        <v>3319</v>
      </c>
      <c r="D2269" s="123" t="s">
        <v>150</v>
      </c>
      <c r="E2269" s="124" t="s">
        <v>3320</v>
      </c>
      <c r="F2269" s="125" t="s">
        <v>3321</v>
      </c>
      <c r="G2269" s="126" t="s">
        <v>166</v>
      </c>
      <c r="H2269" s="127">
        <v>1</v>
      </c>
      <c r="I2269" s="128"/>
      <c r="J2269" s="129">
        <f>ROUND(I2269*H2269,2)</f>
        <v>0</v>
      </c>
      <c r="K2269" s="125" t="s">
        <v>19</v>
      </c>
      <c r="L2269" s="33"/>
      <c r="M2269" s="130" t="s">
        <v>19</v>
      </c>
      <c r="N2269" s="131" t="s">
        <v>42</v>
      </c>
      <c r="P2269" s="132">
        <f>O2269*H2269</f>
        <v>0</v>
      </c>
      <c r="Q2269" s="132">
        <v>0</v>
      </c>
      <c r="R2269" s="132">
        <f>Q2269*H2269</f>
        <v>0</v>
      </c>
      <c r="S2269" s="132">
        <v>0</v>
      </c>
      <c r="T2269" s="133">
        <f>S2269*H2269</f>
        <v>0</v>
      </c>
      <c r="AR2269" s="134" t="s">
        <v>327</v>
      </c>
      <c r="AT2269" s="134" t="s">
        <v>150</v>
      </c>
      <c r="AU2269" s="134" t="s">
        <v>78</v>
      </c>
      <c r="AY2269" s="18" t="s">
        <v>147</v>
      </c>
      <c r="BE2269" s="135">
        <f>IF(N2269="základní",J2269,0)</f>
        <v>0</v>
      </c>
      <c r="BF2269" s="135">
        <f>IF(N2269="snížená",J2269,0)</f>
        <v>0</v>
      </c>
      <c r="BG2269" s="135">
        <f>IF(N2269="zákl. přenesená",J2269,0)</f>
        <v>0</v>
      </c>
      <c r="BH2269" s="135">
        <f>IF(N2269="sníž. přenesená",J2269,0)</f>
        <v>0</v>
      </c>
      <c r="BI2269" s="135">
        <f>IF(N2269="nulová",J2269,0)</f>
        <v>0</v>
      </c>
      <c r="BJ2269" s="18" t="s">
        <v>76</v>
      </c>
      <c r="BK2269" s="135">
        <f>ROUND(I2269*H2269,2)</f>
        <v>0</v>
      </c>
      <c r="BL2269" s="18" t="s">
        <v>327</v>
      </c>
      <c r="BM2269" s="134" t="s">
        <v>3322</v>
      </c>
    </row>
    <row r="2270" spans="2:65" s="12" customFormat="1" ht="33.75">
      <c r="B2270" s="140"/>
      <c r="D2270" s="141" t="s">
        <v>159</v>
      </c>
      <c r="E2270" s="142" t="s">
        <v>19</v>
      </c>
      <c r="F2270" s="143" t="s">
        <v>3323</v>
      </c>
      <c r="H2270" s="142" t="s">
        <v>19</v>
      </c>
      <c r="I2270" s="144"/>
      <c r="L2270" s="140"/>
      <c r="M2270" s="145"/>
      <c r="T2270" s="146"/>
      <c r="AT2270" s="142" t="s">
        <v>159</v>
      </c>
      <c r="AU2270" s="142" t="s">
        <v>78</v>
      </c>
      <c r="AV2270" s="12" t="s">
        <v>76</v>
      </c>
      <c r="AW2270" s="12" t="s">
        <v>32</v>
      </c>
      <c r="AX2270" s="12" t="s">
        <v>71</v>
      </c>
      <c r="AY2270" s="142" t="s">
        <v>147</v>
      </c>
    </row>
    <row r="2271" spans="2:65" s="12" customFormat="1" ht="33.75">
      <c r="B2271" s="140"/>
      <c r="D2271" s="141" t="s">
        <v>159</v>
      </c>
      <c r="E2271" s="142" t="s">
        <v>19</v>
      </c>
      <c r="F2271" s="143" t="s">
        <v>3204</v>
      </c>
      <c r="H2271" s="142" t="s">
        <v>19</v>
      </c>
      <c r="I2271" s="144"/>
      <c r="L2271" s="140"/>
      <c r="M2271" s="145"/>
      <c r="T2271" s="146"/>
      <c r="AT2271" s="142" t="s">
        <v>159</v>
      </c>
      <c r="AU2271" s="142" t="s">
        <v>78</v>
      </c>
      <c r="AV2271" s="12" t="s">
        <v>76</v>
      </c>
      <c r="AW2271" s="12" t="s">
        <v>32</v>
      </c>
      <c r="AX2271" s="12" t="s">
        <v>71</v>
      </c>
      <c r="AY2271" s="142" t="s">
        <v>147</v>
      </c>
    </row>
    <row r="2272" spans="2:65" s="12" customFormat="1" ht="33.75">
      <c r="B2272" s="140"/>
      <c r="D2272" s="141" t="s">
        <v>159</v>
      </c>
      <c r="E2272" s="142" t="s">
        <v>19</v>
      </c>
      <c r="F2272" s="143" t="s">
        <v>3324</v>
      </c>
      <c r="H2272" s="142" t="s">
        <v>19</v>
      </c>
      <c r="I2272" s="144"/>
      <c r="L2272" s="140"/>
      <c r="M2272" s="145"/>
      <c r="T2272" s="146"/>
      <c r="AT2272" s="142" t="s">
        <v>159</v>
      </c>
      <c r="AU2272" s="142" t="s">
        <v>78</v>
      </c>
      <c r="AV2272" s="12" t="s">
        <v>76</v>
      </c>
      <c r="AW2272" s="12" t="s">
        <v>32</v>
      </c>
      <c r="AX2272" s="12" t="s">
        <v>71</v>
      </c>
      <c r="AY2272" s="142" t="s">
        <v>147</v>
      </c>
    </row>
    <row r="2273" spans="2:65" s="12" customFormat="1" ht="33.75">
      <c r="B2273" s="140"/>
      <c r="D2273" s="141" t="s">
        <v>159</v>
      </c>
      <c r="E2273" s="142" t="s">
        <v>19</v>
      </c>
      <c r="F2273" s="143" t="s">
        <v>3325</v>
      </c>
      <c r="H2273" s="142" t="s">
        <v>19</v>
      </c>
      <c r="I2273" s="144"/>
      <c r="L2273" s="140"/>
      <c r="M2273" s="145"/>
      <c r="T2273" s="146"/>
      <c r="AT2273" s="142" t="s">
        <v>159</v>
      </c>
      <c r="AU2273" s="142" t="s">
        <v>78</v>
      </c>
      <c r="AV2273" s="12" t="s">
        <v>76</v>
      </c>
      <c r="AW2273" s="12" t="s">
        <v>32</v>
      </c>
      <c r="AX2273" s="12" t="s">
        <v>71</v>
      </c>
      <c r="AY2273" s="142" t="s">
        <v>147</v>
      </c>
    </row>
    <row r="2274" spans="2:65" s="13" customFormat="1">
      <c r="B2274" s="147"/>
      <c r="D2274" s="141" t="s">
        <v>159</v>
      </c>
      <c r="E2274" s="148" t="s">
        <v>19</v>
      </c>
      <c r="F2274" s="149" t="s">
        <v>76</v>
      </c>
      <c r="H2274" s="150">
        <v>1</v>
      </c>
      <c r="I2274" s="151"/>
      <c r="L2274" s="147"/>
      <c r="M2274" s="152"/>
      <c r="T2274" s="153"/>
      <c r="AT2274" s="148" t="s">
        <v>159</v>
      </c>
      <c r="AU2274" s="148" t="s">
        <v>78</v>
      </c>
      <c r="AV2274" s="13" t="s">
        <v>78</v>
      </c>
      <c r="AW2274" s="13" t="s">
        <v>32</v>
      </c>
      <c r="AX2274" s="13" t="s">
        <v>76</v>
      </c>
      <c r="AY2274" s="148" t="s">
        <v>147</v>
      </c>
    </row>
    <row r="2275" spans="2:65" s="1" customFormat="1" ht="66.75" customHeight="1">
      <c r="B2275" s="33"/>
      <c r="C2275" s="123" t="s">
        <v>3326</v>
      </c>
      <c r="D2275" s="123" t="s">
        <v>150</v>
      </c>
      <c r="E2275" s="124" t="s">
        <v>3327</v>
      </c>
      <c r="F2275" s="125" t="s">
        <v>3328</v>
      </c>
      <c r="G2275" s="126" t="s">
        <v>166</v>
      </c>
      <c r="H2275" s="127">
        <v>1</v>
      </c>
      <c r="I2275" s="128"/>
      <c r="J2275" s="129">
        <f>ROUND(I2275*H2275,2)</f>
        <v>0</v>
      </c>
      <c r="K2275" s="125" t="s">
        <v>19</v>
      </c>
      <c r="L2275" s="33"/>
      <c r="M2275" s="130" t="s">
        <v>19</v>
      </c>
      <c r="N2275" s="131" t="s">
        <v>42</v>
      </c>
      <c r="P2275" s="132">
        <f>O2275*H2275</f>
        <v>0</v>
      </c>
      <c r="Q2275" s="132">
        <v>0</v>
      </c>
      <c r="R2275" s="132">
        <f>Q2275*H2275</f>
        <v>0</v>
      </c>
      <c r="S2275" s="132">
        <v>0</v>
      </c>
      <c r="T2275" s="133">
        <f>S2275*H2275</f>
        <v>0</v>
      </c>
      <c r="AR2275" s="134" t="s">
        <v>327</v>
      </c>
      <c r="AT2275" s="134" t="s">
        <v>150</v>
      </c>
      <c r="AU2275" s="134" t="s">
        <v>78</v>
      </c>
      <c r="AY2275" s="18" t="s">
        <v>147</v>
      </c>
      <c r="BE2275" s="135">
        <f>IF(N2275="základní",J2275,0)</f>
        <v>0</v>
      </c>
      <c r="BF2275" s="135">
        <f>IF(N2275="snížená",J2275,0)</f>
        <v>0</v>
      </c>
      <c r="BG2275" s="135">
        <f>IF(N2275="zákl. přenesená",J2275,0)</f>
        <v>0</v>
      </c>
      <c r="BH2275" s="135">
        <f>IF(N2275="sníž. přenesená",J2275,0)</f>
        <v>0</v>
      </c>
      <c r="BI2275" s="135">
        <f>IF(N2275="nulová",J2275,0)</f>
        <v>0</v>
      </c>
      <c r="BJ2275" s="18" t="s">
        <v>76</v>
      </c>
      <c r="BK2275" s="135">
        <f>ROUND(I2275*H2275,2)</f>
        <v>0</v>
      </c>
      <c r="BL2275" s="18" t="s">
        <v>327</v>
      </c>
      <c r="BM2275" s="134" t="s">
        <v>3329</v>
      </c>
    </row>
    <row r="2276" spans="2:65" s="12" customFormat="1" ht="33.75">
      <c r="B2276" s="140"/>
      <c r="D2276" s="141" t="s">
        <v>159</v>
      </c>
      <c r="E2276" s="142" t="s">
        <v>19</v>
      </c>
      <c r="F2276" s="143" t="s">
        <v>3330</v>
      </c>
      <c r="H2276" s="142" t="s">
        <v>19</v>
      </c>
      <c r="I2276" s="144"/>
      <c r="L2276" s="140"/>
      <c r="M2276" s="145"/>
      <c r="T2276" s="146"/>
      <c r="AT2276" s="142" t="s">
        <v>159</v>
      </c>
      <c r="AU2276" s="142" t="s">
        <v>78</v>
      </c>
      <c r="AV2276" s="12" t="s">
        <v>76</v>
      </c>
      <c r="AW2276" s="12" t="s">
        <v>32</v>
      </c>
      <c r="AX2276" s="12" t="s">
        <v>71</v>
      </c>
      <c r="AY2276" s="142" t="s">
        <v>147</v>
      </c>
    </row>
    <row r="2277" spans="2:65" s="12" customFormat="1" ht="33.75">
      <c r="B2277" s="140"/>
      <c r="D2277" s="141" t="s">
        <v>159</v>
      </c>
      <c r="E2277" s="142" t="s">
        <v>19</v>
      </c>
      <c r="F2277" s="143" t="s">
        <v>3204</v>
      </c>
      <c r="H2277" s="142" t="s">
        <v>19</v>
      </c>
      <c r="I2277" s="144"/>
      <c r="L2277" s="140"/>
      <c r="M2277" s="145"/>
      <c r="T2277" s="146"/>
      <c r="AT2277" s="142" t="s">
        <v>159</v>
      </c>
      <c r="AU2277" s="142" t="s">
        <v>78</v>
      </c>
      <c r="AV2277" s="12" t="s">
        <v>76</v>
      </c>
      <c r="AW2277" s="12" t="s">
        <v>32</v>
      </c>
      <c r="AX2277" s="12" t="s">
        <v>71</v>
      </c>
      <c r="AY2277" s="142" t="s">
        <v>147</v>
      </c>
    </row>
    <row r="2278" spans="2:65" s="12" customFormat="1" ht="33.75">
      <c r="B2278" s="140"/>
      <c r="D2278" s="141" t="s">
        <v>159</v>
      </c>
      <c r="E2278" s="142" t="s">
        <v>19</v>
      </c>
      <c r="F2278" s="143" t="s">
        <v>3331</v>
      </c>
      <c r="H2278" s="142" t="s">
        <v>19</v>
      </c>
      <c r="I2278" s="144"/>
      <c r="L2278" s="140"/>
      <c r="M2278" s="145"/>
      <c r="T2278" s="146"/>
      <c r="AT2278" s="142" t="s">
        <v>159</v>
      </c>
      <c r="AU2278" s="142" t="s">
        <v>78</v>
      </c>
      <c r="AV2278" s="12" t="s">
        <v>76</v>
      </c>
      <c r="AW2278" s="12" t="s">
        <v>32</v>
      </c>
      <c r="AX2278" s="12" t="s">
        <v>71</v>
      </c>
      <c r="AY2278" s="142" t="s">
        <v>147</v>
      </c>
    </row>
    <row r="2279" spans="2:65" s="12" customFormat="1" ht="33.75">
      <c r="B2279" s="140"/>
      <c r="D2279" s="141" t="s">
        <v>159</v>
      </c>
      <c r="E2279" s="142" t="s">
        <v>19</v>
      </c>
      <c r="F2279" s="143" t="s">
        <v>3332</v>
      </c>
      <c r="H2279" s="142" t="s">
        <v>19</v>
      </c>
      <c r="I2279" s="144"/>
      <c r="L2279" s="140"/>
      <c r="M2279" s="145"/>
      <c r="T2279" s="146"/>
      <c r="AT2279" s="142" t="s">
        <v>159</v>
      </c>
      <c r="AU2279" s="142" t="s">
        <v>78</v>
      </c>
      <c r="AV2279" s="12" t="s">
        <v>76</v>
      </c>
      <c r="AW2279" s="12" t="s">
        <v>32</v>
      </c>
      <c r="AX2279" s="12" t="s">
        <v>71</v>
      </c>
      <c r="AY2279" s="142" t="s">
        <v>147</v>
      </c>
    </row>
    <row r="2280" spans="2:65" s="12" customFormat="1" ht="33.75">
      <c r="B2280" s="140"/>
      <c r="D2280" s="141" t="s">
        <v>159</v>
      </c>
      <c r="E2280" s="142" t="s">
        <v>19</v>
      </c>
      <c r="F2280" s="143" t="s">
        <v>3333</v>
      </c>
      <c r="H2280" s="142" t="s">
        <v>19</v>
      </c>
      <c r="I2280" s="144"/>
      <c r="L2280" s="140"/>
      <c r="M2280" s="145"/>
      <c r="T2280" s="146"/>
      <c r="AT2280" s="142" t="s">
        <v>159</v>
      </c>
      <c r="AU2280" s="142" t="s">
        <v>78</v>
      </c>
      <c r="AV2280" s="12" t="s">
        <v>76</v>
      </c>
      <c r="AW2280" s="12" t="s">
        <v>32</v>
      </c>
      <c r="AX2280" s="12" t="s">
        <v>71</v>
      </c>
      <c r="AY2280" s="142" t="s">
        <v>147</v>
      </c>
    </row>
    <row r="2281" spans="2:65" s="12" customFormat="1" ht="33.75">
      <c r="B2281" s="140"/>
      <c r="D2281" s="141" t="s">
        <v>159</v>
      </c>
      <c r="E2281" s="142" t="s">
        <v>19</v>
      </c>
      <c r="F2281" s="143" t="s">
        <v>3325</v>
      </c>
      <c r="H2281" s="142" t="s">
        <v>19</v>
      </c>
      <c r="I2281" s="144"/>
      <c r="L2281" s="140"/>
      <c r="M2281" s="145"/>
      <c r="T2281" s="146"/>
      <c r="AT2281" s="142" t="s">
        <v>159</v>
      </c>
      <c r="AU2281" s="142" t="s">
        <v>78</v>
      </c>
      <c r="AV2281" s="12" t="s">
        <v>76</v>
      </c>
      <c r="AW2281" s="12" t="s">
        <v>32</v>
      </c>
      <c r="AX2281" s="12" t="s">
        <v>71</v>
      </c>
      <c r="AY2281" s="142" t="s">
        <v>147</v>
      </c>
    </row>
    <row r="2282" spans="2:65" s="13" customFormat="1">
      <c r="B2282" s="147"/>
      <c r="D2282" s="141" t="s">
        <v>159</v>
      </c>
      <c r="E2282" s="148" t="s">
        <v>19</v>
      </c>
      <c r="F2282" s="149" t="s">
        <v>76</v>
      </c>
      <c r="H2282" s="150">
        <v>1</v>
      </c>
      <c r="I2282" s="151"/>
      <c r="L2282" s="147"/>
      <c r="M2282" s="152"/>
      <c r="T2282" s="153"/>
      <c r="AT2282" s="148" t="s">
        <v>159</v>
      </c>
      <c r="AU2282" s="148" t="s">
        <v>78</v>
      </c>
      <c r="AV2282" s="13" t="s">
        <v>78</v>
      </c>
      <c r="AW2282" s="13" t="s">
        <v>32</v>
      </c>
      <c r="AX2282" s="13" t="s">
        <v>76</v>
      </c>
      <c r="AY2282" s="148" t="s">
        <v>147</v>
      </c>
    </row>
    <row r="2283" spans="2:65" s="1" customFormat="1" ht="33" customHeight="1">
      <c r="B2283" s="33"/>
      <c r="C2283" s="123" t="s">
        <v>3334</v>
      </c>
      <c r="D2283" s="123" t="s">
        <v>150</v>
      </c>
      <c r="E2283" s="124" t="s">
        <v>3335</v>
      </c>
      <c r="F2283" s="125" t="s">
        <v>3336</v>
      </c>
      <c r="G2283" s="126" t="s">
        <v>166</v>
      </c>
      <c r="H2283" s="127">
        <v>1</v>
      </c>
      <c r="I2283" s="128"/>
      <c r="J2283" s="129">
        <f>ROUND(I2283*H2283,2)</f>
        <v>0</v>
      </c>
      <c r="K2283" s="125" t="s">
        <v>19</v>
      </c>
      <c r="L2283" s="33"/>
      <c r="M2283" s="130" t="s">
        <v>19</v>
      </c>
      <c r="N2283" s="131" t="s">
        <v>42</v>
      </c>
      <c r="P2283" s="132">
        <f>O2283*H2283</f>
        <v>0</v>
      </c>
      <c r="Q2283" s="132">
        <v>0</v>
      </c>
      <c r="R2283" s="132">
        <f>Q2283*H2283</f>
        <v>0</v>
      </c>
      <c r="S2283" s="132">
        <v>0</v>
      </c>
      <c r="T2283" s="133">
        <f>S2283*H2283</f>
        <v>0</v>
      </c>
      <c r="AR2283" s="134" t="s">
        <v>327</v>
      </c>
      <c r="AT2283" s="134" t="s">
        <v>150</v>
      </c>
      <c r="AU2283" s="134" t="s">
        <v>78</v>
      </c>
      <c r="AY2283" s="18" t="s">
        <v>147</v>
      </c>
      <c r="BE2283" s="135">
        <f>IF(N2283="základní",J2283,0)</f>
        <v>0</v>
      </c>
      <c r="BF2283" s="135">
        <f>IF(N2283="snížená",J2283,0)</f>
        <v>0</v>
      </c>
      <c r="BG2283" s="135">
        <f>IF(N2283="zákl. přenesená",J2283,0)</f>
        <v>0</v>
      </c>
      <c r="BH2283" s="135">
        <f>IF(N2283="sníž. přenesená",J2283,0)</f>
        <v>0</v>
      </c>
      <c r="BI2283" s="135">
        <f>IF(N2283="nulová",J2283,0)</f>
        <v>0</v>
      </c>
      <c r="BJ2283" s="18" t="s">
        <v>76</v>
      </c>
      <c r="BK2283" s="135">
        <f>ROUND(I2283*H2283,2)</f>
        <v>0</v>
      </c>
      <c r="BL2283" s="18" t="s">
        <v>327</v>
      </c>
      <c r="BM2283" s="134" t="s">
        <v>3337</v>
      </c>
    </row>
    <row r="2284" spans="2:65" s="12" customFormat="1" ht="33.75">
      <c r="B2284" s="140"/>
      <c r="D2284" s="141" t="s">
        <v>159</v>
      </c>
      <c r="E2284" s="142" t="s">
        <v>19</v>
      </c>
      <c r="F2284" s="143" t="s">
        <v>3338</v>
      </c>
      <c r="H2284" s="142" t="s">
        <v>19</v>
      </c>
      <c r="I2284" s="144"/>
      <c r="L2284" s="140"/>
      <c r="M2284" s="145"/>
      <c r="T2284" s="146"/>
      <c r="AT2284" s="142" t="s">
        <v>159</v>
      </c>
      <c r="AU2284" s="142" t="s">
        <v>78</v>
      </c>
      <c r="AV2284" s="12" t="s">
        <v>76</v>
      </c>
      <c r="AW2284" s="12" t="s">
        <v>32</v>
      </c>
      <c r="AX2284" s="12" t="s">
        <v>71</v>
      </c>
      <c r="AY2284" s="142" t="s">
        <v>147</v>
      </c>
    </row>
    <row r="2285" spans="2:65" s="12" customFormat="1" ht="33.75">
      <c r="B2285" s="140"/>
      <c r="D2285" s="141" t="s">
        <v>159</v>
      </c>
      <c r="E2285" s="142" t="s">
        <v>19</v>
      </c>
      <c r="F2285" s="143" t="s">
        <v>3339</v>
      </c>
      <c r="H2285" s="142" t="s">
        <v>19</v>
      </c>
      <c r="I2285" s="144"/>
      <c r="L2285" s="140"/>
      <c r="M2285" s="145"/>
      <c r="T2285" s="146"/>
      <c r="AT2285" s="142" t="s">
        <v>159</v>
      </c>
      <c r="AU2285" s="142" t="s">
        <v>78</v>
      </c>
      <c r="AV2285" s="12" t="s">
        <v>76</v>
      </c>
      <c r="AW2285" s="12" t="s">
        <v>32</v>
      </c>
      <c r="AX2285" s="12" t="s">
        <v>71</v>
      </c>
      <c r="AY2285" s="142" t="s">
        <v>147</v>
      </c>
    </row>
    <row r="2286" spans="2:65" s="12" customFormat="1" ht="33.75">
      <c r="B2286" s="140"/>
      <c r="D2286" s="141" t="s">
        <v>159</v>
      </c>
      <c r="E2286" s="142" t="s">
        <v>19</v>
      </c>
      <c r="F2286" s="143" t="s">
        <v>3340</v>
      </c>
      <c r="H2286" s="142" t="s">
        <v>19</v>
      </c>
      <c r="I2286" s="144"/>
      <c r="L2286" s="140"/>
      <c r="M2286" s="145"/>
      <c r="T2286" s="146"/>
      <c r="AT2286" s="142" t="s">
        <v>159</v>
      </c>
      <c r="AU2286" s="142" t="s">
        <v>78</v>
      </c>
      <c r="AV2286" s="12" t="s">
        <v>76</v>
      </c>
      <c r="AW2286" s="12" t="s">
        <v>32</v>
      </c>
      <c r="AX2286" s="12" t="s">
        <v>71</v>
      </c>
      <c r="AY2286" s="142" t="s">
        <v>147</v>
      </c>
    </row>
    <row r="2287" spans="2:65" s="12" customFormat="1" ht="33.75">
      <c r="B2287" s="140"/>
      <c r="D2287" s="141" t="s">
        <v>159</v>
      </c>
      <c r="E2287" s="142" t="s">
        <v>19</v>
      </c>
      <c r="F2287" s="143" t="s">
        <v>3341</v>
      </c>
      <c r="H2287" s="142" t="s">
        <v>19</v>
      </c>
      <c r="I2287" s="144"/>
      <c r="L2287" s="140"/>
      <c r="M2287" s="145"/>
      <c r="T2287" s="146"/>
      <c r="AT2287" s="142" t="s">
        <v>159</v>
      </c>
      <c r="AU2287" s="142" t="s">
        <v>78</v>
      </c>
      <c r="AV2287" s="12" t="s">
        <v>76</v>
      </c>
      <c r="AW2287" s="12" t="s">
        <v>32</v>
      </c>
      <c r="AX2287" s="12" t="s">
        <v>71</v>
      </c>
      <c r="AY2287" s="142" t="s">
        <v>147</v>
      </c>
    </row>
    <row r="2288" spans="2:65" s="12" customFormat="1" ht="33.75">
      <c r="B2288" s="140"/>
      <c r="D2288" s="141" t="s">
        <v>159</v>
      </c>
      <c r="E2288" s="142" t="s">
        <v>19</v>
      </c>
      <c r="F2288" s="143" t="s">
        <v>3342</v>
      </c>
      <c r="H2288" s="142" t="s">
        <v>19</v>
      </c>
      <c r="I2288" s="144"/>
      <c r="L2288" s="140"/>
      <c r="M2288" s="145"/>
      <c r="T2288" s="146"/>
      <c r="AT2288" s="142" t="s">
        <v>159</v>
      </c>
      <c r="AU2288" s="142" t="s">
        <v>78</v>
      </c>
      <c r="AV2288" s="12" t="s">
        <v>76</v>
      </c>
      <c r="AW2288" s="12" t="s">
        <v>32</v>
      </c>
      <c r="AX2288" s="12" t="s">
        <v>71</v>
      </c>
      <c r="AY2288" s="142" t="s">
        <v>147</v>
      </c>
    </row>
    <row r="2289" spans="2:65" s="13" customFormat="1">
      <c r="B2289" s="147"/>
      <c r="D2289" s="141" t="s">
        <v>159</v>
      </c>
      <c r="E2289" s="148" t="s">
        <v>19</v>
      </c>
      <c r="F2289" s="149" t="s">
        <v>76</v>
      </c>
      <c r="H2289" s="150">
        <v>1</v>
      </c>
      <c r="I2289" s="151"/>
      <c r="L2289" s="147"/>
      <c r="M2289" s="152"/>
      <c r="T2289" s="153"/>
      <c r="AT2289" s="148" t="s">
        <v>159</v>
      </c>
      <c r="AU2289" s="148" t="s">
        <v>78</v>
      </c>
      <c r="AV2289" s="13" t="s">
        <v>78</v>
      </c>
      <c r="AW2289" s="13" t="s">
        <v>32</v>
      </c>
      <c r="AX2289" s="13" t="s">
        <v>76</v>
      </c>
      <c r="AY2289" s="148" t="s">
        <v>147</v>
      </c>
    </row>
    <row r="2290" spans="2:65" s="1" customFormat="1" ht="49.15" customHeight="1">
      <c r="B2290" s="33"/>
      <c r="C2290" s="123" t="s">
        <v>3343</v>
      </c>
      <c r="D2290" s="123" t="s">
        <v>150</v>
      </c>
      <c r="E2290" s="124" t="s">
        <v>3344</v>
      </c>
      <c r="F2290" s="125" t="s">
        <v>3345</v>
      </c>
      <c r="G2290" s="126" t="s">
        <v>166</v>
      </c>
      <c r="H2290" s="127">
        <v>1</v>
      </c>
      <c r="I2290" s="128"/>
      <c r="J2290" s="129">
        <f>ROUND(I2290*H2290,2)</f>
        <v>0</v>
      </c>
      <c r="K2290" s="125" t="s">
        <v>19</v>
      </c>
      <c r="L2290" s="33"/>
      <c r="M2290" s="130" t="s">
        <v>19</v>
      </c>
      <c r="N2290" s="131" t="s">
        <v>42</v>
      </c>
      <c r="P2290" s="132">
        <f>O2290*H2290</f>
        <v>0</v>
      </c>
      <c r="Q2290" s="132">
        <v>0</v>
      </c>
      <c r="R2290" s="132">
        <f>Q2290*H2290</f>
        <v>0</v>
      </c>
      <c r="S2290" s="132">
        <v>0</v>
      </c>
      <c r="T2290" s="133">
        <f>S2290*H2290</f>
        <v>0</v>
      </c>
      <c r="AR2290" s="134" t="s">
        <v>327</v>
      </c>
      <c r="AT2290" s="134" t="s">
        <v>150</v>
      </c>
      <c r="AU2290" s="134" t="s">
        <v>78</v>
      </c>
      <c r="AY2290" s="18" t="s">
        <v>147</v>
      </c>
      <c r="BE2290" s="135">
        <f>IF(N2290="základní",J2290,0)</f>
        <v>0</v>
      </c>
      <c r="BF2290" s="135">
        <f>IF(N2290="snížená",J2290,0)</f>
        <v>0</v>
      </c>
      <c r="BG2290" s="135">
        <f>IF(N2290="zákl. přenesená",J2290,0)</f>
        <v>0</v>
      </c>
      <c r="BH2290" s="135">
        <f>IF(N2290="sníž. přenesená",J2290,0)</f>
        <v>0</v>
      </c>
      <c r="BI2290" s="135">
        <f>IF(N2290="nulová",J2290,0)</f>
        <v>0</v>
      </c>
      <c r="BJ2290" s="18" t="s">
        <v>76</v>
      </c>
      <c r="BK2290" s="135">
        <f>ROUND(I2290*H2290,2)</f>
        <v>0</v>
      </c>
      <c r="BL2290" s="18" t="s">
        <v>327</v>
      </c>
      <c r="BM2290" s="134" t="s">
        <v>3346</v>
      </c>
    </row>
    <row r="2291" spans="2:65" s="12" customFormat="1" ht="33.75">
      <c r="B2291" s="140"/>
      <c r="D2291" s="141" t="s">
        <v>159</v>
      </c>
      <c r="E2291" s="142" t="s">
        <v>19</v>
      </c>
      <c r="F2291" s="143" t="s">
        <v>3330</v>
      </c>
      <c r="H2291" s="142" t="s">
        <v>19</v>
      </c>
      <c r="I2291" s="144"/>
      <c r="L2291" s="140"/>
      <c r="M2291" s="145"/>
      <c r="T2291" s="146"/>
      <c r="AT2291" s="142" t="s">
        <v>159</v>
      </c>
      <c r="AU2291" s="142" t="s">
        <v>78</v>
      </c>
      <c r="AV2291" s="12" t="s">
        <v>76</v>
      </c>
      <c r="AW2291" s="12" t="s">
        <v>32</v>
      </c>
      <c r="AX2291" s="12" t="s">
        <v>71</v>
      </c>
      <c r="AY2291" s="142" t="s">
        <v>147</v>
      </c>
    </row>
    <row r="2292" spans="2:65" s="12" customFormat="1" ht="33.75">
      <c r="B2292" s="140"/>
      <c r="D2292" s="141" t="s">
        <v>159</v>
      </c>
      <c r="E2292" s="142" t="s">
        <v>19</v>
      </c>
      <c r="F2292" s="143" t="s">
        <v>3204</v>
      </c>
      <c r="H2292" s="142" t="s">
        <v>19</v>
      </c>
      <c r="I2292" s="144"/>
      <c r="L2292" s="140"/>
      <c r="M2292" s="145"/>
      <c r="T2292" s="146"/>
      <c r="AT2292" s="142" t="s">
        <v>159</v>
      </c>
      <c r="AU2292" s="142" t="s">
        <v>78</v>
      </c>
      <c r="AV2292" s="12" t="s">
        <v>76</v>
      </c>
      <c r="AW2292" s="12" t="s">
        <v>32</v>
      </c>
      <c r="AX2292" s="12" t="s">
        <v>71</v>
      </c>
      <c r="AY2292" s="142" t="s">
        <v>147</v>
      </c>
    </row>
    <row r="2293" spans="2:65" s="12" customFormat="1" ht="33.75">
      <c r="B2293" s="140"/>
      <c r="D2293" s="141" t="s">
        <v>159</v>
      </c>
      <c r="E2293" s="142" t="s">
        <v>19</v>
      </c>
      <c r="F2293" s="143" t="s">
        <v>3347</v>
      </c>
      <c r="H2293" s="142" t="s">
        <v>19</v>
      </c>
      <c r="I2293" s="144"/>
      <c r="L2293" s="140"/>
      <c r="M2293" s="145"/>
      <c r="T2293" s="146"/>
      <c r="AT2293" s="142" t="s">
        <v>159</v>
      </c>
      <c r="AU2293" s="142" t="s">
        <v>78</v>
      </c>
      <c r="AV2293" s="12" t="s">
        <v>76</v>
      </c>
      <c r="AW2293" s="12" t="s">
        <v>32</v>
      </c>
      <c r="AX2293" s="12" t="s">
        <v>71</v>
      </c>
      <c r="AY2293" s="142" t="s">
        <v>147</v>
      </c>
    </row>
    <row r="2294" spans="2:65" s="12" customFormat="1" ht="33.75">
      <c r="B2294" s="140"/>
      <c r="D2294" s="141" t="s">
        <v>159</v>
      </c>
      <c r="E2294" s="142" t="s">
        <v>19</v>
      </c>
      <c r="F2294" s="143" t="s">
        <v>3348</v>
      </c>
      <c r="H2294" s="142" t="s">
        <v>19</v>
      </c>
      <c r="I2294" s="144"/>
      <c r="L2294" s="140"/>
      <c r="M2294" s="145"/>
      <c r="T2294" s="146"/>
      <c r="AT2294" s="142" t="s">
        <v>159</v>
      </c>
      <c r="AU2294" s="142" t="s">
        <v>78</v>
      </c>
      <c r="AV2294" s="12" t="s">
        <v>76</v>
      </c>
      <c r="AW2294" s="12" t="s">
        <v>32</v>
      </c>
      <c r="AX2294" s="12" t="s">
        <v>71</v>
      </c>
      <c r="AY2294" s="142" t="s">
        <v>147</v>
      </c>
    </row>
    <row r="2295" spans="2:65" s="12" customFormat="1" ht="33.75">
      <c r="B2295" s="140"/>
      <c r="D2295" s="141" t="s">
        <v>159</v>
      </c>
      <c r="E2295" s="142" t="s">
        <v>19</v>
      </c>
      <c r="F2295" s="143" t="s">
        <v>3325</v>
      </c>
      <c r="H2295" s="142" t="s">
        <v>19</v>
      </c>
      <c r="I2295" s="144"/>
      <c r="L2295" s="140"/>
      <c r="M2295" s="145"/>
      <c r="T2295" s="146"/>
      <c r="AT2295" s="142" t="s">
        <v>159</v>
      </c>
      <c r="AU2295" s="142" t="s">
        <v>78</v>
      </c>
      <c r="AV2295" s="12" t="s">
        <v>76</v>
      </c>
      <c r="AW2295" s="12" t="s">
        <v>32</v>
      </c>
      <c r="AX2295" s="12" t="s">
        <v>71</v>
      </c>
      <c r="AY2295" s="142" t="s">
        <v>147</v>
      </c>
    </row>
    <row r="2296" spans="2:65" s="13" customFormat="1">
      <c r="B2296" s="147"/>
      <c r="D2296" s="141" t="s">
        <v>159</v>
      </c>
      <c r="E2296" s="148" t="s">
        <v>19</v>
      </c>
      <c r="F2296" s="149" t="s">
        <v>76</v>
      </c>
      <c r="H2296" s="150">
        <v>1</v>
      </c>
      <c r="I2296" s="151"/>
      <c r="L2296" s="147"/>
      <c r="M2296" s="152"/>
      <c r="T2296" s="153"/>
      <c r="AT2296" s="148" t="s">
        <v>159</v>
      </c>
      <c r="AU2296" s="148" t="s">
        <v>78</v>
      </c>
      <c r="AV2296" s="13" t="s">
        <v>78</v>
      </c>
      <c r="AW2296" s="13" t="s">
        <v>32</v>
      </c>
      <c r="AX2296" s="13" t="s">
        <v>76</v>
      </c>
      <c r="AY2296" s="148" t="s">
        <v>147</v>
      </c>
    </row>
    <row r="2297" spans="2:65" s="1" customFormat="1" ht="33" customHeight="1">
      <c r="B2297" s="33"/>
      <c r="C2297" s="123" t="s">
        <v>3349</v>
      </c>
      <c r="D2297" s="123" t="s">
        <v>150</v>
      </c>
      <c r="E2297" s="124" t="s">
        <v>3350</v>
      </c>
      <c r="F2297" s="125" t="s">
        <v>3351</v>
      </c>
      <c r="G2297" s="126" t="s">
        <v>166</v>
      </c>
      <c r="H2297" s="127">
        <v>1</v>
      </c>
      <c r="I2297" s="128"/>
      <c r="J2297" s="129">
        <f>ROUND(I2297*H2297,2)</f>
        <v>0</v>
      </c>
      <c r="K2297" s="125" t="s">
        <v>19</v>
      </c>
      <c r="L2297" s="33"/>
      <c r="M2297" s="130" t="s">
        <v>19</v>
      </c>
      <c r="N2297" s="131" t="s">
        <v>42</v>
      </c>
      <c r="P2297" s="132">
        <f>O2297*H2297</f>
        <v>0</v>
      </c>
      <c r="Q2297" s="132">
        <v>0</v>
      </c>
      <c r="R2297" s="132">
        <f>Q2297*H2297</f>
        <v>0</v>
      </c>
      <c r="S2297" s="132">
        <v>0</v>
      </c>
      <c r="T2297" s="133">
        <f>S2297*H2297</f>
        <v>0</v>
      </c>
      <c r="AR2297" s="134" t="s">
        <v>327</v>
      </c>
      <c r="AT2297" s="134" t="s">
        <v>150</v>
      </c>
      <c r="AU2297" s="134" t="s">
        <v>78</v>
      </c>
      <c r="AY2297" s="18" t="s">
        <v>147</v>
      </c>
      <c r="BE2297" s="135">
        <f>IF(N2297="základní",J2297,0)</f>
        <v>0</v>
      </c>
      <c r="BF2297" s="135">
        <f>IF(N2297="snížená",J2297,0)</f>
        <v>0</v>
      </c>
      <c r="BG2297" s="135">
        <f>IF(N2297="zákl. přenesená",J2297,0)</f>
        <v>0</v>
      </c>
      <c r="BH2297" s="135">
        <f>IF(N2297="sníž. přenesená",J2297,0)</f>
        <v>0</v>
      </c>
      <c r="BI2297" s="135">
        <f>IF(N2297="nulová",J2297,0)</f>
        <v>0</v>
      </c>
      <c r="BJ2297" s="18" t="s">
        <v>76</v>
      </c>
      <c r="BK2297" s="135">
        <f>ROUND(I2297*H2297,2)</f>
        <v>0</v>
      </c>
      <c r="BL2297" s="18" t="s">
        <v>327</v>
      </c>
      <c r="BM2297" s="134" t="s">
        <v>3352</v>
      </c>
    </row>
    <row r="2298" spans="2:65" s="12" customFormat="1" ht="33.75">
      <c r="B2298" s="140"/>
      <c r="D2298" s="141" t="s">
        <v>159</v>
      </c>
      <c r="E2298" s="142" t="s">
        <v>19</v>
      </c>
      <c r="F2298" s="143" t="s">
        <v>3353</v>
      </c>
      <c r="H2298" s="142" t="s">
        <v>19</v>
      </c>
      <c r="I2298" s="144"/>
      <c r="L2298" s="140"/>
      <c r="M2298" s="145"/>
      <c r="T2298" s="146"/>
      <c r="AT2298" s="142" t="s">
        <v>159</v>
      </c>
      <c r="AU2298" s="142" t="s">
        <v>78</v>
      </c>
      <c r="AV2298" s="12" t="s">
        <v>76</v>
      </c>
      <c r="AW2298" s="12" t="s">
        <v>32</v>
      </c>
      <c r="AX2298" s="12" t="s">
        <v>71</v>
      </c>
      <c r="AY2298" s="142" t="s">
        <v>147</v>
      </c>
    </row>
    <row r="2299" spans="2:65" s="12" customFormat="1" ht="33.75">
      <c r="B2299" s="140"/>
      <c r="D2299" s="141" t="s">
        <v>159</v>
      </c>
      <c r="E2299" s="142" t="s">
        <v>19</v>
      </c>
      <c r="F2299" s="143" t="s">
        <v>3354</v>
      </c>
      <c r="H2299" s="142" t="s">
        <v>19</v>
      </c>
      <c r="I2299" s="144"/>
      <c r="L2299" s="140"/>
      <c r="M2299" s="145"/>
      <c r="T2299" s="146"/>
      <c r="AT2299" s="142" t="s">
        <v>159</v>
      </c>
      <c r="AU2299" s="142" t="s">
        <v>78</v>
      </c>
      <c r="AV2299" s="12" t="s">
        <v>76</v>
      </c>
      <c r="AW2299" s="12" t="s">
        <v>32</v>
      </c>
      <c r="AX2299" s="12" t="s">
        <v>71</v>
      </c>
      <c r="AY2299" s="142" t="s">
        <v>147</v>
      </c>
    </row>
    <row r="2300" spans="2:65" s="12" customFormat="1" ht="33.75">
      <c r="B2300" s="140"/>
      <c r="D2300" s="141" t="s">
        <v>159</v>
      </c>
      <c r="E2300" s="142" t="s">
        <v>19</v>
      </c>
      <c r="F2300" s="143" t="s">
        <v>3355</v>
      </c>
      <c r="H2300" s="142" t="s">
        <v>19</v>
      </c>
      <c r="I2300" s="144"/>
      <c r="L2300" s="140"/>
      <c r="M2300" s="145"/>
      <c r="T2300" s="146"/>
      <c r="AT2300" s="142" t="s">
        <v>159</v>
      </c>
      <c r="AU2300" s="142" t="s">
        <v>78</v>
      </c>
      <c r="AV2300" s="12" t="s">
        <v>76</v>
      </c>
      <c r="AW2300" s="12" t="s">
        <v>32</v>
      </c>
      <c r="AX2300" s="12" t="s">
        <v>71</v>
      </c>
      <c r="AY2300" s="142" t="s">
        <v>147</v>
      </c>
    </row>
    <row r="2301" spans="2:65" s="12" customFormat="1" ht="33.75">
      <c r="B2301" s="140"/>
      <c r="D2301" s="141" t="s">
        <v>159</v>
      </c>
      <c r="E2301" s="142" t="s">
        <v>19</v>
      </c>
      <c r="F2301" s="143" t="s">
        <v>3356</v>
      </c>
      <c r="H2301" s="142" t="s">
        <v>19</v>
      </c>
      <c r="I2301" s="144"/>
      <c r="L2301" s="140"/>
      <c r="M2301" s="145"/>
      <c r="T2301" s="146"/>
      <c r="AT2301" s="142" t="s">
        <v>159</v>
      </c>
      <c r="AU2301" s="142" t="s">
        <v>78</v>
      </c>
      <c r="AV2301" s="12" t="s">
        <v>76</v>
      </c>
      <c r="AW2301" s="12" t="s">
        <v>32</v>
      </c>
      <c r="AX2301" s="12" t="s">
        <v>71</v>
      </c>
      <c r="AY2301" s="142" t="s">
        <v>147</v>
      </c>
    </row>
    <row r="2302" spans="2:65" s="12" customFormat="1" ht="33.75">
      <c r="B2302" s="140"/>
      <c r="D2302" s="141" t="s">
        <v>159</v>
      </c>
      <c r="E2302" s="142" t="s">
        <v>19</v>
      </c>
      <c r="F2302" s="143" t="s">
        <v>3357</v>
      </c>
      <c r="H2302" s="142" t="s">
        <v>19</v>
      </c>
      <c r="I2302" s="144"/>
      <c r="L2302" s="140"/>
      <c r="M2302" s="145"/>
      <c r="T2302" s="146"/>
      <c r="AT2302" s="142" t="s">
        <v>159</v>
      </c>
      <c r="AU2302" s="142" t="s">
        <v>78</v>
      </c>
      <c r="AV2302" s="12" t="s">
        <v>76</v>
      </c>
      <c r="AW2302" s="12" t="s">
        <v>32</v>
      </c>
      <c r="AX2302" s="12" t="s">
        <v>71</v>
      </c>
      <c r="AY2302" s="142" t="s">
        <v>147</v>
      </c>
    </row>
    <row r="2303" spans="2:65" s="12" customFormat="1" ht="33.75">
      <c r="B2303" s="140"/>
      <c r="D2303" s="141" t="s">
        <v>159</v>
      </c>
      <c r="E2303" s="142" t="s">
        <v>19</v>
      </c>
      <c r="F2303" s="143" t="s">
        <v>3358</v>
      </c>
      <c r="H2303" s="142" t="s">
        <v>19</v>
      </c>
      <c r="I2303" s="144"/>
      <c r="L2303" s="140"/>
      <c r="M2303" s="145"/>
      <c r="T2303" s="146"/>
      <c r="AT2303" s="142" t="s">
        <v>159</v>
      </c>
      <c r="AU2303" s="142" t="s">
        <v>78</v>
      </c>
      <c r="AV2303" s="12" t="s">
        <v>76</v>
      </c>
      <c r="AW2303" s="12" t="s">
        <v>32</v>
      </c>
      <c r="AX2303" s="12" t="s">
        <v>71</v>
      </c>
      <c r="AY2303" s="142" t="s">
        <v>147</v>
      </c>
    </row>
    <row r="2304" spans="2:65" s="13" customFormat="1">
      <c r="B2304" s="147"/>
      <c r="D2304" s="141" t="s">
        <v>159</v>
      </c>
      <c r="E2304" s="148" t="s">
        <v>19</v>
      </c>
      <c r="F2304" s="149" t="s">
        <v>76</v>
      </c>
      <c r="H2304" s="150">
        <v>1</v>
      </c>
      <c r="I2304" s="151"/>
      <c r="L2304" s="147"/>
      <c r="M2304" s="152"/>
      <c r="T2304" s="153"/>
      <c r="AT2304" s="148" t="s">
        <v>159</v>
      </c>
      <c r="AU2304" s="148" t="s">
        <v>78</v>
      </c>
      <c r="AV2304" s="13" t="s">
        <v>78</v>
      </c>
      <c r="AW2304" s="13" t="s">
        <v>32</v>
      </c>
      <c r="AX2304" s="13" t="s">
        <v>76</v>
      </c>
      <c r="AY2304" s="148" t="s">
        <v>147</v>
      </c>
    </row>
    <row r="2305" spans="2:65" s="1" customFormat="1" ht="24.2" customHeight="1">
      <c r="B2305" s="33"/>
      <c r="C2305" s="123" t="s">
        <v>3359</v>
      </c>
      <c r="D2305" s="123" t="s">
        <v>150</v>
      </c>
      <c r="E2305" s="124" t="s">
        <v>3360</v>
      </c>
      <c r="F2305" s="125" t="s">
        <v>3361</v>
      </c>
      <c r="G2305" s="126" t="s">
        <v>166</v>
      </c>
      <c r="H2305" s="127">
        <v>1</v>
      </c>
      <c r="I2305" s="128"/>
      <c r="J2305" s="129">
        <f>ROUND(I2305*H2305,2)</f>
        <v>0</v>
      </c>
      <c r="K2305" s="125" t="s">
        <v>19</v>
      </c>
      <c r="L2305" s="33"/>
      <c r="M2305" s="130" t="s">
        <v>19</v>
      </c>
      <c r="N2305" s="131" t="s">
        <v>42</v>
      </c>
      <c r="P2305" s="132">
        <f>O2305*H2305</f>
        <v>0</v>
      </c>
      <c r="Q2305" s="132">
        <v>0</v>
      </c>
      <c r="R2305" s="132">
        <f>Q2305*H2305</f>
        <v>0</v>
      </c>
      <c r="S2305" s="132">
        <v>0</v>
      </c>
      <c r="T2305" s="133">
        <f>S2305*H2305</f>
        <v>0</v>
      </c>
      <c r="AR2305" s="134" t="s">
        <v>327</v>
      </c>
      <c r="AT2305" s="134" t="s">
        <v>150</v>
      </c>
      <c r="AU2305" s="134" t="s">
        <v>78</v>
      </c>
      <c r="AY2305" s="18" t="s">
        <v>147</v>
      </c>
      <c r="BE2305" s="135">
        <f>IF(N2305="základní",J2305,0)</f>
        <v>0</v>
      </c>
      <c r="BF2305" s="135">
        <f>IF(N2305="snížená",J2305,0)</f>
        <v>0</v>
      </c>
      <c r="BG2305" s="135">
        <f>IF(N2305="zákl. přenesená",J2305,0)</f>
        <v>0</v>
      </c>
      <c r="BH2305" s="135">
        <f>IF(N2305="sníž. přenesená",J2305,0)</f>
        <v>0</v>
      </c>
      <c r="BI2305" s="135">
        <f>IF(N2305="nulová",J2305,0)</f>
        <v>0</v>
      </c>
      <c r="BJ2305" s="18" t="s">
        <v>76</v>
      </c>
      <c r="BK2305" s="135">
        <f>ROUND(I2305*H2305,2)</f>
        <v>0</v>
      </c>
      <c r="BL2305" s="18" t="s">
        <v>327</v>
      </c>
      <c r="BM2305" s="134" t="s">
        <v>3362</v>
      </c>
    </row>
    <row r="2306" spans="2:65" s="12" customFormat="1" ht="33.75">
      <c r="B2306" s="140"/>
      <c r="D2306" s="141" t="s">
        <v>159</v>
      </c>
      <c r="E2306" s="142" t="s">
        <v>19</v>
      </c>
      <c r="F2306" s="143" t="s">
        <v>3363</v>
      </c>
      <c r="H2306" s="142" t="s">
        <v>19</v>
      </c>
      <c r="I2306" s="144"/>
      <c r="L2306" s="140"/>
      <c r="M2306" s="145"/>
      <c r="T2306" s="146"/>
      <c r="AT2306" s="142" t="s">
        <v>159</v>
      </c>
      <c r="AU2306" s="142" t="s">
        <v>78</v>
      </c>
      <c r="AV2306" s="12" t="s">
        <v>76</v>
      </c>
      <c r="AW2306" s="12" t="s">
        <v>32</v>
      </c>
      <c r="AX2306" s="12" t="s">
        <v>71</v>
      </c>
      <c r="AY2306" s="142" t="s">
        <v>147</v>
      </c>
    </row>
    <row r="2307" spans="2:65" s="12" customFormat="1" ht="33.75">
      <c r="B2307" s="140"/>
      <c r="D2307" s="141" t="s">
        <v>159</v>
      </c>
      <c r="E2307" s="142" t="s">
        <v>19</v>
      </c>
      <c r="F2307" s="143" t="s">
        <v>3364</v>
      </c>
      <c r="H2307" s="142" t="s">
        <v>19</v>
      </c>
      <c r="I2307" s="144"/>
      <c r="L2307" s="140"/>
      <c r="M2307" s="145"/>
      <c r="T2307" s="146"/>
      <c r="AT2307" s="142" t="s">
        <v>159</v>
      </c>
      <c r="AU2307" s="142" t="s">
        <v>78</v>
      </c>
      <c r="AV2307" s="12" t="s">
        <v>76</v>
      </c>
      <c r="AW2307" s="12" t="s">
        <v>32</v>
      </c>
      <c r="AX2307" s="12" t="s">
        <v>71</v>
      </c>
      <c r="AY2307" s="142" t="s">
        <v>147</v>
      </c>
    </row>
    <row r="2308" spans="2:65" s="13" customFormat="1">
      <c r="B2308" s="147"/>
      <c r="D2308" s="141" t="s">
        <v>159</v>
      </c>
      <c r="E2308" s="148" t="s">
        <v>19</v>
      </c>
      <c r="F2308" s="149" t="s">
        <v>76</v>
      </c>
      <c r="H2308" s="150">
        <v>1</v>
      </c>
      <c r="I2308" s="151"/>
      <c r="L2308" s="147"/>
      <c r="M2308" s="152"/>
      <c r="T2308" s="153"/>
      <c r="AT2308" s="148" t="s">
        <v>159</v>
      </c>
      <c r="AU2308" s="148" t="s">
        <v>78</v>
      </c>
      <c r="AV2308" s="13" t="s">
        <v>78</v>
      </c>
      <c r="AW2308" s="13" t="s">
        <v>32</v>
      </c>
      <c r="AX2308" s="13" t="s">
        <v>76</v>
      </c>
      <c r="AY2308" s="148" t="s">
        <v>147</v>
      </c>
    </row>
    <row r="2309" spans="2:65" s="1" customFormat="1" ht="49.15" customHeight="1">
      <c r="B2309" s="33"/>
      <c r="C2309" s="123" t="s">
        <v>3365</v>
      </c>
      <c r="D2309" s="123" t="s">
        <v>150</v>
      </c>
      <c r="E2309" s="124" t="s">
        <v>3366</v>
      </c>
      <c r="F2309" s="125" t="s">
        <v>3367</v>
      </c>
      <c r="G2309" s="126" t="s">
        <v>166</v>
      </c>
      <c r="H2309" s="127">
        <v>1</v>
      </c>
      <c r="I2309" s="128"/>
      <c r="J2309" s="129">
        <f>ROUND(I2309*H2309,2)</f>
        <v>0</v>
      </c>
      <c r="K2309" s="125" t="s">
        <v>19</v>
      </c>
      <c r="L2309" s="33"/>
      <c r="M2309" s="130" t="s">
        <v>19</v>
      </c>
      <c r="N2309" s="131" t="s">
        <v>42</v>
      </c>
      <c r="P2309" s="132">
        <f>O2309*H2309</f>
        <v>0</v>
      </c>
      <c r="Q2309" s="132">
        <v>0</v>
      </c>
      <c r="R2309" s="132">
        <f>Q2309*H2309</f>
        <v>0</v>
      </c>
      <c r="S2309" s="132">
        <v>0</v>
      </c>
      <c r="T2309" s="133">
        <f>S2309*H2309</f>
        <v>0</v>
      </c>
      <c r="AR2309" s="134" t="s">
        <v>327</v>
      </c>
      <c r="AT2309" s="134" t="s">
        <v>150</v>
      </c>
      <c r="AU2309" s="134" t="s">
        <v>78</v>
      </c>
      <c r="AY2309" s="18" t="s">
        <v>147</v>
      </c>
      <c r="BE2309" s="135">
        <f>IF(N2309="základní",J2309,0)</f>
        <v>0</v>
      </c>
      <c r="BF2309" s="135">
        <f>IF(N2309="snížená",J2309,0)</f>
        <v>0</v>
      </c>
      <c r="BG2309" s="135">
        <f>IF(N2309="zákl. přenesená",J2309,0)</f>
        <v>0</v>
      </c>
      <c r="BH2309" s="135">
        <f>IF(N2309="sníž. přenesená",J2309,0)</f>
        <v>0</v>
      </c>
      <c r="BI2309" s="135">
        <f>IF(N2309="nulová",J2309,0)</f>
        <v>0</v>
      </c>
      <c r="BJ2309" s="18" t="s">
        <v>76</v>
      </c>
      <c r="BK2309" s="135">
        <f>ROUND(I2309*H2309,2)</f>
        <v>0</v>
      </c>
      <c r="BL2309" s="18" t="s">
        <v>327</v>
      </c>
      <c r="BM2309" s="134" t="s">
        <v>3368</v>
      </c>
    </row>
    <row r="2310" spans="2:65" s="12" customFormat="1" ht="33.75">
      <c r="B2310" s="140"/>
      <c r="D2310" s="141" t="s">
        <v>159</v>
      </c>
      <c r="E2310" s="142" t="s">
        <v>19</v>
      </c>
      <c r="F2310" s="143" t="s">
        <v>3330</v>
      </c>
      <c r="H2310" s="142" t="s">
        <v>19</v>
      </c>
      <c r="I2310" s="144"/>
      <c r="L2310" s="140"/>
      <c r="M2310" s="145"/>
      <c r="T2310" s="146"/>
      <c r="AT2310" s="142" t="s">
        <v>159</v>
      </c>
      <c r="AU2310" s="142" t="s">
        <v>78</v>
      </c>
      <c r="AV2310" s="12" t="s">
        <v>76</v>
      </c>
      <c r="AW2310" s="12" t="s">
        <v>32</v>
      </c>
      <c r="AX2310" s="12" t="s">
        <v>71</v>
      </c>
      <c r="AY2310" s="142" t="s">
        <v>147</v>
      </c>
    </row>
    <row r="2311" spans="2:65" s="12" customFormat="1" ht="33.75">
      <c r="B2311" s="140"/>
      <c r="D2311" s="141" t="s">
        <v>159</v>
      </c>
      <c r="E2311" s="142" t="s">
        <v>19</v>
      </c>
      <c r="F2311" s="143" t="s">
        <v>3204</v>
      </c>
      <c r="H2311" s="142" t="s">
        <v>19</v>
      </c>
      <c r="I2311" s="144"/>
      <c r="L2311" s="140"/>
      <c r="M2311" s="145"/>
      <c r="T2311" s="146"/>
      <c r="AT2311" s="142" t="s">
        <v>159</v>
      </c>
      <c r="AU2311" s="142" t="s">
        <v>78</v>
      </c>
      <c r="AV2311" s="12" t="s">
        <v>76</v>
      </c>
      <c r="AW2311" s="12" t="s">
        <v>32</v>
      </c>
      <c r="AX2311" s="12" t="s">
        <v>71</v>
      </c>
      <c r="AY2311" s="142" t="s">
        <v>147</v>
      </c>
    </row>
    <row r="2312" spans="2:65" s="12" customFormat="1" ht="33.75">
      <c r="B2312" s="140"/>
      <c r="D2312" s="141" t="s">
        <v>159</v>
      </c>
      <c r="E2312" s="142" t="s">
        <v>19</v>
      </c>
      <c r="F2312" s="143" t="s">
        <v>3369</v>
      </c>
      <c r="H2312" s="142" t="s">
        <v>19</v>
      </c>
      <c r="I2312" s="144"/>
      <c r="L2312" s="140"/>
      <c r="M2312" s="145"/>
      <c r="T2312" s="146"/>
      <c r="AT2312" s="142" t="s">
        <v>159</v>
      </c>
      <c r="AU2312" s="142" t="s">
        <v>78</v>
      </c>
      <c r="AV2312" s="12" t="s">
        <v>76</v>
      </c>
      <c r="AW2312" s="12" t="s">
        <v>32</v>
      </c>
      <c r="AX2312" s="12" t="s">
        <v>71</v>
      </c>
      <c r="AY2312" s="142" t="s">
        <v>147</v>
      </c>
    </row>
    <row r="2313" spans="2:65" s="12" customFormat="1" ht="33.75">
      <c r="B2313" s="140"/>
      <c r="D2313" s="141" t="s">
        <v>159</v>
      </c>
      <c r="E2313" s="142" t="s">
        <v>19</v>
      </c>
      <c r="F2313" s="143" t="s">
        <v>3333</v>
      </c>
      <c r="H2313" s="142" t="s">
        <v>19</v>
      </c>
      <c r="I2313" s="144"/>
      <c r="L2313" s="140"/>
      <c r="M2313" s="145"/>
      <c r="T2313" s="146"/>
      <c r="AT2313" s="142" t="s">
        <v>159</v>
      </c>
      <c r="AU2313" s="142" t="s">
        <v>78</v>
      </c>
      <c r="AV2313" s="12" t="s">
        <v>76</v>
      </c>
      <c r="AW2313" s="12" t="s">
        <v>32</v>
      </c>
      <c r="AX2313" s="12" t="s">
        <v>71</v>
      </c>
      <c r="AY2313" s="142" t="s">
        <v>147</v>
      </c>
    </row>
    <row r="2314" spans="2:65" s="12" customFormat="1" ht="33.75">
      <c r="B2314" s="140"/>
      <c r="D2314" s="141" t="s">
        <v>159</v>
      </c>
      <c r="E2314" s="142" t="s">
        <v>19</v>
      </c>
      <c r="F2314" s="143" t="s">
        <v>3325</v>
      </c>
      <c r="H2314" s="142" t="s">
        <v>19</v>
      </c>
      <c r="I2314" s="144"/>
      <c r="L2314" s="140"/>
      <c r="M2314" s="145"/>
      <c r="T2314" s="146"/>
      <c r="AT2314" s="142" t="s">
        <v>159</v>
      </c>
      <c r="AU2314" s="142" t="s">
        <v>78</v>
      </c>
      <c r="AV2314" s="12" t="s">
        <v>76</v>
      </c>
      <c r="AW2314" s="12" t="s">
        <v>32</v>
      </c>
      <c r="AX2314" s="12" t="s">
        <v>71</v>
      </c>
      <c r="AY2314" s="142" t="s">
        <v>147</v>
      </c>
    </row>
    <row r="2315" spans="2:65" s="13" customFormat="1">
      <c r="B2315" s="147"/>
      <c r="D2315" s="141" t="s">
        <v>159</v>
      </c>
      <c r="E2315" s="148" t="s">
        <v>19</v>
      </c>
      <c r="F2315" s="149" t="s">
        <v>76</v>
      </c>
      <c r="H2315" s="150">
        <v>1</v>
      </c>
      <c r="I2315" s="151"/>
      <c r="L2315" s="147"/>
      <c r="M2315" s="152"/>
      <c r="T2315" s="153"/>
      <c r="AT2315" s="148" t="s">
        <v>159</v>
      </c>
      <c r="AU2315" s="148" t="s">
        <v>78</v>
      </c>
      <c r="AV2315" s="13" t="s">
        <v>78</v>
      </c>
      <c r="AW2315" s="13" t="s">
        <v>32</v>
      </c>
      <c r="AX2315" s="13" t="s">
        <v>76</v>
      </c>
      <c r="AY2315" s="148" t="s">
        <v>147</v>
      </c>
    </row>
    <row r="2316" spans="2:65" s="1" customFormat="1" ht="78" customHeight="1">
      <c r="B2316" s="33"/>
      <c r="C2316" s="123" t="s">
        <v>3370</v>
      </c>
      <c r="D2316" s="123" t="s">
        <v>150</v>
      </c>
      <c r="E2316" s="124" t="s">
        <v>3371</v>
      </c>
      <c r="F2316" s="125" t="s">
        <v>3372</v>
      </c>
      <c r="G2316" s="126" t="s">
        <v>166</v>
      </c>
      <c r="H2316" s="127">
        <v>1</v>
      </c>
      <c r="I2316" s="128"/>
      <c r="J2316" s="129">
        <f>ROUND(I2316*H2316,2)</f>
        <v>0</v>
      </c>
      <c r="K2316" s="125" t="s">
        <v>19</v>
      </c>
      <c r="L2316" s="33"/>
      <c r="M2316" s="130" t="s">
        <v>19</v>
      </c>
      <c r="N2316" s="131" t="s">
        <v>42</v>
      </c>
      <c r="P2316" s="132">
        <f>O2316*H2316</f>
        <v>0</v>
      </c>
      <c r="Q2316" s="132">
        <v>0</v>
      </c>
      <c r="R2316" s="132">
        <f>Q2316*H2316</f>
        <v>0</v>
      </c>
      <c r="S2316" s="132">
        <v>0</v>
      </c>
      <c r="T2316" s="133">
        <f>S2316*H2316</f>
        <v>0</v>
      </c>
      <c r="AR2316" s="134" t="s">
        <v>327</v>
      </c>
      <c r="AT2316" s="134" t="s">
        <v>150</v>
      </c>
      <c r="AU2316" s="134" t="s">
        <v>78</v>
      </c>
      <c r="AY2316" s="18" t="s">
        <v>147</v>
      </c>
      <c r="BE2316" s="135">
        <f>IF(N2316="základní",J2316,0)</f>
        <v>0</v>
      </c>
      <c r="BF2316" s="135">
        <f>IF(N2316="snížená",J2316,0)</f>
        <v>0</v>
      </c>
      <c r="BG2316" s="135">
        <f>IF(N2316="zákl. přenesená",J2316,0)</f>
        <v>0</v>
      </c>
      <c r="BH2316" s="135">
        <f>IF(N2316="sníž. přenesená",J2316,0)</f>
        <v>0</v>
      </c>
      <c r="BI2316" s="135">
        <f>IF(N2316="nulová",J2316,0)</f>
        <v>0</v>
      </c>
      <c r="BJ2316" s="18" t="s">
        <v>76</v>
      </c>
      <c r="BK2316" s="135">
        <f>ROUND(I2316*H2316,2)</f>
        <v>0</v>
      </c>
      <c r="BL2316" s="18" t="s">
        <v>327</v>
      </c>
      <c r="BM2316" s="134" t="s">
        <v>3373</v>
      </c>
    </row>
    <row r="2317" spans="2:65" s="12" customFormat="1" ht="33.75">
      <c r="B2317" s="140"/>
      <c r="D2317" s="141" t="s">
        <v>159</v>
      </c>
      <c r="E2317" s="142" t="s">
        <v>19</v>
      </c>
      <c r="F2317" s="143" t="s">
        <v>3330</v>
      </c>
      <c r="H2317" s="142" t="s">
        <v>19</v>
      </c>
      <c r="I2317" s="144"/>
      <c r="L2317" s="140"/>
      <c r="M2317" s="145"/>
      <c r="T2317" s="146"/>
      <c r="AT2317" s="142" t="s">
        <v>159</v>
      </c>
      <c r="AU2317" s="142" t="s">
        <v>78</v>
      </c>
      <c r="AV2317" s="12" t="s">
        <v>76</v>
      </c>
      <c r="AW2317" s="12" t="s">
        <v>32</v>
      </c>
      <c r="AX2317" s="12" t="s">
        <v>71</v>
      </c>
      <c r="AY2317" s="142" t="s">
        <v>147</v>
      </c>
    </row>
    <row r="2318" spans="2:65" s="12" customFormat="1" ht="33.75">
      <c r="B2318" s="140"/>
      <c r="D2318" s="141" t="s">
        <v>159</v>
      </c>
      <c r="E2318" s="142" t="s">
        <v>19</v>
      </c>
      <c r="F2318" s="143" t="s">
        <v>3204</v>
      </c>
      <c r="H2318" s="142" t="s">
        <v>19</v>
      </c>
      <c r="I2318" s="144"/>
      <c r="L2318" s="140"/>
      <c r="M2318" s="145"/>
      <c r="T2318" s="146"/>
      <c r="AT2318" s="142" t="s">
        <v>159</v>
      </c>
      <c r="AU2318" s="142" t="s">
        <v>78</v>
      </c>
      <c r="AV2318" s="12" t="s">
        <v>76</v>
      </c>
      <c r="AW2318" s="12" t="s">
        <v>32</v>
      </c>
      <c r="AX2318" s="12" t="s">
        <v>71</v>
      </c>
      <c r="AY2318" s="142" t="s">
        <v>147</v>
      </c>
    </row>
    <row r="2319" spans="2:65" s="12" customFormat="1" ht="22.5">
      <c r="B2319" s="140"/>
      <c r="D2319" s="141" t="s">
        <v>159</v>
      </c>
      <c r="E2319" s="142" t="s">
        <v>19</v>
      </c>
      <c r="F2319" s="143" t="s">
        <v>3374</v>
      </c>
      <c r="H2319" s="142" t="s">
        <v>19</v>
      </c>
      <c r="I2319" s="144"/>
      <c r="L2319" s="140"/>
      <c r="M2319" s="145"/>
      <c r="T2319" s="146"/>
      <c r="AT2319" s="142" t="s">
        <v>159</v>
      </c>
      <c r="AU2319" s="142" t="s">
        <v>78</v>
      </c>
      <c r="AV2319" s="12" t="s">
        <v>76</v>
      </c>
      <c r="AW2319" s="12" t="s">
        <v>32</v>
      </c>
      <c r="AX2319" s="12" t="s">
        <v>71</v>
      </c>
      <c r="AY2319" s="142" t="s">
        <v>147</v>
      </c>
    </row>
    <row r="2320" spans="2:65" s="12" customFormat="1" ht="33.75">
      <c r="B2320" s="140"/>
      <c r="D2320" s="141" t="s">
        <v>159</v>
      </c>
      <c r="E2320" s="142" t="s">
        <v>19</v>
      </c>
      <c r="F2320" s="143" t="s">
        <v>3375</v>
      </c>
      <c r="H2320" s="142" t="s">
        <v>19</v>
      </c>
      <c r="I2320" s="144"/>
      <c r="L2320" s="140"/>
      <c r="M2320" s="145"/>
      <c r="T2320" s="146"/>
      <c r="AT2320" s="142" t="s">
        <v>159</v>
      </c>
      <c r="AU2320" s="142" t="s">
        <v>78</v>
      </c>
      <c r="AV2320" s="12" t="s">
        <v>76</v>
      </c>
      <c r="AW2320" s="12" t="s">
        <v>32</v>
      </c>
      <c r="AX2320" s="12" t="s">
        <v>71</v>
      </c>
      <c r="AY2320" s="142" t="s">
        <v>147</v>
      </c>
    </row>
    <row r="2321" spans="2:65" s="12" customFormat="1" ht="33.75">
      <c r="B2321" s="140"/>
      <c r="D2321" s="141" t="s">
        <v>159</v>
      </c>
      <c r="E2321" s="142" t="s">
        <v>19</v>
      </c>
      <c r="F2321" s="143" t="s">
        <v>3376</v>
      </c>
      <c r="H2321" s="142" t="s">
        <v>19</v>
      </c>
      <c r="I2321" s="144"/>
      <c r="L2321" s="140"/>
      <c r="M2321" s="145"/>
      <c r="T2321" s="146"/>
      <c r="AT2321" s="142" t="s">
        <v>159</v>
      </c>
      <c r="AU2321" s="142" t="s">
        <v>78</v>
      </c>
      <c r="AV2321" s="12" t="s">
        <v>76</v>
      </c>
      <c r="AW2321" s="12" t="s">
        <v>32</v>
      </c>
      <c r="AX2321" s="12" t="s">
        <v>71</v>
      </c>
      <c r="AY2321" s="142" t="s">
        <v>147</v>
      </c>
    </row>
    <row r="2322" spans="2:65" s="12" customFormat="1" ht="33.75">
      <c r="B2322" s="140"/>
      <c r="D2322" s="141" t="s">
        <v>159</v>
      </c>
      <c r="E2322" s="142" t="s">
        <v>19</v>
      </c>
      <c r="F2322" s="143" t="s">
        <v>3377</v>
      </c>
      <c r="H2322" s="142" t="s">
        <v>19</v>
      </c>
      <c r="I2322" s="144"/>
      <c r="L2322" s="140"/>
      <c r="M2322" s="145"/>
      <c r="T2322" s="146"/>
      <c r="AT2322" s="142" t="s">
        <v>159</v>
      </c>
      <c r="AU2322" s="142" t="s">
        <v>78</v>
      </c>
      <c r="AV2322" s="12" t="s">
        <v>76</v>
      </c>
      <c r="AW2322" s="12" t="s">
        <v>32</v>
      </c>
      <c r="AX2322" s="12" t="s">
        <v>71</v>
      </c>
      <c r="AY2322" s="142" t="s">
        <v>147</v>
      </c>
    </row>
    <row r="2323" spans="2:65" s="12" customFormat="1" ht="33.75">
      <c r="B2323" s="140"/>
      <c r="D2323" s="141" t="s">
        <v>159</v>
      </c>
      <c r="E2323" s="142" t="s">
        <v>19</v>
      </c>
      <c r="F2323" s="143" t="s">
        <v>3378</v>
      </c>
      <c r="H2323" s="142" t="s">
        <v>19</v>
      </c>
      <c r="I2323" s="144"/>
      <c r="L2323" s="140"/>
      <c r="M2323" s="145"/>
      <c r="T2323" s="146"/>
      <c r="AT2323" s="142" t="s">
        <v>159</v>
      </c>
      <c r="AU2323" s="142" t="s">
        <v>78</v>
      </c>
      <c r="AV2323" s="12" t="s">
        <v>76</v>
      </c>
      <c r="AW2323" s="12" t="s">
        <v>32</v>
      </c>
      <c r="AX2323" s="12" t="s">
        <v>71</v>
      </c>
      <c r="AY2323" s="142" t="s">
        <v>147</v>
      </c>
    </row>
    <row r="2324" spans="2:65" s="13" customFormat="1">
      <c r="B2324" s="147"/>
      <c r="D2324" s="141" t="s">
        <v>159</v>
      </c>
      <c r="E2324" s="148" t="s">
        <v>19</v>
      </c>
      <c r="F2324" s="149" t="s">
        <v>76</v>
      </c>
      <c r="H2324" s="150">
        <v>1</v>
      </c>
      <c r="I2324" s="151"/>
      <c r="L2324" s="147"/>
      <c r="M2324" s="152"/>
      <c r="T2324" s="153"/>
      <c r="AT2324" s="148" t="s">
        <v>159</v>
      </c>
      <c r="AU2324" s="148" t="s">
        <v>78</v>
      </c>
      <c r="AV2324" s="13" t="s">
        <v>78</v>
      </c>
      <c r="AW2324" s="13" t="s">
        <v>32</v>
      </c>
      <c r="AX2324" s="13" t="s">
        <v>76</v>
      </c>
      <c r="AY2324" s="148" t="s">
        <v>147</v>
      </c>
    </row>
    <row r="2325" spans="2:65" s="1" customFormat="1" ht="24.2" customHeight="1">
      <c r="B2325" s="33"/>
      <c r="C2325" s="123" t="s">
        <v>3379</v>
      </c>
      <c r="D2325" s="123" t="s">
        <v>150</v>
      </c>
      <c r="E2325" s="124" t="s">
        <v>3380</v>
      </c>
      <c r="F2325" s="125" t="s">
        <v>3166</v>
      </c>
      <c r="G2325" s="126" t="s">
        <v>166</v>
      </c>
      <c r="H2325" s="127">
        <v>1</v>
      </c>
      <c r="I2325" s="128"/>
      <c r="J2325" s="129">
        <f>ROUND(I2325*H2325,2)</f>
        <v>0</v>
      </c>
      <c r="K2325" s="125" t="s">
        <v>19</v>
      </c>
      <c r="L2325" s="33"/>
      <c r="M2325" s="130" t="s">
        <v>19</v>
      </c>
      <c r="N2325" s="131" t="s">
        <v>42</v>
      </c>
      <c r="P2325" s="132">
        <f>O2325*H2325</f>
        <v>0</v>
      </c>
      <c r="Q2325" s="132">
        <v>0</v>
      </c>
      <c r="R2325" s="132">
        <f>Q2325*H2325</f>
        <v>0</v>
      </c>
      <c r="S2325" s="132">
        <v>0</v>
      </c>
      <c r="T2325" s="133">
        <f>S2325*H2325</f>
        <v>0</v>
      </c>
      <c r="AR2325" s="134" t="s">
        <v>327</v>
      </c>
      <c r="AT2325" s="134" t="s">
        <v>150</v>
      </c>
      <c r="AU2325" s="134" t="s">
        <v>78</v>
      </c>
      <c r="AY2325" s="18" t="s">
        <v>147</v>
      </c>
      <c r="BE2325" s="135">
        <f>IF(N2325="základní",J2325,0)</f>
        <v>0</v>
      </c>
      <c r="BF2325" s="135">
        <f>IF(N2325="snížená",J2325,0)</f>
        <v>0</v>
      </c>
      <c r="BG2325" s="135">
        <f>IF(N2325="zákl. přenesená",J2325,0)</f>
        <v>0</v>
      </c>
      <c r="BH2325" s="135">
        <f>IF(N2325="sníž. přenesená",J2325,0)</f>
        <v>0</v>
      </c>
      <c r="BI2325" s="135">
        <f>IF(N2325="nulová",J2325,0)</f>
        <v>0</v>
      </c>
      <c r="BJ2325" s="18" t="s">
        <v>76</v>
      </c>
      <c r="BK2325" s="135">
        <f>ROUND(I2325*H2325,2)</f>
        <v>0</v>
      </c>
      <c r="BL2325" s="18" t="s">
        <v>327</v>
      </c>
      <c r="BM2325" s="134" t="s">
        <v>3381</v>
      </c>
    </row>
    <row r="2326" spans="2:65" s="12" customFormat="1" ht="22.5">
      <c r="B2326" s="140"/>
      <c r="D2326" s="141" t="s">
        <v>159</v>
      </c>
      <c r="E2326" s="142" t="s">
        <v>19</v>
      </c>
      <c r="F2326" s="143" t="s">
        <v>3168</v>
      </c>
      <c r="H2326" s="142" t="s">
        <v>19</v>
      </c>
      <c r="I2326" s="144"/>
      <c r="L2326" s="140"/>
      <c r="M2326" s="145"/>
      <c r="T2326" s="146"/>
      <c r="AT2326" s="142" t="s">
        <v>159</v>
      </c>
      <c r="AU2326" s="142" t="s">
        <v>78</v>
      </c>
      <c r="AV2326" s="12" t="s">
        <v>76</v>
      </c>
      <c r="AW2326" s="12" t="s">
        <v>32</v>
      </c>
      <c r="AX2326" s="12" t="s">
        <v>71</v>
      </c>
      <c r="AY2326" s="142" t="s">
        <v>147</v>
      </c>
    </row>
    <row r="2327" spans="2:65" s="13" customFormat="1">
      <c r="B2327" s="147"/>
      <c r="D2327" s="141" t="s">
        <v>159</v>
      </c>
      <c r="E2327" s="148" t="s">
        <v>19</v>
      </c>
      <c r="F2327" s="149" t="s">
        <v>76</v>
      </c>
      <c r="H2327" s="150">
        <v>1</v>
      </c>
      <c r="I2327" s="151"/>
      <c r="L2327" s="147"/>
      <c r="M2327" s="152"/>
      <c r="T2327" s="153"/>
      <c r="AT2327" s="148" t="s">
        <v>159</v>
      </c>
      <c r="AU2327" s="148" t="s">
        <v>78</v>
      </c>
      <c r="AV2327" s="13" t="s">
        <v>78</v>
      </c>
      <c r="AW2327" s="13" t="s">
        <v>32</v>
      </c>
      <c r="AX2327" s="13" t="s">
        <v>76</v>
      </c>
      <c r="AY2327" s="148" t="s">
        <v>147</v>
      </c>
    </row>
    <row r="2328" spans="2:65" s="1" customFormat="1" ht="37.9" customHeight="1">
      <c r="B2328" s="33"/>
      <c r="C2328" s="123" t="s">
        <v>3382</v>
      </c>
      <c r="D2328" s="123" t="s">
        <v>150</v>
      </c>
      <c r="E2328" s="124" t="s">
        <v>3383</v>
      </c>
      <c r="F2328" s="125" t="s">
        <v>3384</v>
      </c>
      <c r="G2328" s="126" t="s">
        <v>166</v>
      </c>
      <c r="H2328" s="127">
        <v>1</v>
      </c>
      <c r="I2328" s="128"/>
      <c r="J2328" s="129">
        <f>ROUND(I2328*H2328,2)</f>
        <v>0</v>
      </c>
      <c r="K2328" s="125" t="s">
        <v>19</v>
      </c>
      <c r="L2328" s="33"/>
      <c r="M2328" s="130" t="s">
        <v>19</v>
      </c>
      <c r="N2328" s="131" t="s">
        <v>42</v>
      </c>
      <c r="P2328" s="132">
        <f>O2328*H2328</f>
        <v>0</v>
      </c>
      <c r="Q2328" s="132">
        <v>0</v>
      </c>
      <c r="R2328" s="132">
        <f>Q2328*H2328</f>
        <v>0</v>
      </c>
      <c r="S2328" s="132">
        <v>0</v>
      </c>
      <c r="T2328" s="133">
        <f>S2328*H2328</f>
        <v>0</v>
      </c>
      <c r="AR2328" s="134" t="s">
        <v>327</v>
      </c>
      <c r="AT2328" s="134" t="s">
        <v>150</v>
      </c>
      <c r="AU2328" s="134" t="s">
        <v>78</v>
      </c>
      <c r="AY2328" s="18" t="s">
        <v>147</v>
      </c>
      <c r="BE2328" s="135">
        <f>IF(N2328="základní",J2328,0)</f>
        <v>0</v>
      </c>
      <c r="BF2328" s="135">
        <f>IF(N2328="snížená",J2328,0)</f>
        <v>0</v>
      </c>
      <c r="BG2328" s="135">
        <f>IF(N2328="zákl. přenesená",J2328,0)</f>
        <v>0</v>
      </c>
      <c r="BH2328" s="135">
        <f>IF(N2328="sníž. přenesená",J2328,0)</f>
        <v>0</v>
      </c>
      <c r="BI2328" s="135">
        <f>IF(N2328="nulová",J2328,0)</f>
        <v>0</v>
      </c>
      <c r="BJ2328" s="18" t="s">
        <v>76</v>
      </c>
      <c r="BK2328" s="135">
        <f>ROUND(I2328*H2328,2)</f>
        <v>0</v>
      </c>
      <c r="BL2328" s="18" t="s">
        <v>327</v>
      </c>
      <c r="BM2328" s="134" t="s">
        <v>3385</v>
      </c>
    </row>
    <row r="2329" spans="2:65" s="12" customFormat="1" ht="33.75">
      <c r="B2329" s="140"/>
      <c r="D2329" s="141" t="s">
        <v>159</v>
      </c>
      <c r="E2329" s="142" t="s">
        <v>19</v>
      </c>
      <c r="F2329" s="143" t="s">
        <v>3386</v>
      </c>
      <c r="H2329" s="142" t="s">
        <v>19</v>
      </c>
      <c r="I2329" s="144"/>
      <c r="L2329" s="140"/>
      <c r="M2329" s="145"/>
      <c r="T2329" s="146"/>
      <c r="AT2329" s="142" t="s">
        <v>159</v>
      </c>
      <c r="AU2329" s="142" t="s">
        <v>78</v>
      </c>
      <c r="AV2329" s="12" t="s">
        <v>76</v>
      </c>
      <c r="AW2329" s="12" t="s">
        <v>32</v>
      </c>
      <c r="AX2329" s="12" t="s">
        <v>71</v>
      </c>
      <c r="AY2329" s="142" t="s">
        <v>147</v>
      </c>
    </row>
    <row r="2330" spans="2:65" s="12" customFormat="1" ht="33.75">
      <c r="B2330" s="140"/>
      <c r="D2330" s="141" t="s">
        <v>159</v>
      </c>
      <c r="E2330" s="142" t="s">
        <v>19</v>
      </c>
      <c r="F2330" s="143" t="s">
        <v>3387</v>
      </c>
      <c r="H2330" s="142" t="s">
        <v>19</v>
      </c>
      <c r="I2330" s="144"/>
      <c r="L2330" s="140"/>
      <c r="M2330" s="145"/>
      <c r="T2330" s="146"/>
      <c r="AT2330" s="142" t="s">
        <v>159</v>
      </c>
      <c r="AU2330" s="142" t="s">
        <v>78</v>
      </c>
      <c r="AV2330" s="12" t="s">
        <v>76</v>
      </c>
      <c r="AW2330" s="12" t="s">
        <v>32</v>
      </c>
      <c r="AX2330" s="12" t="s">
        <v>71</v>
      </c>
      <c r="AY2330" s="142" t="s">
        <v>147</v>
      </c>
    </row>
    <row r="2331" spans="2:65" s="12" customFormat="1" ht="22.5">
      <c r="B2331" s="140"/>
      <c r="D2331" s="141" t="s">
        <v>159</v>
      </c>
      <c r="E2331" s="142" t="s">
        <v>19</v>
      </c>
      <c r="F2331" s="143" t="s">
        <v>3388</v>
      </c>
      <c r="H2331" s="142" t="s">
        <v>19</v>
      </c>
      <c r="I2331" s="144"/>
      <c r="L2331" s="140"/>
      <c r="M2331" s="145"/>
      <c r="T2331" s="146"/>
      <c r="AT2331" s="142" t="s">
        <v>159</v>
      </c>
      <c r="AU2331" s="142" t="s">
        <v>78</v>
      </c>
      <c r="AV2331" s="12" t="s">
        <v>76</v>
      </c>
      <c r="AW2331" s="12" t="s">
        <v>32</v>
      </c>
      <c r="AX2331" s="12" t="s">
        <v>71</v>
      </c>
      <c r="AY2331" s="142" t="s">
        <v>147</v>
      </c>
    </row>
    <row r="2332" spans="2:65" s="13" customFormat="1">
      <c r="B2332" s="147"/>
      <c r="D2332" s="141" t="s">
        <v>159</v>
      </c>
      <c r="E2332" s="148" t="s">
        <v>19</v>
      </c>
      <c r="F2332" s="149" t="s">
        <v>76</v>
      </c>
      <c r="H2332" s="150">
        <v>1</v>
      </c>
      <c r="I2332" s="151"/>
      <c r="L2332" s="147"/>
      <c r="M2332" s="152"/>
      <c r="T2332" s="153"/>
      <c r="AT2332" s="148" t="s">
        <v>159</v>
      </c>
      <c r="AU2332" s="148" t="s">
        <v>78</v>
      </c>
      <c r="AV2332" s="13" t="s">
        <v>78</v>
      </c>
      <c r="AW2332" s="13" t="s">
        <v>32</v>
      </c>
      <c r="AX2332" s="13" t="s">
        <v>76</v>
      </c>
      <c r="AY2332" s="148" t="s">
        <v>147</v>
      </c>
    </row>
    <row r="2333" spans="2:65" s="1" customFormat="1" ht="62.65" customHeight="1">
      <c r="B2333" s="33"/>
      <c r="C2333" s="123" t="s">
        <v>3389</v>
      </c>
      <c r="D2333" s="123" t="s">
        <v>150</v>
      </c>
      <c r="E2333" s="124" t="s">
        <v>3390</v>
      </c>
      <c r="F2333" s="125" t="s">
        <v>3391</v>
      </c>
      <c r="G2333" s="126" t="s">
        <v>166</v>
      </c>
      <c r="H2333" s="127">
        <v>1</v>
      </c>
      <c r="I2333" s="128"/>
      <c r="J2333" s="129">
        <f>ROUND(I2333*H2333,2)</f>
        <v>0</v>
      </c>
      <c r="K2333" s="125" t="s">
        <v>19</v>
      </c>
      <c r="L2333" s="33"/>
      <c r="M2333" s="130" t="s">
        <v>19</v>
      </c>
      <c r="N2333" s="131" t="s">
        <v>42</v>
      </c>
      <c r="P2333" s="132">
        <f>O2333*H2333</f>
        <v>0</v>
      </c>
      <c r="Q2333" s="132">
        <v>0</v>
      </c>
      <c r="R2333" s="132">
        <f>Q2333*H2333</f>
        <v>0</v>
      </c>
      <c r="S2333" s="132">
        <v>0</v>
      </c>
      <c r="T2333" s="133">
        <f>S2333*H2333</f>
        <v>0</v>
      </c>
      <c r="AR2333" s="134" t="s">
        <v>327</v>
      </c>
      <c r="AT2333" s="134" t="s">
        <v>150</v>
      </c>
      <c r="AU2333" s="134" t="s">
        <v>78</v>
      </c>
      <c r="AY2333" s="18" t="s">
        <v>147</v>
      </c>
      <c r="BE2333" s="135">
        <f>IF(N2333="základní",J2333,0)</f>
        <v>0</v>
      </c>
      <c r="BF2333" s="135">
        <f>IF(N2333="snížená",J2333,0)</f>
        <v>0</v>
      </c>
      <c r="BG2333" s="135">
        <f>IF(N2333="zákl. přenesená",J2333,0)</f>
        <v>0</v>
      </c>
      <c r="BH2333" s="135">
        <f>IF(N2333="sníž. přenesená",J2333,0)</f>
        <v>0</v>
      </c>
      <c r="BI2333" s="135">
        <f>IF(N2333="nulová",J2333,0)</f>
        <v>0</v>
      </c>
      <c r="BJ2333" s="18" t="s">
        <v>76</v>
      </c>
      <c r="BK2333" s="135">
        <f>ROUND(I2333*H2333,2)</f>
        <v>0</v>
      </c>
      <c r="BL2333" s="18" t="s">
        <v>327</v>
      </c>
      <c r="BM2333" s="134" t="s">
        <v>3392</v>
      </c>
    </row>
    <row r="2334" spans="2:65" s="12" customFormat="1" ht="33.75">
      <c r="B2334" s="140"/>
      <c r="D2334" s="141" t="s">
        <v>159</v>
      </c>
      <c r="E2334" s="142" t="s">
        <v>19</v>
      </c>
      <c r="F2334" s="143" t="s">
        <v>3393</v>
      </c>
      <c r="H2334" s="142" t="s">
        <v>19</v>
      </c>
      <c r="I2334" s="144"/>
      <c r="L2334" s="140"/>
      <c r="M2334" s="145"/>
      <c r="T2334" s="146"/>
      <c r="AT2334" s="142" t="s">
        <v>159</v>
      </c>
      <c r="AU2334" s="142" t="s">
        <v>78</v>
      </c>
      <c r="AV2334" s="12" t="s">
        <v>76</v>
      </c>
      <c r="AW2334" s="12" t="s">
        <v>32</v>
      </c>
      <c r="AX2334" s="12" t="s">
        <v>71</v>
      </c>
      <c r="AY2334" s="142" t="s">
        <v>147</v>
      </c>
    </row>
    <row r="2335" spans="2:65" s="12" customFormat="1" ht="33.75">
      <c r="B2335" s="140"/>
      <c r="D2335" s="141" t="s">
        <v>159</v>
      </c>
      <c r="E2335" s="142" t="s">
        <v>19</v>
      </c>
      <c r="F2335" s="143" t="s">
        <v>3394</v>
      </c>
      <c r="H2335" s="142" t="s">
        <v>19</v>
      </c>
      <c r="I2335" s="144"/>
      <c r="L2335" s="140"/>
      <c r="M2335" s="145"/>
      <c r="T2335" s="146"/>
      <c r="AT2335" s="142" t="s">
        <v>159</v>
      </c>
      <c r="AU2335" s="142" t="s">
        <v>78</v>
      </c>
      <c r="AV2335" s="12" t="s">
        <v>76</v>
      </c>
      <c r="AW2335" s="12" t="s">
        <v>32</v>
      </c>
      <c r="AX2335" s="12" t="s">
        <v>71</v>
      </c>
      <c r="AY2335" s="142" t="s">
        <v>147</v>
      </c>
    </row>
    <row r="2336" spans="2:65" s="12" customFormat="1" ht="33.75">
      <c r="B2336" s="140"/>
      <c r="D2336" s="141" t="s">
        <v>159</v>
      </c>
      <c r="E2336" s="142" t="s">
        <v>19</v>
      </c>
      <c r="F2336" s="143" t="s">
        <v>3395</v>
      </c>
      <c r="H2336" s="142" t="s">
        <v>19</v>
      </c>
      <c r="I2336" s="144"/>
      <c r="L2336" s="140"/>
      <c r="M2336" s="145"/>
      <c r="T2336" s="146"/>
      <c r="AT2336" s="142" t="s">
        <v>159</v>
      </c>
      <c r="AU2336" s="142" t="s">
        <v>78</v>
      </c>
      <c r="AV2336" s="12" t="s">
        <v>76</v>
      </c>
      <c r="AW2336" s="12" t="s">
        <v>32</v>
      </c>
      <c r="AX2336" s="12" t="s">
        <v>71</v>
      </c>
      <c r="AY2336" s="142" t="s">
        <v>147</v>
      </c>
    </row>
    <row r="2337" spans="2:65" s="12" customFormat="1" ht="33.75">
      <c r="B2337" s="140"/>
      <c r="D2337" s="141" t="s">
        <v>159</v>
      </c>
      <c r="E2337" s="142" t="s">
        <v>19</v>
      </c>
      <c r="F2337" s="143" t="s">
        <v>3396</v>
      </c>
      <c r="H2337" s="142" t="s">
        <v>19</v>
      </c>
      <c r="I2337" s="144"/>
      <c r="L2337" s="140"/>
      <c r="M2337" s="145"/>
      <c r="T2337" s="146"/>
      <c r="AT2337" s="142" t="s">
        <v>159</v>
      </c>
      <c r="AU2337" s="142" t="s">
        <v>78</v>
      </c>
      <c r="AV2337" s="12" t="s">
        <v>76</v>
      </c>
      <c r="AW2337" s="12" t="s">
        <v>32</v>
      </c>
      <c r="AX2337" s="12" t="s">
        <v>71</v>
      </c>
      <c r="AY2337" s="142" t="s">
        <v>147</v>
      </c>
    </row>
    <row r="2338" spans="2:65" s="12" customFormat="1" ht="33.75">
      <c r="B2338" s="140"/>
      <c r="D2338" s="141" t="s">
        <v>159</v>
      </c>
      <c r="E2338" s="142" t="s">
        <v>19</v>
      </c>
      <c r="F2338" s="143" t="s">
        <v>3397</v>
      </c>
      <c r="H2338" s="142" t="s">
        <v>19</v>
      </c>
      <c r="I2338" s="144"/>
      <c r="L2338" s="140"/>
      <c r="M2338" s="145"/>
      <c r="T2338" s="146"/>
      <c r="AT2338" s="142" t="s">
        <v>159</v>
      </c>
      <c r="AU2338" s="142" t="s">
        <v>78</v>
      </c>
      <c r="AV2338" s="12" t="s">
        <v>76</v>
      </c>
      <c r="AW2338" s="12" t="s">
        <v>32</v>
      </c>
      <c r="AX2338" s="12" t="s">
        <v>71</v>
      </c>
      <c r="AY2338" s="142" t="s">
        <v>147</v>
      </c>
    </row>
    <row r="2339" spans="2:65" s="12" customFormat="1" ht="33.75">
      <c r="B2339" s="140"/>
      <c r="D2339" s="141" t="s">
        <v>159</v>
      </c>
      <c r="E2339" s="142" t="s">
        <v>19</v>
      </c>
      <c r="F2339" s="143" t="s">
        <v>3398</v>
      </c>
      <c r="H2339" s="142" t="s">
        <v>19</v>
      </c>
      <c r="I2339" s="144"/>
      <c r="L2339" s="140"/>
      <c r="M2339" s="145"/>
      <c r="T2339" s="146"/>
      <c r="AT2339" s="142" t="s">
        <v>159</v>
      </c>
      <c r="AU2339" s="142" t="s">
        <v>78</v>
      </c>
      <c r="AV2339" s="12" t="s">
        <v>76</v>
      </c>
      <c r="AW2339" s="12" t="s">
        <v>32</v>
      </c>
      <c r="AX2339" s="12" t="s">
        <v>71</v>
      </c>
      <c r="AY2339" s="142" t="s">
        <v>147</v>
      </c>
    </row>
    <row r="2340" spans="2:65" s="12" customFormat="1">
      <c r="B2340" s="140"/>
      <c r="D2340" s="141" t="s">
        <v>159</v>
      </c>
      <c r="E2340" s="142" t="s">
        <v>19</v>
      </c>
      <c r="F2340" s="143" t="s">
        <v>3208</v>
      </c>
      <c r="H2340" s="142" t="s">
        <v>19</v>
      </c>
      <c r="I2340" s="144"/>
      <c r="L2340" s="140"/>
      <c r="M2340" s="145"/>
      <c r="T2340" s="146"/>
      <c r="AT2340" s="142" t="s">
        <v>159</v>
      </c>
      <c r="AU2340" s="142" t="s">
        <v>78</v>
      </c>
      <c r="AV2340" s="12" t="s">
        <v>76</v>
      </c>
      <c r="AW2340" s="12" t="s">
        <v>32</v>
      </c>
      <c r="AX2340" s="12" t="s">
        <v>71</v>
      </c>
      <c r="AY2340" s="142" t="s">
        <v>147</v>
      </c>
    </row>
    <row r="2341" spans="2:65" s="13" customFormat="1">
      <c r="B2341" s="147"/>
      <c r="D2341" s="141" t="s">
        <v>159</v>
      </c>
      <c r="E2341" s="148" t="s">
        <v>19</v>
      </c>
      <c r="F2341" s="149" t="s">
        <v>76</v>
      </c>
      <c r="H2341" s="150">
        <v>1</v>
      </c>
      <c r="I2341" s="151"/>
      <c r="L2341" s="147"/>
      <c r="M2341" s="152"/>
      <c r="T2341" s="153"/>
      <c r="AT2341" s="148" t="s">
        <v>159</v>
      </c>
      <c r="AU2341" s="148" t="s">
        <v>78</v>
      </c>
      <c r="AV2341" s="13" t="s">
        <v>78</v>
      </c>
      <c r="AW2341" s="13" t="s">
        <v>32</v>
      </c>
      <c r="AX2341" s="13" t="s">
        <v>76</v>
      </c>
      <c r="AY2341" s="148" t="s">
        <v>147</v>
      </c>
    </row>
    <row r="2342" spans="2:65" s="1" customFormat="1" ht="24.2" customHeight="1">
      <c r="B2342" s="33"/>
      <c r="C2342" s="123" t="s">
        <v>3399</v>
      </c>
      <c r="D2342" s="123" t="s">
        <v>150</v>
      </c>
      <c r="E2342" s="124" t="s">
        <v>3400</v>
      </c>
      <c r="F2342" s="125" t="s">
        <v>3401</v>
      </c>
      <c r="G2342" s="126" t="s">
        <v>166</v>
      </c>
      <c r="H2342" s="127">
        <v>1</v>
      </c>
      <c r="I2342" s="128"/>
      <c r="J2342" s="129">
        <f>ROUND(I2342*H2342,2)</f>
        <v>0</v>
      </c>
      <c r="K2342" s="125" t="s">
        <v>19</v>
      </c>
      <c r="L2342" s="33"/>
      <c r="M2342" s="130" t="s">
        <v>19</v>
      </c>
      <c r="N2342" s="131" t="s">
        <v>42</v>
      </c>
      <c r="P2342" s="132">
        <f>O2342*H2342</f>
        <v>0</v>
      </c>
      <c r="Q2342" s="132">
        <v>0</v>
      </c>
      <c r="R2342" s="132">
        <f>Q2342*H2342</f>
        <v>0</v>
      </c>
      <c r="S2342" s="132">
        <v>0</v>
      </c>
      <c r="T2342" s="133">
        <f>S2342*H2342</f>
        <v>0</v>
      </c>
      <c r="AR2342" s="134" t="s">
        <v>327</v>
      </c>
      <c r="AT2342" s="134" t="s">
        <v>150</v>
      </c>
      <c r="AU2342" s="134" t="s">
        <v>78</v>
      </c>
      <c r="AY2342" s="18" t="s">
        <v>147</v>
      </c>
      <c r="BE2342" s="135">
        <f>IF(N2342="základní",J2342,0)</f>
        <v>0</v>
      </c>
      <c r="BF2342" s="135">
        <f>IF(N2342="snížená",J2342,0)</f>
        <v>0</v>
      </c>
      <c r="BG2342" s="135">
        <f>IF(N2342="zákl. přenesená",J2342,0)</f>
        <v>0</v>
      </c>
      <c r="BH2342" s="135">
        <f>IF(N2342="sníž. přenesená",J2342,0)</f>
        <v>0</v>
      </c>
      <c r="BI2342" s="135">
        <f>IF(N2342="nulová",J2342,0)</f>
        <v>0</v>
      </c>
      <c r="BJ2342" s="18" t="s">
        <v>76</v>
      </c>
      <c r="BK2342" s="135">
        <f>ROUND(I2342*H2342,2)</f>
        <v>0</v>
      </c>
      <c r="BL2342" s="18" t="s">
        <v>327</v>
      </c>
      <c r="BM2342" s="134" t="s">
        <v>3402</v>
      </c>
    </row>
    <row r="2343" spans="2:65" s="12" customFormat="1" ht="22.5">
      <c r="B2343" s="140"/>
      <c r="D2343" s="141" t="s">
        <v>159</v>
      </c>
      <c r="E2343" s="142" t="s">
        <v>19</v>
      </c>
      <c r="F2343" s="143" t="s">
        <v>3269</v>
      </c>
      <c r="H2343" s="142" t="s">
        <v>19</v>
      </c>
      <c r="I2343" s="144"/>
      <c r="L2343" s="140"/>
      <c r="M2343" s="145"/>
      <c r="T2343" s="146"/>
      <c r="AT2343" s="142" t="s">
        <v>159</v>
      </c>
      <c r="AU2343" s="142" t="s">
        <v>78</v>
      </c>
      <c r="AV2343" s="12" t="s">
        <v>76</v>
      </c>
      <c r="AW2343" s="12" t="s">
        <v>32</v>
      </c>
      <c r="AX2343" s="12" t="s">
        <v>71</v>
      </c>
      <c r="AY2343" s="142" t="s">
        <v>147</v>
      </c>
    </row>
    <row r="2344" spans="2:65" s="13" customFormat="1">
      <c r="B2344" s="147"/>
      <c r="D2344" s="141" t="s">
        <v>159</v>
      </c>
      <c r="E2344" s="148" t="s">
        <v>19</v>
      </c>
      <c r="F2344" s="149" t="s">
        <v>76</v>
      </c>
      <c r="H2344" s="150">
        <v>1</v>
      </c>
      <c r="I2344" s="151"/>
      <c r="L2344" s="147"/>
      <c r="M2344" s="152"/>
      <c r="T2344" s="153"/>
      <c r="AT2344" s="148" t="s">
        <v>159</v>
      </c>
      <c r="AU2344" s="148" t="s">
        <v>78</v>
      </c>
      <c r="AV2344" s="13" t="s">
        <v>78</v>
      </c>
      <c r="AW2344" s="13" t="s">
        <v>32</v>
      </c>
      <c r="AX2344" s="13" t="s">
        <v>76</v>
      </c>
      <c r="AY2344" s="148" t="s">
        <v>147</v>
      </c>
    </row>
    <row r="2345" spans="2:65" s="1" customFormat="1" ht="37.9" customHeight="1">
      <c r="B2345" s="33"/>
      <c r="C2345" s="123" t="s">
        <v>3403</v>
      </c>
      <c r="D2345" s="123" t="s">
        <v>150</v>
      </c>
      <c r="E2345" s="124" t="s">
        <v>3404</v>
      </c>
      <c r="F2345" s="125" t="s">
        <v>3405</v>
      </c>
      <c r="G2345" s="126" t="s">
        <v>166</v>
      </c>
      <c r="H2345" s="127">
        <v>1</v>
      </c>
      <c r="I2345" s="128"/>
      <c r="J2345" s="129">
        <f>ROUND(I2345*H2345,2)</f>
        <v>0</v>
      </c>
      <c r="K2345" s="125" t="s">
        <v>19</v>
      </c>
      <c r="L2345" s="33"/>
      <c r="M2345" s="130" t="s">
        <v>19</v>
      </c>
      <c r="N2345" s="131" t="s">
        <v>42</v>
      </c>
      <c r="P2345" s="132">
        <f>O2345*H2345</f>
        <v>0</v>
      </c>
      <c r="Q2345" s="132">
        <v>0</v>
      </c>
      <c r="R2345" s="132">
        <f>Q2345*H2345</f>
        <v>0</v>
      </c>
      <c r="S2345" s="132">
        <v>0</v>
      </c>
      <c r="T2345" s="133">
        <f>S2345*H2345</f>
        <v>0</v>
      </c>
      <c r="AR2345" s="134" t="s">
        <v>327</v>
      </c>
      <c r="AT2345" s="134" t="s">
        <v>150</v>
      </c>
      <c r="AU2345" s="134" t="s">
        <v>78</v>
      </c>
      <c r="AY2345" s="18" t="s">
        <v>147</v>
      </c>
      <c r="BE2345" s="135">
        <f>IF(N2345="základní",J2345,0)</f>
        <v>0</v>
      </c>
      <c r="BF2345" s="135">
        <f>IF(N2345="snížená",J2345,0)</f>
        <v>0</v>
      </c>
      <c r="BG2345" s="135">
        <f>IF(N2345="zákl. přenesená",J2345,0)</f>
        <v>0</v>
      </c>
      <c r="BH2345" s="135">
        <f>IF(N2345="sníž. přenesená",J2345,0)</f>
        <v>0</v>
      </c>
      <c r="BI2345" s="135">
        <f>IF(N2345="nulová",J2345,0)</f>
        <v>0</v>
      </c>
      <c r="BJ2345" s="18" t="s">
        <v>76</v>
      </c>
      <c r="BK2345" s="135">
        <f>ROUND(I2345*H2345,2)</f>
        <v>0</v>
      </c>
      <c r="BL2345" s="18" t="s">
        <v>327</v>
      </c>
      <c r="BM2345" s="134" t="s">
        <v>3406</v>
      </c>
    </row>
    <row r="2346" spans="2:65" s="12" customFormat="1" ht="33.75">
      <c r="B2346" s="140"/>
      <c r="D2346" s="141" t="s">
        <v>159</v>
      </c>
      <c r="E2346" s="142" t="s">
        <v>19</v>
      </c>
      <c r="F2346" s="143" t="s">
        <v>3407</v>
      </c>
      <c r="H2346" s="142" t="s">
        <v>19</v>
      </c>
      <c r="I2346" s="144"/>
      <c r="L2346" s="140"/>
      <c r="M2346" s="145"/>
      <c r="T2346" s="146"/>
      <c r="AT2346" s="142" t="s">
        <v>159</v>
      </c>
      <c r="AU2346" s="142" t="s">
        <v>78</v>
      </c>
      <c r="AV2346" s="12" t="s">
        <v>76</v>
      </c>
      <c r="AW2346" s="12" t="s">
        <v>32</v>
      </c>
      <c r="AX2346" s="12" t="s">
        <v>71</v>
      </c>
      <c r="AY2346" s="142" t="s">
        <v>147</v>
      </c>
    </row>
    <row r="2347" spans="2:65" s="12" customFormat="1" ht="33.75">
      <c r="B2347" s="140"/>
      <c r="D2347" s="141" t="s">
        <v>159</v>
      </c>
      <c r="E2347" s="142" t="s">
        <v>19</v>
      </c>
      <c r="F2347" s="143" t="s">
        <v>3408</v>
      </c>
      <c r="H2347" s="142" t="s">
        <v>19</v>
      </c>
      <c r="I2347" s="144"/>
      <c r="L2347" s="140"/>
      <c r="M2347" s="145"/>
      <c r="T2347" s="146"/>
      <c r="AT2347" s="142" t="s">
        <v>159</v>
      </c>
      <c r="AU2347" s="142" t="s">
        <v>78</v>
      </c>
      <c r="AV2347" s="12" t="s">
        <v>76</v>
      </c>
      <c r="AW2347" s="12" t="s">
        <v>32</v>
      </c>
      <c r="AX2347" s="12" t="s">
        <v>71</v>
      </c>
      <c r="AY2347" s="142" t="s">
        <v>147</v>
      </c>
    </row>
    <row r="2348" spans="2:65" s="12" customFormat="1" ht="33.75">
      <c r="B2348" s="140"/>
      <c r="D2348" s="141" t="s">
        <v>159</v>
      </c>
      <c r="E2348" s="142" t="s">
        <v>19</v>
      </c>
      <c r="F2348" s="143" t="s">
        <v>3409</v>
      </c>
      <c r="H2348" s="142" t="s">
        <v>19</v>
      </c>
      <c r="I2348" s="144"/>
      <c r="L2348" s="140"/>
      <c r="M2348" s="145"/>
      <c r="T2348" s="146"/>
      <c r="AT2348" s="142" t="s">
        <v>159</v>
      </c>
      <c r="AU2348" s="142" t="s">
        <v>78</v>
      </c>
      <c r="AV2348" s="12" t="s">
        <v>76</v>
      </c>
      <c r="AW2348" s="12" t="s">
        <v>32</v>
      </c>
      <c r="AX2348" s="12" t="s">
        <v>71</v>
      </c>
      <c r="AY2348" s="142" t="s">
        <v>147</v>
      </c>
    </row>
    <row r="2349" spans="2:65" s="12" customFormat="1" ht="33.75">
      <c r="B2349" s="140"/>
      <c r="D2349" s="141" t="s">
        <v>159</v>
      </c>
      <c r="E2349" s="142" t="s">
        <v>19</v>
      </c>
      <c r="F2349" s="143" t="s">
        <v>3410</v>
      </c>
      <c r="H2349" s="142" t="s">
        <v>19</v>
      </c>
      <c r="I2349" s="144"/>
      <c r="L2349" s="140"/>
      <c r="M2349" s="145"/>
      <c r="T2349" s="146"/>
      <c r="AT2349" s="142" t="s">
        <v>159</v>
      </c>
      <c r="AU2349" s="142" t="s">
        <v>78</v>
      </c>
      <c r="AV2349" s="12" t="s">
        <v>76</v>
      </c>
      <c r="AW2349" s="12" t="s">
        <v>32</v>
      </c>
      <c r="AX2349" s="12" t="s">
        <v>71</v>
      </c>
      <c r="AY2349" s="142" t="s">
        <v>147</v>
      </c>
    </row>
    <row r="2350" spans="2:65" s="13" customFormat="1">
      <c r="B2350" s="147"/>
      <c r="D2350" s="141" t="s">
        <v>159</v>
      </c>
      <c r="E2350" s="148" t="s">
        <v>19</v>
      </c>
      <c r="F2350" s="149" t="s">
        <v>76</v>
      </c>
      <c r="H2350" s="150">
        <v>1</v>
      </c>
      <c r="I2350" s="151"/>
      <c r="L2350" s="147"/>
      <c r="M2350" s="152"/>
      <c r="T2350" s="153"/>
      <c r="AT2350" s="148" t="s">
        <v>159</v>
      </c>
      <c r="AU2350" s="148" t="s">
        <v>78</v>
      </c>
      <c r="AV2350" s="13" t="s">
        <v>78</v>
      </c>
      <c r="AW2350" s="13" t="s">
        <v>32</v>
      </c>
      <c r="AX2350" s="13" t="s">
        <v>76</v>
      </c>
      <c r="AY2350" s="148" t="s">
        <v>147</v>
      </c>
    </row>
    <row r="2351" spans="2:65" s="1" customFormat="1" ht="24.2" customHeight="1">
      <c r="B2351" s="33"/>
      <c r="C2351" s="123" t="s">
        <v>3411</v>
      </c>
      <c r="D2351" s="123" t="s">
        <v>150</v>
      </c>
      <c r="E2351" s="124" t="s">
        <v>3412</v>
      </c>
      <c r="F2351" s="125" t="s">
        <v>3413</v>
      </c>
      <c r="G2351" s="126" t="s">
        <v>166</v>
      </c>
      <c r="H2351" s="127">
        <v>1</v>
      </c>
      <c r="I2351" s="128"/>
      <c r="J2351" s="129">
        <f>ROUND(I2351*H2351,2)</f>
        <v>0</v>
      </c>
      <c r="K2351" s="125" t="s">
        <v>19</v>
      </c>
      <c r="L2351" s="33"/>
      <c r="M2351" s="130" t="s">
        <v>19</v>
      </c>
      <c r="N2351" s="131" t="s">
        <v>42</v>
      </c>
      <c r="P2351" s="132">
        <f>O2351*H2351</f>
        <v>0</v>
      </c>
      <c r="Q2351" s="132">
        <v>0</v>
      </c>
      <c r="R2351" s="132">
        <f>Q2351*H2351</f>
        <v>0</v>
      </c>
      <c r="S2351" s="132">
        <v>0</v>
      </c>
      <c r="T2351" s="133">
        <f>S2351*H2351</f>
        <v>0</v>
      </c>
      <c r="AR2351" s="134" t="s">
        <v>327</v>
      </c>
      <c r="AT2351" s="134" t="s">
        <v>150</v>
      </c>
      <c r="AU2351" s="134" t="s">
        <v>78</v>
      </c>
      <c r="AY2351" s="18" t="s">
        <v>147</v>
      </c>
      <c r="BE2351" s="135">
        <f>IF(N2351="základní",J2351,0)</f>
        <v>0</v>
      </c>
      <c r="BF2351" s="135">
        <f>IF(N2351="snížená",J2351,0)</f>
        <v>0</v>
      </c>
      <c r="BG2351" s="135">
        <f>IF(N2351="zákl. přenesená",J2351,0)</f>
        <v>0</v>
      </c>
      <c r="BH2351" s="135">
        <f>IF(N2351="sníž. přenesená",J2351,0)</f>
        <v>0</v>
      </c>
      <c r="BI2351" s="135">
        <f>IF(N2351="nulová",J2351,0)</f>
        <v>0</v>
      </c>
      <c r="BJ2351" s="18" t="s">
        <v>76</v>
      </c>
      <c r="BK2351" s="135">
        <f>ROUND(I2351*H2351,2)</f>
        <v>0</v>
      </c>
      <c r="BL2351" s="18" t="s">
        <v>327</v>
      </c>
      <c r="BM2351" s="134" t="s">
        <v>3414</v>
      </c>
    </row>
    <row r="2352" spans="2:65" s="12" customFormat="1" ht="33.75">
      <c r="B2352" s="140"/>
      <c r="D2352" s="141" t="s">
        <v>159</v>
      </c>
      <c r="E2352" s="142" t="s">
        <v>19</v>
      </c>
      <c r="F2352" s="143" t="s">
        <v>3415</v>
      </c>
      <c r="H2352" s="142" t="s">
        <v>19</v>
      </c>
      <c r="I2352" s="144"/>
      <c r="L2352" s="140"/>
      <c r="M2352" s="145"/>
      <c r="T2352" s="146"/>
      <c r="AT2352" s="142" t="s">
        <v>159</v>
      </c>
      <c r="AU2352" s="142" t="s">
        <v>78</v>
      </c>
      <c r="AV2352" s="12" t="s">
        <v>76</v>
      </c>
      <c r="AW2352" s="12" t="s">
        <v>32</v>
      </c>
      <c r="AX2352" s="12" t="s">
        <v>71</v>
      </c>
      <c r="AY2352" s="142" t="s">
        <v>147</v>
      </c>
    </row>
    <row r="2353" spans="2:65" s="12" customFormat="1" ht="33.75">
      <c r="B2353" s="140"/>
      <c r="D2353" s="141" t="s">
        <v>159</v>
      </c>
      <c r="E2353" s="142" t="s">
        <v>19</v>
      </c>
      <c r="F2353" s="143" t="s">
        <v>3416</v>
      </c>
      <c r="H2353" s="142" t="s">
        <v>19</v>
      </c>
      <c r="I2353" s="144"/>
      <c r="L2353" s="140"/>
      <c r="M2353" s="145"/>
      <c r="T2353" s="146"/>
      <c r="AT2353" s="142" t="s">
        <v>159</v>
      </c>
      <c r="AU2353" s="142" t="s">
        <v>78</v>
      </c>
      <c r="AV2353" s="12" t="s">
        <v>76</v>
      </c>
      <c r="AW2353" s="12" t="s">
        <v>32</v>
      </c>
      <c r="AX2353" s="12" t="s">
        <v>71</v>
      </c>
      <c r="AY2353" s="142" t="s">
        <v>147</v>
      </c>
    </row>
    <row r="2354" spans="2:65" s="12" customFormat="1" ht="33.75">
      <c r="B2354" s="140"/>
      <c r="D2354" s="141" t="s">
        <v>159</v>
      </c>
      <c r="E2354" s="142" t="s">
        <v>19</v>
      </c>
      <c r="F2354" s="143" t="s">
        <v>3417</v>
      </c>
      <c r="H2354" s="142" t="s">
        <v>19</v>
      </c>
      <c r="I2354" s="144"/>
      <c r="L2354" s="140"/>
      <c r="M2354" s="145"/>
      <c r="T2354" s="146"/>
      <c r="AT2354" s="142" t="s">
        <v>159</v>
      </c>
      <c r="AU2354" s="142" t="s">
        <v>78</v>
      </c>
      <c r="AV2354" s="12" t="s">
        <v>76</v>
      </c>
      <c r="AW2354" s="12" t="s">
        <v>32</v>
      </c>
      <c r="AX2354" s="12" t="s">
        <v>71</v>
      </c>
      <c r="AY2354" s="142" t="s">
        <v>147</v>
      </c>
    </row>
    <row r="2355" spans="2:65" s="12" customFormat="1" ht="33.75">
      <c r="B2355" s="140"/>
      <c r="D2355" s="141" t="s">
        <v>159</v>
      </c>
      <c r="E2355" s="142" t="s">
        <v>19</v>
      </c>
      <c r="F2355" s="143" t="s">
        <v>3418</v>
      </c>
      <c r="H2355" s="142" t="s">
        <v>19</v>
      </c>
      <c r="I2355" s="144"/>
      <c r="L2355" s="140"/>
      <c r="M2355" s="145"/>
      <c r="T2355" s="146"/>
      <c r="AT2355" s="142" t="s">
        <v>159</v>
      </c>
      <c r="AU2355" s="142" t="s">
        <v>78</v>
      </c>
      <c r="AV2355" s="12" t="s">
        <v>76</v>
      </c>
      <c r="AW2355" s="12" t="s">
        <v>32</v>
      </c>
      <c r="AX2355" s="12" t="s">
        <v>71</v>
      </c>
      <c r="AY2355" s="142" t="s">
        <v>147</v>
      </c>
    </row>
    <row r="2356" spans="2:65" s="12" customFormat="1" ht="33.75">
      <c r="B2356" s="140"/>
      <c r="D2356" s="141" t="s">
        <v>159</v>
      </c>
      <c r="E2356" s="142" t="s">
        <v>19</v>
      </c>
      <c r="F2356" s="143" t="s">
        <v>3419</v>
      </c>
      <c r="H2356" s="142" t="s">
        <v>19</v>
      </c>
      <c r="I2356" s="144"/>
      <c r="L2356" s="140"/>
      <c r="M2356" s="145"/>
      <c r="T2356" s="146"/>
      <c r="AT2356" s="142" t="s">
        <v>159</v>
      </c>
      <c r="AU2356" s="142" t="s">
        <v>78</v>
      </c>
      <c r="AV2356" s="12" t="s">
        <v>76</v>
      </c>
      <c r="AW2356" s="12" t="s">
        <v>32</v>
      </c>
      <c r="AX2356" s="12" t="s">
        <v>71</v>
      </c>
      <c r="AY2356" s="142" t="s">
        <v>147</v>
      </c>
    </row>
    <row r="2357" spans="2:65" s="13" customFormat="1">
      <c r="B2357" s="147"/>
      <c r="D2357" s="141" t="s">
        <v>159</v>
      </c>
      <c r="E2357" s="148" t="s">
        <v>19</v>
      </c>
      <c r="F2357" s="149" t="s">
        <v>76</v>
      </c>
      <c r="H2357" s="150">
        <v>1</v>
      </c>
      <c r="I2357" s="151"/>
      <c r="L2357" s="147"/>
      <c r="M2357" s="152"/>
      <c r="T2357" s="153"/>
      <c r="AT2357" s="148" t="s">
        <v>159</v>
      </c>
      <c r="AU2357" s="148" t="s">
        <v>78</v>
      </c>
      <c r="AV2357" s="13" t="s">
        <v>78</v>
      </c>
      <c r="AW2357" s="13" t="s">
        <v>32</v>
      </c>
      <c r="AX2357" s="13" t="s">
        <v>76</v>
      </c>
      <c r="AY2357" s="148" t="s">
        <v>147</v>
      </c>
    </row>
    <row r="2358" spans="2:65" s="1" customFormat="1" ht="37.9" customHeight="1">
      <c r="B2358" s="33"/>
      <c r="C2358" s="123" t="s">
        <v>3420</v>
      </c>
      <c r="D2358" s="123" t="s">
        <v>150</v>
      </c>
      <c r="E2358" s="124" t="s">
        <v>3421</v>
      </c>
      <c r="F2358" s="125" t="s">
        <v>3422</v>
      </c>
      <c r="G2358" s="126" t="s">
        <v>166</v>
      </c>
      <c r="H2358" s="127">
        <v>1</v>
      </c>
      <c r="I2358" s="128"/>
      <c r="J2358" s="129">
        <f>ROUND(I2358*H2358,2)</f>
        <v>0</v>
      </c>
      <c r="K2358" s="125" t="s">
        <v>19</v>
      </c>
      <c r="L2358" s="33"/>
      <c r="M2358" s="130" t="s">
        <v>19</v>
      </c>
      <c r="N2358" s="131" t="s">
        <v>42</v>
      </c>
      <c r="P2358" s="132">
        <f>O2358*H2358</f>
        <v>0</v>
      </c>
      <c r="Q2358" s="132">
        <v>0</v>
      </c>
      <c r="R2358" s="132">
        <f>Q2358*H2358</f>
        <v>0</v>
      </c>
      <c r="S2358" s="132">
        <v>0</v>
      </c>
      <c r="T2358" s="133">
        <f>S2358*H2358</f>
        <v>0</v>
      </c>
      <c r="AR2358" s="134" t="s">
        <v>327</v>
      </c>
      <c r="AT2358" s="134" t="s">
        <v>150</v>
      </c>
      <c r="AU2358" s="134" t="s">
        <v>78</v>
      </c>
      <c r="AY2358" s="18" t="s">
        <v>147</v>
      </c>
      <c r="BE2358" s="135">
        <f>IF(N2358="základní",J2358,0)</f>
        <v>0</v>
      </c>
      <c r="BF2358" s="135">
        <f>IF(N2358="snížená",J2358,0)</f>
        <v>0</v>
      </c>
      <c r="BG2358" s="135">
        <f>IF(N2358="zákl. přenesená",J2358,0)</f>
        <v>0</v>
      </c>
      <c r="BH2358" s="135">
        <f>IF(N2358="sníž. přenesená",J2358,0)</f>
        <v>0</v>
      </c>
      <c r="BI2358" s="135">
        <f>IF(N2358="nulová",J2358,0)</f>
        <v>0</v>
      </c>
      <c r="BJ2358" s="18" t="s">
        <v>76</v>
      </c>
      <c r="BK2358" s="135">
        <f>ROUND(I2358*H2358,2)</f>
        <v>0</v>
      </c>
      <c r="BL2358" s="18" t="s">
        <v>327</v>
      </c>
      <c r="BM2358" s="134" t="s">
        <v>3423</v>
      </c>
    </row>
    <row r="2359" spans="2:65" s="12" customFormat="1" ht="33.75">
      <c r="B2359" s="140"/>
      <c r="D2359" s="141" t="s">
        <v>159</v>
      </c>
      <c r="E2359" s="142" t="s">
        <v>19</v>
      </c>
      <c r="F2359" s="143" t="s">
        <v>3424</v>
      </c>
      <c r="H2359" s="142" t="s">
        <v>19</v>
      </c>
      <c r="I2359" s="144"/>
      <c r="L2359" s="140"/>
      <c r="M2359" s="145"/>
      <c r="T2359" s="146"/>
      <c r="AT2359" s="142" t="s">
        <v>159</v>
      </c>
      <c r="AU2359" s="142" t="s">
        <v>78</v>
      </c>
      <c r="AV2359" s="12" t="s">
        <v>76</v>
      </c>
      <c r="AW2359" s="12" t="s">
        <v>32</v>
      </c>
      <c r="AX2359" s="12" t="s">
        <v>71</v>
      </c>
      <c r="AY2359" s="142" t="s">
        <v>147</v>
      </c>
    </row>
    <row r="2360" spans="2:65" s="12" customFormat="1" ht="33.75">
      <c r="B2360" s="140"/>
      <c r="D2360" s="141" t="s">
        <v>159</v>
      </c>
      <c r="E2360" s="142" t="s">
        <v>19</v>
      </c>
      <c r="F2360" s="143" t="s">
        <v>3425</v>
      </c>
      <c r="H2360" s="142" t="s">
        <v>19</v>
      </c>
      <c r="I2360" s="144"/>
      <c r="L2360" s="140"/>
      <c r="M2360" s="145"/>
      <c r="T2360" s="146"/>
      <c r="AT2360" s="142" t="s">
        <v>159</v>
      </c>
      <c r="AU2360" s="142" t="s">
        <v>78</v>
      </c>
      <c r="AV2360" s="12" t="s">
        <v>76</v>
      </c>
      <c r="AW2360" s="12" t="s">
        <v>32</v>
      </c>
      <c r="AX2360" s="12" t="s">
        <v>71</v>
      </c>
      <c r="AY2360" s="142" t="s">
        <v>147</v>
      </c>
    </row>
    <row r="2361" spans="2:65" s="12" customFormat="1" ht="33.75">
      <c r="B2361" s="140"/>
      <c r="D2361" s="141" t="s">
        <v>159</v>
      </c>
      <c r="E2361" s="142" t="s">
        <v>19</v>
      </c>
      <c r="F2361" s="143" t="s">
        <v>3426</v>
      </c>
      <c r="H2361" s="142" t="s">
        <v>19</v>
      </c>
      <c r="I2361" s="144"/>
      <c r="L2361" s="140"/>
      <c r="M2361" s="145"/>
      <c r="T2361" s="146"/>
      <c r="AT2361" s="142" t="s">
        <v>159</v>
      </c>
      <c r="AU2361" s="142" t="s">
        <v>78</v>
      </c>
      <c r="AV2361" s="12" t="s">
        <v>76</v>
      </c>
      <c r="AW2361" s="12" t="s">
        <v>32</v>
      </c>
      <c r="AX2361" s="12" t="s">
        <v>71</v>
      </c>
      <c r="AY2361" s="142" t="s">
        <v>147</v>
      </c>
    </row>
    <row r="2362" spans="2:65" s="12" customFormat="1" ht="22.5">
      <c r="B2362" s="140"/>
      <c r="D2362" s="141" t="s">
        <v>159</v>
      </c>
      <c r="E2362" s="142" t="s">
        <v>19</v>
      </c>
      <c r="F2362" s="143" t="s">
        <v>3427</v>
      </c>
      <c r="H2362" s="142" t="s">
        <v>19</v>
      </c>
      <c r="I2362" s="144"/>
      <c r="L2362" s="140"/>
      <c r="M2362" s="145"/>
      <c r="T2362" s="146"/>
      <c r="AT2362" s="142" t="s">
        <v>159</v>
      </c>
      <c r="AU2362" s="142" t="s">
        <v>78</v>
      </c>
      <c r="AV2362" s="12" t="s">
        <v>76</v>
      </c>
      <c r="AW2362" s="12" t="s">
        <v>32</v>
      </c>
      <c r="AX2362" s="12" t="s">
        <v>71</v>
      </c>
      <c r="AY2362" s="142" t="s">
        <v>147</v>
      </c>
    </row>
    <row r="2363" spans="2:65" s="13" customFormat="1">
      <c r="B2363" s="147"/>
      <c r="D2363" s="141" t="s">
        <v>159</v>
      </c>
      <c r="E2363" s="148" t="s">
        <v>19</v>
      </c>
      <c r="F2363" s="149" t="s">
        <v>76</v>
      </c>
      <c r="H2363" s="150">
        <v>1</v>
      </c>
      <c r="I2363" s="151"/>
      <c r="L2363" s="147"/>
      <c r="M2363" s="152"/>
      <c r="T2363" s="153"/>
      <c r="AT2363" s="148" t="s">
        <v>159</v>
      </c>
      <c r="AU2363" s="148" t="s">
        <v>78</v>
      </c>
      <c r="AV2363" s="13" t="s">
        <v>78</v>
      </c>
      <c r="AW2363" s="13" t="s">
        <v>32</v>
      </c>
      <c r="AX2363" s="13" t="s">
        <v>76</v>
      </c>
      <c r="AY2363" s="148" t="s">
        <v>147</v>
      </c>
    </row>
    <row r="2364" spans="2:65" s="1" customFormat="1" ht="24.2" customHeight="1">
      <c r="B2364" s="33"/>
      <c r="C2364" s="123" t="s">
        <v>3428</v>
      </c>
      <c r="D2364" s="123" t="s">
        <v>150</v>
      </c>
      <c r="E2364" s="124" t="s">
        <v>3429</v>
      </c>
      <c r="F2364" s="125" t="s">
        <v>3430</v>
      </c>
      <c r="G2364" s="126" t="s">
        <v>166</v>
      </c>
      <c r="H2364" s="127">
        <v>3</v>
      </c>
      <c r="I2364" s="128"/>
      <c r="J2364" s="129">
        <f>ROUND(I2364*H2364,2)</f>
        <v>0</v>
      </c>
      <c r="K2364" s="125" t="s">
        <v>19</v>
      </c>
      <c r="L2364" s="33"/>
      <c r="M2364" s="130" t="s">
        <v>19</v>
      </c>
      <c r="N2364" s="131" t="s">
        <v>42</v>
      </c>
      <c r="P2364" s="132">
        <f>O2364*H2364</f>
        <v>0</v>
      </c>
      <c r="Q2364" s="132">
        <v>0</v>
      </c>
      <c r="R2364" s="132">
        <f>Q2364*H2364</f>
        <v>0</v>
      </c>
      <c r="S2364" s="132">
        <v>0</v>
      </c>
      <c r="T2364" s="133">
        <f>S2364*H2364</f>
        <v>0</v>
      </c>
      <c r="AR2364" s="134" t="s">
        <v>327</v>
      </c>
      <c r="AT2364" s="134" t="s">
        <v>150</v>
      </c>
      <c r="AU2364" s="134" t="s">
        <v>78</v>
      </c>
      <c r="AY2364" s="18" t="s">
        <v>147</v>
      </c>
      <c r="BE2364" s="135">
        <f>IF(N2364="základní",J2364,0)</f>
        <v>0</v>
      </c>
      <c r="BF2364" s="135">
        <f>IF(N2364="snížená",J2364,0)</f>
        <v>0</v>
      </c>
      <c r="BG2364" s="135">
        <f>IF(N2364="zákl. přenesená",J2364,0)</f>
        <v>0</v>
      </c>
      <c r="BH2364" s="135">
        <f>IF(N2364="sníž. přenesená",J2364,0)</f>
        <v>0</v>
      </c>
      <c r="BI2364" s="135">
        <f>IF(N2364="nulová",J2364,0)</f>
        <v>0</v>
      </c>
      <c r="BJ2364" s="18" t="s">
        <v>76</v>
      </c>
      <c r="BK2364" s="135">
        <f>ROUND(I2364*H2364,2)</f>
        <v>0</v>
      </c>
      <c r="BL2364" s="18" t="s">
        <v>327</v>
      </c>
      <c r="BM2364" s="134" t="s">
        <v>3431</v>
      </c>
    </row>
    <row r="2365" spans="2:65" s="12" customFormat="1" ht="22.5">
      <c r="B2365" s="140"/>
      <c r="D2365" s="141" t="s">
        <v>159</v>
      </c>
      <c r="E2365" s="142" t="s">
        <v>19</v>
      </c>
      <c r="F2365" s="143" t="s">
        <v>3300</v>
      </c>
      <c r="H2365" s="142" t="s">
        <v>19</v>
      </c>
      <c r="I2365" s="144"/>
      <c r="L2365" s="140"/>
      <c r="M2365" s="145"/>
      <c r="T2365" s="146"/>
      <c r="AT2365" s="142" t="s">
        <v>159</v>
      </c>
      <c r="AU2365" s="142" t="s">
        <v>78</v>
      </c>
      <c r="AV2365" s="12" t="s">
        <v>76</v>
      </c>
      <c r="AW2365" s="12" t="s">
        <v>32</v>
      </c>
      <c r="AX2365" s="12" t="s">
        <v>71</v>
      </c>
      <c r="AY2365" s="142" t="s">
        <v>147</v>
      </c>
    </row>
    <row r="2366" spans="2:65" s="12" customFormat="1" ht="22.5">
      <c r="B2366" s="140"/>
      <c r="D2366" s="141" t="s">
        <v>159</v>
      </c>
      <c r="E2366" s="142" t="s">
        <v>19</v>
      </c>
      <c r="F2366" s="143" t="s">
        <v>3301</v>
      </c>
      <c r="H2366" s="142" t="s">
        <v>19</v>
      </c>
      <c r="I2366" s="144"/>
      <c r="L2366" s="140"/>
      <c r="M2366" s="145"/>
      <c r="T2366" s="146"/>
      <c r="AT2366" s="142" t="s">
        <v>159</v>
      </c>
      <c r="AU2366" s="142" t="s">
        <v>78</v>
      </c>
      <c r="AV2366" s="12" t="s">
        <v>76</v>
      </c>
      <c r="AW2366" s="12" t="s">
        <v>32</v>
      </c>
      <c r="AX2366" s="12" t="s">
        <v>71</v>
      </c>
      <c r="AY2366" s="142" t="s">
        <v>147</v>
      </c>
    </row>
    <row r="2367" spans="2:65" s="13" customFormat="1">
      <c r="B2367" s="147"/>
      <c r="D2367" s="141" t="s">
        <v>159</v>
      </c>
      <c r="E2367" s="148" t="s">
        <v>19</v>
      </c>
      <c r="F2367" s="149" t="s">
        <v>148</v>
      </c>
      <c r="H2367" s="150">
        <v>3</v>
      </c>
      <c r="I2367" s="151"/>
      <c r="L2367" s="147"/>
      <c r="M2367" s="152"/>
      <c r="T2367" s="153"/>
      <c r="AT2367" s="148" t="s">
        <v>159</v>
      </c>
      <c r="AU2367" s="148" t="s">
        <v>78</v>
      </c>
      <c r="AV2367" s="13" t="s">
        <v>78</v>
      </c>
      <c r="AW2367" s="13" t="s">
        <v>32</v>
      </c>
      <c r="AX2367" s="13" t="s">
        <v>76</v>
      </c>
      <c r="AY2367" s="148" t="s">
        <v>147</v>
      </c>
    </row>
    <row r="2368" spans="2:65" s="1" customFormat="1" ht="24.2" customHeight="1">
      <c r="B2368" s="33"/>
      <c r="C2368" s="123" t="s">
        <v>3432</v>
      </c>
      <c r="D2368" s="123" t="s">
        <v>150</v>
      </c>
      <c r="E2368" s="124" t="s">
        <v>3433</v>
      </c>
      <c r="F2368" s="125" t="s">
        <v>3434</v>
      </c>
      <c r="G2368" s="126" t="s">
        <v>166</v>
      </c>
      <c r="H2368" s="127">
        <v>1</v>
      </c>
      <c r="I2368" s="128"/>
      <c r="J2368" s="129">
        <f>ROUND(I2368*H2368,2)</f>
        <v>0</v>
      </c>
      <c r="K2368" s="125" t="s">
        <v>19</v>
      </c>
      <c r="L2368" s="33"/>
      <c r="M2368" s="130" t="s">
        <v>19</v>
      </c>
      <c r="N2368" s="131" t="s">
        <v>42</v>
      </c>
      <c r="P2368" s="132">
        <f>O2368*H2368</f>
        <v>0</v>
      </c>
      <c r="Q2368" s="132">
        <v>0</v>
      </c>
      <c r="R2368" s="132">
        <f>Q2368*H2368</f>
        <v>0</v>
      </c>
      <c r="S2368" s="132">
        <v>0</v>
      </c>
      <c r="T2368" s="133">
        <f>S2368*H2368</f>
        <v>0</v>
      </c>
      <c r="AR2368" s="134" t="s">
        <v>327</v>
      </c>
      <c r="AT2368" s="134" t="s">
        <v>150</v>
      </c>
      <c r="AU2368" s="134" t="s">
        <v>78</v>
      </c>
      <c r="AY2368" s="18" t="s">
        <v>147</v>
      </c>
      <c r="BE2368" s="135">
        <f>IF(N2368="základní",J2368,0)</f>
        <v>0</v>
      </c>
      <c r="BF2368" s="135">
        <f>IF(N2368="snížená",J2368,0)</f>
        <v>0</v>
      </c>
      <c r="BG2368" s="135">
        <f>IF(N2368="zákl. přenesená",J2368,0)</f>
        <v>0</v>
      </c>
      <c r="BH2368" s="135">
        <f>IF(N2368="sníž. přenesená",J2368,0)</f>
        <v>0</v>
      </c>
      <c r="BI2368" s="135">
        <f>IF(N2368="nulová",J2368,0)</f>
        <v>0</v>
      </c>
      <c r="BJ2368" s="18" t="s">
        <v>76</v>
      </c>
      <c r="BK2368" s="135">
        <f>ROUND(I2368*H2368,2)</f>
        <v>0</v>
      </c>
      <c r="BL2368" s="18" t="s">
        <v>327</v>
      </c>
      <c r="BM2368" s="134" t="s">
        <v>3435</v>
      </c>
    </row>
    <row r="2369" spans="2:65" s="12" customFormat="1" ht="33.75">
      <c r="B2369" s="140"/>
      <c r="D2369" s="141" t="s">
        <v>159</v>
      </c>
      <c r="E2369" s="142" t="s">
        <v>19</v>
      </c>
      <c r="F2369" s="143" t="s">
        <v>3143</v>
      </c>
      <c r="H2369" s="142" t="s">
        <v>19</v>
      </c>
      <c r="I2369" s="144"/>
      <c r="L2369" s="140"/>
      <c r="M2369" s="145"/>
      <c r="T2369" s="146"/>
      <c r="AT2369" s="142" t="s">
        <v>159</v>
      </c>
      <c r="AU2369" s="142" t="s">
        <v>78</v>
      </c>
      <c r="AV2369" s="12" t="s">
        <v>76</v>
      </c>
      <c r="AW2369" s="12" t="s">
        <v>32</v>
      </c>
      <c r="AX2369" s="12" t="s">
        <v>71</v>
      </c>
      <c r="AY2369" s="142" t="s">
        <v>147</v>
      </c>
    </row>
    <row r="2370" spans="2:65" s="12" customFormat="1" ht="33.75">
      <c r="B2370" s="140"/>
      <c r="D2370" s="141" t="s">
        <v>159</v>
      </c>
      <c r="E2370" s="142" t="s">
        <v>19</v>
      </c>
      <c r="F2370" s="143" t="s">
        <v>3436</v>
      </c>
      <c r="H2370" s="142" t="s">
        <v>19</v>
      </c>
      <c r="I2370" s="144"/>
      <c r="L2370" s="140"/>
      <c r="M2370" s="145"/>
      <c r="T2370" s="146"/>
      <c r="AT2370" s="142" t="s">
        <v>159</v>
      </c>
      <c r="AU2370" s="142" t="s">
        <v>78</v>
      </c>
      <c r="AV2370" s="12" t="s">
        <v>76</v>
      </c>
      <c r="AW2370" s="12" t="s">
        <v>32</v>
      </c>
      <c r="AX2370" s="12" t="s">
        <v>71</v>
      </c>
      <c r="AY2370" s="142" t="s">
        <v>147</v>
      </c>
    </row>
    <row r="2371" spans="2:65" s="13" customFormat="1">
      <c r="B2371" s="147"/>
      <c r="D2371" s="141" t="s">
        <v>159</v>
      </c>
      <c r="E2371" s="148" t="s">
        <v>19</v>
      </c>
      <c r="F2371" s="149" t="s">
        <v>76</v>
      </c>
      <c r="H2371" s="150">
        <v>1</v>
      </c>
      <c r="I2371" s="151"/>
      <c r="L2371" s="147"/>
      <c r="M2371" s="152"/>
      <c r="T2371" s="153"/>
      <c r="AT2371" s="148" t="s">
        <v>159</v>
      </c>
      <c r="AU2371" s="148" t="s">
        <v>78</v>
      </c>
      <c r="AV2371" s="13" t="s">
        <v>78</v>
      </c>
      <c r="AW2371" s="13" t="s">
        <v>32</v>
      </c>
      <c r="AX2371" s="13" t="s">
        <v>76</v>
      </c>
      <c r="AY2371" s="148" t="s">
        <v>147</v>
      </c>
    </row>
    <row r="2372" spans="2:65" s="1" customFormat="1" ht="16.5" customHeight="1">
      <c r="B2372" s="33"/>
      <c r="C2372" s="123" t="s">
        <v>3437</v>
      </c>
      <c r="D2372" s="123" t="s">
        <v>150</v>
      </c>
      <c r="E2372" s="124" t="s">
        <v>3438</v>
      </c>
      <c r="F2372" s="125" t="s">
        <v>3439</v>
      </c>
      <c r="G2372" s="126" t="s">
        <v>394</v>
      </c>
      <c r="H2372" s="127">
        <v>1</v>
      </c>
      <c r="I2372" s="128"/>
      <c r="J2372" s="129">
        <f>ROUND(I2372*H2372,2)</f>
        <v>0</v>
      </c>
      <c r="K2372" s="125" t="s">
        <v>19</v>
      </c>
      <c r="L2372" s="33"/>
      <c r="M2372" s="130" t="s">
        <v>19</v>
      </c>
      <c r="N2372" s="131" t="s">
        <v>42</v>
      </c>
      <c r="P2372" s="132">
        <f>O2372*H2372</f>
        <v>0</v>
      </c>
      <c r="Q2372" s="132">
        <v>0</v>
      </c>
      <c r="R2372" s="132">
        <f>Q2372*H2372</f>
        <v>0</v>
      </c>
      <c r="S2372" s="132">
        <v>0</v>
      </c>
      <c r="T2372" s="133">
        <f>S2372*H2372</f>
        <v>0</v>
      </c>
      <c r="AR2372" s="134" t="s">
        <v>327</v>
      </c>
      <c r="AT2372" s="134" t="s">
        <v>150</v>
      </c>
      <c r="AU2372" s="134" t="s">
        <v>78</v>
      </c>
      <c r="AY2372" s="18" t="s">
        <v>147</v>
      </c>
      <c r="BE2372" s="135">
        <f>IF(N2372="základní",J2372,0)</f>
        <v>0</v>
      </c>
      <c r="BF2372" s="135">
        <f>IF(N2372="snížená",J2372,0)</f>
        <v>0</v>
      </c>
      <c r="BG2372" s="135">
        <f>IF(N2372="zákl. přenesená",J2372,0)</f>
        <v>0</v>
      </c>
      <c r="BH2372" s="135">
        <f>IF(N2372="sníž. přenesená",J2372,0)</f>
        <v>0</v>
      </c>
      <c r="BI2372" s="135">
        <f>IF(N2372="nulová",J2372,0)</f>
        <v>0</v>
      </c>
      <c r="BJ2372" s="18" t="s">
        <v>76</v>
      </c>
      <c r="BK2372" s="135">
        <f>ROUND(I2372*H2372,2)</f>
        <v>0</v>
      </c>
      <c r="BL2372" s="18" t="s">
        <v>327</v>
      </c>
      <c r="BM2372" s="134" t="s">
        <v>3440</v>
      </c>
    </row>
    <row r="2373" spans="2:65" s="12" customFormat="1">
      <c r="B2373" s="140"/>
      <c r="D2373" s="141"/>
      <c r="E2373" s="142" t="s">
        <v>19</v>
      </c>
      <c r="F2373" s="143"/>
      <c r="H2373" s="142" t="s">
        <v>19</v>
      </c>
      <c r="I2373" s="144"/>
      <c r="L2373" s="140"/>
      <c r="M2373" s="145"/>
      <c r="T2373" s="146"/>
      <c r="AT2373" s="142" t="s">
        <v>159</v>
      </c>
      <c r="AU2373" s="142" t="s">
        <v>78</v>
      </c>
      <c r="AV2373" s="12" t="s">
        <v>76</v>
      </c>
      <c r="AW2373" s="12" t="s">
        <v>32</v>
      </c>
      <c r="AX2373" s="12" t="s">
        <v>71</v>
      </c>
      <c r="AY2373" s="142" t="s">
        <v>147</v>
      </c>
    </row>
    <row r="2374" spans="2:65" s="12" customFormat="1">
      <c r="B2374" s="140"/>
      <c r="D2374" s="141"/>
      <c r="E2374" s="142" t="s">
        <v>19</v>
      </c>
      <c r="F2374" s="143"/>
      <c r="H2374" s="142" t="s">
        <v>19</v>
      </c>
      <c r="I2374" s="144"/>
      <c r="L2374" s="140"/>
      <c r="M2374" s="145"/>
      <c r="T2374" s="146"/>
      <c r="AT2374" s="142" t="s">
        <v>159</v>
      </c>
      <c r="AU2374" s="142" t="s">
        <v>78</v>
      </c>
      <c r="AV2374" s="12" t="s">
        <v>76</v>
      </c>
      <c r="AW2374" s="12" t="s">
        <v>32</v>
      </c>
      <c r="AX2374" s="12" t="s">
        <v>71</v>
      </c>
      <c r="AY2374" s="142" t="s">
        <v>147</v>
      </c>
    </row>
    <row r="2375" spans="2:65" s="13" customFormat="1">
      <c r="B2375" s="147"/>
      <c r="D2375" s="141"/>
      <c r="E2375" s="148" t="s">
        <v>19</v>
      </c>
      <c r="F2375" s="149"/>
      <c r="H2375" s="150"/>
      <c r="I2375" s="151"/>
      <c r="L2375" s="147"/>
      <c r="M2375" s="152"/>
      <c r="T2375" s="153"/>
      <c r="AT2375" s="148" t="s">
        <v>159</v>
      </c>
      <c r="AU2375" s="148" t="s">
        <v>78</v>
      </c>
      <c r="AV2375" s="13" t="s">
        <v>78</v>
      </c>
      <c r="AW2375" s="13" t="s">
        <v>32</v>
      </c>
      <c r="AX2375" s="13" t="s">
        <v>76</v>
      </c>
      <c r="AY2375" s="148" t="s">
        <v>147</v>
      </c>
    </row>
    <row r="2376" spans="2:65" s="11" customFormat="1" ht="25.9" customHeight="1">
      <c r="B2376" s="111"/>
      <c r="D2376" s="112" t="s">
        <v>70</v>
      </c>
      <c r="E2376" s="113" t="s">
        <v>3441</v>
      </c>
      <c r="F2376" s="113" t="s">
        <v>3442</v>
      </c>
      <c r="I2376" s="114"/>
      <c r="J2376" s="115">
        <f>BK2376</f>
        <v>0</v>
      </c>
      <c r="L2376" s="111"/>
      <c r="M2376" s="116"/>
      <c r="P2376" s="117">
        <f>P2377+P2386+P2407+P2416+P2421+P2426</f>
        <v>0</v>
      </c>
      <c r="R2376" s="117">
        <f>R2377+R2386+R2407+R2416+R2421+R2426</f>
        <v>0</v>
      </c>
      <c r="T2376" s="118">
        <f>T2377+T2386+T2407+T2416+T2421+T2426</f>
        <v>0</v>
      </c>
      <c r="AR2376" s="112" t="s">
        <v>186</v>
      </c>
      <c r="AT2376" s="119" t="s">
        <v>70</v>
      </c>
      <c r="AU2376" s="119" t="s">
        <v>71</v>
      </c>
      <c r="AY2376" s="112" t="s">
        <v>147</v>
      </c>
      <c r="BK2376" s="120">
        <f>BK2377+BK2386+BK2407+BK2416+BK2421+BK2426</f>
        <v>0</v>
      </c>
    </row>
    <row r="2377" spans="2:65" s="11" customFormat="1" ht="22.9" customHeight="1">
      <c r="B2377" s="111"/>
      <c r="D2377" s="112" t="s">
        <v>70</v>
      </c>
      <c r="E2377" s="121" t="s">
        <v>3443</v>
      </c>
      <c r="F2377" s="121" t="s">
        <v>3444</v>
      </c>
      <c r="I2377" s="114"/>
      <c r="J2377" s="122">
        <f>BK2377</f>
        <v>0</v>
      </c>
      <c r="L2377" s="111"/>
      <c r="M2377" s="116"/>
      <c r="P2377" s="117">
        <f>SUM(P2378:P2385)</f>
        <v>0</v>
      </c>
      <c r="R2377" s="117">
        <f>SUM(R2378:R2385)</f>
        <v>0</v>
      </c>
      <c r="T2377" s="118">
        <f>SUM(T2378:T2385)</f>
        <v>0</v>
      </c>
      <c r="AR2377" s="112" t="s">
        <v>186</v>
      </c>
      <c r="AT2377" s="119" t="s">
        <v>70</v>
      </c>
      <c r="AU2377" s="119" t="s">
        <v>76</v>
      </c>
      <c r="AY2377" s="112" t="s">
        <v>147</v>
      </c>
      <c r="BK2377" s="120">
        <f>SUM(BK2378:BK2385)</f>
        <v>0</v>
      </c>
    </row>
    <row r="2378" spans="2:65" s="1" customFormat="1" ht="16.5" customHeight="1">
      <c r="B2378" s="33"/>
      <c r="C2378" s="123" t="s">
        <v>3445</v>
      </c>
      <c r="D2378" s="123" t="s">
        <v>150</v>
      </c>
      <c r="E2378" s="124" t="s">
        <v>3446</v>
      </c>
      <c r="F2378" s="125" t="s">
        <v>3447</v>
      </c>
      <c r="G2378" s="126" t="s">
        <v>719</v>
      </c>
      <c r="H2378" s="127">
        <v>1</v>
      </c>
      <c r="I2378" s="128"/>
      <c r="J2378" s="129">
        <f>ROUND(I2378*H2378,2)</f>
        <v>0</v>
      </c>
      <c r="K2378" s="125" t="s">
        <v>154</v>
      </c>
      <c r="L2378" s="33"/>
      <c r="M2378" s="130" t="s">
        <v>19</v>
      </c>
      <c r="N2378" s="131" t="s">
        <v>42</v>
      </c>
      <c r="P2378" s="132">
        <f>O2378*H2378</f>
        <v>0</v>
      </c>
      <c r="Q2378" s="132">
        <v>0</v>
      </c>
      <c r="R2378" s="132">
        <f>Q2378*H2378</f>
        <v>0</v>
      </c>
      <c r="S2378" s="132">
        <v>0</v>
      </c>
      <c r="T2378" s="133">
        <f>S2378*H2378</f>
        <v>0</v>
      </c>
      <c r="AR2378" s="134" t="s">
        <v>3448</v>
      </c>
      <c r="AT2378" s="134" t="s">
        <v>150</v>
      </c>
      <c r="AU2378" s="134" t="s">
        <v>78</v>
      </c>
      <c r="AY2378" s="18" t="s">
        <v>147</v>
      </c>
      <c r="BE2378" s="135">
        <f>IF(N2378="základní",J2378,0)</f>
        <v>0</v>
      </c>
      <c r="BF2378" s="135">
        <f>IF(N2378="snížená",J2378,0)</f>
        <v>0</v>
      </c>
      <c r="BG2378" s="135">
        <f>IF(N2378="zákl. přenesená",J2378,0)</f>
        <v>0</v>
      </c>
      <c r="BH2378" s="135">
        <f>IF(N2378="sníž. přenesená",J2378,0)</f>
        <v>0</v>
      </c>
      <c r="BI2378" s="135">
        <f>IF(N2378="nulová",J2378,0)</f>
        <v>0</v>
      </c>
      <c r="BJ2378" s="18" t="s">
        <v>76</v>
      </c>
      <c r="BK2378" s="135">
        <f>ROUND(I2378*H2378,2)</f>
        <v>0</v>
      </c>
      <c r="BL2378" s="18" t="s">
        <v>3448</v>
      </c>
      <c r="BM2378" s="134" t="s">
        <v>3449</v>
      </c>
    </row>
    <row r="2379" spans="2:65" s="1" customFormat="1">
      <c r="B2379" s="33"/>
      <c r="D2379" s="136" t="s">
        <v>157</v>
      </c>
      <c r="F2379" s="137" t="s">
        <v>3450</v>
      </c>
      <c r="I2379" s="138"/>
      <c r="L2379" s="33"/>
      <c r="M2379" s="139"/>
      <c r="T2379" s="54"/>
      <c r="AT2379" s="18" t="s">
        <v>157</v>
      </c>
      <c r="AU2379" s="18" t="s">
        <v>78</v>
      </c>
    </row>
    <row r="2380" spans="2:65" s="1" customFormat="1" ht="24.2" customHeight="1">
      <c r="B2380" s="33"/>
      <c r="C2380" s="123" t="s">
        <v>3451</v>
      </c>
      <c r="D2380" s="123" t="s">
        <v>150</v>
      </c>
      <c r="E2380" s="124" t="s">
        <v>3452</v>
      </c>
      <c r="F2380" s="125" t="s">
        <v>3453</v>
      </c>
      <c r="G2380" s="126" t="s">
        <v>394</v>
      </c>
      <c r="H2380" s="127">
        <v>1</v>
      </c>
      <c r="I2380" s="128"/>
      <c r="J2380" s="129">
        <f>ROUND(I2380*H2380,2)</f>
        <v>0</v>
      </c>
      <c r="K2380" s="125" t="s">
        <v>154</v>
      </c>
      <c r="L2380" s="33"/>
      <c r="M2380" s="130" t="s">
        <v>19</v>
      </c>
      <c r="N2380" s="131" t="s">
        <v>42</v>
      </c>
      <c r="P2380" s="132">
        <f>O2380*H2380</f>
        <v>0</v>
      </c>
      <c r="Q2380" s="132">
        <v>0</v>
      </c>
      <c r="R2380" s="132">
        <f>Q2380*H2380</f>
        <v>0</v>
      </c>
      <c r="S2380" s="132">
        <v>0</v>
      </c>
      <c r="T2380" s="133">
        <f>S2380*H2380</f>
        <v>0</v>
      </c>
      <c r="AR2380" s="134" t="s">
        <v>3448</v>
      </c>
      <c r="AT2380" s="134" t="s">
        <v>150</v>
      </c>
      <c r="AU2380" s="134" t="s">
        <v>78</v>
      </c>
      <c r="AY2380" s="18" t="s">
        <v>147</v>
      </c>
      <c r="BE2380" s="135">
        <f>IF(N2380="základní",J2380,0)</f>
        <v>0</v>
      </c>
      <c r="BF2380" s="135">
        <f>IF(N2380="snížená",J2380,0)</f>
        <v>0</v>
      </c>
      <c r="BG2380" s="135">
        <f>IF(N2380="zákl. přenesená",J2380,0)</f>
        <v>0</v>
      </c>
      <c r="BH2380" s="135">
        <f>IF(N2380="sníž. přenesená",J2380,0)</f>
        <v>0</v>
      </c>
      <c r="BI2380" s="135">
        <f>IF(N2380="nulová",J2380,0)</f>
        <v>0</v>
      </c>
      <c r="BJ2380" s="18" t="s">
        <v>76</v>
      </c>
      <c r="BK2380" s="135">
        <f>ROUND(I2380*H2380,2)</f>
        <v>0</v>
      </c>
      <c r="BL2380" s="18" t="s">
        <v>3448</v>
      </c>
      <c r="BM2380" s="134" t="s">
        <v>3454</v>
      </c>
    </row>
    <row r="2381" spans="2:65" s="1" customFormat="1">
      <c r="B2381" s="33"/>
      <c r="D2381" s="136" t="s">
        <v>157</v>
      </c>
      <c r="F2381" s="137" t="s">
        <v>3455</v>
      </c>
      <c r="I2381" s="138"/>
      <c r="L2381" s="33"/>
      <c r="M2381" s="139"/>
      <c r="T2381" s="54"/>
      <c r="AT2381" s="18" t="s">
        <v>157</v>
      </c>
      <c r="AU2381" s="18" t="s">
        <v>78</v>
      </c>
    </row>
    <row r="2382" spans="2:65" s="1" customFormat="1" ht="16.5" customHeight="1">
      <c r="B2382" s="33"/>
      <c r="C2382" s="123" t="s">
        <v>3456</v>
      </c>
      <c r="D2382" s="123" t="s">
        <v>150</v>
      </c>
      <c r="E2382" s="124" t="s">
        <v>3457</v>
      </c>
      <c r="F2382" s="125" t="s">
        <v>3458</v>
      </c>
      <c r="G2382" s="126" t="s">
        <v>719</v>
      </c>
      <c r="H2382" s="127">
        <v>1</v>
      </c>
      <c r="I2382" s="128"/>
      <c r="J2382" s="129">
        <f>ROUND(I2382*H2382,2)</f>
        <v>0</v>
      </c>
      <c r="K2382" s="125" t="s">
        <v>154</v>
      </c>
      <c r="L2382" s="33"/>
      <c r="M2382" s="130" t="s">
        <v>19</v>
      </c>
      <c r="N2382" s="131" t="s">
        <v>42</v>
      </c>
      <c r="P2382" s="132">
        <f>O2382*H2382</f>
        <v>0</v>
      </c>
      <c r="Q2382" s="132">
        <v>0</v>
      </c>
      <c r="R2382" s="132">
        <f>Q2382*H2382</f>
        <v>0</v>
      </c>
      <c r="S2382" s="132">
        <v>0</v>
      </c>
      <c r="T2382" s="133">
        <f>S2382*H2382</f>
        <v>0</v>
      </c>
      <c r="AR2382" s="134" t="s">
        <v>3448</v>
      </c>
      <c r="AT2382" s="134" t="s">
        <v>150</v>
      </c>
      <c r="AU2382" s="134" t="s">
        <v>78</v>
      </c>
      <c r="AY2382" s="18" t="s">
        <v>147</v>
      </c>
      <c r="BE2382" s="135">
        <f>IF(N2382="základní",J2382,0)</f>
        <v>0</v>
      </c>
      <c r="BF2382" s="135">
        <f>IF(N2382="snížená",J2382,0)</f>
        <v>0</v>
      </c>
      <c r="BG2382" s="135">
        <f>IF(N2382="zákl. přenesená",J2382,0)</f>
        <v>0</v>
      </c>
      <c r="BH2382" s="135">
        <f>IF(N2382="sníž. přenesená",J2382,0)</f>
        <v>0</v>
      </c>
      <c r="BI2382" s="135">
        <f>IF(N2382="nulová",J2382,0)</f>
        <v>0</v>
      </c>
      <c r="BJ2382" s="18" t="s">
        <v>76</v>
      </c>
      <c r="BK2382" s="135">
        <f>ROUND(I2382*H2382,2)</f>
        <v>0</v>
      </c>
      <c r="BL2382" s="18" t="s">
        <v>3448</v>
      </c>
      <c r="BM2382" s="134" t="s">
        <v>3459</v>
      </c>
    </row>
    <row r="2383" spans="2:65" s="1" customFormat="1">
      <c r="B2383" s="33"/>
      <c r="D2383" s="136" t="s">
        <v>157</v>
      </c>
      <c r="F2383" s="137" t="s">
        <v>3460</v>
      </c>
      <c r="I2383" s="138"/>
      <c r="L2383" s="33"/>
      <c r="M2383" s="139"/>
      <c r="T2383" s="54"/>
      <c r="AT2383" s="18" t="s">
        <v>157</v>
      </c>
      <c r="AU2383" s="18" t="s">
        <v>78</v>
      </c>
    </row>
    <row r="2384" spans="2:65" s="12" customFormat="1" ht="22.5">
      <c r="B2384" s="140"/>
      <c r="D2384" s="141" t="s">
        <v>159</v>
      </c>
      <c r="E2384" s="142" t="s">
        <v>19</v>
      </c>
      <c r="F2384" s="143" t="s">
        <v>3461</v>
      </c>
      <c r="H2384" s="142" t="s">
        <v>19</v>
      </c>
      <c r="I2384" s="144"/>
      <c r="L2384" s="140"/>
      <c r="M2384" s="145"/>
      <c r="T2384" s="146"/>
      <c r="AT2384" s="142" t="s">
        <v>159</v>
      </c>
      <c r="AU2384" s="142" t="s">
        <v>78</v>
      </c>
      <c r="AV2384" s="12" t="s">
        <v>76</v>
      </c>
      <c r="AW2384" s="12" t="s">
        <v>32</v>
      </c>
      <c r="AX2384" s="12" t="s">
        <v>71</v>
      </c>
      <c r="AY2384" s="142" t="s">
        <v>147</v>
      </c>
    </row>
    <row r="2385" spans="2:65" s="13" customFormat="1">
      <c r="B2385" s="147"/>
      <c r="D2385" s="141" t="s">
        <v>159</v>
      </c>
      <c r="E2385" s="148" t="s">
        <v>19</v>
      </c>
      <c r="F2385" s="149" t="s">
        <v>76</v>
      </c>
      <c r="H2385" s="150">
        <v>1</v>
      </c>
      <c r="I2385" s="151"/>
      <c r="L2385" s="147"/>
      <c r="M2385" s="152"/>
      <c r="T2385" s="153"/>
      <c r="AT2385" s="148" t="s">
        <v>159</v>
      </c>
      <c r="AU2385" s="148" t="s">
        <v>78</v>
      </c>
      <c r="AV2385" s="13" t="s">
        <v>78</v>
      </c>
      <c r="AW2385" s="13" t="s">
        <v>32</v>
      </c>
      <c r="AX2385" s="13" t="s">
        <v>76</v>
      </c>
      <c r="AY2385" s="148" t="s">
        <v>147</v>
      </c>
    </row>
    <row r="2386" spans="2:65" s="11" customFormat="1" ht="22.9" customHeight="1">
      <c r="B2386" s="111"/>
      <c r="D2386" s="112" t="s">
        <v>70</v>
      </c>
      <c r="E2386" s="121" t="s">
        <v>3462</v>
      </c>
      <c r="F2386" s="121" t="s">
        <v>3463</v>
      </c>
      <c r="I2386" s="114"/>
      <c r="J2386" s="122">
        <f>BK2386</f>
        <v>0</v>
      </c>
      <c r="L2386" s="111"/>
      <c r="M2386" s="116"/>
      <c r="P2386" s="117">
        <f>SUM(P2387:P2406)</f>
        <v>0</v>
      </c>
      <c r="R2386" s="117">
        <f>SUM(R2387:R2406)</f>
        <v>0</v>
      </c>
      <c r="T2386" s="118">
        <f>SUM(T2387:T2406)</f>
        <v>0</v>
      </c>
      <c r="AR2386" s="112" t="s">
        <v>186</v>
      </c>
      <c r="AT2386" s="119" t="s">
        <v>70</v>
      </c>
      <c r="AU2386" s="119" t="s">
        <v>76</v>
      </c>
      <c r="AY2386" s="112" t="s">
        <v>147</v>
      </c>
      <c r="BK2386" s="120">
        <f>SUM(BK2387:BK2406)</f>
        <v>0</v>
      </c>
    </row>
    <row r="2387" spans="2:65" s="1" customFormat="1" ht="24.2" customHeight="1">
      <c r="B2387" s="33"/>
      <c r="C2387" s="123" t="s">
        <v>3464</v>
      </c>
      <c r="D2387" s="123" t="s">
        <v>150</v>
      </c>
      <c r="E2387" s="124" t="s">
        <v>3465</v>
      </c>
      <c r="F2387" s="125" t="s">
        <v>3466</v>
      </c>
      <c r="G2387" s="126" t="s">
        <v>719</v>
      </c>
      <c r="H2387" s="127">
        <v>1</v>
      </c>
      <c r="I2387" s="128"/>
      <c r="J2387" s="129">
        <f>ROUND(I2387*H2387,2)</f>
        <v>0</v>
      </c>
      <c r="K2387" s="125" t="s">
        <v>154</v>
      </c>
      <c r="L2387" s="33"/>
      <c r="M2387" s="130" t="s">
        <v>19</v>
      </c>
      <c r="N2387" s="131" t="s">
        <v>42</v>
      </c>
      <c r="P2387" s="132">
        <f>O2387*H2387</f>
        <v>0</v>
      </c>
      <c r="Q2387" s="132">
        <v>0</v>
      </c>
      <c r="R2387" s="132">
        <f>Q2387*H2387</f>
        <v>0</v>
      </c>
      <c r="S2387" s="132">
        <v>0</v>
      </c>
      <c r="T2387" s="133">
        <f>S2387*H2387</f>
        <v>0</v>
      </c>
      <c r="AR2387" s="134" t="s">
        <v>3448</v>
      </c>
      <c r="AT2387" s="134" t="s">
        <v>150</v>
      </c>
      <c r="AU2387" s="134" t="s">
        <v>78</v>
      </c>
      <c r="AY2387" s="18" t="s">
        <v>147</v>
      </c>
      <c r="BE2387" s="135">
        <f>IF(N2387="základní",J2387,0)</f>
        <v>0</v>
      </c>
      <c r="BF2387" s="135">
        <f>IF(N2387="snížená",J2387,0)</f>
        <v>0</v>
      </c>
      <c r="BG2387" s="135">
        <f>IF(N2387="zákl. přenesená",J2387,0)</f>
        <v>0</v>
      </c>
      <c r="BH2387" s="135">
        <f>IF(N2387="sníž. přenesená",J2387,0)</f>
        <v>0</v>
      </c>
      <c r="BI2387" s="135">
        <f>IF(N2387="nulová",J2387,0)</f>
        <v>0</v>
      </c>
      <c r="BJ2387" s="18" t="s">
        <v>76</v>
      </c>
      <c r="BK2387" s="135">
        <f>ROUND(I2387*H2387,2)</f>
        <v>0</v>
      </c>
      <c r="BL2387" s="18" t="s">
        <v>3448</v>
      </c>
      <c r="BM2387" s="134" t="s">
        <v>3467</v>
      </c>
    </row>
    <row r="2388" spans="2:65" s="1" customFormat="1">
      <c r="B2388" s="33"/>
      <c r="D2388" s="136" t="s">
        <v>157</v>
      </c>
      <c r="F2388" s="137" t="s">
        <v>3468</v>
      </c>
      <c r="I2388" s="138"/>
      <c r="L2388" s="33"/>
      <c r="M2388" s="139"/>
      <c r="T2388" s="54"/>
      <c r="AT2388" s="18" t="s">
        <v>157</v>
      </c>
      <c r="AU2388" s="18" t="s">
        <v>78</v>
      </c>
    </row>
    <row r="2389" spans="2:65" s="12" customFormat="1">
      <c r="B2389" s="140"/>
      <c r="D2389" s="141" t="s">
        <v>159</v>
      </c>
      <c r="E2389" s="142" t="s">
        <v>19</v>
      </c>
      <c r="F2389" s="143" t="s">
        <v>3469</v>
      </c>
      <c r="H2389" s="142" t="s">
        <v>19</v>
      </c>
      <c r="I2389" s="144"/>
      <c r="L2389" s="140"/>
      <c r="M2389" s="145"/>
      <c r="T2389" s="146"/>
      <c r="AT2389" s="142" t="s">
        <v>159</v>
      </c>
      <c r="AU2389" s="142" t="s">
        <v>78</v>
      </c>
      <c r="AV2389" s="12" t="s">
        <v>76</v>
      </c>
      <c r="AW2389" s="12" t="s">
        <v>32</v>
      </c>
      <c r="AX2389" s="12" t="s">
        <v>71</v>
      </c>
      <c r="AY2389" s="142" t="s">
        <v>147</v>
      </c>
    </row>
    <row r="2390" spans="2:65" s="12" customFormat="1" ht="22.5">
      <c r="B2390" s="140"/>
      <c r="D2390" s="141" t="s">
        <v>159</v>
      </c>
      <c r="E2390" s="142" t="s">
        <v>19</v>
      </c>
      <c r="F2390" s="143" t="s">
        <v>3470</v>
      </c>
      <c r="H2390" s="142" t="s">
        <v>19</v>
      </c>
      <c r="I2390" s="144"/>
      <c r="L2390" s="140"/>
      <c r="M2390" s="145"/>
      <c r="T2390" s="146"/>
      <c r="AT2390" s="142" t="s">
        <v>159</v>
      </c>
      <c r="AU2390" s="142" t="s">
        <v>78</v>
      </c>
      <c r="AV2390" s="12" t="s">
        <v>76</v>
      </c>
      <c r="AW2390" s="12" t="s">
        <v>32</v>
      </c>
      <c r="AX2390" s="12" t="s">
        <v>71</v>
      </c>
      <c r="AY2390" s="142" t="s">
        <v>147</v>
      </c>
    </row>
    <row r="2391" spans="2:65" s="12" customFormat="1">
      <c r="B2391" s="140"/>
      <c r="D2391" s="141" t="s">
        <v>159</v>
      </c>
      <c r="E2391" s="142" t="s">
        <v>19</v>
      </c>
      <c r="F2391" s="143" t="s">
        <v>3471</v>
      </c>
      <c r="H2391" s="142" t="s">
        <v>19</v>
      </c>
      <c r="I2391" s="144"/>
      <c r="L2391" s="140"/>
      <c r="M2391" s="145"/>
      <c r="T2391" s="146"/>
      <c r="AT2391" s="142" t="s">
        <v>159</v>
      </c>
      <c r="AU2391" s="142" t="s">
        <v>78</v>
      </c>
      <c r="AV2391" s="12" t="s">
        <v>76</v>
      </c>
      <c r="AW2391" s="12" t="s">
        <v>32</v>
      </c>
      <c r="AX2391" s="12" t="s">
        <v>71</v>
      </c>
      <c r="AY2391" s="142" t="s">
        <v>147</v>
      </c>
    </row>
    <row r="2392" spans="2:65" s="12" customFormat="1" ht="22.5">
      <c r="B2392" s="140"/>
      <c r="D2392" s="141" t="s">
        <v>159</v>
      </c>
      <c r="E2392" s="142" t="s">
        <v>19</v>
      </c>
      <c r="F2392" s="143" t="s">
        <v>3472</v>
      </c>
      <c r="H2392" s="142" t="s">
        <v>19</v>
      </c>
      <c r="I2392" s="144"/>
      <c r="L2392" s="140"/>
      <c r="M2392" s="145"/>
      <c r="T2392" s="146"/>
      <c r="AT2392" s="142" t="s">
        <v>159</v>
      </c>
      <c r="AU2392" s="142" t="s">
        <v>78</v>
      </c>
      <c r="AV2392" s="12" t="s">
        <v>76</v>
      </c>
      <c r="AW2392" s="12" t="s">
        <v>32</v>
      </c>
      <c r="AX2392" s="12" t="s">
        <v>71</v>
      </c>
      <c r="AY2392" s="142" t="s">
        <v>147</v>
      </c>
    </row>
    <row r="2393" spans="2:65" s="13" customFormat="1">
      <c r="B2393" s="147"/>
      <c r="D2393" s="141" t="s">
        <v>159</v>
      </c>
      <c r="E2393" s="148" t="s">
        <v>19</v>
      </c>
      <c r="F2393" s="149" t="s">
        <v>76</v>
      </c>
      <c r="H2393" s="150">
        <v>1</v>
      </c>
      <c r="I2393" s="151"/>
      <c r="L2393" s="147"/>
      <c r="M2393" s="152"/>
      <c r="T2393" s="153"/>
      <c r="AT2393" s="148" t="s">
        <v>159</v>
      </c>
      <c r="AU2393" s="148" t="s">
        <v>78</v>
      </c>
      <c r="AV2393" s="13" t="s">
        <v>78</v>
      </c>
      <c r="AW2393" s="13" t="s">
        <v>32</v>
      </c>
      <c r="AX2393" s="13" t="s">
        <v>76</v>
      </c>
      <c r="AY2393" s="148" t="s">
        <v>147</v>
      </c>
    </row>
    <row r="2394" spans="2:65" s="1" customFormat="1" ht="16.5" customHeight="1">
      <c r="B2394" s="33"/>
      <c r="C2394" s="123" t="s">
        <v>3473</v>
      </c>
      <c r="D2394" s="123" t="s">
        <v>150</v>
      </c>
      <c r="E2394" s="124" t="s">
        <v>3474</v>
      </c>
      <c r="F2394" s="125" t="s">
        <v>3475</v>
      </c>
      <c r="G2394" s="126" t="s">
        <v>719</v>
      </c>
      <c r="H2394" s="127">
        <v>1</v>
      </c>
      <c r="I2394" s="128"/>
      <c r="J2394" s="129">
        <f>ROUND(I2394*H2394,2)</f>
        <v>0</v>
      </c>
      <c r="K2394" s="125" t="s">
        <v>154</v>
      </c>
      <c r="L2394" s="33"/>
      <c r="M2394" s="130" t="s">
        <v>19</v>
      </c>
      <c r="N2394" s="131" t="s">
        <v>42</v>
      </c>
      <c r="P2394" s="132">
        <f>O2394*H2394</f>
        <v>0</v>
      </c>
      <c r="Q2394" s="132">
        <v>0</v>
      </c>
      <c r="R2394" s="132">
        <f>Q2394*H2394</f>
        <v>0</v>
      </c>
      <c r="S2394" s="132">
        <v>0</v>
      </c>
      <c r="T2394" s="133">
        <f>S2394*H2394</f>
        <v>0</v>
      </c>
      <c r="AR2394" s="134" t="s">
        <v>3448</v>
      </c>
      <c r="AT2394" s="134" t="s">
        <v>150</v>
      </c>
      <c r="AU2394" s="134" t="s">
        <v>78</v>
      </c>
      <c r="AY2394" s="18" t="s">
        <v>147</v>
      </c>
      <c r="BE2394" s="135">
        <f>IF(N2394="základní",J2394,0)</f>
        <v>0</v>
      </c>
      <c r="BF2394" s="135">
        <f>IF(N2394="snížená",J2394,0)</f>
        <v>0</v>
      </c>
      <c r="BG2394" s="135">
        <f>IF(N2394="zákl. přenesená",J2394,0)</f>
        <v>0</v>
      </c>
      <c r="BH2394" s="135">
        <f>IF(N2394="sníž. přenesená",J2394,0)</f>
        <v>0</v>
      </c>
      <c r="BI2394" s="135">
        <f>IF(N2394="nulová",J2394,0)</f>
        <v>0</v>
      </c>
      <c r="BJ2394" s="18" t="s">
        <v>76</v>
      </c>
      <c r="BK2394" s="135">
        <f>ROUND(I2394*H2394,2)</f>
        <v>0</v>
      </c>
      <c r="BL2394" s="18" t="s">
        <v>3448</v>
      </c>
      <c r="BM2394" s="134" t="s">
        <v>3476</v>
      </c>
    </row>
    <row r="2395" spans="2:65" s="1" customFormat="1">
      <c r="B2395" s="33"/>
      <c r="D2395" s="136" t="s">
        <v>157</v>
      </c>
      <c r="F2395" s="137" t="s">
        <v>3477</v>
      </c>
      <c r="I2395" s="138"/>
      <c r="L2395" s="33"/>
      <c r="M2395" s="139"/>
      <c r="T2395" s="54"/>
      <c r="AT2395" s="18" t="s">
        <v>157</v>
      </c>
      <c r="AU2395" s="18" t="s">
        <v>78</v>
      </c>
    </row>
    <row r="2396" spans="2:65" s="12" customFormat="1" ht="22.5">
      <c r="B2396" s="140"/>
      <c r="D2396" s="141" t="s">
        <v>159</v>
      </c>
      <c r="E2396" s="142" t="s">
        <v>19</v>
      </c>
      <c r="F2396" s="143" t="s">
        <v>3478</v>
      </c>
      <c r="H2396" s="142" t="s">
        <v>19</v>
      </c>
      <c r="I2396" s="144"/>
      <c r="L2396" s="140"/>
      <c r="M2396" s="145"/>
      <c r="T2396" s="146"/>
      <c r="AT2396" s="142" t="s">
        <v>159</v>
      </c>
      <c r="AU2396" s="142" t="s">
        <v>78</v>
      </c>
      <c r="AV2396" s="12" t="s">
        <v>76</v>
      </c>
      <c r="AW2396" s="12" t="s">
        <v>32</v>
      </c>
      <c r="AX2396" s="12" t="s">
        <v>71</v>
      </c>
      <c r="AY2396" s="142" t="s">
        <v>147</v>
      </c>
    </row>
    <row r="2397" spans="2:65" s="12" customFormat="1" ht="22.5">
      <c r="B2397" s="140"/>
      <c r="D2397" s="141" t="s">
        <v>159</v>
      </c>
      <c r="E2397" s="142" t="s">
        <v>19</v>
      </c>
      <c r="F2397" s="143" t="s">
        <v>3479</v>
      </c>
      <c r="H2397" s="142" t="s">
        <v>19</v>
      </c>
      <c r="I2397" s="144"/>
      <c r="L2397" s="140"/>
      <c r="M2397" s="145"/>
      <c r="T2397" s="146"/>
      <c r="AT2397" s="142" t="s">
        <v>159</v>
      </c>
      <c r="AU2397" s="142" t="s">
        <v>78</v>
      </c>
      <c r="AV2397" s="12" t="s">
        <v>76</v>
      </c>
      <c r="AW2397" s="12" t="s">
        <v>32</v>
      </c>
      <c r="AX2397" s="12" t="s">
        <v>71</v>
      </c>
      <c r="AY2397" s="142" t="s">
        <v>147</v>
      </c>
    </row>
    <row r="2398" spans="2:65" s="12" customFormat="1">
      <c r="B2398" s="140"/>
      <c r="D2398" s="141" t="s">
        <v>159</v>
      </c>
      <c r="E2398" s="142" t="s">
        <v>19</v>
      </c>
      <c r="F2398" s="143" t="s">
        <v>3480</v>
      </c>
      <c r="H2398" s="142" t="s">
        <v>19</v>
      </c>
      <c r="I2398" s="144"/>
      <c r="L2398" s="140"/>
      <c r="M2398" s="145"/>
      <c r="T2398" s="146"/>
      <c r="AT2398" s="142" t="s">
        <v>159</v>
      </c>
      <c r="AU2398" s="142" t="s">
        <v>78</v>
      </c>
      <c r="AV2398" s="12" t="s">
        <v>76</v>
      </c>
      <c r="AW2398" s="12" t="s">
        <v>32</v>
      </c>
      <c r="AX2398" s="12" t="s">
        <v>71</v>
      </c>
      <c r="AY2398" s="142" t="s">
        <v>147</v>
      </c>
    </row>
    <row r="2399" spans="2:65" s="12" customFormat="1">
      <c r="B2399" s="140"/>
      <c r="D2399" s="141" t="s">
        <v>159</v>
      </c>
      <c r="E2399" s="142" t="s">
        <v>19</v>
      </c>
      <c r="F2399" s="143" t="s">
        <v>3481</v>
      </c>
      <c r="H2399" s="142" t="s">
        <v>19</v>
      </c>
      <c r="I2399" s="144"/>
      <c r="L2399" s="140"/>
      <c r="M2399" s="145"/>
      <c r="T2399" s="146"/>
      <c r="AT2399" s="142" t="s">
        <v>159</v>
      </c>
      <c r="AU2399" s="142" t="s">
        <v>78</v>
      </c>
      <c r="AV2399" s="12" t="s">
        <v>76</v>
      </c>
      <c r="AW2399" s="12" t="s">
        <v>32</v>
      </c>
      <c r="AX2399" s="12" t="s">
        <v>71</v>
      </c>
      <c r="AY2399" s="142" t="s">
        <v>147</v>
      </c>
    </row>
    <row r="2400" spans="2:65" s="13" customFormat="1">
      <c r="B2400" s="147"/>
      <c r="D2400" s="141" t="s">
        <v>159</v>
      </c>
      <c r="E2400" s="148" t="s">
        <v>19</v>
      </c>
      <c r="F2400" s="149" t="s">
        <v>76</v>
      </c>
      <c r="H2400" s="150">
        <v>1</v>
      </c>
      <c r="I2400" s="151"/>
      <c r="L2400" s="147"/>
      <c r="M2400" s="152"/>
      <c r="T2400" s="153"/>
      <c r="AT2400" s="148" t="s">
        <v>159</v>
      </c>
      <c r="AU2400" s="148" t="s">
        <v>78</v>
      </c>
      <c r="AV2400" s="13" t="s">
        <v>78</v>
      </c>
      <c r="AW2400" s="13" t="s">
        <v>32</v>
      </c>
      <c r="AX2400" s="13" t="s">
        <v>76</v>
      </c>
      <c r="AY2400" s="148" t="s">
        <v>147</v>
      </c>
    </row>
    <row r="2401" spans="2:65" s="1" customFormat="1" ht="16.5" customHeight="1">
      <c r="B2401" s="33"/>
      <c r="C2401" s="123" t="s">
        <v>3482</v>
      </c>
      <c r="D2401" s="123" t="s">
        <v>150</v>
      </c>
      <c r="E2401" s="124" t="s">
        <v>3483</v>
      </c>
      <c r="F2401" s="125" t="s">
        <v>3484</v>
      </c>
      <c r="G2401" s="126" t="s">
        <v>719</v>
      </c>
      <c r="H2401" s="127">
        <v>1</v>
      </c>
      <c r="I2401" s="128"/>
      <c r="J2401" s="129">
        <f>ROUND(I2401*H2401,2)</f>
        <v>0</v>
      </c>
      <c r="K2401" s="125" t="s">
        <v>154</v>
      </c>
      <c r="L2401" s="33"/>
      <c r="M2401" s="130" t="s">
        <v>19</v>
      </c>
      <c r="N2401" s="131" t="s">
        <v>42</v>
      </c>
      <c r="P2401" s="132">
        <f>O2401*H2401</f>
        <v>0</v>
      </c>
      <c r="Q2401" s="132">
        <v>0</v>
      </c>
      <c r="R2401" s="132">
        <f>Q2401*H2401</f>
        <v>0</v>
      </c>
      <c r="S2401" s="132">
        <v>0</v>
      </c>
      <c r="T2401" s="133">
        <f>S2401*H2401</f>
        <v>0</v>
      </c>
      <c r="AR2401" s="134" t="s">
        <v>3448</v>
      </c>
      <c r="AT2401" s="134" t="s">
        <v>150</v>
      </c>
      <c r="AU2401" s="134" t="s">
        <v>78</v>
      </c>
      <c r="AY2401" s="18" t="s">
        <v>147</v>
      </c>
      <c r="BE2401" s="135">
        <f>IF(N2401="základní",J2401,0)</f>
        <v>0</v>
      </c>
      <c r="BF2401" s="135">
        <f>IF(N2401="snížená",J2401,0)</f>
        <v>0</v>
      </c>
      <c r="BG2401" s="135">
        <f>IF(N2401="zákl. přenesená",J2401,0)</f>
        <v>0</v>
      </c>
      <c r="BH2401" s="135">
        <f>IF(N2401="sníž. přenesená",J2401,0)</f>
        <v>0</v>
      </c>
      <c r="BI2401" s="135">
        <f>IF(N2401="nulová",J2401,0)</f>
        <v>0</v>
      </c>
      <c r="BJ2401" s="18" t="s">
        <v>76</v>
      </c>
      <c r="BK2401" s="135">
        <f>ROUND(I2401*H2401,2)</f>
        <v>0</v>
      </c>
      <c r="BL2401" s="18" t="s">
        <v>3448</v>
      </c>
      <c r="BM2401" s="134" t="s">
        <v>3485</v>
      </c>
    </row>
    <row r="2402" spans="2:65" s="1" customFormat="1">
      <c r="B2402" s="33"/>
      <c r="D2402" s="136" t="s">
        <v>157</v>
      </c>
      <c r="F2402" s="137" t="s">
        <v>3486</v>
      </c>
      <c r="I2402" s="138"/>
      <c r="L2402" s="33"/>
      <c r="M2402" s="139"/>
      <c r="T2402" s="54"/>
      <c r="AT2402" s="18" t="s">
        <v>157</v>
      </c>
      <c r="AU2402" s="18" t="s">
        <v>78</v>
      </c>
    </row>
    <row r="2403" spans="2:65" s="12" customFormat="1" ht="22.5">
      <c r="B2403" s="140"/>
      <c r="D2403" s="141" t="s">
        <v>159</v>
      </c>
      <c r="E2403" s="142" t="s">
        <v>19</v>
      </c>
      <c r="F2403" s="143" t="s">
        <v>3487</v>
      </c>
      <c r="H2403" s="142" t="s">
        <v>19</v>
      </c>
      <c r="I2403" s="144"/>
      <c r="L2403" s="140"/>
      <c r="M2403" s="145"/>
      <c r="T2403" s="146"/>
      <c r="AT2403" s="142" t="s">
        <v>159</v>
      </c>
      <c r="AU2403" s="142" t="s">
        <v>78</v>
      </c>
      <c r="AV2403" s="12" t="s">
        <v>76</v>
      </c>
      <c r="AW2403" s="12" t="s">
        <v>32</v>
      </c>
      <c r="AX2403" s="12" t="s">
        <v>71</v>
      </c>
      <c r="AY2403" s="142" t="s">
        <v>147</v>
      </c>
    </row>
    <row r="2404" spans="2:65" s="13" customFormat="1">
      <c r="B2404" s="147"/>
      <c r="D2404" s="141" t="s">
        <v>159</v>
      </c>
      <c r="E2404" s="148" t="s">
        <v>19</v>
      </c>
      <c r="F2404" s="149" t="s">
        <v>76</v>
      </c>
      <c r="H2404" s="150">
        <v>1</v>
      </c>
      <c r="I2404" s="151"/>
      <c r="L2404" s="147"/>
      <c r="M2404" s="152"/>
      <c r="T2404" s="153"/>
      <c r="AT2404" s="148" t="s">
        <v>159</v>
      </c>
      <c r="AU2404" s="148" t="s">
        <v>78</v>
      </c>
      <c r="AV2404" s="13" t="s">
        <v>78</v>
      </c>
      <c r="AW2404" s="13" t="s">
        <v>32</v>
      </c>
      <c r="AX2404" s="13" t="s">
        <v>76</v>
      </c>
      <c r="AY2404" s="148" t="s">
        <v>147</v>
      </c>
    </row>
    <row r="2405" spans="2:65" s="1" customFormat="1" ht="16.5" customHeight="1">
      <c r="B2405" s="33"/>
      <c r="C2405" s="123" t="s">
        <v>3488</v>
      </c>
      <c r="D2405" s="123" t="s">
        <v>150</v>
      </c>
      <c r="E2405" s="124" t="s">
        <v>3489</v>
      </c>
      <c r="F2405" s="125" t="s">
        <v>3490</v>
      </c>
      <c r="G2405" s="126" t="s">
        <v>719</v>
      </c>
      <c r="H2405" s="127">
        <v>1</v>
      </c>
      <c r="I2405" s="128"/>
      <c r="J2405" s="129">
        <f>ROUND(I2405*H2405,2)</f>
        <v>0</v>
      </c>
      <c r="K2405" s="125" t="s">
        <v>154</v>
      </c>
      <c r="L2405" s="33"/>
      <c r="M2405" s="130" t="s">
        <v>19</v>
      </c>
      <c r="N2405" s="131" t="s">
        <v>42</v>
      </c>
      <c r="P2405" s="132">
        <f>O2405*H2405</f>
        <v>0</v>
      </c>
      <c r="Q2405" s="132">
        <v>0</v>
      </c>
      <c r="R2405" s="132">
        <f>Q2405*H2405</f>
        <v>0</v>
      </c>
      <c r="S2405" s="132">
        <v>0</v>
      </c>
      <c r="T2405" s="133">
        <f>S2405*H2405</f>
        <v>0</v>
      </c>
      <c r="AR2405" s="134" t="s">
        <v>3448</v>
      </c>
      <c r="AT2405" s="134" t="s">
        <v>150</v>
      </c>
      <c r="AU2405" s="134" t="s">
        <v>78</v>
      </c>
      <c r="AY2405" s="18" t="s">
        <v>147</v>
      </c>
      <c r="BE2405" s="135">
        <f>IF(N2405="základní",J2405,0)</f>
        <v>0</v>
      </c>
      <c r="BF2405" s="135">
        <f>IF(N2405="snížená",J2405,0)</f>
        <v>0</v>
      </c>
      <c r="BG2405" s="135">
        <f>IF(N2405="zákl. přenesená",J2405,0)</f>
        <v>0</v>
      </c>
      <c r="BH2405" s="135">
        <f>IF(N2405="sníž. přenesená",J2405,0)</f>
        <v>0</v>
      </c>
      <c r="BI2405" s="135">
        <f>IF(N2405="nulová",J2405,0)</f>
        <v>0</v>
      </c>
      <c r="BJ2405" s="18" t="s">
        <v>76</v>
      </c>
      <c r="BK2405" s="135">
        <f>ROUND(I2405*H2405,2)</f>
        <v>0</v>
      </c>
      <c r="BL2405" s="18" t="s">
        <v>3448</v>
      </c>
      <c r="BM2405" s="134" t="s">
        <v>3491</v>
      </c>
    </row>
    <row r="2406" spans="2:65" s="1" customFormat="1">
      <c r="B2406" s="33"/>
      <c r="D2406" s="136" t="s">
        <v>157</v>
      </c>
      <c r="F2406" s="137" t="s">
        <v>3492</v>
      </c>
      <c r="I2406" s="138"/>
      <c r="L2406" s="33"/>
      <c r="M2406" s="139"/>
      <c r="T2406" s="54"/>
      <c r="AT2406" s="18" t="s">
        <v>157</v>
      </c>
      <c r="AU2406" s="18" t="s">
        <v>78</v>
      </c>
    </row>
    <row r="2407" spans="2:65" s="11" customFormat="1" ht="22.9" customHeight="1">
      <c r="B2407" s="111"/>
      <c r="D2407" s="112" t="s">
        <v>70</v>
      </c>
      <c r="E2407" s="121" t="s">
        <v>3493</v>
      </c>
      <c r="F2407" s="121" t="s">
        <v>3494</v>
      </c>
      <c r="I2407" s="114"/>
      <c r="J2407" s="122">
        <f>BK2407</f>
        <v>0</v>
      </c>
      <c r="L2407" s="111"/>
      <c r="M2407" s="116"/>
      <c r="P2407" s="117">
        <f>SUM(P2408:P2415)</f>
        <v>0</v>
      </c>
      <c r="R2407" s="117">
        <f>SUM(R2408:R2415)</f>
        <v>0</v>
      </c>
      <c r="T2407" s="118">
        <f>SUM(T2408:T2415)</f>
        <v>0</v>
      </c>
      <c r="AR2407" s="112" t="s">
        <v>186</v>
      </c>
      <c r="AT2407" s="119" t="s">
        <v>70</v>
      </c>
      <c r="AU2407" s="119" t="s">
        <v>76</v>
      </c>
      <c r="AY2407" s="112" t="s">
        <v>147</v>
      </c>
      <c r="BK2407" s="120">
        <f>SUM(BK2408:BK2415)</f>
        <v>0</v>
      </c>
    </row>
    <row r="2408" spans="2:65" s="1" customFormat="1" ht="16.5" customHeight="1">
      <c r="B2408" s="33"/>
      <c r="C2408" s="123" t="s">
        <v>3495</v>
      </c>
      <c r="D2408" s="123" t="s">
        <v>150</v>
      </c>
      <c r="E2408" s="124" t="s">
        <v>3496</v>
      </c>
      <c r="F2408" s="125" t="s">
        <v>3497</v>
      </c>
      <c r="G2408" s="126" t="s">
        <v>719</v>
      </c>
      <c r="H2408" s="127">
        <v>1</v>
      </c>
      <c r="I2408" s="128"/>
      <c r="J2408" s="129">
        <f>ROUND(I2408*H2408,2)</f>
        <v>0</v>
      </c>
      <c r="K2408" s="125" t="s">
        <v>154</v>
      </c>
      <c r="L2408" s="33"/>
      <c r="M2408" s="130" t="s">
        <v>19</v>
      </c>
      <c r="N2408" s="131" t="s">
        <v>42</v>
      </c>
      <c r="P2408" s="132">
        <f>O2408*H2408</f>
        <v>0</v>
      </c>
      <c r="Q2408" s="132">
        <v>0</v>
      </c>
      <c r="R2408" s="132">
        <f>Q2408*H2408</f>
        <v>0</v>
      </c>
      <c r="S2408" s="132">
        <v>0</v>
      </c>
      <c r="T2408" s="133">
        <f>S2408*H2408</f>
        <v>0</v>
      </c>
      <c r="AR2408" s="134" t="s">
        <v>3448</v>
      </c>
      <c r="AT2408" s="134" t="s">
        <v>150</v>
      </c>
      <c r="AU2408" s="134" t="s">
        <v>78</v>
      </c>
      <c r="AY2408" s="18" t="s">
        <v>147</v>
      </c>
      <c r="BE2408" s="135">
        <f>IF(N2408="základní",J2408,0)</f>
        <v>0</v>
      </c>
      <c r="BF2408" s="135">
        <f>IF(N2408="snížená",J2408,0)</f>
        <v>0</v>
      </c>
      <c r="BG2408" s="135">
        <f>IF(N2408="zákl. přenesená",J2408,0)</f>
        <v>0</v>
      </c>
      <c r="BH2408" s="135">
        <f>IF(N2408="sníž. přenesená",J2408,0)</f>
        <v>0</v>
      </c>
      <c r="BI2408" s="135">
        <f>IF(N2408="nulová",J2408,0)</f>
        <v>0</v>
      </c>
      <c r="BJ2408" s="18" t="s">
        <v>76</v>
      </c>
      <c r="BK2408" s="135">
        <f>ROUND(I2408*H2408,2)</f>
        <v>0</v>
      </c>
      <c r="BL2408" s="18" t="s">
        <v>3448</v>
      </c>
      <c r="BM2408" s="134" t="s">
        <v>3498</v>
      </c>
    </row>
    <row r="2409" spans="2:65" s="1" customFormat="1">
      <c r="B2409" s="33"/>
      <c r="D2409" s="136" t="s">
        <v>157</v>
      </c>
      <c r="F2409" s="137" t="s">
        <v>3499</v>
      </c>
      <c r="I2409" s="138"/>
      <c r="L2409" s="33"/>
      <c r="M2409" s="139"/>
      <c r="T2409" s="54"/>
      <c r="AT2409" s="18" t="s">
        <v>157</v>
      </c>
      <c r="AU2409" s="18" t="s">
        <v>78</v>
      </c>
    </row>
    <row r="2410" spans="2:65" s="12" customFormat="1" ht="22.5">
      <c r="B2410" s="140"/>
      <c r="D2410" s="141" t="s">
        <v>159</v>
      </c>
      <c r="E2410" s="142" t="s">
        <v>19</v>
      </c>
      <c r="F2410" s="143" t="s">
        <v>3500</v>
      </c>
      <c r="H2410" s="142" t="s">
        <v>19</v>
      </c>
      <c r="I2410" s="144"/>
      <c r="L2410" s="140"/>
      <c r="M2410" s="145"/>
      <c r="T2410" s="146"/>
      <c r="AT2410" s="142" t="s">
        <v>159</v>
      </c>
      <c r="AU2410" s="142" t="s">
        <v>78</v>
      </c>
      <c r="AV2410" s="12" t="s">
        <v>76</v>
      </c>
      <c r="AW2410" s="12" t="s">
        <v>32</v>
      </c>
      <c r="AX2410" s="12" t="s">
        <v>71</v>
      </c>
      <c r="AY2410" s="142" t="s">
        <v>147</v>
      </c>
    </row>
    <row r="2411" spans="2:65" s="13" customFormat="1">
      <c r="B2411" s="147"/>
      <c r="D2411" s="141" t="s">
        <v>159</v>
      </c>
      <c r="E2411" s="148" t="s">
        <v>19</v>
      </c>
      <c r="F2411" s="149" t="s">
        <v>76</v>
      </c>
      <c r="H2411" s="150">
        <v>1</v>
      </c>
      <c r="I2411" s="151"/>
      <c r="L2411" s="147"/>
      <c r="M2411" s="152"/>
      <c r="T2411" s="153"/>
      <c r="AT2411" s="148" t="s">
        <v>159</v>
      </c>
      <c r="AU2411" s="148" t="s">
        <v>78</v>
      </c>
      <c r="AV2411" s="13" t="s">
        <v>78</v>
      </c>
      <c r="AW2411" s="13" t="s">
        <v>32</v>
      </c>
      <c r="AX2411" s="13" t="s">
        <v>76</v>
      </c>
      <c r="AY2411" s="148" t="s">
        <v>147</v>
      </c>
    </row>
    <row r="2412" spans="2:65" s="1" customFormat="1" ht="16.5" customHeight="1">
      <c r="B2412" s="33"/>
      <c r="C2412" s="123" t="s">
        <v>3501</v>
      </c>
      <c r="D2412" s="123" t="s">
        <v>150</v>
      </c>
      <c r="E2412" s="124" t="s">
        <v>3502</v>
      </c>
      <c r="F2412" s="125" t="s">
        <v>3503</v>
      </c>
      <c r="G2412" s="126" t="s">
        <v>719</v>
      </c>
      <c r="H2412" s="127">
        <v>1</v>
      </c>
      <c r="I2412" s="128"/>
      <c r="J2412" s="129">
        <f>ROUND(I2412*H2412,2)</f>
        <v>0</v>
      </c>
      <c r="K2412" s="125" t="s">
        <v>154</v>
      </c>
      <c r="L2412" s="33"/>
      <c r="M2412" s="130" t="s">
        <v>19</v>
      </c>
      <c r="N2412" s="131" t="s">
        <v>42</v>
      </c>
      <c r="P2412" s="132">
        <f>O2412*H2412</f>
        <v>0</v>
      </c>
      <c r="Q2412" s="132">
        <v>0</v>
      </c>
      <c r="R2412" s="132">
        <f>Q2412*H2412</f>
        <v>0</v>
      </c>
      <c r="S2412" s="132">
        <v>0</v>
      </c>
      <c r="T2412" s="133">
        <f>S2412*H2412</f>
        <v>0</v>
      </c>
      <c r="AR2412" s="134" t="s">
        <v>3448</v>
      </c>
      <c r="AT2412" s="134" t="s">
        <v>150</v>
      </c>
      <c r="AU2412" s="134" t="s">
        <v>78</v>
      </c>
      <c r="AY2412" s="18" t="s">
        <v>147</v>
      </c>
      <c r="BE2412" s="135">
        <f>IF(N2412="základní",J2412,0)</f>
        <v>0</v>
      </c>
      <c r="BF2412" s="135">
        <f>IF(N2412="snížená",J2412,0)</f>
        <v>0</v>
      </c>
      <c r="BG2412" s="135">
        <f>IF(N2412="zákl. přenesená",J2412,0)</f>
        <v>0</v>
      </c>
      <c r="BH2412" s="135">
        <f>IF(N2412="sníž. přenesená",J2412,0)</f>
        <v>0</v>
      </c>
      <c r="BI2412" s="135">
        <f>IF(N2412="nulová",J2412,0)</f>
        <v>0</v>
      </c>
      <c r="BJ2412" s="18" t="s">
        <v>76</v>
      </c>
      <c r="BK2412" s="135">
        <f>ROUND(I2412*H2412,2)</f>
        <v>0</v>
      </c>
      <c r="BL2412" s="18" t="s">
        <v>3448</v>
      </c>
      <c r="BM2412" s="134" t="s">
        <v>3504</v>
      </c>
    </row>
    <row r="2413" spans="2:65" s="1" customFormat="1">
      <c r="B2413" s="33"/>
      <c r="D2413" s="136" t="s">
        <v>157</v>
      </c>
      <c r="F2413" s="137" t="s">
        <v>3505</v>
      </c>
      <c r="I2413" s="138"/>
      <c r="L2413" s="33"/>
      <c r="M2413" s="139"/>
      <c r="T2413" s="54"/>
      <c r="AT2413" s="18" t="s">
        <v>157</v>
      </c>
      <c r="AU2413" s="18" t="s">
        <v>78</v>
      </c>
    </row>
    <row r="2414" spans="2:65" s="12" customFormat="1">
      <c r="B2414" s="140"/>
      <c r="D2414" s="141" t="s">
        <v>159</v>
      </c>
      <c r="E2414" s="142" t="s">
        <v>19</v>
      </c>
      <c r="F2414" s="143" t="s">
        <v>3506</v>
      </c>
      <c r="H2414" s="142" t="s">
        <v>19</v>
      </c>
      <c r="I2414" s="144"/>
      <c r="L2414" s="140"/>
      <c r="M2414" s="145"/>
      <c r="T2414" s="146"/>
      <c r="AT2414" s="142" t="s">
        <v>159</v>
      </c>
      <c r="AU2414" s="142" t="s">
        <v>78</v>
      </c>
      <c r="AV2414" s="12" t="s">
        <v>76</v>
      </c>
      <c r="AW2414" s="12" t="s">
        <v>32</v>
      </c>
      <c r="AX2414" s="12" t="s">
        <v>71</v>
      </c>
      <c r="AY2414" s="142" t="s">
        <v>147</v>
      </c>
    </row>
    <row r="2415" spans="2:65" s="13" customFormat="1">
      <c r="B2415" s="147"/>
      <c r="D2415" s="141" t="s">
        <v>159</v>
      </c>
      <c r="E2415" s="148" t="s">
        <v>19</v>
      </c>
      <c r="F2415" s="149" t="s">
        <v>76</v>
      </c>
      <c r="H2415" s="150">
        <v>1</v>
      </c>
      <c r="I2415" s="151"/>
      <c r="L2415" s="147"/>
      <c r="M2415" s="152"/>
      <c r="T2415" s="153"/>
      <c r="AT2415" s="148" t="s">
        <v>159</v>
      </c>
      <c r="AU2415" s="148" t="s">
        <v>78</v>
      </c>
      <c r="AV2415" s="13" t="s">
        <v>78</v>
      </c>
      <c r="AW2415" s="13" t="s">
        <v>32</v>
      </c>
      <c r="AX2415" s="13" t="s">
        <v>76</v>
      </c>
      <c r="AY2415" s="148" t="s">
        <v>147</v>
      </c>
    </row>
    <row r="2416" spans="2:65" s="11" customFormat="1" ht="22.9" customHeight="1">
      <c r="B2416" s="111"/>
      <c r="D2416" s="112" t="s">
        <v>70</v>
      </c>
      <c r="E2416" s="121" t="s">
        <v>3507</v>
      </c>
      <c r="F2416" s="121" t="s">
        <v>3508</v>
      </c>
      <c r="I2416" s="114"/>
      <c r="J2416" s="122">
        <f>BK2416</f>
        <v>0</v>
      </c>
      <c r="L2416" s="111"/>
      <c r="M2416" s="116"/>
      <c r="P2416" s="117">
        <f>SUM(P2417:P2420)</f>
        <v>0</v>
      </c>
      <c r="R2416" s="117">
        <f>SUM(R2417:R2420)</f>
        <v>0</v>
      </c>
      <c r="T2416" s="118">
        <f>SUM(T2417:T2420)</f>
        <v>0</v>
      </c>
      <c r="AR2416" s="112" t="s">
        <v>186</v>
      </c>
      <c r="AT2416" s="119" t="s">
        <v>70</v>
      </c>
      <c r="AU2416" s="119" t="s">
        <v>76</v>
      </c>
      <c r="AY2416" s="112" t="s">
        <v>147</v>
      </c>
      <c r="BK2416" s="120">
        <f>SUM(BK2417:BK2420)</f>
        <v>0</v>
      </c>
    </row>
    <row r="2417" spans="2:65" s="1" customFormat="1" ht="16.5" customHeight="1">
      <c r="B2417" s="33"/>
      <c r="C2417" s="123" t="s">
        <v>3509</v>
      </c>
      <c r="D2417" s="123" t="s">
        <v>150</v>
      </c>
      <c r="E2417" s="124" t="s">
        <v>3510</v>
      </c>
      <c r="F2417" s="125" t="s">
        <v>3511</v>
      </c>
      <c r="G2417" s="126" t="s">
        <v>719</v>
      </c>
      <c r="H2417" s="127">
        <v>1</v>
      </c>
      <c r="I2417" s="128"/>
      <c r="J2417" s="129">
        <f>ROUND(I2417*H2417,2)</f>
        <v>0</v>
      </c>
      <c r="K2417" s="125" t="s">
        <v>154</v>
      </c>
      <c r="L2417" s="33"/>
      <c r="M2417" s="130" t="s">
        <v>19</v>
      </c>
      <c r="N2417" s="131" t="s">
        <v>42</v>
      </c>
      <c r="P2417" s="132">
        <f>O2417*H2417</f>
        <v>0</v>
      </c>
      <c r="Q2417" s="132">
        <v>0</v>
      </c>
      <c r="R2417" s="132">
        <f>Q2417*H2417</f>
        <v>0</v>
      </c>
      <c r="S2417" s="132">
        <v>0</v>
      </c>
      <c r="T2417" s="133">
        <f>S2417*H2417</f>
        <v>0</v>
      </c>
      <c r="AR2417" s="134" t="s">
        <v>3448</v>
      </c>
      <c r="AT2417" s="134" t="s">
        <v>150</v>
      </c>
      <c r="AU2417" s="134" t="s">
        <v>78</v>
      </c>
      <c r="AY2417" s="18" t="s">
        <v>147</v>
      </c>
      <c r="BE2417" s="135">
        <f>IF(N2417="základní",J2417,0)</f>
        <v>0</v>
      </c>
      <c r="BF2417" s="135">
        <f>IF(N2417="snížená",J2417,0)</f>
        <v>0</v>
      </c>
      <c r="BG2417" s="135">
        <f>IF(N2417="zákl. přenesená",J2417,0)</f>
        <v>0</v>
      </c>
      <c r="BH2417" s="135">
        <f>IF(N2417="sníž. přenesená",J2417,0)</f>
        <v>0</v>
      </c>
      <c r="BI2417" s="135">
        <f>IF(N2417="nulová",J2417,0)</f>
        <v>0</v>
      </c>
      <c r="BJ2417" s="18" t="s">
        <v>76</v>
      </c>
      <c r="BK2417" s="135">
        <f>ROUND(I2417*H2417,2)</f>
        <v>0</v>
      </c>
      <c r="BL2417" s="18" t="s">
        <v>3448</v>
      </c>
      <c r="BM2417" s="134" t="s">
        <v>3512</v>
      </c>
    </row>
    <row r="2418" spans="2:65" s="1" customFormat="1">
      <c r="B2418" s="33"/>
      <c r="D2418" s="136" t="s">
        <v>157</v>
      </c>
      <c r="F2418" s="137" t="s">
        <v>3513</v>
      </c>
      <c r="I2418" s="138"/>
      <c r="L2418" s="33"/>
      <c r="M2418" s="139"/>
      <c r="T2418" s="54"/>
      <c r="AT2418" s="18" t="s">
        <v>157</v>
      </c>
      <c r="AU2418" s="18" t="s">
        <v>78</v>
      </c>
    </row>
    <row r="2419" spans="2:65" s="12" customFormat="1" ht="22.5">
      <c r="B2419" s="140"/>
      <c r="D2419" s="141" t="s">
        <v>159</v>
      </c>
      <c r="E2419" s="142" t="s">
        <v>19</v>
      </c>
      <c r="F2419" s="143" t="s">
        <v>3514</v>
      </c>
      <c r="H2419" s="142" t="s">
        <v>19</v>
      </c>
      <c r="I2419" s="144"/>
      <c r="L2419" s="140"/>
      <c r="M2419" s="145"/>
      <c r="T2419" s="146"/>
      <c r="AT2419" s="142" t="s">
        <v>159</v>
      </c>
      <c r="AU2419" s="142" t="s">
        <v>78</v>
      </c>
      <c r="AV2419" s="12" t="s">
        <v>76</v>
      </c>
      <c r="AW2419" s="12" t="s">
        <v>32</v>
      </c>
      <c r="AX2419" s="12" t="s">
        <v>71</v>
      </c>
      <c r="AY2419" s="142" t="s">
        <v>147</v>
      </c>
    </row>
    <row r="2420" spans="2:65" s="13" customFormat="1">
      <c r="B2420" s="147"/>
      <c r="D2420" s="141" t="s">
        <v>159</v>
      </c>
      <c r="E2420" s="148" t="s">
        <v>19</v>
      </c>
      <c r="F2420" s="149" t="s">
        <v>76</v>
      </c>
      <c r="H2420" s="150">
        <v>1</v>
      </c>
      <c r="I2420" s="151"/>
      <c r="L2420" s="147"/>
      <c r="M2420" s="152"/>
      <c r="T2420" s="153"/>
      <c r="AT2420" s="148" t="s">
        <v>159</v>
      </c>
      <c r="AU2420" s="148" t="s">
        <v>78</v>
      </c>
      <c r="AV2420" s="13" t="s">
        <v>78</v>
      </c>
      <c r="AW2420" s="13" t="s">
        <v>32</v>
      </c>
      <c r="AX2420" s="13" t="s">
        <v>76</v>
      </c>
      <c r="AY2420" s="148" t="s">
        <v>147</v>
      </c>
    </row>
    <row r="2421" spans="2:65" s="11" customFormat="1" ht="22.9" customHeight="1">
      <c r="B2421" s="111"/>
      <c r="D2421" s="112" t="s">
        <v>70</v>
      </c>
      <c r="E2421" s="121" t="s">
        <v>3515</v>
      </c>
      <c r="F2421" s="121" t="s">
        <v>3516</v>
      </c>
      <c r="I2421" s="114"/>
      <c r="J2421" s="122">
        <f>BK2421</f>
        <v>0</v>
      </c>
      <c r="L2421" s="111"/>
      <c r="M2421" s="116"/>
      <c r="P2421" s="117">
        <f>SUM(P2422:P2425)</f>
        <v>0</v>
      </c>
      <c r="R2421" s="117">
        <f>SUM(R2422:R2425)</f>
        <v>0</v>
      </c>
      <c r="T2421" s="118">
        <f>SUM(T2422:T2425)</f>
        <v>0</v>
      </c>
      <c r="AR2421" s="112" t="s">
        <v>186</v>
      </c>
      <c r="AT2421" s="119" t="s">
        <v>70</v>
      </c>
      <c r="AU2421" s="119" t="s">
        <v>76</v>
      </c>
      <c r="AY2421" s="112" t="s">
        <v>147</v>
      </c>
      <c r="BK2421" s="120">
        <f>SUM(BK2422:BK2425)</f>
        <v>0</v>
      </c>
    </row>
    <row r="2422" spans="2:65" s="1" customFormat="1" ht="24.2" customHeight="1">
      <c r="B2422" s="33"/>
      <c r="C2422" s="123" t="s">
        <v>3517</v>
      </c>
      <c r="D2422" s="123" t="s">
        <v>150</v>
      </c>
      <c r="E2422" s="124" t="s">
        <v>3518</v>
      </c>
      <c r="F2422" s="125" t="s">
        <v>3519</v>
      </c>
      <c r="G2422" s="126" t="s">
        <v>719</v>
      </c>
      <c r="H2422" s="127">
        <v>1</v>
      </c>
      <c r="I2422" s="128"/>
      <c r="J2422" s="129">
        <f>ROUND(I2422*H2422,2)</f>
        <v>0</v>
      </c>
      <c r="K2422" s="125" t="s">
        <v>154</v>
      </c>
      <c r="L2422" s="33"/>
      <c r="M2422" s="130" t="s">
        <v>19</v>
      </c>
      <c r="N2422" s="131" t="s">
        <v>42</v>
      </c>
      <c r="P2422" s="132">
        <f>O2422*H2422</f>
        <v>0</v>
      </c>
      <c r="Q2422" s="132">
        <v>0</v>
      </c>
      <c r="R2422" s="132">
        <f>Q2422*H2422</f>
        <v>0</v>
      </c>
      <c r="S2422" s="132">
        <v>0</v>
      </c>
      <c r="T2422" s="133">
        <f>S2422*H2422</f>
        <v>0</v>
      </c>
      <c r="AR2422" s="134" t="s">
        <v>3448</v>
      </c>
      <c r="AT2422" s="134" t="s">
        <v>150</v>
      </c>
      <c r="AU2422" s="134" t="s">
        <v>78</v>
      </c>
      <c r="AY2422" s="18" t="s">
        <v>147</v>
      </c>
      <c r="BE2422" s="135">
        <f>IF(N2422="základní",J2422,0)</f>
        <v>0</v>
      </c>
      <c r="BF2422" s="135">
        <f>IF(N2422="snížená",J2422,0)</f>
        <v>0</v>
      </c>
      <c r="BG2422" s="135">
        <f>IF(N2422="zákl. přenesená",J2422,0)</f>
        <v>0</v>
      </c>
      <c r="BH2422" s="135">
        <f>IF(N2422="sníž. přenesená",J2422,0)</f>
        <v>0</v>
      </c>
      <c r="BI2422" s="135">
        <f>IF(N2422="nulová",J2422,0)</f>
        <v>0</v>
      </c>
      <c r="BJ2422" s="18" t="s">
        <v>76</v>
      </c>
      <c r="BK2422" s="135">
        <f>ROUND(I2422*H2422,2)</f>
        <v>0</v>
      </c>
      <c r="BL2422" s="18" t="s">
        <v>3448</v>
      </c>
      <c r="BM2422" s="134" t="s">
        <v>3520</v>
      </c>
    </row>
    <row r="2423" spans="2:65" s="1" customFormat="1">
      <c r="B2423" s="33"/>
      <c r="D2423" s="136" t="s">
        <v>157</v>
      </c>
      <c r="F2423" s="137" t="s">
        <v>3521</v>
      </c>
      <c r="I2423" s="138"/>
      <c r="L2423" s="33"/>
      <c r="M2423" s="139"/>
      <c r="T2423" s="54"/>
      <c r="AT2423" s="18" t="s">
        <v>157</v>
      </c>
      <c r="AU2423" s="18" t="s">
        <v>78</v>
      </c>
    </row>
    <row r="2424" spans="2:65" s="12" customFormat="1" ht="22.5">
      <c r="B2424" s="140"/>
      <c r="D2424" s="141" t="s">
        <v>159</v>
      </c>
      <c r="E2424" s="142" t="s">
        <v>19</v>
      </c>
      <c r="F2424" s="143" t="s">
        <v>3522</v>
      </c>
      <c r="H2424" s="142" t="s">
        <v>19</v>
      </c>
      <c r="I2424" s="144"/>
      <c r="L2424" s="140"/>
      <c r="M2424" s="145"/>
      <c r="T2424" s="146"/>
      <c r="AT2424" s="142" t="s">
        <v>159</v>
      </c>
      <c r="AU2424" s="142" t="s">
        <v>78</v>
      </c>
      <c r="AV2424" s="12" t="s">
        <v>76</v>
      </c>
      <c r="AW2424" s="12" t="s">
        <v>32</v>
      </c>
      <c r="AX2424" s="12" t="s">
        <v>71</v>
      </c>
      <c r="AY2424" s="142" t="s">
        <v>147</v>
      </c>
    </row>
    <row r="2425" spans="2:65" s="13" customFormat="1">
      <c r="B2425" s="147"/>
      <c r="D2425" s="141" t="s">
        <v>159</v>
      </c>
      <c r="E2425" s="148" t="s">
        <v>19</v>
      </c>
      <c r="F2425" s="149" t="s">
        <v>76</v>
      </c>
      <c r="H2425" s="150">
        <v>1</v>
      </c>
      <c r="I2425" s="151"/>
      <c r="L2425" s="147"/>
      <c r="M2425" s="152"/>
      <c r="T2425" s="153"/>
      <c r="AT2425" s="148" t="s">
        <v>159</v>
      </c>
      <c r="AU2425" s="148" t="s">
        <v>78</v>
      </c>
      <c r="AV2425" s="13" t="s">
        <v>78</v>
      </c>
      <c r="AW2425" s="13" t="s">
        <v>32</v>
      </c>
      <c r="AX2425" s="13" t="s">
        <v>76</v>
      </c>
      <c r="AY2425" s="148" t="s">
        <v>147</v>
      </c>
    </row>
    <row r="2426" spans="2:65" s="11" customFormat="1" ht="22.9" customHeight="1">
      <c r="B2426" s="111"/>
      <c r="D2426" s="112" t="s">
        <v>70</v>
      </c>
      <c r="E2426" s="121" t="s">
        <v>3523</v>
      </c>
      <c r="F2426" s="121" t="s">
        <v>3524</v>
      </c>
      <c r="I2426" s="114"/>
      <c r="J2426" s="122">
        <f>BK2426</f>
        <v>0</v>
      </c>
      <c r="L2426" s="111"/>
      <c r="M2426" s="116"/>
      <c r="P2426" s="117">
        <f>SUM(P2427:P2432)</f>
        <v>0</v>
      </c>
      <c r="R2426" s="117">
        <f>SUM(R2427:R2432)</f>
        <v>0</v>
      </c>
      <c r="T2426" s="118">
        <f>SUM(T2427:T2432)</f>
        <v>0</v>
      </c>
      <c r="AR2426" s="112" t="s">
        <v>186</v>
      </c>
      <c r="AT2426" s="119" t="s">
        <v>70</v>
      </c>
      <c r="AU2426" s="119" t="s">
        <v>76</v>
      </c>
      <c r="AY2426" s="112" t="s">
        <v>147</v>
      </c>
      <c r="BK2426" s="120">
        <f>SUM(BK2427:BK2432)</f>
        <v>0</v>
      </c>
    </row>
    <row r="2427" spans="2:65" s="1" customFormat="1" ht="24.2" customHeight="1">
      <c r="B2427" s="33"/>
      <c r="C2427" s="123" t="s">
        <v>3525</v>
      </c>
      <c r="D2427" s="123" t="s">
        <v>150</v>
      </c>
      <c r="E2427" s="124" t="s">
        <v>3526</v>
      </c>
      <c r="F2427" s="125" t="s">
        <v>3527</v>
      </c>
      <c r="G2427" s="126" t="s">
        <v>719</v>
      </c>
      <c r="H2427" s="127">
        <v>1</v>
      </c>
      <c r="I2427" s="128"/>
      <c r="J2427" s="129">
        <f>ROUND(I2427*H2427,2)</f>
        <v>0</v>
      </c>
      <c r="K2427" s="125" t="s">
        <v>154</v>
      </c>
      <c r="L2427" s="33"/>
      <c r="M2427" s="130" t="s">
        <v>19</v>
      </c>
      <c r="N2427" s="131" t="s">
        <v>42</v>
      </c>
      <c r="P2427" s="132">
        <f>O2427*H2427</f>
        <v>0</v>
      </c>
      <c r="Q2427" s="132">
        <v>0</v>
      </c>
      <c r="R2427" s="132">
        <f>Q2427*H2427</f>
        <v>0</v>
      </c>
      <c r="S2427" s="132">
        <v>0</v>
      </c>
      <c r="T2427" s="133">
        <f>S2427*H2427</f>
        <v>0</v>
      </c>
      <c r="AR2427" s="134" t="s">
        <v>3448</v>
      </c>
      <c r="AT2427" s="134" t="s">
        <v>150</v>
      </c>
      <c r="AU2427" s="134" t="s">
        <v>78</v>
      </c>
      <c r="AY2427" s="18" t="s">
        <v>147</v>
      </c>
      <c r="BE2427" s="135">
        <f>IF(N2427="základní",J2427,0)</f>
        <v>0</v>
      </c>
      <c r="BF2427" s="135">
        <f>IF(N2427="snížená",J2427,0)</f>
        <v>0</v>
      </c>
      <c r="BG2427" s="135">
        <f>IF(N2427="zákl. přenesená",J2427,0)</f>
        <v>0</v>
      </c>
      <c r="BH2427" s="135">
        <f>IF(N2427="sníž. přenesená",J2427,0)</f>
        <v>0</v>
      </c>
      <c r="BI2427" s="135">
        <f>IF(N2427="nulová",J2427,0)</f>
        <v>0</v>
      </c>
      <c r="BJ2427" s="18" t="s">
        <v>76</v>
      </c>
      <c r="BK2427" s="135">
        <f>ROUND(I2427*H2427,2)</f>
        <v>0</v>
      </c>
      <c r="BL2427" s="18" t="s">
        <v>3448</v>
      </c>
      <c r="BM2427" s="134" t="s">
        <v>3528</v>
      </c>
    </row>
    <row r="2428" spans="2:65" s="1" customFormat="1">
      <c r="B2428" s="33"/>
      <c r="D2428" s="136" t="s">
        <v>157</v>
      </c>
      <c r="F2428" s="137" t="s">
        <v>3529</v>
      </c>
      <c r="I2428" s="138"/>
      <c r="L2428" s="33"/>
      <c r="M2428" s="139"/>
      <c r="T2428" s="54"/>
      <c r="AT2428" s="18" t="s">
        <v>157</v>
      </c>
      <c r="AU2428" s="18" t="s">
        <v>78</v>
      </c>
    </row>
    <row r="2429" spans="2:65" s="1" customFormat="1" ht="24.2" customHeight="1">
      <c r="B2429" s="33"/>
      <c r="C2429" s="123" t="s">
        <v>3530</v>
      </c>
      <c r="D2429" s="123" t="s">
        <v>150</v>
      </c>
      <c r="E2429" s="124" t="s">
        <v>3531</v>
      </c>
      <c r="F2429" s="125" t="s">
        <v>3532</v>
      </c>
      <c r="G2429" s="126" t="s">
        <v>719</v>
      </c>
      <c r="H2429" s="127">
        <v>1</v>
      </c>
      <c r="I2429" s="128"/>
      <c r="J2429" s="129">
        <f>ROUND(I2429*H2429,2)</f>
        <v>0</v>
      </c>
      <c r="K2429" s="125" t="s">
        <v>154</v>
      </c>
      <c r="L2429" s="33"/>
      <c r="M2429" s="130" t="s">
        <v>19</v>
      </c>
      <c r="N2429" s="131" t="s">
        <v>42</v>
      </c>
      <c r="P2429" s="132">
        <f>O2429*H2429</f>
        <v>0</v>
      </c>
      <c r="Q2429" s="132">
        <v>0</v>
      </c>
      <c r="R2429" s="132">
        <f>Q2429*H2429</f>
        <v>0</v>
      </c>
      <c r="S2429" s="132">
        <v>0</v>
      </c>
      <c r="T2429" s="133">
        <f>S2429*H2429</f>
        <v>0</v>
      </c>
      <c r="AR2429" s="134" t="s">
        <v>3448</v>
      </c>
      <c r="AT2429" s="134" t="s">
        <v>150</v>
      </c>
      <c r="AU2429" s="134" t="s">
        <v>78</v>
      </c>
      <c r="AY2429" s="18" t="s">
        <v>147</v>
      </c>
      <c r="BE2429" s="135">
        <f>IF(N2429="základní",J2429,0)</f>
        <v>0</v>
      </c>
      <c r="BF2429" s="135">
        <f>IF(N2429="snížená",J2429,0)</f>
        <v>0</v>
      </c>
      <c r="BG2429" s="135">
        <f>IF(N2429="zákl. přenesená",J2429,0)</f>
        <v>0</v>
      </c>
      <c r="BH2429" s="135">
        <f>IF(N2429="sníž. přenesená",J2429,0)</f>
        <v>0</v>
      </c>
      <c r="BI2429" s="135">
        <f>IF(N2429="nulová",J2429,0)</f>
        <v>0</v>
      </c>
      <c r="BJ2429" s="18" t="s">
        <v>76</v>
      </c>
      <c r="BK2429" s="135">
        <f>ROUND(I2429*H2429,2)</f>
        <v>0</v>
      </c>
      <c r="BL2429" s="18" t="s">
        <v>3448</v>
      </c>
      <c r="BM2429" s="134" t="s">
        <v>3533</v>
      </c>
    </row>
    <row r="2430" spans="2:65" s="1" customFormat="1">
      <c r="B2430" s="33"/>
      <c r="D2430" s="136" t="s">
        <v>157</v>
      </c>
      <c r="F2430" s="137" t="s">
        <v>3534</v>
      </c>
      <c r="I2430" s="138"/>
      <c r="L2430" s="33"/>
      <c r="M2430" s="139"/>
      <c r="T2430" s="54"/>
      <c r="AT2430" s="18" t="s">
        <v>157</v>
      </c>
      <c r="AU2430" s="18" t="s">
        <v>78</v>
      </c>
    </row>
    <row r="2431" spans="2:65" s="1" customFormat="1" ht="24.2" customHeight="1">
      <c r="B2431" s="33"/>
      <c r="C2431" s="123" t="s">
        <v>3535</v>
      </c>
      <c r="D2431" s="123" t="s">
        <v>150</v>
      </c>
      <c r="E2431" s="124" t="s">
        <v>3536</v>
      </c>
      <c r="F2431" s="125" t="s">
        <v>3537</v>
      </c>
      <c r="G2431" s="126" t="s">
        <v>719</v>
      </c>
      <c r="H2431" s="127">
        <v>1</v>
      </c>
      <c r="I2431" s="128"/>
      <c r="J2431" s="129">
        <f>ROUND(I2431*H2431,2)</f>
        <v>0</v>
      </c>
      <c r="K2431" s="125" t="s">
        <v>154</v>
      </c>
      <c r="L2431" s="33"/>
      <c r="M2431" s="130" t="s">
        <v>19</v>
      </c>
      <c r="N2431" s="131" t="s">
        <v>42</v>
      </c>
      <c r="P2431" s="132">
        <f>O2431*H2431</f>
        <v>0</v>
      </c>
      <c r="Q2431" s="132">
        <v>0</v>
      </c>
      <c r="R2431" s="132">
        <f>Q2431*H2431</f>
        <v>0</v>
      </c>
      <c r="S2431" s="132">
        <v>0</v>
      </c>
      <c r="T2431" s="133">
        <f>S2431*H2431</f>
        <v>0</v>
      </c>
      <c r="AR2431" s="134" t="s">
        <v>3448</v>
      </c>
      <c r="AT2431" s="134" t="s">
        <v>150</v>
      </c>
      <c r="AU2431" s="134" t="s">
        <v>78</v>
      </c>
      <c r="AY2431" s="18" t="s">
        <v>147</v>
      </c>
      <c r="BE2431" s="135">
        <f>IF(N2431="základní",J2431,0)</f>
        <v>0</v>
      </c>
      <c r="BF2431" s="135">
        <f>IF(N2431="snížená",J2431,0)</f>
        <v>0</v>
      </c>
      <c r="BG2431" s="135">
        <f>IF(N2431="zákl. přenesená",J2431,0)</f>
        <v>0</v>
      </c>
      <c r="BH2431" s="135">
        <f>IF(N2431="sníž. přenesená",J2431,0)</f>
        <v>0</v>
      </c>
      <c r="BI2431" s="135">
        <f>IF(N2431="nulová",J2431,0)</f>
        <v>0</v>
      </c>
      <c r="BJ2431" s="18" t="s">
        <v>76</v>
      </c>
      <c r="BK2431" s="135">
        <f>ROUND(I2431*H2431,2)</f>
        <v>0</v>
      </c>
      <c r="BL2431" s="18" t="s">
        <v>3448</v>
      </c>
      <c r="BM2431" s="134" t="s">
        <v>3538</v>
      </c>
    </row>
    <row r="2432" spans="2:65" s="1" customFormat="1">
      <c r="B2432" s="33"/>
      <c r="D2432" s="136" t="s">
        <v>157</v>
      </c>
      <c r="F2432" s="137" t="s">
        <v>3539</v>
      </c>
      <c r="I2432" s="138"/>
      <c r="L2432" s="33"/>
      <c r="M2432" s="179"/>
      <c r="N2432" s="180"/>
      <c r="O2432" s="180"/>
      <c r="P2432" s="180"/>
      <c r="Q2432" s="180"/>
      <c r="R2432" s="180"/>
      <c r="S2432" s="180"/>
      <c r="T2432" s="181"/>
      <c r="AT2432" s="18" t="s">
        <v>157</v>
      </c>
      <c r="AU2432" s="18" t="s">
        <v>78</v>
      </c>
    </row>
    <row r="2433" spans="2:12" s="1" customFormat="1" ht="6.95" customHeight="1">
      <c r="B2433" s="42"/>
      <c r="C2433" s="43"/>
      <c r="D2433" s="43"/>
      <c r="E2433" s="43"/>
      <c r="F2433" s="43"/>
      <c r="G2433" s="43"/>
      <c r="H2433" s="43"/>
      <c r="I2433" s="43"/>
      <c r="J2433" s="43"/>
      <c r="K2433" s="43"/>
      <c r="L2433" s="33"/>
    </row>
  </sheetData>
  <sheetProtection algorithmName="SHA-512" hashValue="af43qy2/D41gSpD8QZe1bxUvwZk3pFc04TyvIQXQrxdlOmX7IWJLEQuUwnwYpj+jCjZe2GIkPL2+X8LZjfsdRw==" saltValue="Siu6bbPTVExkYWgbasxS8g==" spinCount="100000" sheet="1" formatColumns="0" formatRows="0" autoFilter="0"/>
  <autoFilter ref="C120:K2432" xr:uid="{00000000-0009-0000-0000-000001000000}"/>
  <mergeCells count="6">
    <mergeCell ref="E113:H113"/>
    <mergeCell ref="L2:V2"/>
    <mergeCell ref="E7:H7"/>
    <mergeCell ref="E16:H16"/>
    <mergeCell ref="E25:H25"/>
    <mergeCell ref="E46:H46"/>
  </mergeCells>
  <hyperlinks>
    <hyperlink ref="F125" r:id="rId1" xr:uid="{00000000-0004-0000-0100-000000000000}"/>
    <hyperlink ref="F131" r:id="rId2" xr:uid="{00000000-0004-0000-0100-000001000000}"/>
    <hyperlink ref="F135" r:id="rId3" xr:uid="{00000000-0004-0000-0100-000002000000}"/>
    <hyperlink ref="F140" r:id="rId4" xr:uid="{00000000-0004-0000-0100-000003000000}"/>
    <hyperlink ref="F148" r:id="rId5" xr:uid="{00000000-0004-0000-0100-000004000000}"/>
    <hyperlink ref="F152" r:id="rId6" xr:uid="{00000000-0004-0000-0100-000005000000}"/>
    <hyperlink ref="F156" r:id="rId7" xr:uid="{00000000-0004-0000-0100-000006000000}"/>
    <hyperlink ref="F161" r:id="rId8" xr:uid="{00000000-0004-0000-0100-000007000000}"/>
    <hyperlink ref="F165" r:id="rId9" xr:uid="{00000000-0004-0000-0100-000008000000}"/>
    <hyperlink ref="F174" r:id="rId10" xr:uid="{00000000-0004-0000-0100-000009000000}"/>
    <hyperlink ref="F178" r:id="rId11" xr:uid="{00000000-0004-0000-0100-00000A000000}"/>
    <hyperlink ref="F184" r:id="rId12" xr:uid="{00000000-0004-0000-0100-00000B000000}"/>
    <hyperlink ref="F188" r:id="rId13" xr:uid="{00000000-0004-0000-0100-00000C000000}"/>
    <hyperlink ref="F201" r:id="rId14" xr:uid="{00000000-0004-0000-0100-00000D000000}"/>
    <hyperlink ref="F205" r:id="rId15" xr:uid="{00000000-0004-0000-0100-00000E000000}"/>
    <hyperlink ref="F210" r:id="rId16" xr:uid="{00000000-0004-0000-0100-00000F000000}"/>
    <hyperlink ref="F216" r:id="rId17" xr:uid="{00000000-0004-0000-0100-000010000000}"/>
    <hyperlink ref="F218" r:id="rId18" xr:uid="{00000000-0004-0000-0100-000011000000}"/>
    <hyperlink ref="F220" r:id="rId19" xr:uid="{00000000-0004-0000-0100-000012000000}"/>
    <hyperlink ref="F226" r:id="rId20" xr:uid="{00000000-0004-0000-0100-000013000000}"/>
    <hyperlink ref="F232" r:id="rId21" xr:uid="{00000000-0004-0000-0100-000014000000}"/>
    <hyperlink ref="F238" r:id="rId22" xr:uid="{00000000-0004-0000-0100-000015000000}"/>
    <hyperlink ref="F244" r:id="rId23" xr:uid="{00000000-0004-0000-0100-000016000000}"/>
    <hyperlink ref="F251" r:id="rId24" xr:uid="{00000000-0004-0000-0100-000017000000}"/>
    <hyperlink ref="F265" r:id="rId25" xr:uid="{00000000-0004-0000-0100-000018000000}"/>
    <hyperlink ref="F268" r:id="rId26" xr:uid="{00000000-0004-0000-0100-000019000000}"/>
    <hyperlink ref="F307" r:id="rId27" xr:uid="{00000000-0004-0000-0100-00001A000000}"/>
    <hyperlink ref="F321" r:id="rId28" xr:uid="{00000000-0004-0000-0100-00001B000000}"/>
    <hyperlink ref="F327" r:id="rId29" xr:uid="{00000000-0004-0000-0100-00001C000000}"/>
    <hyperlink ref="F336" r:id="rId30" xr:uid="{00000000-0004-0000-0100-00001D000000}"/>
    <hyperlink ref="F340" r:id="rId31" xr:uid="{00000000-0004-0000-0100-00001E000000}"/>
    <hyperlink ref="F344" r:id="rId32" xr:uid="{00000000-0004-0000-0100-00001F000000}"/>
    <hyperlink ref="F348" r:id="rId33" xr:uid="{00000000-0004-0000-0100-000020000000}"/>
    <hyperlink ref="F353" r:id="rId34" xr:uid="{00000000-0004-0000-0100-000021000000}"/>
    <hyperlink ref="F357" r:id="rId35" xr:uid="{00000000-0004-0000-0100-000022000000}"/>
    <hyperlink ref="F361" r:id="rId36" xr:uid="{00000000-0004-0000-0100-000023000000}"/>
    <hyperlink ref="F370" r:id="rId37" xr:uid="{00000000-0004-0000-0100-000024000000}"/>
    <hyperlink ref="F372" r:id="rId38" xr:uid="{00000000-0004-0000-0100-000025000000}"/>
    <hyperlink ref="F376" r:id="rId39" xr:uid="{00000000-0004-0000-0100-000026000000}"/>
    <hyperlink ref="F380" r:id="rId40" xr:uid="{00000000-0004-0000-0100-000027000000}"/>
    <hyperlink ref="F384" r:id="rId41" xr:uid="{00000000-0004-0000-0100-000028000000}"/>
    <hyperlink ref="F391" r:id="rId42" xr:uid="{00000000-0004-0000-0100-000029000000}"/>
    <hyperlink ref="F395" r:id="rId43" xr:uid="{00000000-0004-0000-0100-00002A000000}"/>
    <hyperlink ref="F405" r:id="rId44" xr:uid="{00000000-0004-0000-0100-00002B000000}"/>
    <hyperlink ref="F409" r:id="rId45" xr:uid="{00000000-0004-0000-0100-00002C000000}"/>
    <hyperlink ref="F413" r:id="rId46" xr:uid="{00000000-0004-0000-0100-00002D000000}"/>
    <hyperlink ref="F420" r:id="rId47" xr:uid="{00000000-0004-0000-0100-00002E000000}"/>
    <hyperlink ref="F426" r:id="rId48" xr:uid="{00000000-0004-0000-0100-00002F000000}"/>
    <hyperlink ref="F430" r:id="rId49" xr:uid="{00000000-0004-0000-0100-000030000000}"/>
    <hyperlink ref="F436" r:id="rId50" xr:uid="{00000000-0004-0000-0100-000031000000}"/>
    <hyperlink ref="F441" r:id="rId51" xr:uid="{00000000-0004-0000-0100-000032000000}"/>
    <hyperlink ref="F447" r:id="rId52" xr:uid="{00000000-0004-0000-0100-000033000000}"/>
    <hyperlink ref="F451" r:id="rId53" xr:uid="{00000000-0004-0000-0100-000034000000}"/>
    <hyperlink ref="F456" r:id="rId54" xr:uid="{00000000-0004-0000-0100-000035000000}"/>
    <hyperlink ref="F464" r:id="rId55" xr:uid="{00000000-0004-0000-0100-000036000000}"/>
    <hyperlink ref="F466" r:id="rId56" xr:uid="{00000000-0004-0000-0100-000037000000}"/>
    <hyperlink ref="F468" r:id="rId57" xr:uid="{00000000-0004-0000-0100-000038000000}"/>
    <hyperlink ref="F472" r:id="rId58" xr:uid="{00000000-0004-0000-0100-000039000000}"/>
    <hyperlink ref="F475" r:id="rId59" xr:uid="{00000000-0004-0000-0100-00003A000000}"/>
    <hyperlink ref="F479" r:id="rId60" xr:uid="{00000000-0004-0000-0100-00003B000000}"/>
    <hyperlink ref="F489" r:id="rId61" xr:uid="{00000000-0004-0000-0100-00003C000000}"/>
    <hyperlink ref="F498" r:id="rId62" xr:uid="{00000000-0004-0000-0100-00003D000000}"/>
    <hyperlink ref="F504" r:id="rId63" xr:uid="{00000000-0004-0000-0100-00003E000000}"/>
    <hyperlink ref="F507" r:id="rId64" xr:uid="{00000000-0004-0000-0100-00003F000000}"/>
    <hyperlink ref="F509" r:id="rId65" xr:uid="{00000000-0004-0000-0100-000040000000}"/>
    <hyperlink ref="F516" r:id="rId66" xr:uid="{00000000-0004-0000-0100-000041000000}"/>
    <hyperlink ref="F520" r:id="rId67" xr:uid="{00000000-0004-0000-0100-000042000000}"/>
    <hyperlink ref="F524" r:id="rId68" xr:uid="{00000000-0004-0000-0100-000043000000}"/>
    <hyperlink ref="F528" r:id="rId69" xr:uid="{00000000-0004-0000-0100-000044000000}"/>
    <hyperlink ref="F532" r:id="rId70" xr:uid="{00000000-0004-0000-0100-000045000000}"/>
    <hyperlink ref="F536" r:id="rId71" xr:uid="{00000000-0004-0000-0100-000046000000}"/>
    <hyperlink ref="F540" r:id="rId72" xr:uid="{00000000-0004-0000-0100-000047000000}"/>
    <hyperlink ref="F546" r:id="rId73" xr:uid="{00000000-0004-0000-0100-000048000000}"/>
    <hyperlink ref="F550" r:id="rId74" xr:uid="{00000000-0004-0000-0100-000049000000}"/>
    <hyperlink ref="F554" r:id="rId75" xr:uid="{00000000-0004-0000-0100-00004A000000}"/>
    <hyperlink ref="F558" r:id="rId76" xr:uid="{00000000-0004-0000-0100-00004B000000}"/>
    <hyperlink ref="F562" r:id="rId77" xr:uid="{00000000-0004-0000-0100-00004C000000}"/>
    <hyperlink ref="F566" r:id="rId78" xr:uid="{00000000-0004-0000-0100-00004D000000}"/>
    <hyperlink ref="F570" r:id="rId79" xr:uid="{00000000-0004-0000-0100-00004E000000}"/>
    <hyperlink ref="F574" r:id="rId80" xr:uid="{00000000-0004-0000-0100-00004F000000}"/>
    <hyperlink ref="F578" r:id="rId81" xr:uid="{00000000-0004-0000-0100-000050000000}"/>
    <hyperlink ref="F581" r:id="rId82" xr:uid="{00000000-0004-0000-0100-000051000000}"/>
    <hyperlink ref="F583" r:id="rId83" xr:uid="{00000000-0004-0000-0100-000052000000}"/>
    <hyperlink ref="F585" r:id="rId84" xr:uid="{00000000-0004-0000-0100-000053000000}"/>
    <hyperlink ref="F587" r:id="rId85" xr:uid="{00000000-0004-0000-0100-000054000000}"/>
    <hyperlink ref="F591" r:id="rId86" xr:uid="{00000000-0004-0000-0100-000055000000}"/>
    <hyperlink ref="F593" r:id="rId87" xr:uid="{00000000-0004-0000-0100-000056000000}"/>
    <hyperlink ref="F595" r:id="rId88" xr:uid="{00000000-0004-0000-0100-000057000000}"/>
    <hyperlink ref="F597" r:id="rId89" xr:uid="{00000000-0004-0000-0100-000058000000}"/>
    <hyperlink ref="F599" r:id="rId90" xr:uid="{00000000-0004-0000-0100-000059000000}"/>
    <hyperlink ref="F601" r:id="rId91" xr:uid="{00000000-0004-0000-0100-00005A000000}"/>
    <hyperlink ref="F603" r:id="rId92" xr:uid="{00000000-0004-0000-0100-00005B000000}"/>
    <hyperlink ref="F605" r:id="rId93" xr:uid="{00000000-0004-0000-0100-00005C000000}"/>
    <hyperlink ref="F607" r:id="rId94" xr:uid="{00000000-0004-0000-0100-00005D000000}"/>
    <hyperlink ref="F616" r:id="rId95" xr:uid="{00000000-0004-0000-0100-00005E000000}"/>
    <hyperlink ref="F618" r:id="rId96" xr:uid="{00000000-0004-0000-0100-00005F000000}"/>
    <hyperlink ref="F622" r:id="rId97" xr:uid="{00000000-0004-0000-0100-000060000000}"/>
    <hyperlink ref="F626" r:id="rId98" xr:uid="{00000000-0004-0000-0100-000061000000}"/>
    <hyperlink ref="F628" r:id="rId99" xr:uid="{00000000-0004-0000-0100-000062000000}"/>
    <hyperlink ref="F630" r:id="rId100" xr:uid="{00000000-0004-0000-0100-000063000000}"/>
    <hyperlink ref="F634" r:id="rId101" xr:uid="{00000000-0004-0000-0100-000064000000}"/>
    <hyperlink ref="F637" r:id="rId102" xr:uid="{00000000-0004-0000-0100-000065000000}"/>
    <hyperlink ref="F641" r:id="rId103" xr:uid="{00000000-0004-0000-0100-000066000000}"/>
    <hyperlink ref="F645" r:id="rId104" xr:uid="{00000000-0004-0000-0100-000067000000}"/>
    <hyperlink ref="F647" r:id="rId105" xr:uid="{00000000-0004-0000-0100-000068000000}"/>
    <hyperlink ref="F657" r:id="rId106" xr:uid="{00000000-0004-0000-0100-000069000000}"/>
    <hyperlink ref="F660" r:id="rId107" xr:uid="{00000000-0004-0000-0100-00006A000000}"/>
    <hyperlink ref="F664" r:id="rId108" xr:uid="{00000000-0004-0000-0100-00006B000000}"/>
    <hyperlink ref="F668" r:id="rId109" xr:uid="{00000000-0004-0000-0100-00006C000000}"/>
    <hyperlink ref="F674" r:id="rId110" xr:uid="{00000000-0004-0000-0100-00006D000000}"/>
    <hyperlink ref="F678" r:id="rId111" xr:uid="{00000000-0004-0000-0100-00006E000000}"/>
    <hyperlink ref="F682" r:id="rId112" xr:uid="{00000000-0004-0000-0100-00006F000000}"/>
    <hyperlink ref="F691" r:id="rId113" xr:uid="{00000000-0004-0000-0100-000070000000}"/>
    <hyperlink ref="F695" r:id="rId114" xr:uid="{00000000-0004-0000-0100-000071000000}"/>
    <hyperlink ref="F699" r:id="rId115" xr:uid="{00000000-0004-0000-0100-000072000000}"/>
    <hyperlink ref="F705" r:id="rId116" xr:uid="{00000000-0004-0000-0100-000073000000}"/>
    <hyperlink ref="F714" r:id="rId117" xr:uid="{00000000-0004-0000-0100-000074000000}"/>
    <hyperlink ref="F723" r:id="rId118" xr:uid="{00000000-0004-0000-0100-000075000000}"/>
    <hyperlink ref="F728" r:id="rId119" xr:uid="{00000000-0004-0000-0100-000076000000}"/>
    <hyperlink ref="F745" r:id="rId120" xr:uid="{00000000-0004-0000-0100-000077000000}"/>
    <hyperlink ref="F752" r:id="rId121" xr:uid="{00000000-0004-0000-0100-000078000000}"/>
    <hyperlink ref="F757" r:id="rId122" xr:uid="{00000000-0004-0000-0100-000079000000}"/>
    <hyperlink ref="F766" r:id="rId123" xr:uid="{00000000-0004-0000-0100-00007A000000}"/>
    <hyperlink ref="F769" r:id="rId124" xr:uid="{00000000-0004-0000-0100-00007B000000}"/>
    <hyperlink ref="F781" r:id="rId125" xr:uid="{00000000-0004-0000-0100-00007C000000}"/>
    <hyperlink ref="F787" r:id="rId126" xr:uid="{00000000-0004-0000-0100-00007D000000}"/>
    <hyperlink ref="F793" r:id="rId127" xr:uid="{00000000-0004-0000-0100-00007E000000}"/>
    <hyperlink ref="F804" r:id="rId128" xr:uid="{00000000-0004-0000-0100-00007F000000}"/>
    <hyperlink ref="F812" r:id="rId129" xr:uid="{00000000-0004-0000-0100-000080000000}"/>
    <hyperlink ref="F816" r:id="rId130" xr:uid="{00000000-0004-0000-0100-000081000000}"/>
    <hyperlink ref="F820" r:id="rId131" xr:uid="{00000000-0004-0000-0100-000082000000}"/>
    <hyperlink ref="F836" r:id="rId132" xr:uid="{00000000-0004-0000-0100-000083000000}"/>
    <hyperlink ref="F845" r:id="rId133" xr:uid="{00000000-0004-0000-0100-000084000000}"/>
    <hyperlink ref="F857" r:id="rId134" xr:uid="{00000000-0004-0000-0100-000085000000}"/>
    <hyperlink ref="F861" r:id="rId135" xr:uid="{00000000-0004-0000-0100-000086000000}"/>
    <hyperlink ref="F867" r:id="rId136" xr:uid="{00000000-0004-0000-0100-000087000000}"/>
    <hyperlink ref="F871" r:id="rId137" xr:uid="{00000000-0004-0000-0100-000088000000}"/>
    <hyperlink ref="F876" r:id="rId138" xr:uid="{00000000-0004-0000-0100-000089000000}"/>
    <hyperlink ref="F878" r:id="rId139" xr:uid="{00000000-0004-0000-0100-00008A000000}"/>
    <hyperlink ref="F891" r:id="rId140" xr:uid="{00000000-0004-0000-0100-00008B000000}"/>
    <hyperlink ref="F893" r:id="rId141" xr:uid="{00000000-0004-0000-0100-00008C000000}"/>
    <hyperlink ref="F895" r:id="rId142" xr:uid="{00000000-0004-0000-0100-00008D000000}"/>
    <hyperlink ref="F990" r:id="rId143" xr:uid="{00000000-0004-0000-0100-00008E000000}"/>
    <hyperlink ref="F1234" r:id="rId144" xr:uid="{00000000-0004-0000-0100-00008F000000}"/>
    <hyperlink ref="F1249" r:id="rId145" xr:uid="{00000000-0004-0000-0100-000090000000}"/>
    <hyperlink ref="F1256" r:id="rId146" xr:uid="{00000000-0004-0000-0100-000091000000}"/>
    <hyperlink ref="F1272" r:id="rId147" xr:uid="{00000000-0004-0000-0100-000092000000}"/>
    <hyperlink ref="F1275" r:id="rId148" xr:uid="{00000000-0004-0000-0100-000093000000}"/>
    <hyperlink ref="F1282" r:id="rId149" xr:uid="{00000000-0004-0000-0100-000094000000}"/>
    <hyperlink ref="F1290" r:id="rId150" xr:uid="{00000000-0004-0000-0100-000095000000}"/>
    <hyperlink ref="F1294" r:id="rId151" xr:uid="{00000000-0004-0000-0100-000096000000}"/>
    <hyperlink ref="F1298" r:id="rId152" xr:uid="{00000000-0004-0000-0100-000097000000}"/>
    <hyperlink ref="F1301" r:id="rId153" xr:uid="{00000000-0004-0000-0100-000098000000}"/>
    <hyperlink ref="F1318" r:id="rId154" xr:uid="{00000000-0004-0000-0100-000099000000}"/>
    <hyperlink ref="F1327" r:id="rId155" xr:uid="{00000000-0004-0000-0100-00009A000000}"/>
    <hyperlink ref="F1332" r:id="rId156" xr:uid="{00000000-0004-0000-0100-00009B000000}"/>
    <hyperlink ref="F1341" r:id="rId157" xr:uid="{00000000-0004-0000-0100-00009C000000}"/>
    <hyperlink ref="F1349" r:id="rId158" xr:uid="{00000000-0004-0000-0100-00009D000000}"/>
    <hyperlink ref="F1352" r:id="rId159" xr:uid="{00000000-0004-0000-0100-00009E000000}"/>
    <hyperlink ref="F1358" r:id="rId160" xr:uid="{00000000-0004-0000-0100-00009F000000}"/>
    <hyperlink ref="F1364" r:id="rId161" xr:uid="{00000000-0004-0000-0100-0000A0000000}"/>
    <hyperlink ref="F1368" r:id="rId162" xr:uid="{00000000-0004-0000-0100-0000A1000000}"/>
    <hyperlink ref="F1372" r:id="rId163" xr:uid="{00000000-0004-0000-0100-0000A2000000}"/>
    <hyperlink ref="F1375" r:id="rId164" xr:uid="{00000000-0004-0000-0100-0000A3000000}"/>
    <hyperlink ref="F1386" r:id="rId165" xr:uid="{00000000-0004-0000-0100-0000A4000000}"/>
    <hyperlink ref="F1390" r:id="rId166" xr:uid="{00000000-0004-0000-0100-0000A5000000}"/>
    <hyperlink ref="F1397" r:id="rId167" xr:uid="{00000000-0004-0000-0100-0000A6000000}"/>
    <hyperlink ref="F1404" r:id="rId168" xr:uid="{00000000-0004-0000-0100-0000A7000000}"/>
    <hyperlink ref="F1417" r:id="rId169" xr:uid="{00000000-0004-0000-0100-0000A8000000}"/>
    <hyperlink ref="F1424" r:id="rId170" xr:uid="{00000000-0004-0000-0100-0000A9000000}"/>
    <hyperlink ref="F1435" r:id="rId171" xr:uid="{00000000-0004-0000-0100-0000AA000000}"/>
    <hyperlink ref="F1438" r:id="rId172" xr:uid="{00000000-0004-0000-0100-0000AB000000}"/>
    <hyperlink ref="F1448" r:id="rId173" xr:uid="{00000000-0004-0000-0100-0000AC000000}"/>
    <hyperlink ref="F1457" r:id="rId174" xr:uid="{00000000-0004-0000-0100-0000AD000000}"/>
    <hyperlink ref="F1460" r:id="rId175" xr:uid="{00000000-0004-0000-0100-0000AE000000}"/>
    <hyperlink ref="F1466" r:id="rId176" xr:uid="{00000000-0004-0000-0100-0000AF000000}"/>
    <hyperlink ref="F1497" r:id="rId177" xr:uid="{00000000-0004-0000-0100-0000B0000000}"/>
    <hyperlink ref="F1514" r:id="rId178" xr:uid="{00000000-0004-0000-0100-0000B1000000}"/>
    <hyperlink ref="F1521" r:id="rId179" xr:uid="{00000000-0004-0000-0100-0000B2000000}"/>
    <hyperlink ref="F1528" r:id="rId180" xr:uid="{00000000-0004-0000-0100-0000B3000000}"/>
    <hyperlink ref="F1535" r:id="rId181" xr:uid="{00000000-0004-0000-0100-0000B4000000}"/>
    <hyperlink ref="F1542" r:id="rId182" xr:uid="{00000000-0004-0000-0100-0000B5000000}"/>
    <hyperlink ref="F1559" r:id="rId183" xr:uid="{00000000-0004-0000-0100-0000B6000000}"/>
    <hyperlink ref="F1572" r:id="rId184" xr:uid="{00000000-0004-0000-0100-0000B7000000}"/>
    <hyperlink ref="F1587" r:id="rId185" xr:uid="{00000000-0004-0000-0100-0000B8000000}"/>
    <hyperlink ref="F1607" r:id="rId186" xr:uid="{00000000-0004-0000-0100-0000B9000000}"/>
    <hyperlink ref="F1614" r:id="rId187" xr:uid="{00000000-0004-0000-0100-0000BA000000}"/>
    <hyperlink ref="F1619" r:id="rId188" xr:uid="{00000000-0004-0000-0100-0000BB000000}"/>
    <hyperlink ref="F1673" r:id="rId189" xr:uid="{00000000-0004-0000-0100-0000BC000000}"/>
    <hyperlink ref="F1676" r:id="rId190" xr:uid="{00000000-0004-0000-0100-0000BD000000}"/>
    <hyperlink ref="F1680" r:id="rId191" xr:uid="{00000000-0004-0000-0100-0000BE000000}"/>
    <hyperlink ref="F1687" r:id="rId192" xr:uid="{00000000-0004-0000-0100-0000BF000000}"/>
    <hyperlink ref="F1695" r:id="rId193" xr:uid="{00000000-0004-0000-0100-0000C0000000}"/>
    <hyperlink ref="F1701" r:id="rId194" xr:uid="{00000000-0004-0000-0100-0000C1000000}"/>
    <hyperlink ref="F1705" r:id="rId195" xr:uid="{00000000-0004-0000-0100-0000C2000000}"/>
    <hyperlink ref="F1718" r:id="rId196" xr:uid="{00000000-0004-0000-0100-0000C3000000}"/>
    <hyperlink ref="F1722" r:id="rId197" xr:uid="{00000000-0004-0000-0100-0000C4000000}"/>
    <hyperlink ref="F1743" r:id="rId198" xr:uid="{00000000-0004-0000-0100-0000C5000000}"/>
    <hyperlink ref="F1752" r:id="rId199" xr:uid="{00000000-0004-0000-0100-0000C6000000}"/>
    <hyperlink ref="F1757" r:id="rId200" xr:uid="{00000000-0004-0000-0100-0000C7000000}"/>
    <hyperlink ref="F1763" r:id="rId201" xr:uid="{00000000-0004-0000-0100-0000C8000000}"/>
    <hyperlink ref="F1780" r:id="rId202" xr:uid="{00000000-0004-0000-0100-0000C9000000}"/>
    <hyperlink ref="F1793" r:id="rId203" xr:uid="{00000000-0004-0000-0100-0000CA000000}"/>
    <hyperlink ref="F1796" r:id="rId204" xr:uid="{00000000-0004-0000-0100-0000CB000000}"/>
    <hyperlink ref="F1802" r:id="rId205" xr:uid="{00000000-0004-0000-0100-0000CC000000}"/>
    <hyperlink ref="F1808" r:id="rId206" xr:uid="{00000000-0004-0000-0100-0000CD000000}"/>
    <hyperlink ref="F1814" r:id="rId207" xr:uid="{00000000-0004-0000-0100-0000CE000000}"/>
    <hyperlink ref="F1820" r:id="rId208" xr:uid="{00000000-0004-0000-0100-0000CF000000}"/>
    <hyperlink ref="F1828" r:id="rId209" xr:uid="{00000000-0004-0000-0100-0000D0000000}"/>
    <hyperlink ref="F1830" r:id="rId210" xr:uid="{00000000-0004-0000-0100-0000D1000000}"/>
    <hyperlink ref="F1838" r:id="rId211" xr:uid="{00000000-0004-0000-0100-0000D2000000}"/>
    <hyperlink ref="F1842" r:id="rId212" xr:uid="{00000000-0004-0000-0100-0000D3000000}"/>
    <hyperlink ref="F1844" r:id="rId213" xr:uid="{00000000-0004-0000-0100-0000D4000000}"/>
    <hyperlink ref="F1850" r:id="rId214" xr:uid="{00000000-0004-0000-0100-0000D5000000}"/>
    <hyperlink ref="F1853" r:id="rId215" xr:uid="{00000000-0004-0000-0100-0000D6000000}"/>
    <hyperlink ref="F1857" r:id="rId216" xr:uid="{00000000-0004-0000-0100-0000D7000000}"/>
    <hyperlink ref="F1873" r:id="rId217" xr:uid="{00000000-0004-0000-0100-0000D8000000}"/>
    <hyperlink ref="F1885" r:id="rId218" xr:uid="{00000000-0004-0000-0100-0000D9000000}"/>
    <hyperlink ref="F1903" r:id="rId219" xr:uid="{00000000-0004-0000-0100-0000DA000000}"/>
    <hyperlink ref="F1914" r:id="rId220" xr:uid="{00000000-0004-0000-0100-0000DB000000}"/>
    <hyperlink ref="F1923" r:id="rId221" xr:uid="{00000000-0004-0000-0100-0000DC000000}"/>
    <hyperlink ref="F1929" r:id="rId222" xr:uid="{00000000-0004-0000-0100-0000DD000000}"/>
    <hyperlink ref="F1933" r:id="rId223" xr:uid="{00000000-0004-0000-0100-0000DE000000}"/>
    <hyperlink ref="F1936" r:id="rId224" xr:uid="{00000000-0004-0000-0100-0000DF000000}"/>
    <hyperlink ref="F1948" r:id="rId225" xr:uid="{00000000-0004-0000-0100-0000E0000000}"/>
    <hyperlink ref="F1964" r:id="rId226" xr:uid="{00000000-0004-0000-0100-0000E1000000}"/>
    <hyperlink ref="F1980" r:id="rId227" xr:uid="{00000000-0004-0000-0100-0000E2000000}"/>
    <hyperlink ref="F1988" r:id="rId228" xr:uid="{00000000-0004-0000-0100-0000E3000000}"/>
    <hyperlink ref="F1992" r:id="rId229" xr:uid="{00000000-0004-0000-0100-0000E4000000}"/>
    <hyperlink ref="F1996" r:id="rId230" xr:uid="{00000000-0004-0000-0100-0000E5000000}"/>
    <hyperlink ref="F2007" r:id="rId231" xr:uid="{00000000-0004-0000-0100-0000E6000000}"/>
    <hyperlink ref="F2018" r:id="rId232" xr:uid="{00000000-0004-0000-0100-0000E7000000}"/>
    <hyperlink ref="F2022" r:id="rId233" xr:uid="{00000000-0004-0000-0100-0000E8000000}"/>
    <hyperlink ref="F2026" r:id="rId234" xr:uid="{00000000-0004-0000-0100-0000E9000000}"/>
    <hyperlink ref="F2031" r:id="rId235" xr:uid="{00000000-0004-0000-0100-0000EA000000}"/>
    <hyperlink ref="F2036" r:id="rId236" xr:uid="{00000000-0004-0000-0100-0000EB000000}"/>
    <hyperlink ref="F2044" r:id="rId237" xr:uid="{00000000-0004-0000-0100-0000EC000000}"/>
    <hyperlink ref="F2057" r:id="rId238" xr:uid="{00000000-0004-0000-0100-0000ED000000}"/>
    <hyperlink ref="F2091" r:id="rId239" xr:uid="{00000000-0004-0000-0100-0000EE000000}"/>
    <hyperlink ref="F2379" r:id="rId240" xr:uid="{00000000-0004-0000-0100-0000EF000000}"/>
    <hyperlink ref="F2381" r:id="rId241" xr:uid="{00000000-0004-0000-0100-0000F0000000}"/>
    <hyperlink ref="F2383" r:id="rId242" xr:uid="{00000000-0004-0000-0100-0000F1000000}"/>
    <hyperlink ref="F2388" r:id="rId243" xr:uid="{00000000-0004-0000-0100-0000F2000000}"/>
    <hyperlink ref="F2395" r:id="rId244" xr:uid="{00000000-0004-0000-0100-0000F3000000}"/>
    <hyperlink ref="F2402" r:id="rId245" xr:uid="{00000000-0004-0000-0100-0000F4000000}"/>
    <hyperlink ref="F2406" r:id="rId246" xr:uid="{00000000-0004-0000-0100-0000F5000000}"/>
    <hyperlink ref="F2409" r:id="rId247" xr:uid="{00000000-0004-0000-0100-0000F6000000}"/>
    <hyperlink ref="F2413" r:id="rId248" xr:uid="{00000000-0004-0000-0100-0000F7000000}"/>
    <hyperlink ref="F2418" r:id="rId249" xr:uid="{00000000-0004-0000-0100-0000F8000000}"/>
    <hyperlink ref="F2423" r:id="rId250" xr:uid="{00000000-0004-0000-0100-0000F9000000}"/>
    <hyperlink ref="F2428" r:id="rId251" xr:uid="{00000000-0004-0000-0100-0000FA000000}"/>
    <hyperlink ref="F2430" r:id="rId252" xr:uid="{00000000-0004-0000-0100-0000FB000000}"/>
    <hyperlink ref="F2432" r:id="rId253" xr:uid="{00000000-0004-0000-0100-0000FC000000}"/>
  </hyperlinks>
  <printOptions horizontalCentered="1"/>
  <pageMargins left="0.39370078740157483" right="0.39370078740157483" top="0.39370078740157483" bottom="0.39370078740157483" header="0" footer="0"/>
  <pageSetup paperSize="9" scale="74" fitToHeight="100" orientation="portrait" blackAndWhite="1" r:id="rId254"/>
  <headerFooter>
    <oddFooter>&amp;CStrana &amp;P z &amp;N</oddFooter>
  </headerFooter>
  <drawing r:id="rId2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6" customFormat="1" ht="45" customHeight="1">
      <c r="B3" s="186"/>
      <c r="C3" s="308" t="s">
        <v>3540</v>
      </c>
      <c r="D3" s="308"/>
      <c r="E3" s="308"/>
      <c r="F3" s="308"/>
      <c r="G3" s="308"/>
      <c r="H3" s="308"/>
      <c r="I3" s="308"/>
      <c r="J3" s="308"/>
      <c r="K3" s="187"/>
    </row>
    <row r="4" spans="2:11" customFormat="1" ht="25.5" customHeight="1">
      <c r="B4" s="188"/>
      <c r="C4" s="307" t="s">
        <v>3541</v>
      </c>
      <c r="D4" s="307"/>
      <c r="E4" s="307"/>
      <c r="F4" s="307"/>
      <c r="G4" s="307"/>
      <c r="H4" s="307"/>
      <c r="I4" s="307"/>
      <c r="J4" s="307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06" t="s">
        <v>3542</v>
      </c>
      <c r="D6" s="306"/>
      <c r="E6" s="306"/>
      <c r="F6" s="306"/>
      <c r="G6" s="306"/>
      <c r="H6" s="306"/>
      <c r="I6" s="306"/>
      <c r="J6" s="306"/>
      <c r="K6" s="189"/>
    </row>
    <row r="7" spans="2:11" customFormat="1" ht="15" customHeight="1">
      <c r="B7" s="192"/>
      <c r="C7" s="306" t="s">
        <v>3543</v>
      </c>
      <c r="D7" s="306"/>
      <c r="E7" s="306"/>
      <c r="F7" s="306"/>
      <c r="G7" s="306"/>
      <c r="H7" s="306"/>
      <c r="I7" s="306"/>
      <c r="J7" s="306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06" t="s">
        <v>3544</v>
      </c>
      <c r="D9" s="306"/>
      <c r="E9" s="306"/>
      <c r="F9" s="306"/>
      <c r="G9" s="306"/>
      <c r="H9" s="306"/>
      <c r="I9" s="306"/>
      <c r="J9" s="306"/>
      <c r="K9" s="189"/>
    </row>
    <row r="10" spans="2:11" customFormat="1" ht="15" customHeight="1">
      <c r="B10" s="192"/>
      <c r="C10" s="191"/>
      <c r="D10" s="306" t="s">
        <v>3545</v>
      </c>
      <c r="E10" s="306"/>
      <c r="F10" s="306"/>
      <c r="G10" s="306"/>
      <c r="H10" s="306"/>
      <c r="I10" s="306"/>
      <c r="J10" s="306"/>
      <c r="K10" s="189"/>
    </row>
    <row r="11" spans="2:11" customFormat="1" ht="15" customHeight="1">
      <c r="B11" s="192"/>
      <c r="C11" s="193"/>
      <c r="D11" s="306" t="s">
        <v>3546</v>
      </c>
      <c r="E11" s="306"/>
      <c r="F11" s="306"/>
      <c r="G11" s="306"/>
      <c r="H11" s="306"/>
      <c r="I11" s="306"/>
      <c r="J11" s="306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3547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06" t="s">
        <v>3548</v>
      </c>
      <c r="E15" s="306"/>
      <c r="F15" s="306"/>
      <c r="G15" s="306"/>
      <c r="H15" s="306"/>
      <c r="I15" s="306"/>
      <c r="J15" s="306"/>
      <c r="K15" s="189"/>
    </row>
    <row r="16" spans="2:11" customFormat="1" ht="15" customHeight="1">
      <c r="B16" s="192"/>
      <c r="C16" s="193"/>
      <c r="D16" s="306" t="s">
        <v>3549</v>
      </c>
      <c r="E16" s="306"/>
      <c r="F16" s="306"/>
      <c r="G16" s="306"/>
      <c r="H16" s="306"/>
      <c r="I16" s="306"/>
      <c r="J16" s="306"/>
      <c r="K16" s="189"/>
    </row>
    <row r="17" spans="2:11" customFormat="1" ht="15" customHeight="1">
      <c r="B17" s="192"/>
      <c r="C17" s="193"/>
      <c r="D17" s="306" t="s">
        <v>3550</v>
      </c>
      <c r="E17" s="306"/>
      <c r="F17" s="306"/>
      <c r="G17" s="306"/>
      <c r="H17" s="306"/>
      <c r="I17" s="306"/>
      <c r="J17" s="306"/>
      <c r="K17" s="189"/>
    </row>
    <row r="18" spans="2:11" customFormat="1" ht="15" customHeight="1">
      <c r="B18" s="192"/>
      <c r="C18" s="193"/>
      <c r="D18" s="193"/>
      <c r="E18" s="195" t="s">
        <v>75</v>
      </c>
      <c r="F18" s="306" t="s">
        <v>3551</v>
      </c>
      <c r="G18" s="306"/>
      <c r="H18" s="306"/>
      <c r="I18" s="306"/>
      <c r="J18" s="306"/>
      <c r="K18" s="189"/>
    </row>
    <row r="19" spans="2:11" customFormat="1" ht="15" customHeight="1">
      <c r="B19" s="192"/>
      <c r="C19" s="193"/>
      <c r="D19" s="193"/>
      <c r="E19" s="195" t="s">
        <v>3552</v>
      </c>
      <c r="F19" s="306" t="s">
        <v>3553</v>
      </c>
      <c r="G19" s="306"/>
      <c r="H19" s="306"/>
      <c r="I19" s="306"/>
      <c r="J19" s="306"/>
      <c r="K19" s="189"/>
    </row>
    <row r="20" spans="2:11" customFormat="1" ht="15" customHeight="1">
      <c r="B20" s="192"/>
      <c r="C20" s="193"/>
      <c r="D20" s="193"/>
      <c r="E20" s="195" t="s">
        <v>3554</v>
      </c>
      <c r="F20" s="306" t="s">
        <v>3555</v>
      </c>
      <c r="G20" s="306"/>
      <c r="H20" s="306"/>
      <c r="I20" s="306"/>
      <c r="J20" s="306"/>
      <c r="K20" s="189"/>
    </row>
    <row r="21" spans="2:11" customFormat="1" ht="15" customHeight="1">
      <c r="B21" s="192"/>
      <c r="C21" s="193"/>
      <c r="D21" s="193"/>
      <c r="E21" s="195" t="s">
        <v>3556</v>
      </c>
      <c r="F21" s="306" t="s">
        <v>3557</v>
      </c>
      <c r="G21" s="306"/>
      <c r="H21" s="306"/>
      <c r="I21" s="306"/>
      <c r="J21" s="306"/>
      <c r="K21" s="189"/>
    </row>
    <row r="22" spans="2:11" customFormat="1" ht="15" customHeight="1">
      <c r="B22" s="192"/>
      <c r="C22" s="193"/>
      <c r="D22" s="193"/>
      <c r="E22" s="195" t="s">
        <v>3558</v>
      </c>
      <c r="F22" s="306" t="s">
        <v>3559</v>
      </c>
      <c r="G22" s="306"/>
      <c r="H22" s="306"/>
      <c r="I22" s="306"/>
      <c r="J22" s="306"/>
      <c r="K22" s="189"/>
    </row>
    <row r="23" spans="2:11" customFormat="1" ht="15" customHeight="1">
      <c r="B23" s="192"/>
      <c r="C23" s="193"/>
      <c r="D23" s="193"/>
      <c r="E23" s="195" t="s">
        <v>3560</v>
      </c>
      <c r="F23" s="306" t="s">
        <v>3561</v>
      </c>
      <c r="G23" s="306"/>
      <c r="H23" s="306"/>
      <c r="I23" s="306"/>
      <c r="J23" s="306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06" t="s">
        <v>3562</v>
      </c>
      <c r="D25" s="306"/>
      <c r="E25" s="306"/>
      <c r="F25" s="306"/>
      <c r="G25" s="306"/>
      <c r="H25" s="306"/>
      <c r="I25" s="306"/>
      <c r="J25" s="306"/>
      <c r="K25" s="189"/>
    </row>
    <row r="26" spans="2:11" customFormat="1" ht="15" customHeight="1">
      <c r="B26" s="192"/>
      <c r="C26" s="306" t="s">
        <v>3563</v>
      </c>
      <c r="D26" s="306"/>
      <c r="E26" s="306"/>
      <c r="F26" s="306"/>
      <c r="G26" s="306"/>
      <c r="H26" s="306"/>
      <c r="I26" s="306"/>
      <c r="J26" s="306"/>
      <c r="K26" s="189"/>
    </row>
    <row r="27" spans="2:11" customFormat="1" ht="15" customHeight="1">
      <c r="B27" s="192"/>
      <c r="C27" s="191"/>
      <c r="D27" s="306" t="s">
        <v>3564</v>
      </c>
      <c r="E27" s="306"/>
      <c r="F27" s="306"/>
      <c r="G27" s="306"/>
      <c r="H27" s="306"/>
      <c r="I27" s="306"/>
      <c r="J27" s="306"/>
      <c r="K27" s="189"/>
    </row>
    <row r="28" spans="2:11" customFormat="1" ht="15" customHeight="1">
      <c r="B28" s="192"/>
      <c r="C28" s="193"/>
      <c r="D28" s="306" t="s">
        <v>3565</v>
      </c>
      <c r="E28" s="306"/>
      <c r="F28" s="306"/>
      <c r="G28" s="306"/>
      <c r="H28" s="306"/>
      <c r="I28" s="306"/>
      <c r="J28" s="306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06" t="s">
        <v>3566</v>
      </c>
      <c r="E30" s="306"/>
      <c r="F30" s="306"/>
      <c r="G30" s="306"/>
      <c r="H30" s="306"/>
      <c r="I30" s="306"/>
      <c r="J30" s="306"/>
      <c r="K30" s="189"/>
    </row>
    <row r="31" spans="2:11" customFormat="1" ht="15" customHeight="1">
      <c r="B31" s="192"/>
      <c r="C31" s="193"/>
      <c r="D31" s="306" t="s">
        <v>3567</v>
      </c>
      <c r="E31" s="306"/>
      <c r="F31" s="306"/>
      <c r="G31" s="306"/>
      <c r="H31" s="306"/>
      <c r="I31" s="306"/>
      <c r="J31" s="306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06" t="s">
        <v>3568</v>
      </c>
      <c r="E33" s="306"/>
      <c r="F33" s="306"/>
      <c r="G33" s="306"/>
      <c r="H33" s="306"/>
      <c r="I33" s="306"/>
      <c r="J33" s="306"/>
      <c r="K33" s="189"/>
    </row>
    <row r="34" spans="2:11" customFormat="1" ht="15" customHeight="1">
      <c r="B34" s="192"/>
      <c r="C34" s="193"/>
      <c r="D34" s="306" t="s">
        <v>3569</v>
      </c>
      <c r="E34" s="306"/>
      <c r="F34" s="306"/>
      <c r="G34" s="306"/>
      <c r="H34" s="306"/>
      <c r="I34" s="306"/>
      <c r="J34" s="306"/>
      <c r="K34" s="189"/>
    </row>
    <row r="35" spans="2:11" customFormat="1" ht="15" customHeight="1">
      <c r="B35" s="192"/>
      <c r="C35" s="193"/>
      <c r="D35" s="306" t="s">
        <v>3570</v>
      </c>
      <c r="E35" s="306"/>
      <c r="F35" s="306"/>
      <c r="G35" s="306"/>
      <c r="H35" s="306"/>
      <c r="I35" s="306"/>
      <c r="J35" s="306"/>
      <c r="K35" s="189"/>
    </row>
    <row r="36" spans="2:11" customFormat="1" ht="15" customHeight="1">
      <c r="B36" s="192"/>
      <c r="C36" s="193"/>
      <c r="D36" s="191"/>
      <c r="E36" s="194" t="s">
        <v>133</v>
      </c>
      <c r="F36" s="191"/>
      <c r="G36" s="306" t="s">
        <v>3571</v>
      </c>
      <c r="H36" s="306"/>
      <c r="I36" s="306"/>
      <c r="J36" s="306"/>
      <c r="K36" s="189"/>
    </row>
    <row r="37" spans="2:11" customFormat="1" ht="30.75" customHeight="1">
      <c r="B37" s="192"/>
      <c r="C37" s="193"/>
      <c r="D37" s="191"/>
      <c r="E37" s="194" t="s">
        <v>3572</v>
      </c>
      <c r="F37" s="191"/>
      <c r="G37" s="306" t="s">
        <v>3573</v>
      </c>
      <c r="H37" s="306"/>
      <c r="I37" s="306"/>
      <c r="J37" s="306"/>
      <c r="K37" s="189"/>
    </row>
    <row r="38" spans="2:11" customFormat="1" ht="15" customHeight="1">
      <c r="B38" s="192"/>
      <c r="C38" s="193"/>
      <c r="D38" s="191"/>
      <c r="E38" s="194" t="s">
        <v>52</v>
      </c>
      <c r="F38" s="191"/>
      <c r="G38" s="306" t="s">
        <v>3574</v>
      </c>
      <c r="H38" s="306"/>
      <c r="I38" s="306"/>
      <c r="J38" s="306"/>
      <c r="K38" s="189"/>
    </row>
    <row r="39" spans="2:11" customFormat="1" ht="15" customHeight="1">
      <c r="B39" s="192"/>
      <c r="C39" s="193"/>
      <c r="D39" s="191"/>
      <c r="E39" s="194" t="s">
        <v>53</v>
      </c>
      <c r="F39" s="191"/>
      <c r="G39" s="306" t="s">
        <v>3575</v>
      </c>
      <c r="H39" s="306"/>
      <c r="I39" s="306"/>
      <c r="J39" s="306"/>
      <c r="K39" s="189"/>
    </row>
    <row r="40" spans="2:11" customFormat="1" ht="15" customHeight="1">
      <c r="B40" s="192"/>
      <c r="C40" s="193"/>
      <c r="D40" s="191"/>
      <c r="E40" s="194" t="s">
        <v>134</v>
      </c>
      <c r="F40" s="191"/>
      <c r="G40" s="306" t="s">
        <v>3576</v>
      </c>
      <c r="H40" s="306"/>
      <c r="I40" s="306"/>
      <c r="J40" s="306"/>
      <c r="K40" s="189"/>
    </row>
    <row r="41" spans="2:11" customFormat="1" ht="15" customHeight="1">
      <c r="B41" s="192"/>
      <c r="C41" s="193"/>
      <c r="D41" s="191"/>
      <c r="E41" s="194" t="s">
        <v>135</v>
      </c>
      <c r="F41" s="191"/>
      <c r="G41" s="306" t="s">
        <v>3577</v>
      </c>
      <c r="H41" s="306"/>
      <c r="I41" s="306"/>
      <c r="J41" s="306"/>
      <c r="K41" s="189"/>
    </row>
    <row r="42" spans="2:11" customFormat="1" ht="15" customHeight="1">
      <c r="B42" s="192"/>
      <c r="C42" s="193"/>
      <c r="D42" s="191"/>
      <c r="E42" s="194" t="s">
        <v>3578</v>
      </c>
      <c r="F42" s="191"/>
      <c r="G42" s="306" t="s">
        <v>3579</v>
      </c>
      <c r="H42" s="306"/>
      <c r="I42" s="306"/>
      <c r="J42" s="306"/>
      <c r="K42" s="189"/>
    </row>
    <row r="43" spans="2:11" customFormat="1" ht="15" customHeight="1">
      <c r="B43" s="192"/>
      <c r="C43" s="193"/>
      <c r="D43" s="191"/>
      <c r="E43" s="194"/>
      <c r="F43" s="191"/>
      <c r="G43" s="306" t="s">
        <v>3580</v>
      </c>
      <c r="H43" s="306"/>
      <c r="I43" s="306"/>
      <c r="J43" s="306"/>
      <c r="K43" s="189"/>
    </row>
    <row r="44" spans="2:11" customFormat="1" ht="15" customHeight="1">
      <c r="B44" s="192"/>
      <c r="C44" s="193"/>
      <c r="D44" s="191"/>
      <c r="E44" s="194" t="s">
        <v>3581</v>
      </c>
      <c r="F44" s="191"/>
      <c r="G44" s="306" t="s">
        <v>3582</v>
      </c>
      <c r="H44" s="306"/>
      <c r="I44" s="306"/>
      <c r="J44" s="306"/>
      <c r="K44" s="189"/>
    </row>
    <row r="45" spans="2:11" customFormat="1" ht="15" customHeight="1">
      <c r="B45" s="192"/>
      <c r="C45" s="193"/>
      <c r="D45" s="191"/>
      <c r="E45" s="194" t="s">
        <v>137</v>
      </c>
      <c r="F45" s="191"/>
      <c r="G45" s="306" t="s">
        <v>3583</v>
      </c>
      <c r="H45" s="306"/>
      <c r="I45" s="306"/>
      <c r="J45" s="306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06" t="s">
        <v>3584</v>
      </c>
      <c r="E47" s="306"/>
      <c r="F47" s="306"/>
      <c r="G47" s="306"/>
      <c r="H47" s="306"/>
      <c r="I47" s="306"/>
      <c r="J47" s="306"/>
      <c r="K47" s="189"/>
    </row>
    <row r="48" spans="2:11" customFormat="1" ht="15" customHeight="1">
      <c r="B48" s="192"/>
      <c r="C48" s="193"/>
      <c r="D48" s="193"/>
      <c r="E48" s="306" t="s">
        <v>3585</v>
      </c>
      <c r="F48" s="306"/>
      <c r="G48" s="306"/>
      <c r="H48" s="306"/>
      <c r="I48" s="306"/>
      <c r="J48" s="306"/>
      <c r="K48" s="189"/>
    </row>
    <row r="49" spans="2:11" customFormat="1" ht="15" customHeight="1">
      <c r="B49" s="192"/>
      <c r="C49" s="193"/>
      <c r="D49" s="193"/>
      <c r="E49" s="306" t="s">
        <v>3586</v>
      </c>
      <c r="F49" s="306"/>
      <c r="G49" s="306"/>
      <c r="H49" s="306"/>
      <c r="I49" s="306"/>
      <c r="J49" s="306"/>
      <c r="K49" s="189"/>
    </row>
    <row r="50" spans="2:11" customFormat="1" ht="15" customHeight="1">
      <c r="B50" s="192"/>
      <c r="C50" s="193"/>
      <c r="D50" s="193"/>
      <c r="E50" s="306" t="s">
        <v>3587</v>
      </c>
      <c r="F50" s="306"/>
      <c r="G50" s="306"/>
      <c r="H50" s="306"/>
      <c r="I50" s="306"/>
      <c r="J50" s="306"/>
      <c r="K50" s="189"/>
    </row>
    <row r="51" spans="2:11" customFormat="1" ht="15" customHeight="1">
      <c r="B51" s="192"/>
      <c r="C51" s="193"/>
      <c r="D51" s="306" t="s">
        <v>3588</v>
      </c>
      <c r="E51" s="306"/>
      <c r="F51" s="306"/>
      <c r="G51" s="306"/>
      <c r="H51" s="306"/>
      <c r="I51" s="306"/>
      <c r="J51" s="306"/>
      <c r="K51" s="189"/>
    </row>
    <row r="52" spans="2:11" customFormat="1" ht="25.5" customHeight="1">
      <c r="B52" s="188"/>
      <c r="C52" s="307" t="s">
        <v>3589</v>
      </c>
      <c r="D52" s="307"/>
      <c r="E52" s="307"/>
      <c r="F52" s="307"/>
      <c r="G52" s="307"/>
      <c r="H52" s="307"/>
      <c r="I52" s="307"/>
      <c r="J52" s="307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06" t="s">
        <v>3590</v>
      </c>
      <c r="D54" s="306"/>
      <c r="E54" s="306"/>
      <c r="F54" s="306"/>
      <c r="G54" s="306"/>
      <c r="H54" s="306"/>
      <c r="I54" s="306"/>
      <c r="J54" s="306"/>
      <c r="K54" s="189"/>
    </row>
    <row r="55" spans="2:11" customFormat="1" ht="15" customHeight="1">
      <c r="B55" s="188"/>
      <c r="C55" s="306" t="s">
        <v>3591</v>
      </c>
      <c r="D55" s="306"/>
      <c r="E55" s="306"/>
      <c r="F55" s="306"/>
      <c r="G55" s="306"/>
      <c r="H55" s="306"/>
      <c r="I55" s="306"/>
      <c r="J55" s="306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06" t="s">
        <v>3592</v>
      </c>
      <c r="D57" s="306"/>
      <c r="E57" s="306"/>
      <c r="F57" s="306"/>
      <c r="G57" s="306"/>
      <c r="H57" s="306"/>
      <c r="I57" s="306"/>
      <c r="J57" s="306"/>
      <c r="K57" s="189"/>
    </row>
    <row r="58" spans="2:11" customFormat="1" ht="15" customHeight="1">
      <c r="B58" s="188"/>
      <c r="C58" s="193"/>
      <c r="D58" s="306" t="s">
        <v>3593</v>
      </c>
      <c r="E58" s="306"/>
      <c r="F58" s="306"/>
      <c r="G58" s="306"/>
      <c r="H58" s="306"/>
      <c r="I58" s="306"/>
      <c r="J58" s="306"/>
      <c r="K58" s="189"/>
    </row>
    <row r="59" spans="2:11" customFormat="1" ht="15" customHeight="1">
      <c r="B59" s="188"/>
      <c r="C59" s="193"/>
      <c r="D59" s="306" t="s">
        <v>3594</v>
      </c>
      <c r="E59" s="306"/>
      <c r="F59" s="306"/>
      <c r="G59" s="306"/>
      <c r="H59" s="306"/>
      <c r="I59" s="306"/>
      <c r="J59" s="306"/>
      <c r="K59" s="189"/>
    </row>
    <row r="60" spans="2:11" customFormat="1" ht="15" customHeight="1">
      <c r="B60" s="188"/>
      <c r="C60" s="193"/>
      <c r="D60" s="306" t="s">
        <v>3595</v>
      </c>
      <c r="E60" s="306"/>
      <c r="F60" s="306"/>
      <c r="G60" s="306"/>
      <c r="H60" s="306"/>
      <c r="I60" s="306"/>
      <c r="J60" s="306"/>
      <c r="K60" s="189"/>
    </row>
    <row r="61" spans="2:11" customFormat="1" ht="15" customHeight="1">
      <c r="B61" s="188"/>
      <c r="C61" s="193"/>
      <c r="D61" s="306" t="s">
        <v>3596</v>
      </c>
      <c r="E61" s="306"/>
      <c r="F61" s="306"/>
      <c r="G61" s="306"/>
      <c r="H61" s="306"/>
      <c r="I61" s="306"/>
      <c r="J61" s="306"/>
      <c r="K61" s="189"/>
    </row>
    <row r="62" spans="2:11" customFormat="1" ht="15" customHeight="1">
      <c r="B62" s="188"/>
      <c r="C62" s="193"/>
      <c r="D62" s="309" t="s">
        <v>3597</v>
      </c>
      <c r="E62" s="309"/>
      <c r="F62" s="309"/>
      <c r="G62" s="309"/>
      <c r="H62" s="309"/>
      <c r="I62" s="309"/>
      <c r="J62" s="309"/>
      <c r="K62" s="189"/>
    </row>
    <row r="63" spans="2:11" customFormat="1" ht="15" customHeight="1">
      <c r="B63" s="188"/>
      <c r="C63" s="193"/>
      <c r="D63" s="306" t="s">
        <v>3598</v>
      </c>
      <c r="E63" s="306"/>
      <c r="F63" s="306"/>
      <c r="G63" s="306"/>
      <c r="H63" s="306"/>
      <c r="I63" s="306"/>
      <c r="J63" s="306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06" t="s">
        <v>3599</v>
      </c>
      <c r="E65" s="306"/>
      <c r="F65" s="306"/>
      <c r="G65" s="306"/>
      <c r="H65" s="306"/>
      <c r="I65" s="306"/>
      <c r="J65" s="306"/>
      <c r="K65" s="189"/>
    </row>
    <row r="66" spans="2:11" customFormat="1" ht="15" customHeight="1">
      <c r="B66" s="188"/>
      <c r="C66" s="193"/>
      <c r="D66" s="309" t="s">
        <v>3600</v>
      </c>
      <c r="E66" s="309"/>
      <c r="F66" s="309"/>
      <c r="G66" s="309"/>
      <c r="H66" s="309"/>
      <c r="I66" s="309"/>
      <c r="J66" s="309"/>
      <c r="K66" s="189"/>
    </row>
    <row r="67" spans="2:11" customFormat="1" ht="15" customHeight="1">
      <c r="B67" s="188"/>
      <c r="C67" s="193"/>
      <c r="D67" s="306" t="s">
        <v>3601</v>
      </c>
      <c r="E67" s="306"/>
      <c r="F67" s="306"/>
      <c r="G67" s="306"/>
      <c r="H67" s="306"/>
      <c r="I67" s="306"/>
      <c r="J67" s="306"/>
      <c r="K67" s="189"/>
    </row>
    <row r="68" spans="2:11" customFormat="1" ht="15" customHeight="1">
      <c r="B68" s="188"/>
      <c r="C68" s="193"/>
      <c r="D68" s="306" t="s">
        <v>3602</v>
      </c>
      <c r="E68" s="306"/>
      <c r="F68" s="306"/>
      <c r="G68" s="306"/>
      <c r="H68" s="306"/>
      <c r="I68" s="306"/>
      <c r="J68" s="306"/>
      <c r="K68" s="189"/>
    </row>
    <row r="69" spans="2:11" customFormat="1" ht="15" customHeight="1">
      <c r="B69" s="188"/>
      <c r="C69" s="193"/>
      <c r="D69" s="306" t="s">
        <v>3603</v>
      </c>
      <c r="E69" s="306"/>
      <c r="F69" s="306"/>
      <c r="G69" s="306"/>
      <c r="H69" s="306"/>
      <c r="I69" s="306"/>
      <c r="J69" s="306"/>
      <c r="K69" s="189"/>
    </row>
    <row r="70" spans="2:11" customFormat="1" ht="15" customHeight="1">
      <c r="B70" s="188"/>
      <c r="C70" s="193"/>
      <c r="D70" s="306" t="s">
        <v>3604</v>
      </c>
      <c r="E70" s="306"/>
      <c r="F70" s="306"/>
      <c r="G70" s="306"/>
      <c r="H70" s="306"/>
      <c r="I70" s="306"/>
      <c r="J70" s="306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10" t="s">
        <v>3605</v>
      </c>
      <c r="D75" s="310"/>
      <c r="E75" s="310"/>
      <c r="F75" s="310"/>
      <c r="G75" s="310"/>
      <c r="H75" s="310"/>
      <c r="I75" s="310"/>
      <c r="J75" s="310"/>
      <c r="K75" s="206"/>
    </row>
    <row r="76" spans="2:11" customFormat="1" ht="17.25" customHeight="1">
      <c r="B76" s="205"/>
      <c r="C76" s="207" t="s">
        <v>3606</v>
      </c>
      <c r="D76" s="207"/>
      <c r="E76" s="207"/>
      <c r="F76" s="207" t="s">
        <v>3607</v>
      </c>
      <c r="G76" s="208"/>
      <c r="H76" s="207" t="s">
        <v>53</v>
      </c>
      <c r="I76" s="207" t="s">
        <v>56</v>
      </c>
      <c r="J76" s="207" t="s">
        <v>3608</v>
      </c>
      <c r="K76" s="206"/>
    </row>
    <row r="77" spans="2:11" customFormat="1" ht="17.25" customHeight="1">
      <c r="B77" s="205"/>
      <c r="C77" s="209" t="s">
        <v>3609</v>
      </c>
      <c r="D77" s="209"/>
      <c r="E77" s="209"/>
      <c r="F77" s="210" t="s">
        <v>3610</v>
      </c>
      <c r="G77" s="211"/>
      <c r="H77" s="209"/>
      <c r="I77" s="209"/>
      <c r="J77" s="209" t="s">
        <v>3611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52</v>
      </c>
      <c r="D79" s="214"/>
      <c r="E79" s="214"/>
      <c r="F79" s="215" t="s">
        <v>3612</v>
      </c>
      <c r="G79" s="216"/>
      <c r="H79" s="194" t="s">
        <v>3613</v>
      </c>
      <c r="I79" s="194" t="s">
        <v>3614</v>
      </c>
      <c r="J79" s="194">
        <v>20</v>
      </c>
      <c r="K79" s="206"/>
    </row>
    <row r="80" spans="2:11" customFormat="1" ht="15" customHeight="1">
      <c r="B80" s="205"/>
      <c r="C80" s="194" t="s">
        <v>3615</v>
      </c>
      <c r="D80" s="194"/>
      <c r="E80" s="194"/>
      <c r="F80" s="215" t="s">
        <v>3612</v>
      </c>
      <c r="G80" s="216"/>
      <c r="H80" s="194" t="s">
        <v>3616</v>
      </c>
      <c r="I80" s="194" t="s">
        <v>3614</v>
      </c>
      <c r="J80" s="194">
        <v>120</v>
      </c>
      <c r="K80" s="206"/>
    </row>
    <row r="81" spans="2:11" customFormat="1" ht="15" customHeight="1">
      <c r="B81" s="217"/>
      <c r="C81" s="194" t="s">
        <v>3617</v>
      </c>
      <c r="D81" s="194"/>
      <c r="E81" s="194"/>
      <c r="F81" s="215" t="s">
        <v>3618</v>
      </c>
      <c r="G81" s="216"/>
      <c r="H81" s="194" t="s">
        <v>3619</v>
      </c>
      <c r="I81" s="194" t="s">
        <v>3614</v>
      </c>
      <c r="J81" s="194">
        <v>50</v>
      </c>
      <c r="K81" s="206"/>
    </row>
    <row r="82" spans="2:11" customFormat="1" ht="15" customHeight="1">
      <c r="B82" s="217"/>
      <c r="C82" s="194" t="s">
        <v>3620</v>
      </c>
      <c r="D82" s="194"/>
      <c r="E82" s="194"/>
      <c r="F82" s="215" t="s">
        <v>3612</v>
      </c>
      <c r="G82" s="216"/>
      <c r="H82" s="194" t="s">
        <v>3621</v>
      </c>
      <c r="I82" s="194" t="s">
        <v>3622</v>
      </c>
      <c r="J82" s="194"/>
      <c r="K82" s="206"/>
    </row>
    <row r="83" spans="2:11" customFormat="1" ht="15" customHeight="1">
      <c r="B83" s="217"/>
      <c r="C83" s="194" t="s">
        <v>3623</v>
      </c>
      <c r="D83" s="194"/>
      <c r="E83" s="194"/>
      <c r="F83" s="215" t="s">
        <v>3618</v>
      </c>
      <c r="G83" s="194"/>
      <c r="H83" s="194" t="s">
        <v>3624</v>
      </c>
      <c r="I83" s="194" t="s">
        <v>3614</v>
      </c>
      <c r="J83" s="194">
        <v>15</v>
      </c>
      <c r="K83" s="206"/>
    </row>
    <row r="84" spans="2:11" customFormat="1" ht="15" customHeight="1">
      <c r="B84" s="217"/>
      <c r="C84" s="194" t="s">
        <v>3625</v>
      </c>
      <c r="D84" s="194"/>
      <c r="E84" s="194"/>
      <c r="F84" s="215" t="s">
        <v>3618</v>
      </c>
      <c r="G84" s="194"/>
      <c r="H84" s="194" t="s">
        <v>3626</v>
      </c>
      <c r="I84" s="194" t="s">
        <v>3614</v>
      </c>
      <c r="J84" s="194">
        <v>15</v>
      </c>
      <c r="K84" s="206"/>
    </row>
    <row r="85" spans="2:11" customFormat="1" ht="15" customHeight="1">
      <c r="B85" s="217"/>
      <c r="C85" s="194" t="s">
        <v>3627</v>
      </c>
      <c r="D85" s="194"/>
      <c r="E85" s="194"/>
      <c r="F85" s="215" t="s">
        <v>3618</v>
      </c>
      <c r="G85" s="194"/>
      <c r="H85" s="194" t="s">
        <v>3628</v>
      </c>
      <c r="I85" s="194" t="s">
        <v>3614</v>
      </c>
      <c r="J85" s="194">
        <v>20</v>
      </c>
      <c r="K85" s="206"/>
    </row>
    <row r="86" spans="2:11" customFormat="1" ht="15" customHeight="1">
      <c r="B86" s="217"/>
      <c r="C86" s="194" t="s">
        <v>3629</v>
      </c>
      <c r="D86" s="194"/>
      <c r="E86" s="194"/>
      <c r="F86" s="215" t="s">
        <v>3618</v>
      </c>
      <c r="G86" s="194"/>
      <c r="H86" s="194" t="s">
        <v>3630</v>
      </c>
      <c r="I86" s="194" t="s">
        <v>3614</v>
      </c>
      <c r="J86" s="194">
        <v>20</v>
      </c>
      <c r="K86" s="206"/>
    </row>
    <row r="87" spans="2:11" customFormat="1" ht="15" customHeight="1">
      <c r="B87" s="217"/>
      <c r="C87" s="194" t="s">
        <v>3631</v>
      </c>
      <c r="D87" s="194"/>
      <c r="E87" s="194"/>
      <c r="F87" s="215" t="s">
        <v>3618</v>
      </c>
      <c r="G87" s="216"/>
      <c r="H87" s="194" t="s">
        <v>3632</v>
      </c>
      <c r="I87" s="194" t="s">
        <v>3614</v>
      </c>
      <c r="J87" s="194">
        <v>50</v>
      </c>
      <c r="K87" s="206"/>
    </row>
    <row r="88" spans="2:11" customFormat="1" ht="15" customHeight="1">
      <c r="B88" s="217"/>
      <c r="C88" s="194" t="s">
        <v>3633</v>
      </c>
      <c r="D88" s="194"/>
      <c r="E88" s="194"/>
      <c r="F88" s="215" t="s">
        <v>3618</v>
      </c>
      <c r="G88" s="216"/>
      <c r="H88" s="194" t="s">
        <v>3634</v>
      </c>
      <c r="I88" s="194" t="s">
        <v>3614</v>
      </c>
      <c r="J88" s="194">
        <v>20</v>
      </c>
      <c r="K88" s="206"/>
    </row>
    <row r="89" spans="2:11" customFormat="1" ht="15" customHeight="1">
      <c r="B89" s="217"/>
      <c r="C89" s="194" t="s">
        <v>3635</v>
      </c>
      <c r="D89" s="194"/>
      <c r="E89" s="194"/>
      <c r="F89" s="215" t="s">
        <v>3618</v>
      </c>
      <c r="G89" s="216"/>
      <c r="H89" s="194" t="s">
        <v>3636</v>
      </c>
      <c r="I89" s="194" t="s">
        <v>3614</v>
      </c>
      <c r="J89" s="194">
        <v>20</v>
      </c>
      <c r="K89" s="206"/>
    </row>
    <row r="90" spans="2:11" customFormat="1" ht="15" customHeight="1">
      <c r="B90" s="217"/>
      <c r="C90" s="194" t="s">
        <v>3637</v>
      </c>
      <c r="D90" s="194"/>
      <c r="E90" s="194"/>
      <c r="F90" s="215" t="s">
        <v>3618</v>
      </c>
      <c r="G90" s="216"/>
      <c r="H90" s="194" t="s">
        <v>3638</v>
      </c>
      <c r="I90" s="194" t="s">
        <v>3614</v>
      </c>
      <c r="J90" s="194">
        <v>50</v>
      </c>
      <c r="K90" s="206"/>
    </row>
    <row r="91" spans="2:11" customFormat="1" ht="15" customHeight="1">
      <c r="B91" s="217"/>
      <c r="C91" s="194" t="s">
        <v>3639</v>
      </c>
      <c r="D91" s="194"/>
      <c r="E91" s="194"/>
      <c r="F91" s="215" t="s">
        <v>3618</v>
      </c>
      <c r="G91" s="216"/>
      <c r="H91" s="194" t="s">
        <v>3639</v>
      </c>
      <c r="I91" s="194" t="s">
        <v>3614</v>
      </c>
      <c r="J91" s="194">
        <v>50</v>
      </c>
      <c r="K91" s="206"/>
    </row>
    <row r="92" spans="2:11" customFormat="1" ht="15" customHeight="1">
      <c r="B92" s="217"/>
      <c r="C92" s="194" t="s">
        <v>3640</v>
      </c>
      <c r="D92" s="194"/>
      <c r="E92" s="194"/>
      <c r="F92" s="215" t="s">
        <v>3618</v>
      </c>
      <c r="G92" s="216"/>
      <c r="H92" s="194" t="s">
        <v>3641</v>
      </c>
      <c r="I92" s="194" t="s">
        <v>3614</v>
      </c>
      <c r="J92" s="194">
        <v>255</v>
      </c>
      <c r="K92" s="206"/>
    </row>
    <row r="93" spans="2:11" customFormat="1" ht="15" customHeight="1">
      <c r="B93" s="217"/>
      <c r="C93" s="194" t="s">
        <v>3642</v>
      </c>
      <c r="D93" s="194"/>
      <c r="E93" s="194"/>
      <c r="F93" s="215" t="s">
        <v>3612</v>
      </c>
      <c r="G93" s="216"/>
      <c r="H93" s="194" t="s">
        <v>3643</v>
      </c>
      <c r="I93" s="194" t="s">
        <v>3644</v>
      </c>
      <c r="J93" s="194"/>
      <c r="K93" s="206"/>
    </row>
    <row r="94" spans="2:11" customFormat="1" ht="15" customHeight="1">
      <c r="B94" s="217"/>
      <c r="C94" s="194" t="s">
        <v>3645</v>
      </c>
      <c r="D94" s="194"/>
      <c r="E94" s="194"/>
      <c r="F94" s="215" t="s">
        <v>3612</v>
      </c>
      <c r="G94" s="216"/>
      <c r="H94" s="194" t="s">
        <v>3646</v>
      </c>
      <c r="I94" s="194" t="s">
        <v>3647</v>
      </c>
      <c r="J94" s="194"/>
      <c r="K94" s="206"/>
    </row>
    <row r="95" spans="2:11" customFormat="1" ht="15" customHeight="1">
      <c r="B95" s="217"/>
      <c r="C95" s="194" t="s">
        <v>3648</v>
      </c>
      <c r="D95" s="194"/>
      <c r="E95" s="194"/>
      <c r="F95" s="215" t="s">
        <v>3612</v>
      </c>
      <c r="G95" s="216"/>
      <c r="H95" s="194" t="s">
        <v>3648</v>
      </c>
      <c r="I95" s="194" t="s">
        <v>3647</v>
      </c>
      <c r="J95" s="194"/>
      <c r="K95" s="206"/>
    </row>
    <row r="96" spans="2:11" customFormat="1" ht="15" customHeight="1">
      <c r="B96" s="217"/>
      <c r="C96" s="194" t="s">
        <v>37</v>
      </c>
      <c r="D96" s="194"/>
      <c r="E96" s="194"/>
      <c r="F96" s="215" t="s">
        <v>3612</v>
      </c>
      <c r="G96" s="216"/>
      <c r="H96" s="194" t="s">
        <v>3649</v>
      </c>
      <c r="I96" s="194" t="s">
        <v>3647</v>
      </c>
      <c r="J96" s="194"/>
      <c r="K96" s="206"/>
    </row>
    <row r="97" spans="2:11" customFormat="1" ht="15" customHeight="1">
      <c r="B97" s="217"/>
      <c r="C97" s="194" t="s">
        <v>47</v>
      </c>
      <c r="D97" s="194"/>
      <c r="E97" s="194"/>
      <c r="F97" s="215" t="s">
        <v>3612</v>
      </c>
      <c r="G97" s="216"/>
      <c r="H97" s="194" t="s">
        <v>3650</v>
      </c>
      <c r="I97" s="194" t="s">
        <v>3647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10" t="s">
        <v>3651</v>
      </c>
      <c r="D102" s="310"/>
      <c r="E102" s="310"/>
      <c r="F102" s="310"/>
      <c r="G102" s="310"/>
      <c r="H102" s="310"/>
      <c r="I102" s="310"/>
      <c r="J102" s="310"/>
      <c r="K102" s="206"/>
    </row>
    <row r="103" spans="2:11" customFormat="1" ht="17.25" customHeight="1">
      <c r="B103" s="205"/>
      <c r="C103" s="207" t="s">
        <v>3606</v>
      </c>
      <c r="D103" s="207"/>
      <c r="E103" s="207"/>
      <c r="F103" s="207" t="s">
        <v>3607</v>
      </c>
      <c r="G103" s="208"/>
      <c r="H103" s="207" t="s">
        <v>53</v>
      </c>
      <c r="I103" s="207" t="s">
        <v>56</v>
      </c>
      <c r="J103" s="207" t="s">
        <v>3608</v>
      </c>
      <c r="K103" s="206"/>
    </row>
    <row r="104" spans="2:11" customFormat="1" ht="17.25" customHeight="1">
      <c r="B104" s="205"/>
      <c r="C104" s="209" t="s">
        <v>3609</v>
      </c>
      <c r="D104" s="209"/>
      <c r="E104" s="209"/>
      <c r="F104" s="210" t="s">
        <v>3610</v>
      </c>
      <c r="G104" s="211"/>
      <c r="H104" s="209"/>
      <c r="I104" s="209"/>
      <c r="J104" s="209" t="s">
        <v>3611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52</v>
      </c>
      <c r="D106" s="214"/>
      <c r="E106" s="214"/>
      <c r="F106" s="215" t="s">
        <v>3612</v>
      </c>
      <c r="G106" s="194"/>
      <c r="H106" s="194" t="s">
        <v>3652</v>
      </c>
      <c r="I106" s="194" t="s">
        <v>3614</v>
      </c>
      <c r="J106" s="194">
        <v>20</v>
      </c>
      <c r="K106" s="206"/>
    </row>
    <row r="107" spans="2:11" customFormat="1" ht="15" customHeight="1">
      <c r="B107" s="205"/>
      <c r="C107" s="194" t="s">
        <v>3615</v>
      </c>
      <c r="D107" s="194"/>
      <c r="E107" s="194"/>
      <c r="F107" s="215" t="s">
        <v>3612</v>
      </c>
      <c r="G107" s="194"/>
      <c r="H107" s="194" t="s">
        <v>3652</v>
      </c>
      <c r="I107" s="194" t="s">
        <v>3614</v>
      </c>
      <c r="J107" s="194">
        <v>120</v>
      </c>
      <c r="K107" s="206"/>
    </row>
    <row r="108" spans="2:11" customFormat="1" ht="15" customHeight="1">
      <c r="B108" s="217"/>
      <c r="C108" s="194" t="s">
        <v>3617</v>
      </c>
      <c r="D108" s="194"/>
      <c r="E108" s="194"/>
      <c r="F108" s="215" t="s">
        <v>3618</v>
      </c>
      <c r="G108" s="194"/>
      <c r="H108" s="194" t="s">
        <v>3652</v>
      </c>
      <c r="I108" s="194" t="s">
        <v>3614</v>
      </c>
      <c r="J108" s="194">
        <v>50</v>
      </c>
      <c r="K108" s="206"/>
    </row>
    <row r="109" spans="2:11" customFormat="1" ht="15" customHeight="1">
      <c r="B109" s="217"/>
      <c r="C109" s="194" t="s">
        <v>3620</v>
      </c>
      <c r="D109" s="194"/>
      <c r="E109" s="194"/>
      <c r="F109" s="215" t="s">
        <v>3612</v>
      </c>
      <c r="G109" s="194"/>
      <c r="H109" s="194" t="s">
        <v>3652</v>
      </c>
      <c r="I109" s="194" t="s">
        <v>3622</v>
      </c>
      <c r="J109" s="194"/>
      <c r="K109" s="206"/>
    </row>
    <row r="110" spans="2:11" customFormat="1" ht="15" customHeight="1">
      <c r="B110" s="217"/>
      <c r="C110" s="194" t="s">
        <v>3631</v>
      </c>
      <c r="D110" s="194"/>
      <c r="E110" s="194"/>
      <c r="F110" s="215" t="s">
        <v>3618</v>
      </c>
      <c r="G110" s="194"/>
      <c r="H110" s="194" t="s">
        <v>3652</v>
      </c>
      <c r="I110" s="194" t="s">
        <v>3614</v>
      </c>
      <c r="J110" s="194">
        <v>50</v>
      </c>
      <c r="K110" s="206"/>
    </row>
    <row r="111" spans="2:11" customFormat="1" ht="15" customHeight="1">
      <c r="B111" s="217"/>
      <c r="C111" s="194" t="s">
        <v>3639</v>
      </c>
      <c r="D111" s="194"/>
      <c r="E111" s="194"/>
      <c r="F111" s="215" t="s">
        <v>3618</v>
      </c>
      <c r="G111" s="194"/>
      <c r="H111" s="194" t="s">
        <v>3652</v>
      </c>
      <c r="I111" s="194" t="s">
        <v>3614</v>
      </c>
      <c r="J111" s="194">
        <v>50</v>
      </c>
      <c r="K111" s="206"/>
    </row>
    <row r="112" spans="2:11" customFormat="1" ht="15" customHeight="1">
      <c r="B112" s="217"/>
      <c r="C112" s="194" t="s">
        <v>3637</v>
      </c>
      <c r="D112" s="194"/>
      <c r="E112" s="194"/>
      <c r="F112" s="215" t="s">
        <v>3618</v>
      </c>
      <c r="G112" s="194"/>
      <c r="H112" s="194" t="s">
        <v>3652</v>
      </c>
      <c r="I112" s="194" t="s">
        <v>3614</v>
      </c>
      <c r="J112" s="194">
        <v>50</v>
      </c>
      <c r="K112" s="206"/>
    </row>
    <row r="113" spans="2:11" customFormat="1" ht="15" customHeight="1">
      <c r="B113" s="217"/>
      <c r="C113" s="194" t="s">
        <v>52</v>
      </c>
      <c r="D113" s="194"/>
      <c r="E113" s="194"/>
      <c r="F113" s="215" t="s">
        <v>3612</v>
      </c>
      <c r="G113" s="194"/>
      <c r="H113" s="194" t="s">
        <v>3653</v>
      </c>
      <c r="I113" s="194" t="s">
        <v>3614</v>
      </c>
      <c r="J113" s="194">
        <v>20</v>
      </c>
      <c r="K113" s="206"/>
    </row>
    <row r="114" spans="2:11" customFormat="1" ht="15" customHeight="1">
      <c r="B114" s="217"/>
      <c r="C114" s="194" t="s">
        <v>3654</v>
      </c>
      <c r="D114" s="194"/>
      <c r="E114" s="194"/>
      <c r="F114" s="215" t="s">
        <v>3612</v>
      </c>
      <c r="G114" s="194"/>
      <c r="H114" s="194" t="s">
        <v>3655</v>
      </c>
      <c r="I114" s="194" t="s">
        <v>3614</v>
      </c>
      <c r="J114" s="194">
        <v>120</v>
      </c>
      <c r="K114" s="206"/>
    </row>
    <row r="115" spans="2:11" customFormat="1" ht="15" customHeight="1">
      <c r="B115" s="217"/>
      <c r="C115" s="194" t="s">
        <v>37</v>
      </c>
      <c r="D115" s="194"/>
      <c r="E115" s="194"/>
      <c r="F115" s="215" t="s">
        <v>3612</v>
      </c>
      <c r="G115" s="194"/>
      <c r="H115" s="194" t="s">
        <v>3656</v>
      </c>
      <c r="I115" s="194" t="s">
        <v>3647</v>
      </c>
      <c r="J115" s="194"/>
      <c r="K115" s="206"/>
    </row>
    <row r="116" spans="2:11" customFormat="1" ht="15" customHeight="1">
      <c r="B116" s="217"/>
      <c r="C116" s="194" t="s">
        <v>47</v>
      </c>
      <c r="D116" s="194"/>
      <c r="E116" s="194"/>
      <c r="F116" s="215" t="s">
        <v>3612</v>
      </c>
      <c r="G116" s="194"/>
      <c r="H116" s="194" t="s">
        <v>3657</v>
      </c>
      <c r="I116" s="194" t="s">
        <v>3647</v>
      </c>
      <c r="J116" s="194"/>
      <c r="K116" s="206"/>
    </row>
    <row r="117" spans="2:11" customFormat="1" ht="15" customHeight="1">
      <c r="B117" s="217"/>
      <c r="C117" s="194" t="s">
        <v>56</v>
      </c>
      <c r="D117" s="194"/>
      <c r="E117" s="194"/>
      <c r="F117" s="215" t="s">
        <v>3612</v>
      </c>
      <c r="G117" s="194"/>
      <c r="H117" s="194" t="s">
        <v>3658</v>
      </c>
      <c r="I117" s="194" t="s">
        <v>3659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08" t="s">
        <v>3660</v>
      </c>
      <c r="D122" s="308"/>
      <c r="E122" s="308"/>
      <c r="F122" s="308"/>
      <c r="G122" s="308"/>
      <c r="H122" s="308"/>
      <c r="I122" s="308"/>
      <c r="J122" s="308"/>
      <c r="K122" s="232"/>
    </row>
    <row r="123" spans="2:11" customFormat="1" ht="17.25" customHeight="1">
      <c r="B123" s="233"/>
      <c r="C123" s="207" t="s">
        <v>3606</v>
      </c>
      <c r="D123" s="207"/>
      <c r="E123" s="207"/>
      <c r="F123" s="207" t="s">
        <v>3607</v>
      </c>
      <c r="G123" s="208"/>
      <c r="H123" s="207" t="s">
        <v>53</v>
      </c>
      <c r="I123" s="207" t="s">
        <v>56</v>
      </c>
      <c r="J123" s="207" t="s">
        <v>3608</v>
      </c>
      <c r="K123" s="234"/>
    </row>
    <row r="124" spans="2:11" customFormat="1" ht="17.25" customHeight="1">
      <c r="B124" s="233"/>
      <c r="C124" s="209" t="s">
        <v>3609</v>
      </c>
      <c r="D124" s="209"/>
      <c r="E124" s="209"/>
      <c r="F124" s="210" t="s">
        <v>3610</v>
      </c>
      <c r="G124" s="211"/>
      <c r="H124" s="209"/>
      <c r="I124" s="209"/>
      <c r="J124" s="209" t="s">
        <v>3611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3615</v>
      </c>
      <c r="D126" s="214"/>
      <c r="E126" s="214"/>
      <c r="F126" s="215" t="s">
        <v>3612</v>
      </c>
      <c r="G126" s="194"/>
      <c r="H126" s="194" t="s">
        <v>3652</v>
      </c>
      <c r="I126" s="194" t="s">
        <v>3614</v>
      </c>
      <c r="J126" s="194">
        <v>120</v>
      </c>
      <c r="K126" s="238"/>
    </row>
    <row r="127" spans="2:11" customFormat="1" ht="15" customHeight="1">
      <c r="B127" s="235"/>
      <c r="C127" s="194" t="s">
        <v>3661</v>
      </c>
      <c r="D127" s="194"/>
      <c r="E127" s="194"/>
      <c r="F127" s="215" t="s">
        <v>3612</v>
      </c>
      <c r="G127" s="194"/>
      <c r="H127" s="194" t="s">
        <v>3662</v>
      </c>
      <c r="I127" s="194" t="s">
        <v>3614</v>
      </c>
      <c r="J127" s="194" t="s">
        <v>3663</v>
      </c>
      <c r="K127" s="238"/>
    </row>
    <row r="128" spans="2:11" customFormat="1" ht="15" customHeight="1">
      <c r="B128" s="235"/>
      <c r="C128" s="194" t="s">
        <v>3560</v>
      </c>
      <c r="D128" s="194"/>
      <c r="E128" s="194"/>
      <c r="F128" s="215" t="s">
        <v>3612</v>
      </c>
      <c r="G128" s="194"/>
      <c r="H128" s="194" t="s">
        <v>3664</v>
      </c>
      <c r="I128" s="194" t="s">
        <v>3614</v>
      </c>
      <c r="J128" s="194" t="s">
        <v>3663</v>
      </c>
      <c r="K128" s="238"/>
    </row>
    <row r="129" spans="2:11" customFormat="1" ht="15" customHeight="1">
      <c r="B129" s="235"/>
      <c r="C129" s="194" t="s">
        <v>3623</v>
      </c>
      <c r="D129" s="194"/>
      <c r="E129" s="194"/>
      <c r="F129" s="215" t="s">
        <v>3618</v>
      </c>
      <c r="G129" s="194"/>
      <c r="H129" s="194" t="s">
        <v>3624</v>
      </c>
      <c r="I129" s="194" t="s">
        <v>3614</v>
      </c>
      <c r="J129" s="194">
        <v>15</v>
      </c>
      <c r="K129" s="238"/>
    </row>
    <row r="130" spans="2:11" customFormat="1" ht="15" customHeight="1">
      <c r="B130" s="235"/>
      <c r="C130" s="194" t="s">
        <v>3625</v>
      </c>
      <c r="D130" s="194"/>
      <c r="E130" s="194"/>
      <c r="F130" s="215" t="s">
        <v>3618</v>
      </c>
      <c r="G130" s="194"/>
      <c r="H130" s="194" t="s">
        <v>3626</v>
      </c>
      <c r="I130" s="194" t="s">
        <v>3614</v>
      </c>
      <c r="J130" s="194">
        <v>15</v>
      </c>
      <c r="K130" s="238"/>
    </row>
    <row r="131" spans="2:11" customFormat="1" ht="15" customHeight="1">
      <c r="B131" s="235"/>
      <c r="C131" s="194" t="s">
        <v>3627</v>
      </c>
      <c r="D131" s="194"/>
      <c r="E131" s="194"/>
      <c r="F131" s="215" t="s">
        <v>3618</v>
      </c>
      <c r="G131" s="194"/>
      <c r="H131" s="194" t="s">
        <v>3628</v>
      </c>
      <c r="I131" s="194" t="s">
        <v>3614</v>
      </c>
      <c r="J131" s="194">
        <v>20</v>
      </c>
      <c r="K131" s="238"/>
    </row>
    <row r="132" spans="2:11" customFormat="1" ht="15" customHeight="1">
      <c r="B132" s="235"/>
      <c r="C132" s="194" t="s">
        <v>3629</v>
      </c>
      <c r="D132" s="194"/>
      <c r="E132" s="194"/>
      <c r="F132" s="215" t="s">
        <v>3618</v>
      </c>
      <c r="G132" s="194"/>
      <c r="H132" s="194" t="s">
        <v>3630</v>
      </c>
      <c r="I132" s="194" t="s">
        <v>3614</v>
      </c>
      <c r="J132" s="194">
        <v>20</v>
      </c>
      <c r="K132" s="238"/>
    </row>
    <row r="133" spans="2:11" customFormat="1" ht="15" customHeight="1">
      <c r="B133" s="235"/>
      <c r="C133" s="194" t="s">
        <v>3617</v>
      </c>
      <c r="D133" s="194"/>
      <c r="E133" s="194"/>
      <c r="F133" s="215" t="s">
        <v>3618</v>
      </c>
      <c r="G133" s="194"/>
      <c r="H133" s="194" t="s">
        <v>3652</v>
      </c>
      <c r="I133" s="194" t="s">
        <v>3614</v>
      </c>
      <c r="J133" s="194">
        <v>50</v>
      </c>
      <c r="K133" s="238"/>
    </row>
    <row r="134" spans="2:11" customFormat="1" ht="15" customHeight="1">
      <c r="B134" s="235"/>
      <c r="C134" s="194" t="s">
        <v>3631</v>
      </c>
      <c r="D134" s="194"/>
      <c r="E134" s="194"/>
      <c r="F134" s="215" t="s">
        <v>3618</v>
      </c>
      <c r="G134" s="194"/>
      <c r="H134" s="194" t="s">
        <v>3652</v>
      </c>
      <c r="I134" s="194" t="s">
        <v>3614</v>
      </c>
      <c r="J134" s="194">
        <v>50</v>
      </c>
      <c r="K134" s="238"/>
    </row>
    <row r="135" spans="2:11" customFormat="1" ht="15" customHeight="1">
      <c r="B135" s="235"/>
      <c r="C135" s="194" t="s">
        <v>3637</v>
      </c>
      <c r="D135" s="194"/>
      <c r="E135" s="194"/>
      <c r="F135" s="215" t="s">
        <v>3618</v>
      </c>
      <c r="G135" s="194"/>
      <c r="H135" s="194" t="s">
        <v>3652</v>
      </c>
      <c r="I135" s="194" t="s">
        <v>3614</v>
      </c>
      <c r="J135" s="194">
        <v>50</v>
      </c>
      <c r="K135" s="238"/>
    </row>
    <row r="136" spans="2:11" customFormat="1" ht="15" customHeight="1">
      <c r="B136" s="235"/>
      <c r="C136" s="194" t="s">
        <v>3639</v>
      </c>
      <c r="D136" s="194"/>
      <c r="E136" s="194"/>
      <c r="F136" s="215" t="s">
        <v>3618</v>
      </c>
      <c r="G136" s="194"/>
      <c r="H136" s="194" t="s">
        <v>3652</v>
      </c>
      <c r="I136" s="194" t="s">
        <v>3614</v>
      </c>
      <c r="J136" s="194">
        <v>50</v>
      </c>
      <c r="K136" s="238"/>
    </row>
    <row r="137" spans="2:11" customFormat="1" ht="15" customHeight="1">
      <c r="B137" s="235"/>
      <c r="C137" s="194" t="s">
        <v>3640</v>
      </c>
      <c r="D137" s="194"/>
      <c r="E137" s="194"/>
      <c r="F137" s="215" t="s">
        <v>3618</v>
      </c>
      <c r="G137" s="194"/>
      <c r="H137" s="194" t="s">
        <v>3665</v>
      </c>
      <c r="I137" s="194" t="s">
        <v>3614</v>
      </c>
      <c r="J137" s="194">
        <v>255</v>
      </c>
      <c r="K137" s="238"/>
    </row>
    <row r="138" spans="2:11" customFormat="1" ht="15" customHeight="1">
      <c r="B138" s="235"/>
      <c r="C138" s="194" t="s">
        <v>3642</v>
      </c>
      <c r="D138" s="194"/>
      <c r="E138" s="194"/>
      <c r="F138" s="215" t="s">
        <v>3612</v>
      </c>
      <c r="G138" s="194"/>
      <c r="H138" s="194" t="s">
        <v>3666</v>
      </c>
      <c r="I138" s="194" t="s">
        <v>3644</v>
      </c>
      <c r="J138" s="194"/>
      <c r="K138" s="238"/>
    </row>
    <row r="139" spans="2:11" customFormat="1" ht="15" customHeight="1">
      <c r="B139" s="235"/>
      <c r="C139" s="194" t="s">
        <v>3645</v>
      </c>
      <c r="D139" s="194"/>
      <c r="E139" s="194"/>
      <c r="F139" s="215" t="s">
        <v>3612</v>
      </c>
      <c r="G139" s="194"/>
      <c r="H139" s="194" t="s">
        <v>3667</v>
      </c>
      <c r="I139" s="194" t="s">
        <v>3647</v>
      </c>
      <c r="J139" s="194"/>
      <c r="K139" s="238"/>
    </row>
    <row r="140" spans="2:11" customFormat="1" ht="15" customHeight="1">
      <c r="B140" s="235"/>
      <c r="C140" s="194" t="s">
        <v>3648</v>
      </c>
      <c r="D140" s="194"/>
      <c r="E140" s="194"/>
      <c r="F140" s="215" t="s">
        <v>3612</v>
      </c>
      <c r="G140" s="194"/>
      <c r="H140" s="194" t="s">
        <v>3648</v>
      </c>
      <c r="I140" s="194" t="s">
        <v>3647</v>
      </c>
      <c r="J140" s="194"/>
      <c r="K140" s="238"/>
    </row>
    <row r="141" spans="2:11" customFormat="1" ht="15" customHeight="1">
      <c r="B141" s="235"/>
      <c r="C141" s="194" t="s">
        <v>37</v>
      </c>
      <c r="D141" s="194"/>
      <c r="E141" s="194"/>
      <c r="F141" s="215" t="s">
        <v>3612</v>
      </c>
      <c r="G141" s="194"/>
      <c r="H141" s="194" t="s">
        <v>3668</v>
      </c>
      <c r="I141" s="194" t="s">
        <v>3647</v>
      </c>
      <c r="J141" s="194"/>
      <c r="K141" s="238"/>
    </row>
    <row r="142" spans="2:11" customFormat="1" ht="15" customHeight="1">
      <c r="B142" s="235"/>
      <c r="C142" s="194" t="s">
        <v>3669</v>
      </c>
      <c r="D142" s="194"/>
      <c r="E142" s="194"/>
      <c r="F142" s="215" t="s">
        <v>3612</v>
      </c>
      <c r="G142" s="194"/>
      <c r="H142" s="194" t="s">
        <v>3670</v>
      </c>
      <c r="I142" s="194" t="s">
        <v>3647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10" t="s">
        <v>3671</v>
      </c>
      <c r="D147" s="310"/>
      <c r="E147" s="310"/>
      <c r="F147" s="310"/>
      <c r="G147" s="310"/>
      <c r="H147" s="310"/>
      <c r="I147" s="310"/>
      <c r="J147" s="310"/>
      <c r="K147" s="206"/>
    </row>
    <row r="148" spans="2:11" customFormat="1" ht="17.25" customHeight="1">
      <c r="B148" s="205"/>
      <c r="C148" s="207" t="s">
        <v>3606</v>
      </c>
      <c r="D148" s="207"/>
      <c r="E148" s="207"/>
      <c r="F148" s="207" t="s">
        <v>3607</v>
      </c>
      <c r="G148" s="208"/>
      <c r="H148" s="207" t="s">
        <v>53</v>
      </c>
      <c r="I148" s="207" t="s">
        <v>56</v>
      </c>
      <c r="J148" s="207" t="s">
        <v>3608</v>
      </c>
      <c r="K148" s="206"/>
    </row>
    <row r="149" spans="2:11" customFormat="1" ht="17.25" customHeight="1">
      <c r="B149" s="205"/>
      <c r="C149" s="209" t="s">
        <v>3609</v>
      </c>
      <c r="D149" s="209"/>
      <c r="E149" s="209"/>
      <c r="F149" s="210" t="s">
        <v>3610</v>
      </c>
      <c r="G149" s="211"/>
      <c r="H149" s="209"/>
      <c r="I149" s="209"/>
      <c r="J149" s="209" t="s">
        <v>3611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3615</v>
      </c>
      <c r="D151" s="194"/>
      <c r="E151" s="194"/>
      <c r="F151" s="243" t="s">
        <v>3612</v>
      </c>
      <c r="G151" s="194"/>
      <c r="H151" s="242" t="s">
        <v>3652</v>
      </c>
      <c r="I151" s="242" t="s">
        <v>3614</v>
      </c>
      <c r="J151" s="242">
        <v>120</v>
      </c>
      <c r="K151" s="238"/>
    </row>
    <row r="152" spans="2:11" customFormat="1" ht="15" customHeight="1">
      <c r="B152" s="217"/>
      <c r="C152" s="242" t="s">
        <v>3661</v>
      </c>
      <c r="D152" s="194"/>
      <c r="E152" s="194"/>
      <c r="F152" s="243" t="s">
        <v>3612</v>
      </c>
      <c r="G152" s="194"/>
      <c r="H152" s="242" t="s">
        <v>3672</v>
      </c>
      <c r="I152" s="242" t="s">
        <v>3614</v>
      </c>
      <c r="J152" s="242" t="s">
        <v>3663</v>
      </c>
      <c r="K152" s="238"/>
    </row>
    <row r="153" spans="2:11" customFormat="1" ht="15" customHeight="1">
      <c r="B153" s="217"/>
      <c r="C153" s="242" t="s">
        <v>3560</v>
      </c>
      <c r="D153" s="194"/>
      <c r="E153" s="194"/>
      <c r="F153" s="243" t="s">
        <v>3612</v>
      </c>
      <c r="G153" s="194"/>
      <c r="H153" s="242" t="s">
        <v>3673</v>
      </c>
      <c r="I153" s="242" t="s">
        <v>3614</v>
      </c>
      <c r="J153" s="242" t="s">
        <v>3663</v>
      </c>
      <c r="K153" s="238"/>
    </row>
    <row r="154" spans="2:11" customFormat="1" ht="15" customHeight="1">
      <c r="B154" s="217"/>
      <c r="C154" s="242" t="s">
        <v>3617</v>
      </c>
      <c r="D154" s="194"/>
      <c r="E154" s="194"/>
      <c r="F154" s="243" t="s">
        <v>3618</v>
      </c>
      <c r="G154" s="194"/>
      <c r="H154" s="242" t="s">
        <v>3652</v>
      </c>
      <c r="I154" s="242" t="s">
        <v>3614</v>
      </c>
      <c r="J154" s="242">
        <v>50</v>
      </c>
      <c r="K154" s="238"/>
    </row>
    <row r="155" spans="2:11" customFormat="1" ht="15" customHeight="1">
      <c r="B155" s="217"/>
      <c r="C155" s="242" t="s">
        <v>3620</v>
      </c>
      <c r="D155" s="194"/>
      <c r="E155" s="194"/>
      <c r="F155" s="243" t="s">
        <v>3612</v>
      </c>
      <c r="G155" s="194"/>
      <c r="H155" s="242" t="s">
        <v>3652</v>
      </c>
      <c r="I155" s="242" t="s">
        <v>3622</v>
      </c>
      <c r="J155" s="242"/>
      <c r="K155" s="238"/>
    </row>
    <row r="156" spans="2:11" customFormat="1" ht="15" customHeight="1">
      <c r="B156" s="217"/>
      <c r="C156" s="242" t="s">
        <v>3631</v>
      </c>
      <c r="D156" s="194"/>
      <c r="E156" s="194"/>
      <c r="F156" s="243" t="s">
        <v>3618</v>
      </c>
      <c r="G156" s="194"/>
      <c r="H156" s="242" t="s">
        <v>3652</v>
      </c>
      <c r="I156" s="242" t="s">
        <v>3614</v>
      </c>
      <c r="J156" s="242">
        <v>50</v>
      </c>
      <c r="K156" s="238"/>
    </row>
    <row r="157" spans="2:11" customFormat="1" ht="15" customHeight="1">
      <c r="B157" s="217"/>
      <c r="C157" s="242" t="s">
        <v>3639</v>
      </c>
      <c r="D157" s="194"/>
      <c r="E157" s="194"/>
      <c r="F157" s="243" t="s">
        <v>3618</v>
      </c>
      <c r="G157" s="194"/>
      <c r="H157" s="242" t="s">
        <v>3652</v>
      </c>
      <c r="I157" s="242" t="s">
        <v>3614</v>
      </c>
      <c r="J157" s="242">
        <v>50</v>
      </c>
      <c r="K157" s="238"/>
    </row>
    <row r="158" spans="2:11" customFormat="1" ht="15" customHeight="1">
      <c r="B158" s="217"/>
      <c r="C158" s="242" t="s">
        <v>3637</v>
      </c>
      <c r="D158" s="194"/>
      <c r="E158" s="194"/>
      <c r="F158" s="243" t="s">
        <v>3618</v>
      </c>
      <c r="G158" s="194"/>
      <c r="H158" s="242" t="s">
        <v>3652</v>
      </c>
      <c r="I158" s="242" t="s">
        <v>3614</v>
      </c>
      <c r="J158" s="242">
        <v>50</v>
      </c>
      <c r="K158" s="238"/>
    </row>
    <row r="159" spans="2:11" customFormat="1" ht="15" customHeight="1">
      <c r="B159" s="217"/>
      <c r="C159" s="242" t="s">
        <v>81</v>
      </c>
      <c r="D159" s="194"/>
      <c r="E159" s="194"/>
      <c r="F159" s="243" t="s">
        <v>3612</v>
      </c>
      <c r="G159" s="194"/>
      <c r="H159" s="242" t="s">
        <v>3674</v>
      </c>
      <c r="I159" s="242" t="s">
        <v>3614</v>
      </c>
      <c r="J159" s="242" t="s">
        <v>3675</v>
      </c>
      <c r="K159" s="238"/>
    </row>
    <row r="160" spans="2:11" customFormat="1" ht="15" customHeight="1">
      <c r="B160" s="217"/>
      <c r="C160" s="242" t="s">
        <v>3676</v>
      </c>
      <c r="D160" s="194"/>
      <c r="E160" s="194"/>
      <c r="F160" s="243" t="s">
        <v>3612</v>
      </c>
      <c r="G160" s="194"/>
      <c r="H160" s="242" t="s">
        <v>3677</v>
      </c>
      <c r="I160" s="242" t="s">
        <v>3647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08" t="s">
        <v>3678</v>
      </c>
      <c r="D165" s="308"/>
      <c r="E165" s="308"/>
      <c r="F165" s="308"/>
      <c r="G165" s="308"/>
      <c r="H165" s="308"/>
      <c r="I165" s="308"/>
      <c r="J165" s="308"/>
      <c r="K165" s="187"/>
    </row>
    <row r="166" spans="2:11" customFormat="1" ht="17.25" customHeight="1">
      <c r="B166" s="186"/>
      <c r="C166" s="207" t="s">
        <v>3606</v>
      </c>
      <c r="D166" s="207"/>
      <c r="E166" s="207"/>
      <c r="F166" s="207" t="s">
        <v>3607</v>
      </c>
      <c r="G166" s="247"/>
      <c r="H166" s="248" t="s">
        <v>53</v>
      </c>
      <c r="I166" s="248" t="s">
        <v>56</v>
      </c>
      <c r="J166" s="207" t="s">
        <v>3608</v>
      </c>
      <c r="K166" s="187"/>
    </row>
    <row r="167" spans="2:11" customFormat="1" ht="17.25" customHeight="1">
      <c r="B167" s="188"/>
      <c r="C167" s="209" t="s">
        <v>3609</v>
      </c>
      <c r="D167" s="209"/>
      <c r="E167" s="209"/>
      <c r="F167" s="210" t="s">
        <v>3610</v>
      </c>
      <c r="G167" s="249"/>
      <c r="H167" s="250"/>
      <c r="I167" s="250"/>
      <c r="J167" s="209" t="s">
        <v>3611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3615</v>
      </c>
      <c r="D169" s="194"/>
      <c r="E169" s="194"/>
      <c r="F169" s="215" t="s">
        <v>3612</v>
      </c>
      <c r="G169" s="194"/>
      <c r="H169" s="194" t="s">
        <v>3652</v>
      </c>
      <c r="I169" s="194" t="s">
        <v>3614</v>
      </c>
      <c r="J169" s="194">
        <v>120</v>
      </c>
      <c r="K169" s="238"/>
    </row>
    <row r="170" spans="2:11" customFormat="1" ht="15" customHeight="1">
      <c r="B170" s="217"/>
      <c r="C170" s="194" t="s">
        <v>3661</v>
      </c>
      <c r="D170" s="194"/>
      <c r="E170" s="194"/>
      <c r="F170" s="215" t="s">
        <v>3612</v>
      </c>
      <c r="G170" s="194"/>
      <c r="H170" s="194" t="s">
        <v>3662</v>
      </c>
      <c r="I170" s="194" t="s">
        <v>3614</v>
      </c>
      <c r="J170" s="194" t="s">
        <v>3663</v>
      </c>
      <c r="K170" s="238"/>
    </row>
    <row r="171" spans="2:11" customFormat="1" ht="15" customHeight="1">
      <c r="B171" s="217"/>
      <c r="C171" s="194" t="s">
        <v>3560</v>
      </c>
      <c r="D171" s="194"/>
      <c r="E171" s="194"/>
      <c r="F171" s="215" t="s">
        <v>3612</v>
      </c>
      <c r="G171" s="194"/>
      <c r="H171" s="194" t="s">
        <v>3679</v>
      </c>
      <c r="I171" s="194" t="s">
        <v>3614</v>
      </c>
      <c r="J171" s="194" t="s">
        <v>3663</v>
      </c>
      <c r="K171" s="238"/>
    </row>
    <row r="172" spans="2:11" customFormat="1" ht="15" customHeight="1">
      <c r="B172" s="217"/>
      <c r="C172" s="194" t="s">
        <v>3617</v>
      </c>
      <c r="D172" s="194"/>
      <c r="E172" s="194"/>
      <c r="F172" s="215" t="s">
        <v>3618</v>
      </c>
      <c r="G172" s="194"/>
      <c r="H172" s="194" t="s">
        <v>3679</v>
      </c>
      <c r="I172" s="194" t="s">
        <v>3614</v>
      </c>
      <c r="J172" s="194">
        <v>50</v>
      </c>
      <c r="K172" s="238"/>
    </row>
    <row r="173" spans="2:11" customFormat="1" ht="15" customHeight="1">
      <c r="B173" s="217"/>
      <c r="C173" s="194" t="s">
        <v>3620</v>
      </c>
      <c r="D173" s="194"/>
      <c r="E173" s="194"/>
      <c r="F173" s="215" t="s">
        <v>3612</v>
      </c>
      <c r="G173" s="194"/>
      <c r="H173" s="194" t="s">
        <v>3679</v>
      </c>
      <c r="I173" s="194" t="s">
        <v>3622</v>
      </c>
      <c r="J173" s="194"/>
      <c r="K173" s="238"/>
    </row>
    <row r="174" spans="2:11" customFormat="1" ht="15" customHeight="1">
      <c r="B174" s="217"/>
      <c r="C174" s="194" t="s">
        <v>3631</v>
      </c>
      <c r="D174" s="194"/>
      <c r="E174" s="194"/>
      <c r="F174" s="215" t="s">
        <v>3618</v>
      </c>
      <c r="G174" s="194"/>
      <c r="H174" s="194" t="s">
        <v>3679</v>
      </c>
      <c r="I174" s="194" t="s">
        <v>3614</v>
      </c>
      <c r="J174" s="194">
        <v>50</v>
      </c>
      <c r="K174" s="238"/>
    </row>
    <row r="175" spans="2:11" customFormat="1" ht="15" customHeight="1">
      <c r="B175" s="217"/>
      <c r="C175" s="194" t="s">
        <v>3639</v>
      </c>
      <c r="D175" s="194"/>
      <c r="E175" s="194"/>
      <c r="F175" s="215" t="s">
        <v>3618</v>
      </c>
      <c r="G175" s="194"/>
      <c r="H175" s="194" t="s">
        <v>3679</v>
      </c>
      <c r="I175" s="194" t="s">
        <v>3614</v>
      </c>
      <c r="J175" s="194">
        <v>50</v>
      </c>
      <c r="K175" s="238"/>
    </row>
    <row r="176" spans="2:11" customFormat="1" ht="15" customHeight="1">
      <c r="B176" s="217"/>
      <c r="C176" s="194" t="s">
        <v>3637</v>
      </c>
      <c r="D176" s="194"/>
      <c r="E176" s="194"/>
      <c r="F176" s="215" t="s">
        <v>3618</v>
      </c>
      <c r="G176" s="194"/>
      <c r="H176" s="194" t="s">
        <v>3679</v>
      </c>
      <c r="I176" s="194" t="s">
        <v>3614</v>
      </c>
      <c r="J176" s="194">
        <v>50</v>
      </c>
      <c r="K176" s="238"/>
    </row>
    <row r="177" spans="2:11" customFormat="1" ht="15" customHeight="1">
      <c r="B177" s="217"/>
      <c r="C177" s="194" t="s">
        <v>133</v>
      </c>
      <c r="D177" s="194"/>
      <c r="E177" s="194"/>
      <c r="F177" s="215" t="s">
        <v>3612</v>
      </c>
      <c r="G177" s="194"/>
      <c r="H177" s="194" t="s">
        <v>3680</v>
      </c>
      <c r="I177" s="194" t="s">
        <v>3681</v>
      </c>
      <c r="J177" s="194"/>
      <c r="K177" s="238"/>
    </row>
    <row r="178" spans="2:11" customFormat="1" ht="15" customHeight="1">
      <c r="B178" s="217"/>
      <c r="C178" s="194" t="s">
        <v>56</v>
      </c>
      <c r="D178" s="194"/>
      <c r="E178" s="194"/>
      <c r="F178" s="215" t="s">
        <v>3612</v>
      </c>
      <c r="G178" s="194"/>
      <c r="H178" s="194" t="s">
        <v>3682</v>
      </c>
      <c r="I178" s="194" t="s">
        <v>3683</v>
      </c>
      <c r="J178" s="194">
        <v>1</v>
      </c>
      <c r="K178" s="238"/>
    </row>
    <row r="179" spans="2:11" customFormat="1" ht="15" customHeight="1">
      <c r="B179" s="217"/>
      <c r="C179" s="194" t="s">
        <v>52</v>
      </c>
      <c r="D179" s="194"/>
      <c r="E179" s="194"/>
      <c r="F179" s="215" t="s">
        <v>3612</v>
      </c>
      <c r="G179" s="194"/>
      <c r="H179" s="194" t="s">
        <v>3684</v>
      </c>
      <c r="I179" s="194" t="s">
        <v>3614</v>
      </c>
      <c r="J179" s="194">
        <v>20</v>
      </c>
      <c r="K179" s="238"/>
    </row>
    <row r="180" spans="2:11" customFormat="1" ht="15" customHeight="1">
      <c r="B180" s="217"/>
      <c r="C180" s="194" t="s">
        <v>53</v>
      </c>
      <c r="D180" s="194"/>
      <c r="E180" s="194"/>
      <c r="F180" s="215" t="s">
        <v>3612</v>
      </c>
      <c r="G180" s="194"/>
      <c r="H180" s="194" t="s">
        <v>3685</v>
      </c>
      <c r="I180" s="194" t="s">
        <v>3614</v>
      </c>
      <c r="J180" s="194">
        <v>255</v>
      </c>
      <c r="K180" s="238"/>
    </row>
    <row r="181" spans="2:11" customFormat="1" ht="15" customHeight="1">
      <c r="B181" s="217"/>
      <c r="C181" s="194" t="s">
        <v>134</v>
      </c>
      <c r="D181" s="194"/>
      <c r="E181" s="194"/>
      <c r="F181" s="215" t="s">
        <v>3612</v>
      </c>
      <c r="G181" s="194"/>
      <c r="H181" s="194" t="s">
        <v>3576</v>
      </c>
      <c r="I181" s="194" t="s">
        <v>3614</v>
      </c>
      <c r="J181" s="194">
        <v>10</v>
      </c>
      <c r="K181" s="238"/>
    </row>
    <row r="182" spans="2:11" customFormat="1" ht="15" customHeight="1">
      <c r="B182" s="217"/>
      <c r="C182" s="194" t="s">
        <v>135</v>
      </c>
      <c r="D182" s="194"/>
      <c r="E182" s="194"/>
      <c r="F182" s="215" t="s">
        <v>3612</v>
      </c>
      <c r="G182" s="194"/>
      <c r="H182" s="194" t="s">
        <v>3686</v>
      </c>
      <c r="I182" s="194" t="s">
        <v>3647</v>
      </c>
      <c r="J182" s="194"/>
      <c r="K182" s="238"/>
    </row>
    <row r="183" spans="2:11" customFormat="1" ht="15" customHeight="1">
      <c r="B183" s="217"/>
      <c r="C183" s="194" t="s">
        <v>3687</v>
      </c>
      <c r="D183" s="194"/>
      <c r="E183" s="194"/>
      <c r="F183" s="215" t="s">
        <v>3612</v>
      </c>
      <c r="G183" s="194"/>
      <c r="H183" s="194" t="s">
        <v>3688</v>
      </c>
      <c r="I183" s="194" t="s">
        <v>3647</v>
      </c>
      <c r="J183" s="194"/>
      <c r="K183" s="238"/>
    </row>
    <row r="184" spans="2:11" customFormat="1" ht="15" customHeight="1">
      <c r="B184" s="217"/>
      <c r="C184" s="194" t="s">
        <v>3676</v>
      </c>
      <c r="D184" s="194"/>
      <c r="E184" s="194"/>
      <c r="F184" s="215" t="s">
        <v>3612</v>
      </c>
      <c r="G184" s="194"/>
      <c r="H184" s="194" t="s">
        <v>3689</v>
      </c>
      <c r="I184" s="194" t="s">
        <v>3647</v>
      </c>
      <c r="J184" s="194"/>
      <c r="K184" s="238"/>
    </row>
    <row r="185" spans="2:11" customFormat="1" ht="15" customHeight="1">
      <c r="B185" s="217"/>
      <c r="C185" s="194" t="s">
        <v>137</v>
      </c>
      <c r="D185" s="194"/>
      <c r="E185" s="194"/>
      <c r="F185" s="215" t="s">
        <v>3618</v>
      </c>
      <c r="G185" s="194"/>
      <c r="H185" s="194" t="s">
        <v>3690</v>
      </c>
      <c r="I185" s="194" t="s">
        <v>3614</v>
      </c>
      <c r="J185" s="194">
        <v>50</v>
      </c>
      <c r="K185" s="238"/>
    </row>
    <row r="186" spans="2:11" customFormat="1" ht="15" customHeight="1">
      <c r="B186" s="217"/>
      <c r="C186" s="194" t="s">
        <v>3691</v>
      </c>
      <c r="D186" s="194"/>
      <c r="E186" s="194"/>
      <c r="F186" s="215" t="s">
        <v>3618</v>
      </c>
      <c r="G186" s="194"/>
      <c r="H186" s="194" t="s">
        <v>3692</v>
      </c>
      <c r="I186" s="194" t="s">
        <v>3693</v>
      </c>
      <c r="J186" s="194"/>
      <c r="K186" s="238"/>
    </row>
    <row r="187" spans="2:11" customFormat="1" ht="15" customHeight="1">
      <c r="B187" s="217"/>
      <c r="C187" s="194" t="s">
        <v>3694</v>
      </c>
      <c r="D187" s="194"/>
      <c r="E187" s="194"/>
      <c r="F187" s="215" t="s">
        <v>3618</v>
      </c>
      <c r="G187" s="194"/>
      <c r="H187" s="194" t="s">
        <v>3695</v>
      </c>
      <c r="I187" s="194" t="s">
        <v>3693</v>
      </c>
      <c r="J187" s="194"/>
      <c r="K187" s="238"/>
    </row>
    <row r="188" spans="2:11" customFormat="1" ht="15" customHeight="1">
      <c r="B188" s="217"/>
      <c r="C188" s="194" t="s">
        <v>3696</v>
      </c>
      <c r="D188" s="194"/>
      <c r="E188" s="194"/>
      <c r="F188" s="215" t="s">
        <v>3618</v>
      </c>
      <c r="G188" s="194"/>
      <c r="H188" s="194" t="s">
        <v>3697</v>
      </c>
      <c r="I188" s="194" t="s">
        <v>3693</v>
      </c>
      <c r="J188" s="194"/>
      <c r="K188" s="238"/>
    </row>
    <row r="189" spans="2:11" customFormat="1" ht="15" customHeight="1">
      <c r="B189" s="217"/>
      <c r="C189" s="251" t="s">
        <v>3698</v>
      </c>
      <c r="D189" s="194"/>
      <c r="E189" s="194"/>
      <c r="F189" s="215" t="s">
        <v>3618</v>
      </c>
      <c r="G189" s="194"/>
      <c r="H189" s="194" t="s">
        <v>3699</v>
      </c>
      <c r="I189" s="194" t="s">
        <v>3700</v>
      </c>
      <c r="J189" s="252" t="s">
        <v>3701</v>
      </c>
      <c r="K189" s="238"/>
    </row>
    <row r="190" spans="2:11" customFormat="1" ht="15" customHeight="1">
      <c r="B190" s="253"/>
      <c r="C190" s="254" t="s">
        <v>3702</v>
      </c>
      <c r="D190" s="255"/>
      <c r="E190" s="255"/>
      <c r="F190" s="256" t="s">
        <v>3618</v>
      </c>
      <c r="G190" s="255"/>
      <c r="H190" s="255" t="s">
        <v>3703</v>
      </c>
      <c r="I190" s="255" t="s">
        <v>3700</v>
      </c>
      <c r="J190" s="257" t="s">
        <v>3701</v>
      </c>
      <c r="K190" s="258"/>
    </row>
    <row r="191" spans="2:11" customFormat="1" ht="15" customHeight="1">
      <c r="B191" s="217"/>
      <c r="C191" s="251" t="s">
        <v>41</v>
      </c>
      <c r="D191" s="194"/>
      <c r="E191" s="194"/>
      <c r="F191" s="215" t="s">
        <v>3612</v>
      </c>
      <c r="G191" s="194"/>
      <c r="H191" s="191" t="s">
        <v>3704</v>
      </c>
      <c r="I191" s="194" t="s">
        <v>3705</v>
      </c>
      <c r="J191" s="194"/>
      <c r="K191" s="238"/>
    </row>
    <row r="192" spans="2:11" customFormat="1" ht="15" customHeight="1">
      <c r="B192" s="217"/>
      <c r="C192" s="251" t="s">
        <v>3706</v>
      </c>
      <c r="D192" s="194"/>
      <c r="E192" s="194"/>
      <c r="F192" s="215" t="s">
        <v>3612</v>
      </c>
      <c r="G192" s="194"/>
      <c r="H192" s="194" t="s">
        <v>3707</v>
      </c>
      <c r="I192" s="194" t="s">
        <v>3647</v>
      </c>
      <c r="J192" s="194"/>
      <c r="K192" s="238"/>
    </row>
    <row r="193" spans="2:11" customFormat="1" ht="15" customHeight="1">
      <c r="B193" s="217"/>
      <c r="C193" s="251" t="s">
        <v>3708</v>
      </c>
      <c r="D193" s="194"/>
      <c r="E193" s="194"/>
      <c r="F193" s="215" t="s">
        <v>3612</v>
      </c>
      <c r="G193" s="194"/>
      <c r="H193" s="194" t="s">
        <v>3709</v>
      </c>
      <c r="I193" s="194" t="s">
        <v>3647</v>
      </c>
      <c r="J193" s="194"/>
      <c r="K193" s="238"/>
    </row>
    <row r="194" spans="2:11" customFormat="1" ht="15" customHeight="1">
      <c r="B194" s="217"/>
      <c r="C194" s="251" t="s">
        <v>3710</v>
      </c>
      <c r="D194" s="194"/>
      <c r="E194" s="194"/>
      <c r="F194" s="215" t="s">
        <v>3618</v>
      </c>
      <c r="G194" s="194"/>
      <c r="H194" s="194" t="s">
        <v>3711</v>
      </c>
      <c r="I194" s="194" t="s">
        <v>3647</v>
      </c>
      <c r="J194" s="194"/>
      <c r="K194" s="238"/>
    </row>
    <row r="195" spans="2:11" customFormat="1" ht="15" customHeight="1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75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3.5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1">
      <c r="B200" s="186"/>
      <c r="C200" s="308" t="s">
        <v>3712</v>
      </c>
      <c r="D200" s="308"/>
      <c r="E200" s="308"/>
      <c r="F200" s="308"/>
      <c r="G200" s="308"/>
      <c r="H200" s="308"/>
      <c r="I200" s="308"/>
      <c r="J200" s="308"/>
      <c r="K200" s="187"/>
    </row>
    <row r="201" spans="2:11" customFormat="1" ht="25.5" customHeight="1">
      <c r="B201" s="186"/>
      <c r="C201" s="260" t="s">
        <v>3713</v>
      </c>
      <c r="D201" s="260"/>
      <c r="E201" s="260"/>
      <c r="F201" s="260" t="s">
        <v>3714</v>
      </c>
      <c r="G201" s="261"/>
      <c r="H201" s="311" t="s">
        <v>3715</v>
      </c>
      <c r="I201" s="311"/>
      <c r="J201" s="311"/>
      <c r="K201" s="187"/>
    </row>
    <row r="202" spans="2:11" customFormat="1" ht="5.25" customHeight="1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" customHeight="1">
      <c r="B203" s="217"/>
      <c r="C203" s="194" t="s">
        <v>3705</v>
      </c>
      <c r="D203" s="194"/>
      <c r="E203" s="194"/>
      <c r="F203" s="215" t="s">
        <v>42</v>
      </c>
      <c r="G203" s="194"/>
      <c r="H203" s="312" t="s">
        <v>3716</v>
      </c>
      <c r="I203" s="312"/>
      <c r="J203" s="312"/>
      <c r="K203" s="238"/>
    </row>
    <row r="204" spans="2:11" customFormat="1" ht="15" customHeight="1">
      <c r="B204" s="217"/>
      <c r="C204" s="194"/>
      <c r="D204" s="194"/>
      <c r="E204" s="194"/>
      <c r="F204" s="215" t="s">
        <v>43</v>
      </c>
      <c r="G204" s="194"/>
      <c r="H204" s="312" t="s">
        <v>3717</v>
      </c>
      <c r="I204" s="312"/>
      <c r="J204" s="312"/>
      <c r="K204" s="238"/>
    </row>
    <row r="205" spans="2:11" customFormat="1" ht="15" customHeight="1">
      <c r="B205" s="217"/>
      <c r="C205" s="194"/>
      <c r="D205" s="194"/>
      <c r="E205" s="194"/>
      <c r="F205" s="215" t="s">
        <v>46</v>
      </c>
      <c r="G205" s="194"/>
      <c r="H205" s="312" t="s">
        <v>3718</v>
      </c>
      <c r="I205" s="312"/>
      <c r="J205" s="312"/>
      <c r="K205" s="238"/>
    </row>
    <row r="206" spans="2:11" customFormat="1" ht="15" customHeight="1">
      <c r="B206" s="217"/>
      <c r="C206" s="194"/>
      <c r="D206" s="194"/>
      <c r="E206" s="194"/>
      <c r="F206" s="215" t="s">
        <v>44</v>
      </c>
      <c r="G206" s="194"/>
      <c r="H206" s="312" t="s">
        <v>3719</v>
      </c>
      <c r="I206" s="312"/>
      <c r="J206" s="312"/>
      <c r="K206" s="238"/>
    </row>
    <row r="207" spans="2:11" customFormat="1" ht="15" customHeight="1">
      <c r="B207" s="217"/>
      <c r="C207" s="194"/>
      <c r="D207" s="194"/>
      <c r="E207" s="194"/>
      <c r="F207" s="215" t="s">
        <v>45</v>
      </c>
      <c r="G207" s="194"/>
      <c r="H207" s="312" t="s">
        <v>3720</v>
      </c>
      <c r="I207" s="312"/>
      <c r="J207" s="312"/>
      <c r="K207" s="238"/>
    </row>
    <row r="208" spans="2:11" customFormat="1" ht="1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" customHeight="1">
      <c r="B209" s="217"/>
      <c r="C209" s="194" t="s">
        <v>3659</v>
      </c>
      <c r="D209" s="194"/>
      <c r="E209" s="194"/>
      <c r="F209" s="215" t="s">
        <v>75</v>
      </c>
      <c r="G209" s="194"/>
      <c r="H209" s="312" t="s">
        <v>3721</v>
      </c>
      <c r="I209" s="312"/>
      <c r="J209" s="312"/>
      <c r="K209" s="238"/>
    </row>
    <row r="210" spans="2:11" customFormat="1" ht="15" customHeight="1">
      <c r="B210" s="217"/>
      <c r="C210" s="194"/>
      <c r="D210" s="194"/>
      <c r="E210" s="194"/>
      <c r="F210" s="215" t="s">
        <v>3554</v>
      </c>
      <c r="G210" s="194"/>
      <c r="H210" s="312" t="s">
        <v>3555</v>
      </c>
      <c r="I210" s="312"/>
      <c r="J210" s="312"/>
      <c r="K210" s="238"/>
    </row>
    <row r="211" spans="2:11" customFormat="1" ht="15" customHeight="1">
      <c r="B211" s="217"/>
      <c r="C211" s="194"/>
      <c r="D211" s="194"/>
      <c r="E211" s="194"/>
      <c r="F211" s="215" t="s">
        <v>3552</v>
      </c>
      <c r="G211" s="194"/>
      <c r="H211" s="312" t="s">
        <v>3722</v>
      </c>
      <c r="I211" s="312"/>
      <c r="J211" s="312"/>
      <c r="K211" s="238"/>
    </row>
    <row r="212" spans="2:11" customFormat="1" ht="15" customHeight="1">
      <c r="B212" s="262"/>
      <c r="C212" s="194"/>
      <c r="D212" s="194"/>
      <c r="E212" s="194"/>
      <c r="F212" s="215" t="s">
        <v>3556</v>
      </c>
      <c r="G212" s="251"/>
      <c r="H212" s="313" t="s">
        <v>3557</v>
      </c>
      <c r="I212" s="313"/>
      <c r="J212" s="313"/>
      <c r="K212" s="263"/>
    </row>
    <row r="213" spans="2:11" customFormat="1" ht="15" customHeight="1">
      <c r="B213" s="262"/>
      <c r="C213" s="194"/>
      <c r="D213" s="194"/>
      <c r="E213" s="194"/>
      <c r="F213" s="215" t="s">
        <v>3558</v>
      </c>
      <c r="G213" s="251"/>
      <c r="H213" s="313" t="s">
        <v>3524</v>
      </c>
      <c r="I213" s="313"/>
      <c r="J213" s="313"/>
      <c r="K213" s="263"/>
    </row>
    <row r="214" spans="2:11" customFormat="1" ht="15" customHeight="1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" customHeight="1">
      <c r="B215" s="262"/>
      <c r="C215" s="194" t="s">
        <v>3683</v>
      </c>
      <c r="D215" s="194"/>
      <c r="E215" s="194"/>
      <c r="F215" s="215">
        <v>1</v>
      </c>
      <c r="G215" s="251"/>
      <c r="H215" s="313" t="s">
        <v>3723</v>
      </c>
      <c r="I215" s="313"/>
      <c r="J215" s="313"/>
      <c r="K215" s="263"/>
    </row>
    <row r="216" spans="2:11" customFormat="1" ht="15" customHeight="1">
      <c r="B216" s="262"/>
      <c r="C216" s="194"/>
      <c r="D216" s="194"/>
      <c r="E216" s="194"/>
      <c r="F216" s="215">
        <v>2</v>
      </c>
      <c r="G216" s="251"/>
      <c r="H216" s="313" t="s">
        <v>3724</v>
      </c>
      <c r="I216" s="313"/>
      <c r="J216" s="313"/>
      <c r="K216" s="263"/>
    </row>
    <row r="217" spans="2:11" customFormat="1" ht="15" customHeight="1">
      <c r="B217" s="262"/>
      <c r="C217" s="194"/>
      <c r="D217" s="194"/>
      <c r="E217" s="194"/>
      <c r="F217" s="215">
        <v>3</v>
      </c>
      <c r="G217" s="251"/>
      <c r="H217" s="313" t="s">
        <v>3725</v>
      </c>
      <c r="I217" s="313"/>
      <c r="J217" s="313"/>
      <c r="K217" s="263"/>
    </row>
    <row r="218" spans="2:11" customFormat="1" ht="15" customHeight="1">
      <c r="B218" s="262"/>
      <c r="C218" s="194"/>
      <c r="D218" s="194"/>
      <c r="E218" s="194"/>
      <c r="F218" s="215">
        <v>4</v>
      </c>
      <c r="G218" s="251"/>
      <c r="H218" s="313" t="s">
        <v>3726</v>
      </c>
      <c r="I218" s="313"/>
      <c r="J218" s="313"/>
      <c r="K218" s="263"/>
    </row>
    <row r="219" spans="2:11" customFormat="1" ht="12.75" customHeight="1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algorithmName="SHA-512" hashValue="c1HcuLN9WcANiMbNU5243LheBZNsvUSZoPwfvrhjbx9na7Se1aeJjiWdnolKZ59vRXXIjYO7Bl6COVIQYE05hA==" saltValue="u1eAs9T9f4eBaIfQ6mB1Rw==" spinCount="100000" sheet="1"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rintOptions horizontalCentered="1"/>
  <pageMargins left="0.59055118110236227" right="0.59055118110236227" top="0.59055118110236227" bottom="0.59055118110236227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24064 - Stavební úpravy s...</vt:lpstr>
      <vt:lpstr>Pokyny pro vyplnění</vt:lpstr>
      <vt:lpstr>'24064 - Stavební úpravy s...'!Názvy_tisku</vt:lpstr>
      <vt:lpstr>'Rekapitulace stavby'!Názvy_tisku</vt:lpstr>
      <vt:lpstr>'24064 - Stavební úpravy 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OTRUBA-NB\Pavel Otruba</dc:creator>
  <cp:lastModifiedBy>Vladimír Pöschl</cp:lastModifiedBy>
  <cp:lastPrinted>2024-09-03T20:32:52Z</cp:lastPrinted>
  <dcterms:created xsi:type="dcterms:W3CDTF">2024-09-03T20:25:33Z</dcterms:created>
  <dcterms:modified xsi:type="dcterms:W3CDTF">2024-09-04T07:05:49Z</dcterms:modified>
</cp:coreProperties>
</file>