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otrubapartner-my.sharepoint.com/personal/p_otruba_otrubapartner_cz/Documents/Dokumenty/Rozpočty/Ateliér A4/STC - pasová linka ve 3. NP/"/>
    </mc:Choice>
  </mc:AlternateContent>
  <xr:revisionPtr revIDLastSave="3" documentId="13_ncr:1_{DC0C3515-DB98-4128-9AD8-9F8477F813C5}" xr6:coauthVersionLast="47" xr6:coauthVersionMax="47" xr10:uidLastSave="{8C83879E-7342-4834-ACE2-5662C743CD5E}"/>
  <workbookProtection workbookAlgorithmName="SHA-512" workbookHashValue="KV5NAKvHx85EoSFL9uqkgt0V/q192E8/O0WALErvrZNJ5ANuGdoVQSFsIoeNMcENGXnL2HBMQ01zt72/mttLwg==" workbookSaltValue="D1Le1r+SwA7gAhI2zWWTDQ==" workbookSpinCount="100000" lockStructure="1"/>
  <bookViews>
    <workbookView xWindow="-108" yWindow="-108" windowWidth="23256" windowHeight="12456" activeTab="1" xr2:uid="{00000000-000D-0000-FFFF-FFFF00000000}"/>
  </bookViews>
  <sheets>
    <sheet name="Rekapitulace stavby" sheetId="1" r:id="rId1"/>
    <sheet name="25001 - Stavební úpravy p..." sheetId="2" r:id="rId2"/>
    <sheet name="Pokyny pro vyplnění" sheetId="3" r:id="rId3"/>
  </sheets>
  <definedNames>
    <definedName name="_xlnm._FilterDatabase" localSheetId="1" hidden="1">'25001 - Stavební úpravy p...'!$C$124:$K$1434</definedName>
    <definedName name="_xlnm.Print_Titles" localSheetId="1">'25001 - Stavební úpravy p...'!$124:$124</definedName>
    <definedName name="_xlnm.Print_Titles" localSheetId="0">'Rekapitulace stavby'!$52:$52</definedName>
    <definedName name="_xlnm.Print_Area" localSheetId="1">'25001 - Stavební úpravy p...'!$C$4:$J$37,'25001 - Stavební úpravy p...'!$C$43:$J$108,'25001 - Stavební úpravy p...'!$C$114:$K$1434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434" i="2"/>
  <c r="BH1434" i="2"/>
  <c r="BG1434" i="2"/>
  <c r="BF1434" i="2"/>
  <c r="T1434" i="2"/>
  <c r="R1434" i="2"/>
  <c r="P1434" i="2"/>
  <c r="BI1433" i="2"/>
  <c r="BH1433" i="2"/>
  <c r="BG1433" i="2"/>
  <c r="BF1433" i="2"/>
  <c r="T1433" i="2"/>
  <c r="R1433" i="2"/>
  <c r="P1433" i="2"/>
  <c r="BI1432" i="2"/>
  <c r="BH1432" i="2"/>
  <c r="BG1432" i="2"/>
  <c r="BF1432" i="2"/>
  <c r="T1432" i="2"/>
  <c r="R1432" i="2"/>
  <c r="P1432" i="2"/>
  <c r="BI1428" i="2"/>
  <c r="BH1428" i="2"/>
  <c r="BG1428" i="2"/>
  <c r="BF1428" i="2"/>
  <c r="T1428" i="2"/>
  <c r="T1427" i="2" s="1"/>
  <c r="R1428" i="2"/>
  <c r="R1427" i="2" s="1"/>
  <c r="P1428" i="2"/>
  <c r="P1427" i="2" s="1"/>
  <c r="BI1424" i="2"/>
  <c r="BH1424" i="2"/>
  <c r="BG1424" i="2"/>
  <c r="BF1424" i="2"/>
  <c r="T1424" i="2"/>
  <c r="T1423" i="2"/>
  <c r="R1424" i="2"/>
  <c r="R1423" i="2" s="1"/>
  <c r="P1424" i="2"/>
  <c r="P1423" i="2" s="1"/>
  <c r="BI1420" i="2"/>
  <c r="BH1420" i="2"/>
  <c r="BG1420" i="2"/>
  <c r="BF1420" i="2"/>
  <c r="T1420" i="2"/>
  <c r="R1420" i="2"/>
  <c r="P1420" i="2"/>
  <c r="BI1417" i="2"/>
  <c r="BH1417" i="2"/>
  <c r="BG1417" i="2"/>
  <c r="BF1417" i="2"/>
  <c r="T1417" i="2"/>
  <c r="R1417" i="2"/>
  <c r="P1417" i="2"/>
  <c r="BI1415" i="2"/>
  <c r="BH1415" i="2"/>
  <c r="BG1415" i="2"/>
  <c r="BF1415" i="2"/>
  <c r="T1415" i="2"/>
  <c r="R1415" i="2"/>
  <c r="P1415" i="2"/>
  <c r="BI1412" i="2"/>
  <c r="BH1412" i="2"/>
  <c r="BG1412" i="2"/>
  <c r="BF1412" i="2"/>
  <c r="T1412" i="2"/>
  <c r="R1412" i="2"/>
  <c r="P1412" i="2"/>
  <c r="BI1406" i="2"/>
  <c r="BH1406" i="2"/>
  <c r="BG1406" i="2"/>
  <c r="BF1406" i="2"/>
  <c r="T1406" i="2"/>
  <c r="R1406" i="2"/>
  <c r="P1406" i="2"/>
  <c r="BI1402" i="2"/>
  <c r="BH1402" i="2"/>
  <c r="BG1402" i="2"/>
  <c r="BF1402" i="2"/>
  <c r="T1402" i="2"/>
  <c r="R1402" i="2"/>
  <c r="P1402" i="2"/>
  <c r="BI1399" i="2"/>
  <c r="BH1399" i="2"/>
  <c r="BG1399" i="2"/>
  <c r="BF1399" i="2"/>
  <c r="T1399" i="2"/>
  <c r="R1399" i="2"/>
  <c r="P1399" i="2"/>
  <c r="BI1396" i="2"/>
  <c r="BH1396" i="2"/>
  <c r="BG1396" i="2"/>
  <c r="BF1396" i="2"/>
  <c r="T1396" i="2"/>
  <c r="R1396" i="2"/>
  <c r="P1396" i="2"/>
  <c r="BI1392" i="2"/>
  <c r="BH1392" i="2"/>
  <c r="BG1392" i="2"/>
  <c r="BF1392" i="2"/>
  <c r="T1392" i="2"/>
  <c r="R1392" i="2"/>
  <c r="P1392" i="2"/>
  <c r="BI1389" i="2"/>
  <c r="BH1389" i="2"/>
  <c r="BG1389" i="2"/>
  <c r="BF1389" i="2"/>
  <c r="T1389" i="2"/>
  <c r="R1389" i="2"/>
  <c r="P1389" i="2"/>
  <c r="BI1385" i="2"/>
  <c r="BH1385" i="2"/>
  <c r="BG1385" i="2"/>
  <c r="BF1385" i="2"/>
  <c r="T1385" i="2"/>
  <c r="R1385" i="2"/>
  <c r="P1385" i="2"/>
  <c r="BI1381" i="2"/>
  <c r="BH1381" i="2"/>
  <c r="BG1381" i="2"/>
  <c r="BF1381" i="2"/>
  <c r="T1381" i="2"/>
  <c r="R1381" i="2"/>
  <c r="P1381" i="2"/>
  <c r="BI1368" i="2"/>
  <c r="BH1368" i="2"/>
  <c r="BG1368" i="2"/>
  <c r="BF1368" i="2"/>
  <c r="T1368" i="2"/>
  <c r="R1368" i="2"/>
  <c r="P1368" i="2"/>
  <c r="BI1363" i="2"/>
  <c r="BH1363" i="2"/>
  <c r="BG1363" i="2"/>
  <c r="BF1363" i="2"/>
  <c r="T1363" i="2"/>
  <c r="R1363" i="2"/>
  <c r="P1363" i="2"/>
  <c r="BI1361" i="2"/>
  <c r="BH1361" i="2"/>
  <c r="BG1361" i="2"/>
  <c r="BF1361" i="2"/>
  <c r="T1361" i="2"/>
  <c r="R1361" i="2"/>
  <c r="P1361" i="2"/>
  <c r="BI1352" i="2"/>
  <c r="BH1352" i="2"/>
  <c r="BG1352" i="2"/>
  <c r="BF1352" i="2"/>
  <c r="T1352" i="2"/>
  <c r="R1352" i="2"/>
  <c r="P1352" i="2"/>
  <c r="BI1338" i="2"/>
  <c r="BH1338" i="2"/>
  <c r="BG1338" i="2"/>
  <c r="BF1338" i="2"/>
  <c r="T1338" i="2"/>
  <c r="R1338" i="2"/>
  <c r="P1338" i="2"/>
  <c r="BI1328" i="2"/>
  <c r="BH1328" i="2"/>
  <c r="BG1328" i="2"/>
  <c r="BF1328" i="2"/>
  <c r="T1328" i="2"/>
  <c r="R1328" i="2"/>
  <c r="P1328" i="2"/>
  <c r="BI1320" i="2"/>
  <c r="BH1320" i="2"/>
  <c r="BG1320" i="2"/>
  <c r="BF1320" i="2"/>
  <c r="T1320" i="2"/>
  <c r="R1320" i="2"/>
  <c r="P1320" i="2"/>
  <c r="BI1312" i="2"/>
  <c r="BH1312" i="2"/>
  <c r="BG1312" i="2"/>
  <c r="BF1312" i="2"/>
  <c r="T1312" i="2"/>
  <c r="R1312" i="2"/>
  <c r="P1312" i="2"/>
  <c r="BI1309" i="2"/>
  <c r="BH1309" i="2"/>
  <c r="BG1309" i="2"/>
  <c r="BF1309" i="2"/>
  <c r="T1309" i="2"/>
  <c r="R1309" i="2"/>
  <c r="P1309" i="2"/>
  <c r="BI1303" i="2"/>
  <c r="BH1303" i="2"/>
  <c r="BG1303" i="2"/>
  <c r="BF1303" i="2"/>
  <c r="T1303" i="2"/>
  <c r="R1303" i="2"/>
  <c r="P1303" i="2"/>
  <c r="BI1296" i="2"/>
  <c r="BH1296" i="2"/>
  <c r="BG1296" i="2"/>
  <c r="BF1296" i="2"/>
  <c r="T1296" i="2"/>
  <c r="R1296" i="2"/>
  <c r="P1296" i="2"/>
  <c r="BI1290" i="2"/>
  <c r="BH1290" i="2"/>
  <c r="BG1290" i="2"/>
  <c r="BF1290" i="2"/>
  <c r="T1290" i="2"/>
  <c r="R1290" i="2"/>
  <c r="P1290" i="2"/>
  <c r="BI1282" i="2"/>
  <c r="BH1282" i="2"/>
  <c r="BG1282" i="2"/>
  <c r="BF1282" i="2"/>
  <c r="T1282" i="2"/>
  <c r="R1282" i="2"/>
  <c r="P1282" i="2"/>
  <c r="BI1275" i="2"/>
  <c r="BH1275" i="2"/>
  <c r="BG1275" i="2"/>
  <c r="BF1275" i="2"/>
  <c r="T1275" i="2"/>
  <c r="R1275" i="2"/>
  <c r="P1275" i="2"/>
  <c r="BI1271" i="2"/>
  <c r="BH1271" i="2"/>
  <c r="BG1271" i="2"/>
  <c r="BF1271" i="2"/>
  <c r="T1271" i="2"/>
  <c r="R1271" i="2"/>
  <c r="P1271" i="2"/>
  <c r="BI1259" i="2"/>
  <c r="BH1259" i="2"/>
  <c r="BG1259" i="2"/>
  <c r="BF1259" i="2"/>
  <c r="T1259" i="2"/>
  <c r="R1259" i="2"/>
  <c r="P1259" i="2"/>
  <c r="BI1256" i="2"/>
  <c r="BH1256" i="2"/>
  <c r="BG1256" i="2"/>
  <c r="BF1256" i="2"/>
  <c r="T1256" i="2"/>
  <c r="R1256" i="2"/>
  <c r="P1256" i="2"/>
  <c r="BI1252" i="2"/>
  <c r="BH1252" i="2"/>
  <c r="BG1252" i="2"/>
  <c r="BF1252" i="2"/>
  <c r="T1252" i="2"/>
  <c r="R1252" i="2"/>
  <c r="P1252" i="2"/>
  <c r="BI1248" i="2"/>
  <c r="BH1248" i="2"/>
  <c r="BG1248" i="2"/>
  <c r="BF1248" i="2"/>
  <c r="T1248" i="2"/>
  <c r="R1248" i="2"/>
  <c r="P1248" i="2"/>
  <c r="BI1244" i="2"/>
  <c r="BH1244" i="2"/>
  <c r="BG1244" i="2"/>
  <c r="BF1244" i="2"/>
  <c r="T1244" i="2"/>
  <c r="R1244" i="2"/>
  <c r="P1244" i="2"/>
  <c r="BI1240" i="2"/>
  <c r="BH1240" i="2"/>
  <c r="BG1240" i="2"/>
  <c r="BF1240" i="2"/>
  <c r="T1240" i="2"/>
  <c r="R1240" i="2"/>
  <c r="P1240" i="2"/>
  <c r="BI1237" i="2"/>
  <c r="BH1237" i="2"/>
  <c r="BG1237" i="2"/>
  <c r="BF1237" i="2"/>
  <c r="T1237" i="2"/>
  <c r="R1237" i="2"/>
  <c r="P1237" i="2"/>
  <c r="BI1233" i="2"/>
  <c r="BH1233" i="2"/>
  <c r="BG1233" i="2"/>
  <c r="BF1233" i="2"/>
  <c r="T1233" i="2"/>
  <c r="R1233" i="2"/>
  <c r="P1233" i="2"/>
  <c r="BI1226" i="2"/>
  <c r="BH1226" i="2"/>
  <c r="BG1226" i="2"/>
  <c r="BF1226" i="2"/>
  <c r="T1226" i="2"/>
  <c r="R1226" i="2"/>
  <c r="P1226" i="2"/>
  <c r="BI1221" i="2"/>
  <c r="BH1221" i="2"/>
  <c r="BG1221" i="2"/>
  <c r="BF1221" i="2"/>
  <c r="T1221" i="2"/>
  <c r="R1221" i="2"/>
  <c r="P1221" i="2"/>
  <c r="BI1217" i="2"/>
  <c r="BH1217" i="2"/>
  <c r="BG1217" i="2"/>
  <c r="BF1217" i="2"/>
  <c r="T1217" i="2"/>
  <c r="R1217" i="2"/>
  <c r="P1217" i="2"/>
  <c r="BI1209" i="2"/>
  <c r="BH1209" i="2"/>
  <c r="BG1209" i="2"/>
  <c r="BF1209" i="2"/>
  <c r="T1209" i="2"/>
  <c r="R1209" i="2"/>
  <c r="P1209" i="2"/>
  <c r="BI1204" i="2"/>
  <c r="BH1204" i="2"/>
  <c r="BG1204" i="2"/>
  <c r="BF1204" i="2"/>
  <c r="T1204" i="2"/>
  <c r="T1203" i="2"/>
  <c r="R1204" i="2"/>
  <c r="R1203" i="2"/>
  <c r="P1204" i="2"/>
  <c r="P1203" i="2"/>
  <c r="BI1201" i="2"/>
  <c r="BH1201" i="2"/>
  <c r="BG1201" i="2"/>
  <c r="BF1201" i="2"/>
  <c r="T1201" i="2"/>
  <c r="R1201" i="2"/>
  <c r="P1201" i="2"/>
  <c r="BI1193" i="2"/>
  <c r="BH1193" i="2"/>
  <c r="BG1193" i="2"/>
  <c r="BF1193" i="2"/>
  <c r="T1193" i="2"/>
  <c r="R1193" i="2"/>
  <c r="P1193" i="2"/>
  <c r="BI1180" i="2"/>
  <c r="BH1180" i="2"/>
  <c r="BG1180" i="2"/>
  <c r="BF1180" i="2"/>
  <c r="T1180" i="2"/>
  <c r="R1180" i="2"/>
  <c r="P1180" i="2"/>
  <c r="BI1176" i="2"/>
  <c r="BH1176" i="2"/>
  <c r="BG1176" i="2"/>
  <c r="BF1176" i="2"/>
  <c r="T1176" i="2"/>
  <c r="R1176" i="2"/>
  <c r="P1176" i="2"/>
  <c r="BI1172" i="2"/>
  <c r="BH1172" i="2"/>
  <c r="BG1172" i="2"/>
  <c r="BF1172" i="2"/>
  <c r="T1172" i="2"/>
  <c r="R1172" i="2"/>
  <c r="P1172" i="2"/>
  <c r="BI1168" i="2"/>
  <c r="BH1168" i="2"/>
  <c r="BG1168" i="2"/>
  <c r="BF1168" i="2"/>
  <c r="T1168" i="2"/>
  <c r="R1168" i="2"/>
  <c r="P1168" i="2"/>
  <c r="BI1166" i="2"/>
  <c r="BH1166" i="2"/>
  <c r="BG1166" i="2"/>
  <c r="BF1166" i="2"/>
  <c r="T1166" i="2"/>
  <c r="R1166" i="2"/>
  <c r="P1166" i="2"/>
  <c r="BI1162" i="2"/>
  <c r="BH1162" i="2"/>
  <c r="BG1162" i="2"/>
  <c r="BF1162" i="2"/>
  <c r="T1162" i="2"/>
  <c r="R1162" i="2"/>
  <c r="P1162" i="2"/>
  <c r="BI1160" i="2"/>
  <c r="BH1160" i="2"/>
  <c r="BG1160" i="2"/>
  <c r="BF1160" i="2"/>
  <c r="T1160" i="2"/>
  <c r="R1160" i="2"/>
  <c r="P1160" i="2"/>
  <c r="BI1153" i="2"/>
  <c r="BH1153" i="2"/>
  <c r="BG1153" i="2"/>
  <c r="BF1153" i="2"/>
  <c r="T1153" i="2"/>
  <c r="R1153" i="2"/>
  <c r="P1153" i="2"/>
  <c r="BI1149" i="2"/>
  <c r="BH1149" i="2"/>
  <c r="BG1149" i="2"/>
  <c r="BF1149" i="2"/>
  <c r="T1149" i="2"/>
  <c r="R1149" i="2"/>
  <c r="P1149" i="2"/>
  <c r="BI1146" i="2"/>
  <c r="BH1146" i="2"/>
  <c r="BG1146" i="2"/>
  <c r="BF1146" i="2"/>
  <c r="T1146" i="2"/>
  <c r="R1146" i="2"/>
  <c r="P1146" i="2"/>
  <c r="BI1141" i="2"/>
  <c r="BH1141" i="2"/>
  <c r="BG1141" i="2"/>
  <c r="BF1141" i="2"/>
  <c r="T1141" i="2"/>
  <c r="R1141" i="2"/>
  <c r="P1141" i="2"/>
  <c r="BI1135" i="2"/>
  <c r="BH1135" i="2"/>
  <c r="BG1135" i="2"/>
  <c r="BF1135" i="2"/>
  <c r="T1135" i="2"/>
  <c r="R1135" i="2"/>
  <c r="P1135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6" i="2"/>
  <c r="BH1126" i="2"/>
  <c r="BG1126" i="2"/>
  <c r="BF1126" i="2"/>
  <c r="T1126" i="2"/>
  <c r="R1126" i="2"/>
  <c r="P1126" i="2"/>
  <c r="BI1119" i="2"/>
  <c r="BH1119" i="2"/>
  <c r="BG1119" i="2"/>
  <c r="BF1119" i="2"/>
  <c r="T1119" i="2"/>
  <c r="R1119" i="2"/>
  <c r="P1119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09" i="2"/>
  <c r="BH1109" i="2"/>
  <c r="BG1109" i="2"/>
  <c r="BF1109" i="2"/>
  <c r="T1109" i="2"/>
  <c r="R1109" i="2"/>
  <c r="P1109" i="2"/>
  <c r="BI1102" i="2"/>
  <c r="BH1102" i="2"/>
  <c r="BG1102" i="2"/>
  <c r="BF1102" i="2"/>
  <c r="T1102" i="2"/>
  <c r="R1102" i="2"/>
  <c r="P1102" i="2"/>
  <c r="BI1098" i="2"/>
  <c r="BH1098" i="2"/>
  <c r="BG1098" i="2"/>
  <c r="BF1098" i="2"/>
  <c r="T1098" i="2"/>
  <c r="R1098" i="2"/>
  <c r="P1098" i="2"/>
  <c r="BI1091" i="2"/>
  <c r="BH1091" i="2"/>
  <c r="BG1091" i="2"/>
  <c r="BF1091" i="2"/>
  <c r="T1091" i="2"/>
  <c r="R1091" i="2"/>
  <c r="P1091" i="2"/>
  <c r="BI1088" i="2"/>
  <c r="BH1088" i="2"/>
  <c r="BG1088" i="2"/>
  <c r="BF1088" i="2"/>
  <c r="T1088" i="2"/>
  <c r="R1088" i="2"/>
  <c r="P1088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75" i="2"/>
  <c r="BH1075" i="2"/>
  <c r="BG1075" i="2"/>
  <c r="BF1075" i="2"/>
  <c r="T1075" i="2"/>
  <c r="R1075" i="2"/>
  <c r="P1075" i="2"/>
  <c r="BI1072" i="2"/>
  <c r="BH1072" i="2"/>
  <c r="BG1072" i="2"/>
  <c r="BF1072" i="2"/>
  <c r="T1072" i="2"/>
  <c r="R1072" i="2"/>
  <c r="P1072" i="2"/>
  <c r="BI1064" i="2"/>
  <c r="BH1064" i="2"/>
  <c r="BG1064" i="2"/>
  <c r="BF1064" i="2"/>
  <c r="T1064" i="2"/>
  <c r="R1064" i="2"/>
  <c r="P1064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44" i="2"/>
  <c r="BH1044" i="2"/>
  <c r="BG1044" i="2"/>
  <c r="BF1044" i="2"/>
  <c r="T1044" i="2"/>
  <c r="R1044" i="2"/>
  <c r="P1044" i="2"/>
  <c r="BI1042" i="2"/>
  <c r="BH1042" i="2"/>
  <c r="BG1042" i="2"/>
  <c r="BF1042" i="2"/>
  <c r="T1042" i="2"/>
  <c r="R1042" i="2"/>
  <c r="P1042" i="2"/>
  <c r="BI1040" i="2"/>
  <c r="BH1040" i="2"/>
  <c r="BG1040" i="2"/>
  <c r="BF1040" i="2"/>
  <c r="T1040" i="2"/>
  <c r="R1040" i="2"/>
  <c r="P1040" i="2"/>
  <c r="BI1036" i="2"/>
  <c r="BH1036" i="2"/>
  <c r="BG1036" i="2"/>
  <c r="BF1036" i="2"/>
  <c r="T1036" i="2"/>
  <c r="R1036" i="2"/>
  <c r="P1036" i="2"/>
  <c r="BI1032" i="2"/>
  <c r="BH1032" i="2"/>
  <c r="BG1032" i="2"/>
  <c r="BF1032" i="2"/>
  <c r="T1032" i="2"/>
  <c r="R1032" i="2"/>
  <c r="P1032" i="2"/>
  <c r="BI1027" i="2"/>
  <c r="BH1027" i="2"/>
  <c r="BG1027" i="2"/>
  <c r="BF1027" i="2"/>
  <c r="T1027" i="2"/>
  <c r="T1026" i="2"/>
  <c r="R1027" i="2"/>
  <c r="R1026" i="2"/>
  <c r="P1027" i="2"/>
  <c r="P1026" i="2" s="1"/>
  <c r="BI1025" i="2"/>
  <c r="BH1025" i="2"/>
  <c r="BG1025" i="2"/>
  <c r="BF1025" i="2"/>
  <c r="T1025" i="2"/>
  <c r="R1025" i="2"/>
  <c r="P1025" i="2"/>
  <c r="BI1024" i="2"/>
  <c r="BH1024" i="2"/>
  <c r="BG1024" i="2"/>
  <c r="BF1024" i="2"/>
  <c r="T1024" i="2"/>
  <c r="R1024" i="2"/>
  <c r="P1024" i="2"/>
  <c r="BI1023" i="2"/>
  <c r="BH1023" i="2"/>
  <c r="BG1023" i="2"/>
  <c r="BF1023" i="2"/>
  <c r="T1023" i="2"/>
  <c r="R1023" i="2"/>
  <c r="P1023" i="2"/>
  <c r="BI1022" i="2"/>
  <c r="BH1022" i="2"/>
  <c r="BG1022" i="2"/>
  <c r="BF1022" i="2"/>
  <c r="T1022" i="2"/>
  <c r="R1022" i="2"/>
  <c r="P1022" i="2"/>
  <c r="BI1021" i="2"/>
  <c r="BH1021" i="2"/>
  <c r="BG1021" i="2"/>
  <c r="BF1021" i="2"/>
  <c r="T1021" i="2"/>
  <c r="R1021" i="2"/>
  <c r="P1021" i="2"/>
  <c r="BI1020" i="2"/>
  <c r="BH1020" i="2"/>
  <c r="BG1020" i="2"/>
  <c r="BF1020" i="2"/>
  <c r="T1020" i="2"/>
  <c r="R1020" i="2"/>
  <c r="P1020" i="2"/>
  <c r="BI1019" i="2"/>
  <c r="BH1019" i="2"/>
  <c r="BG1019" i="2"/>
  <c r="BF1019" i="2"/>
  <c r="T1019" i="2"/>
  <c r="R1019" i="2"/>
  <c r="P1019" i="2"/>
  <c r="BI1018" i="2"/>
  <c r="BH1018" i="2"/>
  <c r="BG1018" i="2"/>
  <c r="BF1018" i="2"/>
  <c r="T1018" i="2"/>
  <c r="R1018" i="2"/>
  <c r="P1018" i="2"/>
  <c r="BI1016" i="2"/>
  <c r="BH1016" i="2"/>
  <c r="BG1016" i="2"/>
  <c r="BF1016" i="2"/>
  <c r="T1016" i="2"/>
  <c r="R1016" i="2"/>
  <c r="P1016" i="2"/>
  <c r="BI1014" i="2"/>
  <c r="BH1014" i="2"/>
  <c r="BG1014" i="2"/>
  <c r="BF1014" i="2"/>
  <c r="T1014" i="2"/>
  <c r="R1014" i="2"/>
  <c r="P1014" i="2"/>
  <c r="BI1012" i="2"/>
  <c r="BH1012" i="2"/>
  <c r="BG1012" i="2"/>
  <c r="BF1012" i="2"/>
  <c r="T1012" i="2"/>
  <c r="R1012" i="2"/>
  <c r="P1012" i="2"/>
  <c r="BI1010" i="2"/>
  <c r="BH1010" i="2"/>
  <c r="BG1010" i="2"/>
  <c r="BF1010" i="2"/>
  <c r="T1010" i="2"/>
  <c r="R1010" i="2"/>
  <c r="P1010" i="2"/>
  <c r="BI1008" i="2"/>
  <c r="BH1008" i="2"/>
  <c r="BG1008" i="2"/>
  <c r="BF1008" i="2"/>
  <c r="T1008" i="2"/>
  <c r="R1008" i="2"/>
  <c r="P1008" i="2"/>
  <c r="BI1003" i="2"/>
  <c r="BH1003" i="2"/>
  <c r="BG1003" i="2"/>
  <c r="BF1003" i="2"/>
  <c r="T1003" i="2"/>
  <c r="R1003" i="2"/>
  <c r="P1003" i="2"/>
  <c r="BI999" i="2"/>
  <c r="BH999" i="2"/>
  <c r="BG999" i="2"/>
  <c r="BF999" i="2"/>
  <c r="T999" i="2"/>
  <c r="R999" i="2"/>
  <c r="P999" i="2"/>
  <c r="BI995" i="2"/>
  <c r="BH995" i="2"/>
  <c r="BG995" i="2"/>
  <c r="BF995" i="2"/>
  <c r="T995" i="2"/>
  <c r="R995" i="2"/>
  <c r="P995" i="2"/>
  <c r="BI993" i="2"/>
  <c r="BH993" i="2"/>
  <c r="BG993" i="2"/>
  <c r="BF993" i="2"/>
  <c r="T993" i="2"/>
  <c r="R993" i="2"/>
  <c r="P993" i="2"/>
  <c r="BI991" i="2"/>
  <c r="BH991" i="2"/>
  <c r="BG991" i="2"/>
  <c r="BF991" i="2"/>
  <c r="T991" i="2"/>
  <c r="R991" i="2"/>
  <c r="P991" i="2"/>
  <c r="BI987" i="2"/>
  <c r="BH987" i="2"/>
  <c r="BG987" i="2"/>
  <c r="BF987" i="2"/>
  <c r="T987" i="2"/>
  <c r="R987" i="2"/>
  <c r="P987" i="2"/>
  <c r="BI983" i="2"/>
  <c r="BH983" i="2"/>
  <c r="BG983" i="2"/>
  <c r="BF983" i="2"/>
  <c r="T983" i="2"/>
  <c r="R983" i="2"/>
  <c r="P983" i="2"/>
  <c r="BI979" i="2"/>
  <c r="BH979" i="2"/>
  <c r="BG979" i="2"/>
  <c r="BF979" i="2"/>
  <c r="T979" i="2"/>
  <c r="R979" i="2"/>
  <c r="P979" i="2"/>
  <c r="BI975" i="2"/>
  <c r="BH975" i="2"/>
  <c r="BG975" i="2"/>
  <c r="BF975" i="2"/>
  <c r="T975" i="2"/>
  <c r="R975" i="2"/>
  <c r="P975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5" i="2"/>
  <c r="BH965" i="2"/>
  <c r="BG965" i="2"/>
  <c r="BF965" i="2"/>
  <c r="T965" i="2"/>
  <c r="R965" i="2"/>
  <c r="P965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6" i="2"/>
  <c r="BH956" i="2"/>
  <c r="BG956" i="2"/>
  <c r="BF956" i="2"/>
  <c r="T956" i="2"/>
  <c r="R956" i="2"/>
  <c r="P956" i="2"/>
  <c r="BI953" i="2"/>
  <c r="BH953" i="2"/>
  <c r="BG953" i="2"/>
  <c r="BF953" i="2"/>
  <c r="T953" i="2"/>
  <c r="R953" i="2"/>
  <c r="P953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4" i="2"/>
  <c r="BH944" i="2"/>
  <c r="BG944" i="2"/>
  <c r="BF944" i="2"/>
  <c r="T944" i="2"/>
  <c r="R944" i="2"/>
  <c r="P944" i="2"/>
  <c r="BI941" i="2"/>
  <c r="BH941" i="2"/>
  <c r="BG941" i="2"/>
  <c r="BF941" i="2"/>
  <c r="T941" i="2"/>
  <c r="R941" i="2"/>
  <c r="P941" i="2"/>
  <c r="BI938" i="2"/>
  <c r="BH938" i="2"/>
  <c r="BG938" i="2"/>
  <c r="BF938" i="2"/>
  <c r="T938" i="2"/>
  <c r="R938" i="2"/>
  <c r="P938" i="2"/>
  <c r="BI935" i="2"/>
  <c r="BH935" i="2"/>
  <c r="BG935" i="2"/>
  <c r="BF935" i="2"/>
  <c r="T935" i="2"/>
  <c r="R935" i="2"/>
  <c r="P935" i="2"/>
  <c r="BI932" i="2"/>
  <c r="BH932" i="2"/>
  <c r="BG932" i="2"/>
  <c r="BF932" i="2"/>
  <c r="T932" i="2"/>
  <c r="R932" i="2"/>
  <c r="P932" i="2"/>
  <c r="BI929" i="2"/>
  <c r="BH929" i="2"/>
  <c r="BG929" i="2"/>
  <c r="BF929" i="2"/>
  <c r="T929" i="2"/>
  <c r="R929" i="2"/>
  <c r="P929" i="2"/>
  <c r="BI926" i="2"/>
  <c r="BH926" i="2"/>
  <c r="BG926" i="2"/>
  <c r="BF926" i="2"/>
  <c r="T926" i="2"/>
  <c r="R926" i="2"/>
  <c r="P926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6" i="2"/>
  <c r="BH916" i="2"/>
  <c r="BG916" i="2"/>
  <c r="BF916" i="2"/>
  <c r="T916" i="2"/>
  <c r="R916" i="2"/>
  <c r="P916" i="2"/>
  <c r="BI914" i="2"/>
  <c r="BH914" i="2"/>
  <c r="BG914" i="2"/>
  <c r="BF914" i="2"/>
  <c r="T914" i="2"/>
  <c r="R914" i="2"/>
  <c r="P914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906" i="2"/>
  <c r="BH906" i="2"/>
  <c r="BG906" i="2"/>
  <c r="BF906" i="2"/>
  <c r="T906" i="2"/>
  <c r="R906" i="2"/>
  <c r="P906" i="2"/>
  <c r="BI904" i="2"/>
  <c r="BH904" i="2"/>
  <c r="BG904" i="2"/>
  <c r="BF904" i="2"/>
  <c r="T904" i="2"/>
  <c r="R904" i="2"/>
  <c r="P904" i="2"/>
  <c r="BI902" i="2"/>
  <c r="BH902" i="2"/>
  <c r="BG902" i="2"/>
  <c r="BF902" i="2"/>
  <c r="T902" i="2"/>
  <c r="R902" i="2"/>
  <c r="P902" i="2"/>
  <c r="BI899" i="2"/>
  <c r="BH899" i="2"/>
  <c r="BG899" i="2"/>
  <c r="BF899" i="2"/>
  <c r="T899" i="2"/>
  <c r="R899" i="2"/>
  <c r="P899" i="2"/>
  <c r="BI897" i="2"/>
  <c r="BH897" i="2"/>
  <c r="BG897" i="2"/>
  <c r="BF897" i="2"/>
  <c r="T897" i="2"/>
  <c r="R897" i="2"/>
  <c r="P897" i="2"/>
  <c r="BI895" i="2"/>
  <c r="BH895" i="2"/>
  <c r="BG895" i="2"/>
  <c r="BF895" i="2"/>
  <c r="T895" i="2"/>
  <c r="R895" i="2"/>
  <c r="P895" i="2"/>
  <c r="BI893" i="2"/>
  <c r="BH893" i="2"/>
  <c r="BG893" i="2"/>
  <c r="BF893" i="2"/>
  <c r="T893" i="2"/>
  <c r="R893" i="2"/>
  <c r="P893" i="2"/>
  <c r="BI891" i="2"/>
  <c r="BH891" i="2"/>
  <c r="BG891" i="2"/>
  <c r="BF891" i="2"/>
  <c r="T891" i="2"/>
  <c r="R891" i="2"/>
  <c r="P891" i="2"/>
  <c r="BI889" i="2"/>
  <c r="BH889" i="2"/>
  <c r="BG889" i="2"/>
  <c r="BF889" i="2"/>
  <c r="T889" i="2"/>
  <c r="R889" i="2"/>
  <c r="P889" i="2"/>
  <c r="BI887" i="2"/>
  <c r="BH887" i="2"/>
  <c r="BG887" i="2"/>
  <c r="BF887" i="2"/>
  <c r="T887" i="2"/>
  <c r="R887" i="2"/>
  <c r="P887" i="2"/>
  <c r="BI885" i="2"/>
  <c r="BH885" i="2"/>
  <c r="BG885" i="2"/>
  <c r="BF885" i="2"/>
  <c r="T885" i="2"/>
  <c r="R885" i="2"/>
  <c r="P885" i="2"/>
  <c r="BI883" i="2"/>
  <c r="BH883" i="2"/>
  <c r="BG883" i="2"/>
  <c r="BF883" i="2"/>
  <c r="T883" i="2"/>
  <c r="R883" i="2"/>
  <c r="P883" i="2"/>
  <c r="BI881" i="2"/>
  <c r="BH881" i="2"/>
  <c r="BG881" i="2"/>
  <c r="BF881" i="2"/>
  <c r="T881" i="2"/>
  <c r="R881" i="2"/>
  <c r="P881" i="2"/>
  <c r="BI877" i="2"/>
  <c r="BH877" i="2"/>
  <c r="BG877" i="2"/>
  <c r="BF877" i="2"/>
  <c r="T877" i="2"/>
  <c r="R877" i="2"/>
  <c r="P877" i="2"/>
  <c r="BI874" i="2"/>
  <c r="BH874" i="2"/>
  <c r="BG874" i="2"/>
  <c r="BF874" i="2"/>
  <c r="T874" i="2"/>
  <c r="R874" i="2"/>
  <c r="P874" i="2"/>
  <c r="BI871" i="2"/>
  <c r="BH871" i="2"/>
  <c r="BG871" i="2"/>
  <c r="BF871" i="2"/>
  <c r="T871" i="2"/>
  <c r="R871" i="2"/>
  <c r="P871" i="2"/>
  <c r="BI868" i="2"/>
  <c r="BH868" i="2"/>
  <c r="BG868" i="2"/>
  <c r="BF868" i="2"/>
  <c r="T868" i="2"/>
  <c r="R868" i="2"/>
  <c r="P868" i="2"/>
  <c r="BI866" i="2"/>
  <c r="BH866" i="2"/>
  <c r="BG866" i="2"/>
  <c r="BF866" i="2"/>
  <c r="T866" i="2"/>
  <c r="R866" i="2"/>
  <c r="P866" i="2"/>
  <c r="BI864" i="2"/>
  <c r="BH864" i="2"/>
  <c r="BG864" i="2"/>
  <c r="BF864" i="2"/>
  <c r="T864" i="2"/>
  <c r="R864" i="2"/>
  <c r="P864" i="2"/>
  <c r="BI862" i="2"/>
  <c r="BH862" i="2"/>
  <c r="BG862" i="2"/>
  <c r="BF862" i="2"/>
  <c r="T862" i="2"/>
  <c r="R862" i="2"/>
  <c r="P862" i="2"/>
  <c r="BI860" i="2"/>
  <c r="BH860" i="2"/>
  <c r="BG860" i="2"/>
  <c r="BF860" i="2"/>
  <c r="T860" i="2"/>
  <c r="R860" i="2"/>
  <c r="P860" i="2"/>
  <c r="BI858" i="2"/>
  <c r="BH858" i="2"/>
  <c r="BG858" i="2"/>
  <c r="BF858" i="2"/>
  <c r="T858" i="2"/>
  <c r="R858" i="2"/>
  <c r="P858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2" i="2"/>
  <c r="BH852" i="2"/>
  <c r="BG852" i="2"/>
  <c r="BF852" i="2"/>
  <c r="T852" i="2"/>
  <c r="R852" i="2"/>
  <c r="P852" i="2"/>
  <c r="BI846" i="2"/>
  <c r="BH846" i="2"/>
  <c r="BG846" i="2"/>
  <c r="BF846" i="2"/>
  <c r="T846" i="2"/>
  <c r="R846" i="2"/>
  <c r="P846" i="2"/>
  <c r="BI844" i="2"/>
  <c r="BH844" i="2"/>
  <c r="BG844" i="2"/>
  <c r="BF844" i="2"/>
  <c r="T844" i="2"/>
  <c r="R844" i="2"/>
  <c r="P844" i="2"/>
  <c r="BI842" i="2"/>
  <c r="BH842" i="2"/>
  <c r="BG842" i="2"/>
  <c r="BF842" i="2"/>
  <c r="T842" i="2"/>
  <c r="R842" i="2"/>
  <c r="P842" i="2"/>
  <c r="BI840" i="2"/>
  <c r="BH840" i="2"/>
  <c r="BG840" i="2"/>
  <c r="BF840" i="2"/>
  <c r="T840" i="2"/>
  <c r="R840" i="2"/>
  <c r="P840" i="2"/>
  <c r="BI838" i="2"/>
  <c r="BH838" i="2"/>
  <c r="BG838" i="2"/>
  <c r="BF838" i="2"/>
  <c r="T838" i="2"/>
  <c r="R838" i="2"/>
  <c r="P838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2" i="2"/>
  <c r="BH832" i="2"/>
  <c r="BG832" i="2"/>
  <c r="BF832" i="2"/>
  <c r="T832" i="2"/>
  <c r="R832" i="2"/>
  <c r="P832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9" i="2"/>
  <c r="BH829" i="2"/>
  <c r="BG829" i="2"/>
  <c r="BF829" i="2"/>
  <c r="T829" i="2"/>
  <c r="R829" i="2"/>
  <c r="P829" i="2"/>
  <c r="BI828" i="2"/>
  <c r="BH828" i="2"/>
  <c r="BG828" i="2"/>
  <c r="BF828" i="2"/>
  <c r="T828" i="2"/>
  <c r="R828" i="2"/>
  <c r="P828" i="2"/>
  <c r="BI827" i="2"/>
  <c r="BH827" i="2"/>
  <c r="BG827" i="2"/>
  <c r="BF827" i="2"/>
  <c r="T827" i="2"/>
  <c r="R827" i="2"/>
  <c r="P827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24" i="2"/>
  <c r="BH824" i="2"/>
  <c r="BG824" i="2"/>
  <c r="BF824" i="2"/>
  <c r="T824" i="2"/>
  <c r="R824" i="2"/>
  <c r="P824" i="2"/>
  <c r="BI823" i="2"/>
  <c r="BH823" i="2"/>
  <c r="BG823" i="2"/>
  <c r="BF823" i="2"/>
  <c r="T823" i="2"/>
  <c r="R823" i="2"/>
  <c r="P823" i="2"/>
  <c r="BI822" i="2"/>
  <c r="BH822" i="2"/>
  <c r="BG822" i="2"/>
  <c r="BF822" i="2"/>
  <c r="T822" i="2"/>
  <c r="R822" i="2"/>
  <c r="P822" i="2"/>
  <c r="BI821" i="2"/>
  <c r="BH821" i="2"/>
  <c r="BG821" i="2"/>
  <c r="BF821" i="2"/>
  <c r="T821" i="2"/>
  <c r="R821" i="2"/>
  <c r="P821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7" i="2"/>
  <c r="BH817" i="2"/>
  <c r="BG817" i="2"/>
  <c r="BF817" i="2"/>
  <c r="T817" i="2"/>
  <c r="R817" i="2"/>
  <c r="P817" i="2"/>
  <c r="BI816" i="2"/>
  <c r="BH816" i="2"/>
  <c r="BG816" i="2"/>
  <c r="BF816" i="2"/>
  <c r="T816" i="2"/>
  <c r="R816" i="2"/>
  <c r="P816" i="2"/>
  <c r="BI815" i="2"/>
  <c r="BH815" i="2"/>
  <c r="BG815" i="2"/>
  <c r="BF815" i="2"/>
  <c r="T815" i="2"/>
  <c r="R815" i="2"/>
  <c r="P815" i="2"/>
  <c r="BI814" i="2"/>
  <c r="BH814" i="2"/>
  <c r="BG814" i="2"/>
  <c r="BF814" i="2"/>
  <c r="T814" i="2"/>
  <c r="R814" i="2"/>
  <c r="P814" i="2"/>
  <c r="BI813" i="2"/>
  <c r="BH813" i="2"/>
  <c r="BG813" i="2"/>
  <c r="BF813" i="2"/>
  <c r="T813" i="2"/>
  <c r="R813" i="2"/>
  <c r="P813" i="2"/>
  <c r="BI812" i="2"/>
  <c r="BH812" i="2"/>
  <c r="BG812" i="2"/>
  <c r="BF812" i="2"/>
  <c r="T812" i="2"/>
  <c r="R812" i="2"/>
  <c r="P812" i="2"/>
  <c r="BI811" i="2"/>
  <c r="BH811" i="2"/>
  <c r="BG811" i="2"/>
  <c r="BF811" i="2"/>
  <c r="T811" i="2"/>
  <c r="R811" i="2"/>
  <c r="P811" i="2"/>
  <c r="BI810" i="2"/>
  <c r="BH810" i="2"/>
  <c r="BG810" i="2"/>
  <c r="BF810" i="2"/>
  <c r="T810" i="2"/>
  <c r="R810" i="2"/>
  <c r="P810" i="2"/>
  <c r="BI809" i="2"/>
  <c r="BH809" i="2"/>
  <c r="BG809" i="2"/>
  <c r="BF809" i="2"/>
  <c r="T809" i="2"/>
  <c r="R809" i="2"/>
  <c r="P809" i="2"/>
  <c r="BI808" i="2"/>
  <c r="BH808" i="2"/>
  <c r="BG808" i="2"/>
  <c r="BF808" i="2"/>
  <c r="T808" i="2"/>
  <c r="R808" i="2"/>
  <c r="P808" i="2"/>
  <c r="BI807" i="2"/>
  <c r="BH807" i="2"/>
  <c r="BG807" i="2"/>
  <c r="BF807" i="2"/>
  <c r="T807" i="2"/>
  <c r="R807" i="2"/>
  <c r="P807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99" i="2"/>
  <c r="BH799" i="2"/>
  <c r="BG799" i="2"/>
  <c r="BF799" i="2"/>
  <c r="T799" i="2"/>
  <c r="R799" i="2"/>
  <c r="P799" i="2"/>
  <c r="BI798" i="2"/>
  <c r="BH798" i="2"/>
  <c r="BG798" i="2"/>
  <c r="BF798" i="2"/>
  <c r="T798" i="2"/>
  <c r="R798" i="2"/>
  <c r="P798" i="2"/>
  <c r="BI797" i="2"/>
  <c r="BH797" i="2"/>
  <c r="BG797" i="2"/>
  <c r="BF797" i="2"/>
  <c r="T797" i="2"/>
  <c r="R797" i="2"/>
  <c r="P797" i="2"/>
  <c r="BI795" i="2"/>
  <c r="BH795" i="2"/>
  <c r="BG795" i="2"/>
  <c r="BF795" i="2"/>
  <c r="T795" i="2"/>
  <c r="R795" i="2"/>
  <c r="P795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81" i="2"/>
  <c r="BH781" i="2"/>
  <c r="BG781" i="2"/>
  <c r="BF781" i="2"/>
  <c r="T781" i="2"/>
  <c r="R781" i="2"/>
  <c r="P781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6" i="2"/>
  <c r="BH766" i="2"/>
  <c r="BG766" i="2"/>
  <c r="BF766" i="2"/>
  <c r="T766" i="2"/>
  <c r="R766" i="2"/>
  <c r="P766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3" i="2"/>
  <c r="BH753" i="2"/>
  <c r="BG753" i="2"/>
  <c r="BF753" i="2"/>
  <c r="T753" i="2"/>
  <c r="R753" i="2"/>
  <c r="P753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47" i="2"/>
  <c r="BH747" i="2"/>
  <c r="BG747" i="2"/>
  <c r="BF747" i="2"/>
  <c r="T747" i="2"/>
  <c r="R747" i="2"/>
  <c r="P747" i="2"/>
  <c r="BI746" i="2"/>
  <c r="BH746" i="2"/>
  <c r="BG746" i="2"/>
  <c r="BF746" i="2"/>
  <c r="T746" i="2"/>
  <c r="R746" i="2"/>
  <c r="P746" i="2"/>
  <c r="BI745" i="2"/>
  <c r="BH745" i="2"/>
  <c r="BG745" i="2"/>
  <c r="BF745" i="2"/>
  <c r="T745" i="2"/>
  <c r="R745" i="2"/>
  <c r="P745" i="2"/>
  <c r="BI743" i="2"/>
  <c r="BH743" i="2"/>
  <c r="BG743" i="2"/>
  <c r="BF743" i="2"/>
  <c r="T743" i="2"/>
  <c r="R743" i="2"/>
  <c r="P743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8" i="2"/>
  <c r="BH738" i="2"/>
  <c r="BG738" i="2"/>
  <c r="BF738" i="2"/>
  <c r="T738" i="2"/>
  <c r="R738" i="2"/>
  <c r="P738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11" i="2"/>
  <c r="BH711" i="2"/>
  <c r="BG711" i="2"/>
  <c r="BF711" i="2"/>
  <c r="T711" i="2"/>
  <c r="R711" i="2"/>
  <c r="P711" i="2"/>
  <c r="BI710" i="2"/>
  <c r="BH710" i="2"/>
  <c r="BG710" i="2"/>
  <c r="BF710" i="2"/>
  <c r="T710" i="2"/>
  <c r="R710" i="2"/>
  <c r="P710" i="2"/>
  <c r="BI709" i="2"/>
  <c r="BH709" i="2"/>
  <c r="BG709" i="2"/>
  <c r="BF709" i="2"/>
  <c r="T709" i="2"/>
  <c r="R709" i="2"/>
  <c r="P709" i="2"/>
  <c r="BI708" i="2"/>
  <c r="BH708" i="2"/>
  <c r="BG708" i="2"/>
  <c r="BF708" i="2"/>
  <c r="T708" i="2"/>
  <c r="R708" i="2"/>
  <c r="P708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5" i="2"/>
  <c r="BH635" i="2"/>
  <c r="BG635" i="2"/>
  <c r="BF635" i="2"/>
  <c r="T635" i="2"/>
  <c r="R635" i="2"/>
  <c r="P635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2" i="2"/>
  <c r="BH622" i="2"/>
  <c r="BG622" i="2"/>
  <c r="BF622" i="2"/>
  <c r="T622" i="2"/>
  <c r="R622" i="2"/>
  <c r="P622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T473" i="2"/>
  <c r="R474" i="2"/>
  <c r="R473" i="2" s="1"/>
  <c r="P474" i="2"/>
  <c r="P473" i="2" s="1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58" i="2"/>
  <c r="BH258" i="2"/>
  <c r="BG258" i="2"/>
  <c r="BF258" i="2"/>
  <c r="T258" i="2"/>
  <c r="R258" i="2"/>
  <c r="P258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T228" i="2"/>
  <c r="R229" i="2"/>
  <c r="R228" i="2" s="1"/>
  <c r="P229" i="2"/>
  <c r="P228" i="2" s="1"/>
  <c r="BI215" i="2"/>
  <c r="BH215" i="2"/>
  <c r="BG215" i="2"/>
  <c r="BF215" i="2"/>
  <c r="T215" i="2"/>
  <c r="R215" i="2"/>
  <c r="P215" i="2"/>
  <c r="BI203" i="2"/>
  <c r="BH203" i="2"/>
  <c r="BG203" i="2"/>
  <c r="BF203" i="2"/>
  <c r="T203" i="2"/>
  <c r="R203" i="2"/>
  <c r="P20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T167" i="2" s="1"/>
  <c r="R168" i="2"/>
  <c r="R167" i="2" s="1"/>
  <c r="P168" i="2"/>
  <c r="P167" i="2" s="1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51" i="2"/>
  <c r="J50" i="2"/>
  <c r="F50" i="2"/>
  <c r="F48" i="2"/>
  <c r="E46" i="2"/>
  <c r="J16" i="2"/>
  <c r="E16" i="2"/>
  <c r="F122" i="2"/>
  <c r="J15" i="2"/>
  <c r="J10" i="2"/>
  <c r="J119" i="2"/>
  <c r="L50" i="1"/>
  <c r="AM50" i="1"/>
  <c r="AM49" i="1"/>
  <c r="L49" i="1"/>
  <c r="AM47" i="1"/>
  <c r="L47" i="1"/>
  <c r="L45" i="1"/>
  <c r="L44" i="1"/>
  <c r="BK275" i="2"/>
  <c r="BK391" i="2"/>
  <c r="BK1432" i="2"/>
  <c r="J173" i="2"/>
  <c r="J540" i="2"/>
  <c r="BK551" i="2"/>
  <c r="BK1172" i="2"/>
  <c r="J832" i="2"/>
  <c r="BK1141" i="2"/>
  <c r="BK775" i="2"/>
  <c r="BK658" i="2"/>
  <c r="J763" i="2"/>
  <c r="J430" i="2"/>
  <c r="J881" i="2"/>
  <c r="BK295" i="2"/>
  <c r="J1392" i="2"/>
  <c r="J1312" i="2"/>
  <c r="J1160" i="2"/>
  <c r="BK1020" i="2"/>
  <c r="BK944" i="2"/>
  <c r="BK767" i="2"/>
  <c r="J695" i="2"/>
  <c r="J244" i="2"/>
  <c r="BK1176" i="2"/>
  <c r="BK975" i="2"/>
  <c r="J782" i="2"/>
  <c r="J280" i="2"/>
  <c r="BK778" i="2"/>
  <c r="BK445" i="2"/>
  <c r="BK701" i="2"/>
  <c r="J391" i="2"/>
  <c r="BK795" i="2"/>
  <c r="J1256" i="2"/>
  <c r="BK902" i="2"/>
  <c r="J697" i="2"/>
  <c r="J215" i="2"/>
  <c r="J758" i="2"/>
  <c r="J676" i="2"/>
  <c r="J1271" i="2"/>
  <c r="J698" i="2"/>
  <c r="J691" i="2"/>
  <c r="J891" i="2"/>
  <c r="J440" i="2"/>
  <c r="BK1244" i="2"/>
  <c r="J799" i="2"/>
  <c r="BK328" i="2"/>
  <c r="J599" i="2"/>
  <c r="BK1024" i="2"/>
  <c r="BK881" i="2"/>
  <c r="BK739" i="2"/>
  <c r="J277" i="2"/>
  <c r="BK953" i="2"/>
  <c r="J772" i="2"/>
  <c r="J422" i="2"/>
  <c r="BK812" i="2"/>
  <c r="J457" i="2"/>
  <c r="BK595" i="2"/>
  <c r="BK1180" i="2"/>
  <c r="BK759" i="2"/>
  <c r="J1434" i="2"/>
  <c r="J1402" i="2"/>
  <c r="J1217" i="2"/>
  <c r="BK1072" i="2"/>
  <c r="BK910" i="2"/>
  <c r="J794" i="2"/>
  <c r="BK684" i="2"/>
  <c r="BK561" i="2"/>
  <c r="J1172" i="2"/>
  <c r="J1024" i="2"/>
  <c r="BK866" i="2"/>
  <c r="BK728" i="2"/>
  <c r="J275" i="2"/>
  <c r="BK1256" i="2"/>
  <c r="BK736" i="2"/>
  <c r="J370" i="2"/>
  <c r="BK540" i="2"/>
  <c r="BK269" i="2"/>
  <c r="BK816" i="2"/>
  <c r="BK695" i="2"/>
  <c r="BK283" i="2"/>
  <c r="BK512" i="2"/>
  <c r="BK471" i="2"/>
  <c r="BK836" i="2"/>
  <c r="J777" i="2"/>
  <c r="J893" i="2"/>
  <c r="J803" i="2"/>
  <c r="BK499" i="2"/>
  <c r="J1309" i="2"/>
  <c r="BK1109" i="2"/>
  <c r="J811" i="2"/>
  <c r="BK402" i="2"/>
  <c r="BK1008" i="2"/>
  <c r="BK772" i="2"/>
  <c r="J877" i="2"/>
  <c r="J769" i="2"/>
  <c r="J412" i="2"/>
  <c r="BK790" i="2"/>
  <c r="J773" i="2"/>
  <c r="BK379" i="2"/>
  <c r="BK862" i="2"/>
  <c r="J785" i="2"/>
  <c r="BK729" i="2"/>
  <c r="J1381" i="2"/>
  <c r="J1088" i="2"/>
  <c r="J929" i="2"/>
  <c r="J188" i="2"/>
  <c r="BK838" i="2"/>
  <c r="BK750" i="2"/>
  <c r="J815" i="2"/>
  <c r="BK745" i="2"/>
  <c r="J487" i="2"/>
  <c r="J159" i="2"/>
  <c r="J947" i="2"/>
  <c r="BK666" i="2"/>
  <c r="J1424" i="2"/>
  <c r="J1389" i="2"/>
  <c r="BK1303" i="2"/>
  <c r="BK1119" i="2"/>
  <c r="BK1027" i="2"/>
  <c r="J956" i="2"/>
  <c r="BK792" i="2"/>
  <c r="BK711" i="2"/>
  <c r="J569" i="2"/>
  <c r="J424" i="2"/>
  <c r="J132" i="2"/>
  <c r="BK1166" i="2"/>
  <c r="J1027" i="2"/>
  <c r="BK1003" i="2"/>
  <c r="J834" i="2"/>
  <c r="J801" i="2"/>
  <c r="BK682" i="2"/>
  <c r="J835" i="2"/>
  <c r="BK702" i="2"/>
  <c r="J565" i="2"/>
  <c r="J163" i="2"/>
  <c r="J766" i="2"/>
  <c r="J283" i="2"/>
  <c r="J824" i="2"/>
  <c r="BK180" i="2"/>
  <c r="J387" i="2"/>
  <c r="BK743" i="2"/>
  <c r="J1252" i="2"/>
  <c r="J724" i="2"/>
  <c r="BK832" i="2"/>
  <c r="J672" i="2"/>
  <c r="BK1160" i="2"/>
  <c r="BK780" i="2"/>
  <c r="J1396" i="2"/>
  <c r="BK1209" i="2"/>
  <c r="J1003" i="2"/>
  <c r="J897" i="2"/>
  <c r="J713" i="2"/>
  <c r="BK1153" i="2"/>
  <c r="J860" i="2"/>
  <c r="BK706" i="2"/>
  <c r="BK422" i="2"/>
  <c r="J483" i="2"/>
  <c r="J1259" i="2"/>
  <c r="J816" i="2"/>
  <c r="BK581" i="2"/>
  <c r="BK617" i="2"/>
  <c r="BK238" i="2"/>
  <c r="J1128" i="2"/>
  <c r="J904" i="2"/>
  <c r="J622" i="2"/>
  <c r="BK732" i="2"/>
  <c r="BK777" i="2"/>
  <c r="J745" i="2"/>
  <c r="BK577" i="2"/>
  <c r="J557" i="2"/>
  <c r="J1056" i="2"/>
  <c r="BK818" i="2"/>
  <c r="J556" i="2"/>
  <c r="J775" i="2"/>
  <c r="J1116" i="2"/>
  <c r="J1014" i="2"/>
  <c r="BK914" i="2"/>
  <c r="BK799" i="2"/>
  <c r="J679" i="2"/>
  <c r="BK417" i="2"/>
  <c r="BK168" i="2"/>
  <c r="BK1168" i="2"/>
  <c r="BK1098" i="2"/>
  <c r="BK983" i="2"/>
  <c r="BK889" i="2"/>
  <c r="J797" i="2"/>
  <c r="BK724" i="2"/>
  <c r="J299" i="2"/>
  <c r="BK800" i="2"/>
  <c r="BK622" i="2"/>
  <c r="J668" i="2"/>
  <c r="J613" i="2"/>
  <c r="J1112" i="2"/>
  <c r="BK893" i="2"/>
  <c r="J478" i="2"/>
  <c r="BK1428" i="2"/>
  <c r="BK1389" i="2"/>
  <c r="J1328" i="2"/>
  <c r="BK1201" i="2"/>
  <c r="BK1042" i="2"/>
  <c r="J1010" i="2"/>
  <c r="J883" i="2"/>
  <c r="BK828" i="2"/>
  <c r="BK710" i="2"/>
  <c r="BK649" i="2"/>
  <c r="BK426" i="2"/>
  <c r="J149" i="2"/>
  <c r="J1201" i="2"/>
  <c r="J1149" i="2"/>
  <c r="BK1010" i="2"/>
  <c r="BK941" i="2"/>
  <c r="J809" i="2"/>
  <c r="BK686" i="2"/>
  <c r="BK312" i="2"/>
  <c r="J232" i="2"/>
  <c r="BK824" i="2"/>
  <c r="J709" i="2"/>
  <c r="BK500" i="2"/>
  <c r="J250" i="2"/>
  <c r="BK132" i="2"/>
  <c r="J762" i="2"/>
  <c r="J516" i="2"/>
  <c r="BK868" i="2"/>
  <c r="J790" i="2"/>
  <c r="J674" i="2"/>
  <c r="J400" i="2"/>
  <c r="J728" i="2"/>
  <c r="BK346" i="2"/>
  <c r="AS54" i="1"/>
  <c r="J823" i="2"/>
  <c r="BK826" i="2"/>
  <c r="BK680" i="2"/>
  <c r="BK453" i="2"/>
  <c r="BK707" i="2"/>
  <c r="J706" i="2"/>
  <c r="BK299" i="2"/>
  <c r="J191" i="2"/>
  <c r="BK1328" i="2"/>
  <c r="J1290" i="2"/>
  <c r="J1008" i="2"/>
  <c r="J908" i="2"/>
  <c r="J499" i="2"/>
  <c r="J1433" i="2"/>
  <c r="BK1021" i="2"/>
  <c r="BK740" i="2"/>
  <c r="BK852" i="2"/>
  <c r="BK465" i="2"/>
  <c r="BK817" i="2"/>
  <c r="BK536" i="2"/>
  <c r="J1042" i="2"/>
  <c r="BK809" i="2"/>
  <c r="J906" i="2"/>
  <c r="BK1128" i="2"/>
  <c r="J655" i="2"/>
  <c r="J991" i="2"/>
  <c r="BK829" i="2"/>
  <c r="BK655" i="2"/>
  <c r="J1126" i="2"/>
  <c r="BK1399" i="2"/>
  <c r="J1282" i="2"/>
  <c r="BK1053" i="2"/>
  <c r="BK904" i="2"/>
  <c r="J747" i="2"/>
  <c r="J176" i="2"/>
  <c r="J585" i="2"/>
  <c r="J916" i="2"/>
  <c r="BK830" i="2"/>
  <c r="J408" i="2"/>
  <c r="J807" i="2"/>
  <c r="J682" i="2"/>
  <c r="J504" i="2"/>
  <c r="J639" i="2"/>
  <c r="J1176" i="2"/>
  <c r="BK906" i="2"/>
  <c r="J661" i="2"/>
  <c r="BK1237" i="2"/>
  <c r="BK1044" i="2"/>
  <c r="BK754" i="2"/>
  <c r="J821" i="2"/>
  <c r="BK753" i="2"/>
  <c r="BK142" i="2"/>
  <c r="BK383" i="2"/>
  <c r="BK811" i="2"/>
  <c r="J1385" i="2"/>
  <c r="BK1275" i="2"/>
  <c r="BK1023" i="2"/>
  <c r="J871" i="2"/>
  <c r="J664" i="2"/>
  <c r="BK287" i="2"/>
  <c r="J1127" i="2"/>
  <c r="BK962" i="2"/>
  <c r="J854" i="2"/>
  <c r="J366" i="2"/>
  <c r="BK1085" i="2"/>
  <c r="BK667" i="2"/>
  <c r="BK661" i="2"/>
  <c r="J649" i="2"/>
  <c r="BK858" i="2"/>
  <c r="J643" i="2"/>
  <c r="BK273" i="2"/>
  <c r="J840" i="2"/>
  <c r="BK899" i="2"/>
  <c r="J590" i="2"/>
  <c r="J435" i="2"/>
  <c r="BK834" i="2"/>
  <c r="BK1396" i="2"/>
  <c r="BK1064" i="2"/>
  <c r="BK854" i="2"/>
  <c r="BK267" i="2"/>
  <c r="BK929" i="2"/>
  <c r="BK768" i="2"/>
  <c r="BK375" i="2"/>
  <c r="J781" i="2"/>
  <c r="J342" i="2"/>
  <c r="BK544" i="2"/>
  <c r="BK1338" i="2"/>
  <c r="J1098" i="2"/>
  <c r="BK935" i="2"/>
  <c r="BK631" i="2"/>
  <c r="J1129" i="2"/>
  <c r="J711" i="2"/>
  <c r="J673" i="2"/>
  <c r="J359" i="2"/>
  <c r="BK679" i="2"/>
  <c r="BK599" i="2"/>
  <c r="BK827" i="2"/>
  <c r="J738" i="2"/>
  <c r="J910" i="2"/>
  <c r="J1338" i="2"/>
  <c r="J965" i="2"/>
  <c r="J914" i="2"/>
  <c r="J520" i="2"/>
  <c r="BK926" i="2"/>
  <c r="BK699" i="2"/>
  <c r="J932" i="2"/>
  <c r="J426" i="2"/>
  <c r="J708" i="2"/>
  <c r="BK891" i="2"/>
  <c r="BK494" i="2"/>
  <c r="BK1129" i="2"/>
  <c r="BK999" i="2"/>
  <c r="BK788" i="2"/>
  <c r="BK487" i="2"/>
  <c r="BK128" i="2"/>
  <c r="BK1018" i="2"/>
  <c r="J842" i="2"/>
  <c r="BK258" i="2"/>
  <c r="BK766" i="2"/>
  <c r="BK605" i="2"/>
  <c r="BK504" i="2"/>
  <c r="BK916" i="2"/>
  <c r="J324" i="2"/>
  <c r="J1352" i="2"/>
  <c r="J1141" i="2"/>
  <c r="J995" i="2"/>
  <c r="J787" i="2"/>
  <c r="BK408" i="2"/>
  <c r="BK1233" i="2"/>
  <c r="BK995" i="2"/>
  <c r="J828" i="2"/>
  <c r="J595" i="2"/>
  <c r="J609" i="2"/>
  <c r="BK709" i="2"/>
  <c r="BK737" i="2"/>
  <c r="J247" i="2"/>
  <c r="BK746" i="2"/>
  <c r="BK1402" i="2"/>
  <c r="BK1221" i="2"/>
  <c r="BK769" i="2"/>
  <c r="BK1116" i="2"/>
  <c r="J631" i="2"/>
  <c r="J573" i="2"/>
  <c r="BK672" i="2"/>
  <c r="J887" i="2"/>
  <c r="BK1149" i="2"/>
  <c r="BK730" i="2"/>
  <c r="J1368" i="2"/>
  <c r="J1168" i="2"/>
  <c r="J1012" i="2"/>
  <c r="BK831" i="2"/>
  <c r="J577" i="2"/>
  <c r="J1146" i="2"/>
  <c r="BK938" i="2"/>
  <c r="BK803" i="2"/>
  <c r="BK844" i="2"/>
  <c r="J402" i="2"/>
  <c r="J184" i="2"/>
  <c r="J844" i="2"/>
  <c r="BK773" i="2"/>
  <c r="J780" i="2"/>
  <c r="BK810" i="2"/>
  <c r="J1036" i="2"/>
  <c r="BK1406" i="2"/>
  <c r="BK1056" i="2"/>
  <c r="J203" i="2"/>
  <c r="J802" i="2"/>
  <c r="BK153" i="2"/>
  <c r="BK1248" i="2"/>
  <c r="BK609" i="2"/>
  <c r="BK188" i="2"/>
  <c r="BK726" i="2"/>
  <c r="J701" i="2"/>
  <c r="BK1019" i="2"/>
  <c r="J838" i="2"/>
  <c r="BK714" i="2"/>
  <c r="J375" i="2"/>
  <c r="J1135" i="2"/>
  <c r="J999" i="2"/>
  <c r="J818" i="2"/>
  <c r="BK883" i="2"/>
  <c r="BK738" i="2"/>
  <c r="BK497" i="2"/>
  <c r="BK435" i="2"/>
  <c r="J830" i="2"/>
  <c r="BK1415" i="2"/>
  <c r="BK1312" i="2"/>
  <c r="BK1126" i="2"/>
  <c r="J944" i="2"/>
  <c r="J749" i="2"/>
  <c r="J494" i="2"/>
  <c r="BK1434" i="2"/>
  <c r="J1109" i="2"/>
  <c r="J902" i="2"/>
  <c r="BK761" i="2"/>
  <c r="BK412" i="2"/>
  <c r="J868" i="2"/>
  <c r="BK463" i="2"/>
  <c r="J829" i="2"/>
  <c r="BK232" i="2"/>
  <c r="BK163" i="2"/>
  <c r="BK524" i="2"/>
  <c r="J417" i="2"/>
  <c r="J1417" i="2"/>
  <c r="J1022" i="2"/>
  <c r="BK697" i="2"/>
  <c r="BK668" i="2"/>
  <c r="J490" i="2"/>
  <c r="BK1412" i="2"/>
  <c r="BK991" i="2"/>
  <c r="BK359" i="2"/>
  <c r="BK959" i="2"/>
  <c r="BK585" i="2"/>
  <c r="BK508" i="2"/>
  <c r="J704" i="2"/>
  <c r="J416" i="2"/>
  <c r="BK1022" i="2"/>
  <c r="J1432" i="2"/>
  <c r="J1361" i="2"/>
  <c r="J1296" i="2"/>
  <c r="BK1127" i="2"/>
  <c r="BK874" i="2"/>
  <c r="BK733" i="2"/>
  <c r="J652" i="2"/>
  <c r="J269" i="2"/>
  <c r="J1244" i="2"/>
  <c r="J1102" i="2"/>
  <c r="J923" i="2"/>
  <c r="J827" i="2"/>
  <c r="BK247" i="2"/>
  <c r="BK802" i="2"/>
  <c r="BK303" i="2"/>
  <c r="J666" i="2"/>
  <c r="J536" i="2"/>
  <c r="J1091" i="2"/>
  <c r="BK712" i="2"/>
  <c r="J694" i="2"/>
  <c r="BK1259" i="2"/>
  <c r="BK366" i="2"/>
  <c r="BK1381" i="2"/>
  <c r="BK1135" i="2"/>
  <c r="BK971" i="2"/>
  <c r="J800" i="2"/>
  <c r="BK591" i="2"/>
  <c r="J1237" i="2"/>
  <c r="BK1014" i="2"/>
  <c r="J846" i="2"/>
  <c r="BK495" i="2"/>
  <c r="BK718" i="2"/>
  <c r="BK203" i="2"/>
  <c r="BK520" i="2"/>
  <c r="J474" i="2"/>
  <c r="BK1290" i="2"/>
  <c r="J798" i="2"/>
  <c r="J1209" i="2"/>
  <c r="BK787" i="2"/>
  <c r="BK708" i="2"/>
  <c r="J641" i="2"/>
  <c r="J1193" i="2"/>
  <c r="BK479" i="2"/>
  <c r="BK691" i="2"/>
  <c r="J308" i="2"/>
  <c r="J689" i="2"/>
  <c r="BK547" i="2"/>
  <c r="J962" i="2"/>
  <c r="J765" i="2"/>
  <c r="BK635" i="2"/>
  <c r="BK250" i="2"/>
  <c r="J1119" i="2"/>
  <c r="BK856" i="2"/>
  <c r="J500" i="2"/>
  <c r="J714" i="2"/>
  <c r="BK713" i="2"/>
  <c r="BK1271" i="2"/>
  <c r="BK565" i="2"/>
  <c r="J1363" i="2"/>
  <c r="BK1091" i="2"/>
  <c r="J938" i="2"/>
  <c r="BK762" i="2"/>
  <c r="J627" i="2"/>
  <c r="BK215" i="2"/>
  <c r="BK1040" i="2"/>
  <c r="BK932" i="2"/>
  <c r="BK698" i="2"/>
  <c r="J332" i="2"/>
  <c r="J687" i="2"/>
  <c r="BK557" i="2"/>
  <c r="BK693" i="2"/>
  <c r="J768" i="2"/>
  <c r="BK332" i="2"/>
  <c r="BK643" i="2"/>
  <c r="J552" i="2"/>
  <c r="J739" i="2"/>
  <c r="BK821" i="2"/>
  <c r="BK781" i="2"/>
  <c r="BK1361" i="2"/>
  <c r="BK947" i="2"/>
  <c r="BK670" i="2"/>
  <c r="J1162" i="2"/>
  <c r="BK457" i="2"/>
  <c r="J686" i="2"/>
  <c r="BK277" i="2"/>
  <c r="BK678" i="2"/>
  <c r="J826" i="2"/>
  <c r="BK813" i="2"/>
  <c r="BK1320" i="2"/>
  <c r="J810" i="2"/>
  <c r="BK395" i="2"/>
  <c r="BK956" i="2"/>
  <c r="BK322" i="2"/>
  <c r="J684" i="2"/>
  <c r="BK765" i="2"/>
  <c r="J600" i="2"/>
  <c r="BK159" i="2"/>
  <c r="BK1112" i="2"/>
  <c r="BK1433" i="2"/>
  <c r="BK749" i="2"/>
  <c r="J1072" i="2"/>
  <c r="BK478" i="2"/>
  <c r="J497" i="2"/>
  <c r="J808" i="2"/>
  <c r="J935" i="2"/>
  <c r="J784" i="2"/>
  <c r="BK797" i="2"/>
  <c r="BK184" i="2"/>
  <c r="J726" i="2"/>
  <c r="J1399" i="2"/>
  <c r="J1166" i="2"/>
  <c r="BK968" i="2"/>
  <c r="BK979" i="2"/>
  <c r="BK794" i="2"/>
  <c r="BK887" i="2"/>
  <c r="BK449" i="2"/>
  <c r="BK782" i="2"/>
  <c r="J229" i="2"/>
  <c r="BK758" i="2"/>
  <c r="BK820" i="2"/>
  <c r="J168" i="2"/>
  <c r="J328" i="2"/>
  <c r="BK1352" i="2"/>
  <c r="J959" i="2"/>
  <c r="BK573" i="2"/>
  <c r="J1064" i="2"/>
  <c r="J825" i="2"/>
  <c r="BK798" i="2"/>
  <c r="J788" i="2"/>
  <c r="J542" i="2"/>
  <c r="BK308" i="2"/>
  <c r="BK1088" i="2"/>
  <c r="BK552" i="2"/>
  <c r="J1406" i="2"/>
  <c r="J1320" i="2"/>
  <c r="BK1204" i="2"/>
  <c r="BK1082" i="2"/>
  <c r="J993" i="2"/>
  <c r="BK912" i="2"/>
  <c r="J761" i="2"/>
  <c r="J667" i="2"/>
  <c r="BK416" i="2"/>
  <c r="J1233" i="2"/>
  <c r="J1020" i="2"/>
  <c r="J864" i="2"/>
  <c r="BK687" i="2"/>
  <c r="J142" i="2"/>
  <c r="J795" i="2"/>
  <c r="J465" i="2"/>
  <c r="J532" i="2"/>
  <c r="J287" i="2"/>
  <c r="J736" i="2"/>
  <c r="J971" i="2"/>
  <c r="J153" i="2"/>
  <c r="J319" i="2"/>
  <c r="J395" i="2"/>
  <c r="BK877" i="2"/>
  <c r="J778" i="2"/>
  <c r="J303" i="2"/>
  <c r="BK600" i="2"/>
  <c r="BK1363" i="2"/>
  <c r="J1153" i="2"/>
  <c r="J822" i="2"/>
  <c r="BK676" i="2"/>
  <c r="BK950" i="2"/>
  <c r="BK825" i="2"/>
  <c r="BK639" i="2"/>
  <c r="J852" i="2"/>
  <c r="J712" i="2"/>
  <c r="J729" i="2"/>
  <c r="J528" i="2"/>
  <c r="J1023" i="2"/>
  <c r="BK370" i="2"/>
  <c r="J635" i="2"/>
  <c r="BK1075" i="2"/>
  <c r="BK342" i="2"/>
  <c r="BK569" i="2"/>
  <c r="BK590" i="2"/>
  <c r="BK673" i="2"/>
  <c r="J1021" i="2"/>
  <c r="BK1424" i="2"/>
  <c r="BK1296" i="2"/>
  <c r="BK1016" i="2"/>
  <c r="J1180" i="2"/>
  <c r="J895" i="2"/>
  <c r="J180" i="2"/>
  <c r="J737" i="2"/>
  <c r="J734" i="2"/>
  <c r="BK191" i="2"/>
  <c r="BK908" i="2"/>
  <c r="BK1417" i="2"/>
  <c r="BK897" i="2"/>
  <c r="J746" i="2"/>
  <c r="BK864" i="2"/>
  <c r="J754" i="2"/>
  <c r="BK627" i="2"/>
  <c r="BK784" i="2"/>
  <c r="BK483" i="2"/>
  <c r="BK885" i="2"/>
  <c r="J322" i="2"/>
  <c r="J856" i="2"/>
  <c r="J605" i="2"/>
  <c r="BK664" i="2"/>
  <c r="J561" i="2"/>
  <c r="BK823" i="2"/>
  <c r="BK424" i="2"/>
  <c r="BK815" i="2"/>
  <c r="J1420" i="2"/>
  <c r="BK1309" i="2"/>
  <c r="J1025" i="2"/>
  <c r="J753" i="2"/>
  <c r="BK1012" i="2"/>
  <c r="BK871" i="2"/>
  <c r="J128" i="2"/>
  <c r="J295" i="2"/>
  <c r="J820" i="2"/>
  <c r="J512" i="2"/>
  <c r="BK601" i="2"/>
  <c r="J1082" i="2"/>
  <c r="BK814" i="2"/>
  <c r="J544" i="2"/>
  <c r="BK490" i="2"/>
  <c r="J792" i="2"/>
  <c r="BK324" i="2"/>
  <c r="J767" i="2"/>
  <c r="BK923" i="2"/>
  <c r="BK747" i="2"/>
  <c r="BK400" i="2"/>
  <c r="BK646" i="2"/>
  <c r="BK1032" i="2"/>
  <c r="J950" i="2"/>
  <c r="BK808" i="2"/>
  <c r="J702" i="2"/>
  <c r="BK528" i="2"/>
  <c r="J1221" i="2"/>
  <c r="BK1025" i="2"/>
  <c r="BK965" i="2"/>
  <c r="J831" i="2"/>
  <c r="BK694" i="2"/>
  <c r="BK842" i="2"/>
  <c r="J693" i="2"/>
  <c r="J730" i="2"/>
  <c r="BK353" i="2"/>
  <c r="BK689" i="2"/>
  <c r="J467" i="2"/>
  <c r="J1032" i="2"/>
  <c r="J547" i="2"/>
  <c r="BK173" i="2"/>
  <c r="J1412" i="2"/>
  <c r="BK1282" i="2"/>
  <c r="J699" i="2"/>
  <c r="J1044" i="2"/>
  <c r="BK586" i="2"/>
  <c r="BK291" i="2"/>
  <c r="BK176" i="2"/>
  <c r="J743" i="2"/>
  <c r="J471" i="2"/>
  <c r="J836" i="2"/>
  <c r="J716" i="2"/>
  <c r="J463" i="2"/>
  <c r="J889" i="2"/>
  <c r="J258" i="2"/>
  <c r="J238" i="2"/>
  <c r="BK763" i="2"/>
  <c r="J720" i="2"/>
  <c r="BK387" i="2"/>
  <c r="J858" i="2"/>
  <c r="J524" i="2"/>
  <c r="BK652" i="2"/>
  <c r="BK1368" i="2"/>
  <c r="BK1146" i="2"/>
  <c r="J979" i="2"/>
  <c r="BK720" i="2"/>
  <c r="BK613" i="2"/>
  <c r="BK1217" i="2"/>
  <c r="J968" i="2"/>
  <c r="J267" i="2"/>
  <c r="BK734" i="2"/>
  <c r="J658" i="2"/>
  <c r="J874" i="2"/>
  <c r="J453" i="2"/>
  <c r="J1275" i="2"/>
  <c r="BK430" i="2"/>
  <c r="J926" i="2"/>
  <c r="BK716" i="2"/>
  <c r="J135" i="2"/>
  <c r="J707" i="2"/>
  <c r="J346" i="2"/>
  <c r="BK1392" i="2"/>
  <c r="J899" i="2"/>
  <c r="J1019" i="2"/>
  <c r="J710" i="2"/>
  <c r="BK516" i="2"/>
  <c r="BK822" i="2"/>
  <c r="J1415" i="2"/>
  <c r="J1226" i="2"/>
  <c r="J987" i="2"/>
  <c r="J813" i="2"/>
  <c r="J495" i="2"/>
  <c r="J1204" i="2"/>
  <c r="BK993" i="2"/>
  <c r="BK532" i="2"/>
  <c r="J353" i="2"/>
  <c r="J866" i="2"/>
  <c r="BK440" i="2"/>
  <c r="BK474" i="2"/>
  <c r="J551" i="2"/>
  <c r="BK987" i="2"/>
  <c r="J646" i="2"/>
  <c r="J1248" i="2"/>
  <c r="BK674" i="2"/>
  <c r="J449" i="2"/>
  <c r="BK840" i="2"/>
  <c r="BK895" i="2"/>
  <c r="J817" i="2"/>
  <c r="BK1252" i="2"/>
  <c r="BK704" i="2"/>
  <c r="J1075" i="2"/>
  <c r="J941" i="2"/>
  <c r="J750" i="2"/>
  <c r="J601" i="2"/>
  <c r="BK1193" i="2"/>
  <c r="J912" i="2"/>
  <c r="BK641" i="2"/>
  <c r="J953" i="2"/>
  <c r="BK1420" i="2"/>
  <c r="J1303" i="2"/>
  <c r="BK1102" i="2"/>
  <c r="J983" i="2"/>
  <c r="BK805" i="2"/>
  <c r="J678" i="2"/>
  <c r="J291" i="2"/>
  <c r="BK1226" i="2"/>
  <c r="J1085" i="2"/>
  <c r="BK835" i="2"/>
  <c r="J479" i="2"/>
  <c r="BK919" i="2"/>
  <c r="J812" i="2"/>
  <c r="BK785" i="2"/>
  <c r="J379" i="2"/>
  <c r="J741" i="2"/>
  <c r="J591" i="2"/>
  <c r="J617" i="2"/>
  <c r="BK336" i="2"/>
  <c r="J383" i="2"/>
  <c r="J445" i="2"/>
  <c r="J670" i="2"/>
  <c r="J1428" i="2"/>
  <c r="BK807" i="2"/>
  <c r="BK556" i="2"/>
  <c r="BK135" i="2"/>
  <c r="J740" i="2"/>
  <c r="BK149" i="2"/>
  <c r="J1040" i="2"/>
  <c r="J1240" i="2"/>
  <c r="J680" i="2"/>
  <c r="J1053" i="2"/>
  <c r="J764" i="2"/>
  <c r="BK1385" i="2"/>
  <c r="J919" i="2"/>
  <c r="BK1036" i="2"/>
  <c r="J312" i="2"/>
  <c r="J885" i="2"/>
  <c r="J733" i="2"/>
  <c r="BK319" i="2"/>
  <c r="BK542" i="2"/>
  <c r="J336" i="2"/>
  <c r="BK229" i="2"/>
  <c r="BK860" i="2"/>
  <c r="J273" i="2"/>
  <c r="BK1162" i="2"/>
  <c r="J975" i="2"/>
  <c r="J814" i="2"/>
  <c r="J581" i="2"/>
  <c r="J862" i="2"/>
  <c r="BK846" i="2"/>
  <c r="BK280" i="2"/>
  <c r="BK244" i="2"/>
  <c r="J1018" i="2"/>
  <c r="J732" i="2"/>
  <c r="J586" i="2"/>
  <c r="BK1240" i="2"/>
  <c r="J1016" i="2"/>
  <c r="BK764" i="2"/>
  <c r="BK741" i="2"/>
  <c r="BK801" i="2"/>
  <c r="J759" i="2"/>
  <c r="J718" i="2"/>
  <c r="J805" i="2"/>
  <c r="J508" i="2"/>
  <c r="BK467" i="2"/>
  <c r="F33" i="2" l="1"/>
  <c r="J32" i="2"/>
  <c r="F35" i="2"/>
  <c r="BD55" i="1" s="1"/>
  <c r="BD54" i="1" s="1"/>
  <c r="W33" i="1" s="1"/>
  <c r="BK231" i="2"/>
  <c r="J231" i="2"/>
  <c r="J61" i="2"/>
  <c r="BK327" i="2"/>
  <c r="J327" i="2" s="1"/>
  <c r="J65" i="2" s="1"/>
  <c r="P394" i="2"/>
  <c r="BK462" i="2"/>
  <c r="J462" i="2"/>
  <c r="J68" i="2"/>
  <c r="BK560" i="2"/>
  <c r="J560" i="2"/>
  <c r="J74" i="2"/>
  <c r="T626" i="2"/>
  <c r="R642" i="2"/>
  <c r="R640" i="2" s="1"/>
  <c r="T771" i="2"/>
  <c r="T833" i="2"/>
  <c r="T819" i="2" s="1"/>
  <c r="BK901" i="2"/>
  <c r="J901" i="2"/>
  <c r="J86" i="2"/>
  <c r="T1111" i="2"/>
  <c r="T127" i="2"/>
  <c r="BK257" i="2"/>
  <c r="J257" i="2"/>
  <c r="J62" i="2"/>
  <c r="R307" i="2"/>
  <c r="R279" i="2"/>
  <c r="R407" i="2"/>
  <c r="R477" i="2"/>
  <c r="R527" i="2"/>
  <c r="R665" i="2"/>
  <c r="P837" i="2"/>
  <c r="T880" i="2"/>
  <c r="R1055" i="2"/>
  <c r="T1208" i="2"/>
  <c r="BK127" i="2"/>
  <c r="J127" i="2"/>
  <c r="J57" i="2"/>
  <c r="BK172" i="2"/>
  <c r="J172" i="2"/>
  <c r="J59" i="2"/>
  <c r="P257" i="2"/>
  <c r="R327" i="2"/>
  <c r="BK394" i="2"/>
  <c r="J394" i="2"/>
  <c r="J66" i="2" s="1"/>
  <c r="R394" i="2"/>
  <c r="T394" i="2"/>
  <c r="R462" i="2"/>
  <c r="BK498" i="2"/>
  <c r="J498" i="2"/>
  <c r="J72" i="2"/>
  <c r="R498" i="2"/>
  <c r="T560" i="2"/>
  <c r="R626" i="2"/>
  <c r="BK642" i="2"/>
  <c r="BK640" i="2" s="1"/>
  <c r="J640" i="2" s="1"/>
  <c r="J76" i="2" s="1"/>
  <c r="J642" i="2"/>
  <c r="J77" i="2"/>
  <c r="P642" i="2"/>
  <c r="P640" i="2"/>
  <c r="T642" i="2"/>
  <c r="T640" i="2" s="1"/>
  <c r="R771" i="2"/>
  <c r="R804" i="2"/>
  <c r="R837" i="2"/>
  <c r="P870" i="2"/>
  <c r="R880" i="2"/>
  <c r="P1007" i="2"/>
  <c r="P918" i="2"/>
  <c r="BK1055" i="2"/>
  <c r="J1055" i="2"/>
  <c r="J91" i="2"/>
  <c r="BK1111" i="2"/>
  <c r="J1111" i="2"/>
  <c r="J92" i="2"/>
  <c r="P1148" i="2"/>
  <c r="BK1208" i="2"/>
  <c r="J1208" i="2" s="1"/>
  <c r="J95" i="2" s="1"/>
  <c r="P1225" i="2"/>
  <c r="R1258" i="2"/>
  <c r="BK1311" i="2"/>
  <c r="J1311" i="2"/>
  <c r="J98" i="2"/>
  <c r="BK1337" i="2"/>
  <c r="J1337" i="2"/>
  <c r="J99" i="2"/>
  <c r="BK1380" i="2"/>
  <c r="J1380" i="2"/>
  <c r="J100" i="2"/>
  <c r="BK1405" i="2"/>
  <c r="J1405" i="2"/>
  <c r="J103" i="2"/>
  <c r="T172" i="2"/>
  <c r="P231" i="2"/>
  <c r="R257" i="2"/>
  <c r="T327" i="2"/>
  <c r="P407" i="2"/>
  <c r="T462" i="2"/>
  <c r="P477" i="2"/>
  <c r="T498" i="2"/>
  <c r="R560" i="2"/>
  <c r="P626" i="2"/>
  <c r="P665" i="2"/>
  <c r="BK771" i="2"/>
  <c r="J771" i="2"/>
  <c r="J79" i="2"/>
  <c r="P804" i="2"/>
  <c r="P833" i="2"/>
  <c r="P819" i="2"/>
  <c r="R833" i="2"/>
  <c r="R819" i="2" s="1"/>
  <c r="BK880" i="2"/>
  <c r="J880" i="2"/>
  <c r="J85" i="2" s="1"/>
  <c r="T901" i="2"/>
  <c r="T1007" i="2"/>
  <c r="T918" i="2"/>
  <c r="P1031" i="2"/>
  <c r="T1031" i="2"/>
  <c r="R1111" i="2"/>
  <c r="BK1148" i="2"/>
  <c r="J1148" i="2"/>
  <c r="J93" i="2"/>
  <c r="R1225" i="2"/>
  <c r="P1258" i="2"/>
  <c r="T1311" i="2"/>
  <c r="T1337" i="2"/>
  <c r="T1380" i="2"/>
  <c r="BK1395" i="2"/>
  <c r="J1395" i="2" s="1"/>
  <c r="J102" i="2" s="1"/>
  <c r="R1395" i="2"/>
  <c r="R1416" i="2"/>
  <c r="R127" i="2"/>
  <c r="P172" i="2"/>
  <c r="R231" i="2"/>
  <c r="T257" i="2"/>
  <c r="P327" i="2"/>
  <c r="T407" i="2"/>
  <c r="BK477" i="2"/>
  <c r="BK527" i="2"/>
  <c r="J527" i="2" s="1"/>
  <c r="J73" i="2" s="1"/>
  <c r="P560" i="2"/>
  <c r="BK665" i="2"/>
  <c r="J665" i="2" s="1"/>
  <c r="J78" i="2" s="1"/>
  <c r="P771" i="2"/>
  <c r="T804" i="2"/>
  <c r="BK833" i="2"/>
  <c r="BK819" i="2" s="1"/>
  <c r="J819" i="2" s="1"/>
  <c r="J81" i="2" s="1"/>
  <c r="J833" i="2"/>
  <c r="J82" i="2"/>
  <c r="T837" i="2"/>
  <c r="R870" i="2"/>
  <c r="T870" i="2"/>
  <c r="P901" i="2"/>
  <c r="R1007" i="2"/>
  <c r="R918" i="2" s="1"/>
  <c r="BK1031" i="2"/>
  <c r="J1031" i="2"/>
  <c r="J90" i="2"/>
  <c r="R1031" i="2"/>
  <c r="T1055" i="2"/>
  <c r="T1148" i="2"/>
  <c r="P1208" i="2"/>
  <c r="T1225" i="2"/>
  <c r="BK1258" i="2"/>
  <c r="J1258" i="2"/>
  <c r="J97" i="2"/>
  <c r="P1311" i="2"/>
  <c r="P1337" i="2"/>
  <c r="R1380" i="2"/>
  <c r="P1395" i="2"/>
  <c r="P1405" i="2"/>
  <c r="T1405" i="2"/>
  <c r="P127" i="2"/>
  <c r="R172" i="2"/>
  <c r="T231" i="2"/>
  <c r="BK307" i="2"/>
  <c r="BK279" i="2" s="1"/>
  <c r="J279" i="2" s="1"/>
  <c r="J63" i="2" s="1"/>
  <c r="J307" i="2"/>
  <c r="J64" i="2" s="1"/>
  <c r="P307" i="2"/>
  <c r="P279" i="2"/>
  <c r="T307" i="2"/>
  <c r="T279" i="2"/>
  <c r="BK407" i="2"/>
  <c r="J407" i="2"/>
  <c r="J67" i="2"/>
  <c r="P462" i="2"/>
  <c r="T477" i="2"/>
  <c r="P498" i="2"/>
  <c r="P527" i="2"/>
  <c r="T527" i="2"/>
  <c r="BK626" i="2"/>
  <c r="J626" i="2"/>
  <c r="J75" i="2"/>
  <c r="T665" i="2"/>
  <c r="BK804" i="2"/>
  <c r="J804" i="2"/>
  <c r="J80" i="2"/>
  <c r="BK837" i="2"/>
  <c r="J837" i="2"/>
  <c r="J83" i="2"/>
  <c r="BK870" i="2"/>
  <c r="J870" i="2"/>
  <c r="J84" i="2" s="1"/>
  <c r="P880" i="2"/>
  <c r="R901" i="2"/>
  <c r="BK1007" i="2"/>
  <c r="BK918" i="2" s="1"/>
  <c r="J918" i="2" s="1"/>
  <c r="J87" i="2" s="1"/>
  <c r="J1007" i="2"/>
  <c r="J88" i="2" s="1"/>
  <c r="P1055" i="2"/>
  <c r="P1111" i="2"/>
  <c r="R1148" i="2"/>
  <c r="R1208" i="2"/>
  <c r="BK1225" i="2"/>
  <c r="J1225" i="2"/>
  <c r="J96" i="2"/>
  <c r="T1258" i="2"/>
  <c r="R1311" i="2"/>
  <c r="R1337" i="2"/>
  <c r="P1380" i="2"/>
  <c r="T1395" i="2"/>
  <c r="R1405" i="2"/>
  <c r="BK1416" i="2"/>
  <c r="J1416" i="2"/>
  <c r="J104" i="2" s="1"/>
  <c r="P1416" i="2"/>
  <c r="T1416" i="2"/>
  <c r="BK1431" i="2"/>
  <c r="J1431" i="2"/>
  <c r="J107" i="2"/>
  <c r="P1431" i="2"/>
  <c r="R1431" i="2"/>
  <c r="T1431" i="2"/>
  <c r="BK167" i="2"/>
  <c r="J167" i="2"/>
  <c r="J58" i="2" s="1"/>
  <c r="BK228" i="2"/>
  <c r="J228" i="2"/>
  <c r="J60" i="2"/>
  <c r="BK1203" i="2"/>
  <c r="J1203" i="2"/>
  <c r="J94" i="2" s="1"/>
  <c r="BK473" i="2"/>
  <c r="J473" i="2" s="1"/>
  <c r="J69" i="2" s="1"/>
  <c r="BK1026" i="2"/>
  <c r="J1026" i="2"/>
  <c r="J89" i="2"/>
  <c r="BK1423" i="2"/>
  <c r="J1423" i="2"/>
  <c r="J105" i="2"/>
  <c r="BK1427" i="2"/>
  <c r="J1427" i="2"/>
  <c r="J106" i="2"/>
  <c r="BE203" i="2"/>
  <c r="BE244" i="2"/>
  <c r="BE291" i="2"/>
  <c r="BE346" i="2"/>
  <c r="BE375" i="2"/>
  <c r="BE416" i="2"/>
  <c r="BE487" i="2"/>
  <c r="BE495" i="2"/>
  <c r="BE552" i="2"/>
  <c r="BE586" i="2"/>
  <c r="BE687" i="2"/>
  <c r="BE689" i="2"/>
  <c r="BE695" i="2"/>
  <c r="BE710" i="2"/>
  <c r="BE714" i="2"/>
  <c r="BE730" i="2"/>
  <c r="BE754" i="2"/>
  <c r="BE763" i="2"/>
  <c r="BE782" i="2"/>
  <c r="BE852" i="2"/>
  <c r="BE862" i="2"/>
  <c r="BE871" i="2"/>
  <c r="BE885" i="2"/>
  <c r="BE938" i="2"/>
  <c r="BE142" i="2"/>
  <c r="BE168" i="2"/>
  <c r="BE173" i="2"/>
  <c r="BE191" i="2"/>
  <c r="BE328" i="2"/>
  <c r="BE379" i="2"/>
  <c r="BE395" i="2"/>
  <c r="BE412" i="2"/>
  <c r="BE430" i="2"/>
  <c r="BE497" i="2"/>
  <c r="BE516" i="2"/>
  <c r="BE540" i="2"/>
  <c r="BE542" i="2"/>
  <c r="BE544" i="2"/>
  <c r="BE601" i="2"/>
  <c r="BE609" i="2"/>
  <c r="BE658" i="2"/>
  <c r="BE664" i="2"/>
  <c r="BE670" i="2"/>
  <c r="BE674" i="2"/>
  <c r="BE678" i="2"/>
  <c r="BE684" i="2"/>
  <c r="BE697" i="2"/>
  <c r="BE704" i="2"/>
  <c r="BE740" i="2"/>
  <c r="BE753" i="2"/>
  <c r="BE761" i="2"/>
  <c r="BE769" i="2"/>
  <c r="BE797" i="2"/>
  <c r="BE800" i="2"/>
  <c r="BE821" i="2"/>
  <c r="BE822" i="2"/>
  <c r="BE827" i="2"/>
  <c r="BE829" i="2"/>
  <c r="BE893" i="2"/>
  <c r="BE267" i="2"/>
  <c r="BE275" i="2"/>
  <c r="BE299" i="2"/>
  <c r="BE308" i="2"/>
  <c r="BE336" i="2"/>
  <c r="BE342" i="2"/>
  <c r="BE471" i="2"/>
  <c r="BE474" i="2"/>
  <c r="BE478" i="2"/>
  <c r="BE561" i="2"/>
  <c r="BE581" i="2"/>
  <c r="BE595" i="2"/>
  <c r="BE667" i="2"/>
  <c r="BE668" i="2"/>
  <c r="BE707" i="2"/>
  <c r="BE733" i="2"/>
  <c r="BE747" i="2"/>
  <c r="BE749" i="2"/>
  <c r="BE765" i="2"/>
  <c r="BE803" i="2"/>
  <c r="BE811" i="2"/>
  <c r="BE824" i="2"/>
  <c r="BE828" i="2"/>
  <c r="BE834" i="2"/>
  <c r="BE846" i="2"/>
  <c r="BE856" i="2"/>
  <c r="BE889" i="2"/>
  <c r="BE895" i="2"/>
  <c r="BE899" i="2"/>
  <c r="J48" i="2"/>
  <c r="BE128" i="2"/>
  <c r="BE132" i="2"/>
  <c r="BE149" i="2"/>
  <c r="BE215" i="2"/>
  <c r="BE250" i="2"/>
  <c r="BE332" i="2"/>
  <c r="BE353" i="2"/>
  <c r="BE424" i="2"/>
  <c r="BE494" i="2"/>
  <c r="BE524" i="2"/>
  <c r="BE627" i="2"/>
  <c r="BE631" i="2"/>
  <c r="BE661" i="2"/>
  <c r="BE686" i="2"/>
  <c r="BE716" i="2"/>
  <c r="BE759" i="2"/>
  <c r="BE762" i="2"/>
  <c r="BE777" i="2"/>
  <c r="BE778" i="2"/>
  <c r="BE787" i="2"/>
  <c r="BE798" i="2"/>
  <c r="BE808" i="2"/>
  <c r="BE817" i="2"/>
  <c r="BE826" i="2"/>
  <c r="BE832" i="2"/>
  <c r="BE881" i="2"/>
  <c r="BE883" i="2"/>
  <c r="BE887" i="2"/>
  <c r="BE891" i="2"/>
  <c r="BE914" i="2"/>
  <c r="BE932" i="2"/>
  <c r="BE941" i="2"/>
  <c r="BE944" i="2"/>
  <c r="BE950" i="2"/>
  <c r="BE956" i="2"/>
  <c r="BE962" i="2"/>
  <c r="BE965" i="2"/>
  <c r="BE975" i="2"/>
  <c r="BE983" i="2"/>
  <c r="BE987" i="2"/>
  <c r="BE999" i="2"/>
  <c r="BE1003" i="2"/>
  <c r="BE1018" i="2"/>
  <c r="BE1020" i="2"/>
  <c r="BE1023" i="2"/>
  <c r="BE1025" i="2"/>
  <c r="BE1036" i="2"/>
  <c r="BE1042" i="2"/>
  <c r="BE1072" i="2"/>
  <c r="BE1109" i="2"/>
  <c r="BE1112" i="2"/>
  <c r="BE1127" i="2"/>
  <c r="BE1128" i="2"/>
  <c r="BE1141" i="2"/>
  <c r="BE1162" i="2"/>
  <c r="BE1166" i="2"/>
  <c r="BE1168" i="2"/>
  <c r="BE1172" i="2"/>
  <c r="BE1176" i="2"/>
  <c r="BE1217" i="2"/>
  <c r="BE1221" i="2"/>
  <c r="BE1226" i="2"/>
  <c r="BE1233" i="2"/>
  <c r="BE1237" i="2"/>
  <c r="BE1240" i="2"/>
  <c r="BE1433" i="2"/>
  <c r="BE159" i="2"/>
  <c r="BE184" i="2"/>
  <c r="BE238" i="2"/>
  <c r="BE283" i="2"/>
  <c r="BE303" i="2"/>
  <c r="BE366" i="2"/>
  <c r="BE370" i="2"/>
  <c r="BE383" i="2"/>
  <c r="BE422" i="2"/>
  <c r="BE520" i="2"/>
  <c r="BE551" i="2"/>
  <c r="BE556" i="2"/>
  <c r="BE569" i="2"/>
  <c r="BE573" i="2"/>
  <c r="BE590" i="2"/>
  <c r="BE605" i="2"/>
  <c r="BE639" i="2"/>
  <c r="BE641" i="2"/>
  <c r="BE643" i="2"/>
  <c r="BE646" i="2"/>
  <c r="BE679" i="2"/>
  <c r="BE682" i="2"/>
  <c r="BE706" i="2"/>
  <c r="BE709" i="2"/>
  <c r="BE718" i="2"/>
  <c r="BE734" i="2"/>
  <c r="BE737" i="2"/>
  <c r="BE738" i="2"/>
  <c r="BE745" i="2"/>
  <c r="BE746" i="2"/>
  <c r="BE758" i="2"/>
  <c r="BE764" i="2"/>
  <c r="BE767" i="2"/>
  <c r="BE768" i="2"/>
  <c r="BE773" i="2"/>
  <c r="BE790" i="2"/>
  <c r="BE807" i="2"/>
  <c r="BE810" i="2"/>
  <c r="BE812" i="2"/>
  <c r="BE813" i="2"/>
  <c r="BE830" i="2"/>
  <c r="BE835" i="2"/>
  <c r="BE854" i="2"/>
  <c r="BE877" i="2"/>
  <c r="BE897" i="2"/>
  <c r="BE904" i="2"/>
  <c r="BE906" i="2"/>
  <c r="BE908" i="2"/>
  <c r="BE916" i="2"/>
  <c r="BE919" i="2"/>
  <c r="BE923" i="2"/>
  <c r="BE947" i="2"/>
  <c r="BE953" i="2"/>
  <c r="BE959" i="2"/>
  <c r="BE971" i="2"/>
  <c r="BE979" i="2"/>
  <c r="BE991" i="2"/>
  <c r="BE993" i="2"/>
  <c r="BE1010" i="2"/>
  <c r="BE1012" i="2"/>
  <c r="BE1014" i="2"/>
  <c r="BE1019" i="2"/>
  <c r="BE1021" i="2"/>
  <c r="BE1022" i="2"/>
  <c r="BE1024" i="2"/>
  <c r="BE1027" i="2"/>
  <c r="BE1032" i="2"/>
  <c r="BE1044" i="2"/>
  <c r="BE1056" i="2"/>
  <c r="BE1064" i="2"/>
  <c r="BE1075" i="2"/>
  <c r="BE1088" i="2"/>
  <c r="BE1091" i="2"/>
  <c r="BE1098" i="2"/>
  <c r="BE1102" i="2"/>
  <c r="BE1126" i="2"/>
  <c r="BE1135" i="2"/>
  <c r="BE1149" i="2"/>
  <c r="BE1160" i="2"/>
  <c r="BE1180" i="2"/>
  <c r="BE1193" i="2"/>
  <c r="BE1201" i="2"/>
  <c r="BE1204" i="2"/>
  <c r="BE1209" i="2"/>
  <c r="BE1271" i="2"/>
  <c r="BE1275" i="2"/>
  <c r="BE1282" i="2"/>
  <c r="BE1290" i="2"/>
  <c r="BE1296" i="2"/>
  <c r="BE1303" i="2"/>
  <c r="BE1309" i="2"/>
  <c r="BE1312" i="2"/>
  <c r="BE1320" i="2"/>
  <c r="BE1328" i="2"/>
  <c r="BE1338" i="2"/>
  <c r="BE1352" i="2"/>
  <c r="BE1361" i="2"/>
  <c r="BE1363" i="2"/>
  <c r="BE1368" i="2"/>
  <c r="BE1381" i="2"/>
  <c r="BE1385" i="2"/>
  <c r="BE1389" i="2"/>
  <c r="BE1392" i="2"/>
  <c r="BE1396" i="2"/>
  <c r="BE1399" i="2"/>
  <c r="BE1402" i="2"/>
  <c r="BE1406" i="2"/>
  <c r="BE1412" i="2"/>
  <c r="BE1415" i="2"/>
  <c r="BE1417" i="2"/>
  <c r="BE1420" i="2"/>
  <c r="BE1424" i="2"/>
  <c r="BE1428" i="2"/>
  <c r="BE1434" i="2"/>
  <c r="BE163" i="2"/>
  <c r="BE176" i="2"/>
  <c r="BE400" i="2"/>
  <c r="BE426" i="2"/>
  <c r="BE435" i="2"/>
  <c r="BE445" i="2"/>
  <c r="BE449" i="2"/>
  <c r="BE457" i="2"/>
  <c r="BE467" i="2"/>
  <c r="BE483" i="2"/>
  <c r="BE490" i="2"/>
  <c r="BE504" i="2"/>
  <c r="BE508" i="2"/>
  <c r="BE528" i="2"/>
  <c r="BE557" i="2"/>
  <c r="BE635" i="2"/>
  <c r="BE655" i="2"/>
  <c r="BE680" i="2"/>
  <c r="BE691" i="2"/>
  <c r="BE694" i="2"/>
  <c r="BE702" i="2"/>
  <c r="BE712" i="2"/>
  <c r="BE732" i="2"/>
  <c r="BE775" i="2"/>
  <c r="BE784" i="2"/>
  <c r="BE785" i="2"/>
  <c r="BE788" i="2"/>
  <c r="BE795" i="2"/>
  <c r="BE820" i="2"/>
  <c r="BE823" i="2"/>
  <c r="BE825" i="2"/>
  <c r="BE858" i="2"/>
  <c r="BE902" i="2"/>
  <c r="BE910" i="2"/>
  <c r="BE929" i="2"/>
  <c r="BE968" i="2"/>
  <c r="BE995" i="2"/>
  <c r="BE1008" i="2"/>
  <c r="BE1016" i="2"/>
  <c r="BE1085" i="2"/>
  <c r="BE1119" i="2"/>
  <c r="BE1129" i="2"/>
  <c r="BE1146" i="2"/>
  <c r="BE1153" i="2"/>
  <c r="BE1252" i="2"/>
  <c r="BE1256" i="2"/>
  <c r="BE1259" i="2"/>
  <c r="BE1432" i="2"/>
  <c r="F51" i="2"/>
  <c r="BE232" i="2"/>
  <c r="BE247" i="2"/>
  <c r="BE295" i="2"/>
  <c r="BE312" i="2"/>
  <c r="BE391" i="2"/>
  <c r="BE402" i="2"/>
  <c r="BE463" i="2"/>
  <c r="BE479" i="2"/>
  <c r="BE499" i="2"/>
  <c r="BE500" i="2"/>
  <c r="BE547" i="2"/>
  <c r="BE591" i="2"/>
  <c r="BE599" i="2"/>
  <c r="BE600" i="2"/>
  <c r="BE652" i="2"/>
  <c r="BE720" i="2"/>
  <c r="BE724" i="2"/>
  <c r="BE743" i="2"/>
  <c r="BE766" i="2"/>
  <c r="BE780" i="2"/>
  <c r="BE792" i="2"/>
  <c r="BE794" i="2"/>
  <c r="BE799" i="2"/>
  <c r="BE801" i="2"/>
  <c r="BE802" i="2"/>
  <c r="BE814" i="2"/>
  <c r="BE815" i="2"/>
  <c r="BE816" i="2"/>
  <c r="BE831" i="2"/>
  <c r="BE842" i="2"/>
  <c r="BE860" i="2"/>
  <c r="BE866" i="2"/>
  <c r="BE874" i="2"/>
  <c r="BB55" i="1"/>
  <c r="BB54" i="1" s="1"/>
  <c r="AX54" i="1" s="1"/>
  <c r="BE153" i="2"/>
  <c r="BE180" i="2"/>
  <c r="BE188" i="2"/>
  <c r="BE229" i="2"/>
  <c r="BE258" i="2"/>
  <c r="BE269" i="2"/>
  <c r="BE273" i="2"/>
  <c r="BE277" i="2"/>
  <c r="BE280" i="2"/>
  <c r="BE319" i="2"/>
  <c r="BE359" i="2"/>
  <c r="BE417" i="2"/>
  <c r="BE440" i="2"/>
  <c r="BE512" i="2"/>
  <c r="BE565" i="2"/>
  <c r="BE617" i="2"/>
  <c r="BE649" i="2"/>
  <c r="BE666" i="2"/>
  <c r="BE676" i="2"/>
  <c r="BE713" i="2"/>
  <c r="BE726" i="2"/>
  <c r="BE736" i="2"/>
  <c r="BE739" i="2"/>
  <c r="BE741" i="2"/>
  <c r="BE772" i="2"/>
  <c r="BE781" i="2"/>
  <c r="BE809" i="2"/>
  <c r="BE818" i="2"/>
  <c r="BE868" i="2"/>
  <c r="AW55" i="1"/>
  <c r="BE135" i="2"/>
  <c r="BE287" i="2"/>
  <c r="BE322" i="2"/>
  <c r="BE324" i="2"/>
  <c r="BE387" i="2"/>
  <c r="BE408" i="2"/>
  <c r="BE453" i="2"/>
  <c r="BE465" i="2"/>
  <c r="BE532" i="2"/>
  <c r="BE536" i="2"/>
  <c r="BE577" i="2"/>
  <c r="BE585" i="2"/>
  <c r="BE613" i="2"/>
  <c r="BE622" i="2"/>
  <c r="BE672" i="2"/>
  <c r="BE673" i="2"/>
  <c r="BE693" i="2"/>
  <c r="BE698" i="2"/>
  <c r="BE699" i="2"/>
  <c r="BE701" i="2"/>
  <c r="BE708" i="2"/>
  <c r="BE711" i="2"/>
  <c r="BE728" i="2"/>
  <c r="BE729" i="2"/>
  <c r="BE750" i="2"/>
  <c r="BE805" i="2"/>
  <c r="BE836" i="2"/>
  <c r="BE838" i="2"/>
  <c r="BE840" i="2"/>
  <c r="BE844" i="2"/>
  <c r="BE864" i="2"/>
  <c r="BE912" i="2"/>
  <c r="BE926" i="2"/>
  <c r="BE935" i="2"/>
  <c r="BE1040" i="2"/>
  <c r="BE1053" i="2"/>
  <c r="BE1082" i="2"/>
  <c r="BE1116" i="2"/>
  <c r="BE1244" i="2"/>
  <c r="BE1248" i="2"/>
  <c r="F34" i="2"/>
  <c r="F32" i="2"/>
  <c r="T1394" i="2" l="1"/>
  <c r="BC55" i="1"/>
  <c r="BC54" i="1" s="1"/>
  <c r="W32" i="1" s="1"/>
  <c r="R1394" i="2"/>
  <c r="R476" i="2"/>
  <c r="P1394" i="2"/>
  <c r="T476" i="2"/>
  <c r="T126" i="2"/>
  <c r="T125" i="2" s="1"/>
  <c r="P126" i="2"/>
  <c r="BK476" i="2"/>
  <c r="J476" i="2"/>
  <c r="J70" i="2"/>
  <c r="R126" i="2"/>
  <c r="R125" i="2" s="1"/>
  <c r="P476" i="2"/>
  <c r="BA55" i="1"/>
  <c r="BA54" i="1" s="1"/>
  <c r="W30" i="1" s="1"/>
  <c r="BK126" i="2"/>
  <c r="J477" i="2"/>
  <c r="J71" i="2" s="1"/>
  <c r="BK1394" i="2"/>
  <c r="J1394" i="2" s="1"/>
  <c r="J101" i="2" s="1"/>
  <c r="J31" i="2"/>
  <c r="AV55" i="1" s="1"/>
  <c r="AT55" i="1" s="1"/>
  <c r="W31" i="1"/>
  <c r="F31" i="2"/>
  <c r="AZ55" i="1" s="1"/>
  <c r="AZ54" i="1" s="1"/>
  <c r="W29" i="1" s="1"/>
  <c r="BK125" i="2" l="1"/>
  <c r="J125" i="2" s="1"/>
  <c r="P125" i="2"/>
  <c r="AU55" i="1" s="1"/>
  <c r="AU54" i="1" s="1"/>
  <c r="J126" i="2"/>
  <c r="J56" i="2" s="1"/>
  <c r="AY54" i="1"/>
  <c r="AW54" i="1"/>
  <c r="AK30" i="1" s="1"/>
  <c r="AV54" i="1"/>
  <c r="AK29" i="1" s="1"/>
  <c r="J55" i="2" l="1"/>
  <c r="J28" i="2"/>
  <c r="AG55" i="1" s="1"/>
  <c r="AG54" i="1" s="1"/>
  <c r="AK26" i="1" s="1"/>
  <c r="AK35" i="1" s="1"/>
  <c r="AT54" i="1"/>
  <c r="AN54" i="1" l="1"/>
  <c r="AN55" i="1"/>
  <c r="J37" i="2"/>
</calcChain>
</file>

<file path=xl/sharedStrings.xml><?xml version="1.0" encoding="utf-8"?>
<sst xmlns="http://schemas.openxmlformats.org/spreadsheetml/2006/main" count="14263" uniqueCount="2593">
  <si>
    <t>Export Komplet</t>
  </si>
  <si>
    <t>VZ</t>
  </si>
  <si>
    <t>2.0</t>
  </si>
  <si>
    <t>ZAMOK</t>
  </si>
  <si>
    <t>False</t>
  </si>
  <si>
    <t>{fd6cf0cb-3290-4933-8dc4-e438ad4ea757}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</si>
  <si>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</si>
  <si>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</si>
  <si>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</si>
  <si>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</si>
  <si>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</si>
  <si>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</si>
  <si>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</si>
  <si>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</si>
  <si>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</si>
  <si>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</si>
  <si>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</si>
  <si>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pro pasovou linku ve 3. NP objektu VZ I</t>
  </si>
  <si>
    <t>KSO:</t>
  </si>
  <si>
    <t/>
  </si>
  <si>
    <t>CC-CZ:</t>
  </si>
  <si>
    <t>Místo:</t>
  </si>
  <si>
    <t>Praha</t>
  </si>
  <si>
    <t>Datum:</t>
  </si>
  <si>
    <t>2. 2. 2025</t>
  </si>
  <si>
    <t>Zadavatel:</t>
  </si>
  <si>
    <t>IČ:</t>
  </si>
  <si>
    <t>Státní tiskárna cenin, a.s. Růžová 943/6, Praha 1</t>
  </si>
  <si>
    <t>DIČ:</t>
  </si>
  <si>
    <t>Účastník:</t>
  </si>
  <si>
    <t>Vyplň údaj</t>
  </si>
  <si>
    <t>Projektant:</t>
  </si>
  <si>
    <t>Ateliér A4 s.r.o., Ruzská 971/92, Praha 10</t>
  </si>
  <si>
    <t>True</t>
  </si>
  <si>
    <t>Zpracovatel:</t>
  </si>
  <si>
    <t>280 78 853</t>
  </si>
  <si>
    <t>Pavel Otruba, OTRUBA &amp; PARTNER,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</si>
  <si>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</si>
  <si>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</si>
  <si>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</si>
  <si>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</si>
  <si>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</si>
  <si>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</si>
  <si>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</si>
  <si>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</si>
  <si>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</si>
  <si>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</si>
  <si>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</si>
  <si>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</si>
  <si>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</si>
  <si>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</si>
  <si>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</si>
  <si>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</si>
  <si>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</si>
  <si>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</si>
  <si>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</si>
  <si>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</si>
  <si>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</si>
  <si>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</si>
  <si>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</si>
  <si>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</si>
  <si>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</si>
  <si>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</si>
  <si>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</si>
  <si>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</si>
  <si>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</si>
  <si>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</si>
  <si>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</si>
  <si>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</si>
  <si>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</si>
  <si>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</si>
  <si>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</si>
  <si>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</si>
  <si>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</si>
  <si>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</si>
  <si>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</si>
  <si>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</si>
  <si>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</si>
  <si>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</si>
  <si>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</si>
  <si>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</si>
  <si>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</si>
  <si>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</si>
  <si>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</si>
  <si>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</si>
  <si>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</si>
  <si>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</si>
  <si>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</si>
  <si>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</si>
  <si>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</si>
  <si>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</si>
  <si>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</si>
  <si>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</si>
  <si>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</si>
  <si>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  95 - Různé dokončovací konstrukce a práce pozemních staveb</t>
  </si>
  <si>
    <t xml:space="preserve">    96 - Bourání konstrukcí</t>
  </si>
  <si>
    <t xml:space="preserve">    98 - Demolice a sanace</t>
  </si>
  <si>
    <t xml:space="preserve">    959 - Práce provádění na základě rozhodnutí při realizaci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</si>
  <si>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</si>
  <si>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</si>
  <si>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</si>
  <si>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</si>
  <si>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</si>
  <si>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stlačený vzduch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</si>
  <si>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</si>
  <si>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</si>
  <si>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</si>
  <si>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  730 - Ústřední vytápění </t>
  </si>
  <si>
    <t xml:space="preserve">    741.1 - Elektroinstalace - silnoproud</t>
  </si>
  <si>
    <t xml:space="preserve">    741.2 - Elektroinstalace - Úprava stávajícího osvětlení</t>
  </si>
  <si>
    <t xml:space="preserve">    742.1 - SLP - Univerzální kabelážní systém (UKS)</t>
  </si>
  <si>
    <t xml:space="preserve">    742.2 - SLP - Společné kabelové trasy</t>
  </si>
  <si>
    <t xml:space="preserve">      742.3 - SLP - Ostatní</t>
  </si>
  <si>
    <t xml:space="preserve">    751 - Vzduchotechnika</t>
  </si>
  <si>
    <t xml:space="preserve">    751.1 - VZT Zařízení č.13.3 - Větrání a klimatizace prostorů pasové linky</t>
  </si>
  <si>
    <t xml:space="preserve">    751.2 - VZT Zařízení č.13.4 - Větrání sociálních zařízení</t>
  </si>
  <si>
    <t xml:space="preserve">    751.3 - VZT Zařízení č.13.5 - Větrání kuchyňky</t>
  </si>
  <si>
    <t xml:space="preserve">    752 - Chlazení </t>
  </si>
  <si>
    <t xml:space="preserve">      36-M - Měření a regulace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</si>
  <si>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</si>
  <si>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</si>
  <si>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</si>
  <si>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</si>
  <si>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</si>
  <si>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</si>
  <si>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</si>
  <si>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>777 - Podlahy lité</t>
  </si>
  <si>
    <t>781 - Dokončovací práce - obklady</t>
  </si>
  <si>
    <t>783 - Dokončovací práce - nátěry</t>
  </si>
  <si>
    <t>784 - Dokončovací práce - malby a tapety</t>
  </si>
  <si>
    <t>787 - Dokončovací práce - zasklívání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</si>
  <si>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</si>
  <si>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</si>
  <si>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</si>
  <si>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</si>
  <si>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</si>
  <si>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</si>
  <si>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</si>
  <si>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</si>
  <si>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</si>
  <si>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</si>
  <si>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</si>
  <si>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</si>
  <si>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</si>
  <si>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</si>
  <si>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</si>
  <si>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</si>
  <si>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</si>
  <si>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</si>
  <si>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</si>
  <si>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</si>
  <si>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</si>
  <si>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</si>
  <si>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</si>
  <si>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</si>
  <si>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</si>
  <si>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</si>
  <si>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</si>
  <si>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</si>
  <si>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</si>
  <si>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2025 01</t>
  </si>
  <si>
    <t>4</t>
  </si>
  <si>
    <t>-2000735458</t>
  </si>
  <si>
    <t>Online PSC</t>
  </si>
  <si>
    <t>https://podminky.urs.cz/item/CS_URS_2025_01/310239211</t>
  </si>
  <si>
    <t>VV</t>
  </si>
  <si>
    <t>Montážní otvor - zazdívka parapetu</t>
  </si>
  <si>
    <t>0,95*0,54*2,45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</si>
  <si>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</si>
  <si>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</si>
  <si>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</si>
  <si>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1288381065</t>
  </si>
  <si>
    <t>https://podminky.urs.cz/item/CS_URS_2025_01/340271025</t>
  </si>
  <si>
    <t>1,4*2,2-0,9*2,05</t>
  </si>
  <si>
    <t>342272225</t>
  </si>
  <si>
    <t>Příčky z pórobetonových tvárnic hladkých na tenké maltové lože objemová hmotnost do 500 kg/m3, tloušťka příčky 100 mm</t>
  </si>
  <si>
    <t>2003563315</t>
  </si>
  <si>
    <t>https://podminky.urs.cz/item/CS_URS_2025_01/342272225</t>
  </si>
  <si>
    <t>Polopříčky na WC ženy - nad podhled výška 2,75 m</t>
  </si>
  <si>
    <t>2,75*1,54-0,7*2,05</t>
  </si>
  <si>
    <t>Příčky na celou výšku místnosti</t>
  </si>
  <si>
    <t>3,8*0,95-0,8*2,08</t>
  </si>
  <si>
    <t>Součet</t>
  </si>
  <si>
    <t>342272235</t>
  </si>
  <si>
    <t>Příčky z pórobetonových tvárnic hladkých na tenké maltové lože objemová hmotnost do 500 kg/m3, tloušťka příčky 125 mm</t>
  </si>
  <si>
    <t>268956897</t>
  </si>
  <si>
    <t>https://podminky.urs.cz/item/CS_URS_2025_01/342272235</t>
  </si>
  <si>
    <t>2,75*1,815-0,7*2,05</t>
  </si>
  <si>
    <t>Příčky na celou výšku mísnosti</t>
  </si>
  <si>
    <t>3,8*(3,365+1,54+0,545)-0,8*2,05*2</t>
  </si>
  <si>
    <t>5</t>
  </si>
  <si>
    <t>346272226</t>
  </si>
  <si>
    <t>Přizdívky z pórobetonových tvárnic objemová hmotnost do 500 kg/m3, na tenké maltové lože, tloušťka přizdívky 75 mm</t>
  </si>
  <si>
    <t>-437530197</t>
  </si>
  <si>
    <t>https://podminky.urs.cz/item/CS_URS_2025_01/346272226</t>
  </si>
  <si>
    <t>Instalační zazdívka rozvodů v místnosti 235</t>
  </si>
  <si>
    <t>3,8*(0,285+0,45)</t>
  </si>
  <si>
    <t>6</t>
  </si>
  <si>
    <t>346272236</t>
  </si>
  <si>
    <t>Přizdívky z pórobetonových tvárnic objemová hmotnost do 500 kg/m3, na tenké maltové lože, tloušťka přizdívky 100 mm</t>
  </si>
  <si>
    <t>585325620</t>
  </si>
  <si>
    <t>https://podminky.urs.cz/item/CS_URS_2025_01/346272236</t>
  </si>
  <si>
    <t>Instalační přizdívky</t>
  </si>
  <si>
    <t>"WC muži" 0,6*1,22</t>
  </si>
  <si>
    <t>"Místn. 236a" 3,8*0,51</t>
  </si>
  <si>
    <t>7</t>
  </si>
  <si>
    <t>346272246</t>
  </si>
  <si>
    <t>Přizdívky z pórobetonových tvárnic objemová hmotnost do 500 kg/m3, na tenké maltové lože, tloušťka přizdívky 125 mm</t>
  </si>
  <si>
    <t>-1813041749</t>
  </si>
  <si>
    <t>https://podminky.urs.cz/item/CS_URS_2025_01/346272246</t>
  </si>
  <si>
    <t xml:space="preserve">Instalační přizdívky pro závěsný modul </t>
  </si>
  <si>
    <t>1,25*0,915+2,75*0,835</t>
  </si>
  <si>
    <t>8</t>
  </si>
  <si>
    <t>346272256</t>
  </si>
  <si>
    <t>Přizdívky z pórobetonových tvárnic objemová hmotnost do 500 kg/m3, na tenké maltové lože, tloušťka přizdívky 150 mm</t>
  </si>
  <si>
    <t>2142399713</t>
  </si>
  <si>
    <t>https://podminky.urs.cz/item/CS_URS_2025_01/346272256</t>
  </si>
  <si>
    <t>"WC ženy" 0,6*1,815</t>
  </si>
  <si>
    <t>Vodorovné konstrukce</t>
  </si>
  <si>
    <t>9</t>
  </si>
  <si>
    <t>452471131</t>
  </si>
  <si>
    <t>Podkladní a výplňová vrstva z modifikované malty cementové výplňová jakákoliv vrstva</t>
  </si>
  <si>
    <t>-1869927630</t>
  </si>
  <si>
    <t>https://podminky.urs.cz/item/CS_URS_2025_01/452471131</t>
  </si>
  <si>
    <t>Výplň ocelových nosníků zálivkovou cementovou maltou</t>
  </si>
  <si>
    <t>(1,3*4+2,3*4)*(0,08*0,05*2)</t>
  </si>
  <si>
    <t>61</t>
  </si>
  <si>
    <t>Úprava povrchů vnitřních</t>
  </si>
  <si>
    <t>10</t>
  </si>
  <si>
    <t>611325423.R01</t>
  </si>
  <si>
    <t>Oprava vápenocementové omítky vnitřních ploch štukové dvouvrstvé, tl. jádrové omítky do 20 mm a tl. štuku do 3 mm stropů, v rozsahu opravované plochy přes 30 do 50%</t>
  </si>
  <si>
    <t>1290074650</t>
  </si>
  <si>
    <t xml:space="preserve">Stávající omítka stropů bez podhledů, předpoklad opravy na 5% plochy stropu </t>
  </si>
  <si>
    <t>"262" 324,4*0,05</t>
  </si>
  <si>
    <t>11</t>
  </si>
  <si>
    <t>612325223</t>
  </si>
  <si>
    <t>Vápenocementová omítka jednotlivých malých ploch štuková dvouvrstvá na stěnách, plochy jednotlivě přes 0,25 do 1 m2</t>
  </si>
  <si>
    <t>kus</t>
  </si>
  <si>
    <t>-684892848</t>
  </si>
  <si>
    <t>https://podminky.urs.cz/item/CS_URS_2025_01/612325223</t>
  </si>
  <si>
    <t>Po vybouraných příčkách v místnosti 262</t>
  </si>
  <si>
    <t>612325225</t>
  </si>
  <si>
    <t>Vápenocementová omítka jednotlivých malých ploch štuková dvouvrstvá na stěnách, plochy jednotlivě přes 1,0 do 4 m2</t>
  </si>
  <si>
    <t>-2057621450</t>
  </si>
  <si>
    <t>https://podminky.urs.cz/item/CS_URS_2025_01/612325225</t>
  </si>
  <si>
    <t>Omítka na zazdívce montážního otvoru</t>
  </si>
  <si>
    <t>13</t>
  </si>
  <si>
    <t>612325302</t>
  </si>
  <si>
    <t>Vápenocementová omítka ostění nebo nadpraží štuková dvouvrstvá</t>
  </si>
  <si>
    <t>-2035172164</t>
  </si>
  <si>
    <t>https://podminky.urs.cz/item/CS_URS_2025_01/612325302</t>
  </si>
  <si>
    <t>Nový otvor mezi sklady</t>
  </si>
  <si>
    <t>0,245*(1,1+2,1*2)</t>
  </si>
  <si>
    <t>14</t>
  </si>
  <si>
    <t>612325423R.01</t>
  </si>
  <si>
    <t>Oprava vápenocementové omítky vnitřních ploch štukové dvouvrstvé, tl. jádrové omítky do 20 mm a tl. štuku do 3 mm stěn, v rozsahu opravované plochy přes 30 do 50%</t>
  </si>
  <si>
    <t>26261355</t>
  </si>
  <si>
    <t>Oprava stávajících omítek, předpoklad opravy na 5% výměry stávajících omítek</t>
  </si>
  <si>
    <t>15</t>
  </si>
  <si>
    <t>612131121</t>
  </si>
  <si>
    <t>Podkladní a spojovací vrstva vnitřních omítaných ploch penetrace disperzní nanášená ručně stěn</t>
  </si>
  <si>
    <t>-2023088177</t>
  </si>
  <si>
    <t>https://podminky.urs.cz/item/CS_URS_2025_01/612131121</t>
  </si>
  <si>
    <t>Nové příčky z plynosilikátu nad obklady</t>
  </si>
  <si>
    <t>"zazdívky" 1,235*2</t>
  </si>
  <si>
    <t>Nové příčky a předstěny z plynosilikátu do výšky 2,75 m</t>
  </si>
  <si>
    <t>"Místn. 235" 2,75*(3,8+0,615+0,285+0,075)-0,8*2</t>
  </si>
  <si>
    <t>"Místn. 236a" 2,75*(0,955*2+1,03*2)-(0,8*2*3+0,568*2,75)</t>
  </si>
  <si>
    <t>"Místn. 236c" 2,75*(1,22*2+1,54*2)-(0,8*2+0,7*2*2)</t>
  </si>
  <si>
    <t>"Místn. 236b" 2,75*(1,22+1,495)-0,8*2</t>
  </si>
  <si>
    <t>"Místn. 236d" 2,75*(0,915*2+1,39)-0,7*2</t>
  </si>
  <si>
    <t>"Místn. 236e" 2,75*(1,815+0,835+0,15)-0,7*2</t>
  </si>
  <si>
    <t>16</t>
  </si>
  <si>
    <t>612142001</t>
  </si>
  <si>
    <t>Pletivo vnitřních ploch v ploše nebo pruzích, na plném podkladu sklovláknité vtlačené do tmelu včetně tmelu stěn</t>
  </si>
  <si>
    <t>-80782128</t>
  </si>
  <si>
    <t>https://podminky.urs.cz/item/CS_URS_2025_01/612142001</t>
  </si>
  <si>
    <t>17</t>
  </si>
  <si>
    <t>612311131</t>
  </si>
  <si>
    <t>Vápenný štuk vnitřních ploch tloušťky do 3 mm svislých konstrukcí stěn</t>
  </si>
  <si>
    <t>2110882086</t>
  </si>
  <si>
    <t>https://podminky.urs.cz/item/CS_URS_2025_01/612311131</t>
  </si>
  <si>
    <t>Příčky bez obkladů nad podhledy do výšky 2,75 m</t>
  </si>
  <si>
    <t>"Místn. 236c" 2,75*(1,22*2+1,54*2)-(0,8*2+0,7*2*2+1,3*1,6)</t>
  </si>
  <si>
    <t xml:space="preserve">Příčky nad obklady do výšky 2,75 m </t>
  </si>
  <si>
    <t>"Místn. 236b" 1,15*(1,22+1,495)-0,8*0,4</t>
  </si>
  <si>
    <t>"Místn. 236d" 1,15*(0,915*2+1,39)-0,7*0,4</t>
  </si>
  <si>
    <t>"Místn. 236e" 1,15*(1,815+0,835+0,15)-0,7*0,4</t>
  </si>
  <si>
    <t>62</t>
  </si>
  <si>
    <t>Úprava povrchů vnějších</t>
  </si>
  <si>
    <t>18</t>
  </si>
  <si>
    <t>622 R01</t>
  </si>
  <si>
    <t>Oprava atypické keramické fasády včetně podkladních vrstev po zazdění montážního otvoru a osazení okna</t>
  </si>
  <si>
    <t>418407686</t>
  </si>
  <si>
    <t>1*2,45</t>
  </si>
  <si>
    <t>63</t>
  </si>
  <si>
    <t>Podlahy a podlahové konstrukce</t>
  </si>
  <si>
    <t>19</t>
  </si>
  <si>
    <t>631311125</t>
  </si>
  <si>
    <t>Mazanina z betonu prostého bez zvýšených nároků na prostředí tl. přes 80 do 120 mm tř. C 20/25</t>
  </si>
  <si>
    <t>-261159362</t>
  </si>
  <si>
    <t>https://podminky.urs.cz/item/CS_URS_2025_01/631311125</t>
  </si>
  <si>
    <t>Betonová roznášecí deska vyztužení KARI sítí, bude provedeno před vyzděním příček</t>
  </si>
  <si>
    <t>Prostor zázemí s kuchyňkou</t>
  </si>
  <si>
    <t>"zaměřeno z výkresu půdorysu" 17,3*0,1</t>
  </si>
  <si>
    <t>20</t>
  </si>
  <si>
    <t>631311126</t>
  </si>
  <si>
    <t>Mazanina z betonu prostého bez zvýšených nároků na prostředí tl. přes 80 do 120 mm tř. C 25/30</t>
  </si>
  <si>
    <t>-39301789</t>
  </si>
  <si>
    <t>https://podminky.urs.cz/item/CS_URS_2025_01/631311126</t>
  </si>
  <si>
    <t xml:space="preserve">Betonová roznášecí deska vyztužení KARI sít sprřažená s nosníky dle statiky </t>
  </si>
  <si>
    <t>Plocha po místnosti 233 v minimálním rozsahu</t>
  </si>
  <si>
    <t>"zaměřeno z výkresu půdorysu bourání" 24,8*0,11</t>
  </si>
  <si>
    <t>631319012</t>
  </si>
  <si>
    <t>Příplatek k cenám mazanin za úpravu povrchu mazaniny přehlazením, mazanina tl. přes 80 do 120 mm</t>
  </si>
  <si>
    <t>1652667757</t>
  </si>
  <si>
    <t>https://podminky.urs.cz/item/CS_URS_2025_01/631319012</t>
  </si>
  <si>
    <t>1,73+2,728</t>
  </si>
  <si>
    <t>22</t>
  </si>
  <si>
    <t>631319173</t>
  </si>
  <si>
    <t>Příplatek k cenám mazanin za stržení povrchu spodní vrstvy mazaniny latí před vložením výztuže nebo pletiva pro tl. obou vrstev mazaniny přes 80 do 120 mm</t>
  </si>
  <si>
    <t>-153624290</t>
  </si>
  <si>
    <t>https://podminky.urs.cz/item/CS_URS_2025_01/631319173</t>
  </si>
  <si>
    <t>23</t>
  </si>
  <si>
    <t>631362021</t>
  </si>
  <si>
    <t>Výztuž mazanin ze svařovaných sítí z drátů typu KARI</t>
  </si>
  <si>
    <t>t</t>
  </si>
  <si>
    <t>-2059496452</t>
  </si>
  <si>
    <t>https://podminky.urs.cz/item/CS_URS_2025_01/631362021</t>
  </si>
  <si>
    <t>Betonová roznášecí deska vyztužení KARI sítí 8/150/150, váha sítě 5,398 kg/m2</t>
  </si>
  <si>
    <t>17,3*1,25*5,398*0,001</t>
  </si>
  <si>
    <t>Betonová spřažená deska vyztužená KARI sítí 8/150/150, váha sítě 5,398 kg/m2</t>
  </si>
  <si>
    <t>24,8*1,5*5,398*0,001</t>
  </si>
  <si>
    <t>64</t>
  </si>
  <si>
    <t>Osazování výplní otvorů</t>
  </si>
  <si>
    <t>24</t>
  </si>
  <si>
    <t>642942111</t>
  </si>
  <si>
    <t>Osazování zárubní nebo rámů kovových dveřních lisovaných nebo z úhelníků bez dveřních křídel na cementovou maltu, plochy otvoru do 2,5 m2</t>
  </si>
  <si>
    <t>1720161437</t>
  </si>
  <si>
    <t>https://podminky.urs.cz/item/CS_URS_2025_01/642942111</t>
  </si>
  <si>
    <t>"Dveře D.01 800/1970" 1</t>
  </si>
  <si>
    <t>"Dveře D.02 700/197" 1</t>
  </si>
  <si>
    <t>"Dveře D.03 700/197" 1</t>
  </si>
  <si>
    <t>"Dveře D.05 700/197" 1</t>
  </si>
  <si>
    <t>"Dveře D.04 600/197" 1</t>
  </si>
  <si>
    <t>"Dveře D.06 600/197" 1</t>
  </si>
  <si>
    <t>25</t>
  </si>
  <si>
    <t>M</t>
  </si>
  <si>
    <t>55331482</t>
  </si>
  <si>
    <t>zárubeň jednokřídlá ocelová pro zdění tl stěny 75-100mm rozměru 800/1970, 2100mm</t>
  </si>
  <si>
    <t>-24997390</t>
  </si>
  <si>
    <t>26</t>
  </si>
  <si>
    <t>55331486</t>
  </si>
  <si>
    <t>zárubeň jednokřídlá ocelová pro zdění tl stěny 110-150mm rozměru 700/1970, 2100mm</t>
  </si>
  <si>
    <t>-312748508</t>
  </si>
  <si>
    <t>27</t>
  </si>
  <si>
    <t>55331481</t>
  </si>
  <si>
    <t>zárubeň jednokřídlá ocelová pro zdění tl stěny 75-100mm rozměru 700/1970, 2100mm</t>
  </si>
  <si>
    <t>1409026244</t>
  </si>
  <si>
    <t>28</t>
  </si>
  <si>
    <t>55331485</t>
  </si>
  <si>
    <t>zárubeň jednokřídlá ocelová pro zdění tl stěny 110-150mm rozměru 600/1970, 2100mm</t>
  </si>
  <si>
    <t>-1155860687</t>
  </si>
  <si>
    <t>29</t>
  </si>
  <si>
    <t>55331480</t>
  </si>
  <si>
    <t>zárubeň jednokřídlá ocelová pro zdění tl stěny 75-100mm rozměru 600/1970, 2100mm</t>
  </si>
  <si>
    <t>-1424706535</t>
  </si>
  <si>
    <t>94</t>
  </si>
  <si>
    <t>Lešení a stavební výtahy</t>
  </si>
  <si>
    <t>30</t>
  </si>
  <si>
    <t>94322R001</t>
  </si>
  <si>
    <t xml:space="preserve">Montáž lešení prostorového rámového těžkého s podlahami - úprava pro zatížení cca 700 kg/m2 v do 10 m </t>
  </si>
  <si>
    <t>86921040</t>
  </si>
  <si>
    <t xml:space="preserve">Pracovní plošina pro demontáž a montáž zařízení </t>
  </si>
  <si>
    <t>4,5*3,5*9</t>
  </si>
  <si>
    <t>31</t>
  </si>
  <si>
    <t>94322R111</t>
  </si>
  <si>
    <t>Lešení prostorové rámové těžké pracovní s podlahami s provozním zatížením cca 700 kg/m2 výšky do 10 m příplatek k ceně za každý den použití</t>
  </si>
  <si>
    <t>-1494541411</t>
  </si>
  <si>
    <t>https://podminky.urs.cz/item/CS_URS_2025_01/94322R111</t>
  </si>
  <si>
    <t xml:space="preserve">Pracovní plošina pro demontáž a montáž zařízení po dobu 120 dní </t>
  </si>
  <si>
    <t>4,5*3,5*9*120</t>
  </si>
  <si>
    <t>32</t>
  </si>
  <si>
    <t>94322R811</t>
  </si>
  <si>
    <t>Lešení prostorové rámové těžké pracovní s podlahami s provozním zatížením cca 700 kg/m2 výšky do 10 m demontáž</t>
  </si>
  <si>
    <t>-506063867</t>
  </si>
  <si>
    <t>https://podminky.urs.cz/item/CS_URS_2025_01/94322R811</t>
  </si>
  <si>
    <t>33</t>
  </si>
  <si>
    <t>949101111</t>
  </si>
  <si>
    <t>Lešení pomocné pracovní pro objekty pozemních staveb pro zatížení do 150 kg/m2, o výšce lešeňové podlahy do 1,9 m</t>
  </si>
  <si>
    <t>-367824008</t>
  </si>
  <si>
    <t>https://podminky.urs.cz/item/CS_URS_2025_01/949101111</t>
  </si>
  <si>
    <t>Pomocné lešení při provádění prací</t>
  </si>
  <si>
    <t>50+10+20</t>
  </si>
  <si>
    <t>34</t>
  </si>
  <si>
    <t>949421111</t>
  </si>
  <si>
    <t>Věže schodišťové a výstupové z dílcového lešení o půdorysné ploše do 10 m2, výšky do 10 m montáž</t>
  </si>
  <si>
    <t>m</t>
  </si>
  <si>
    <t>-2066620276</t>
  </si>
  <si>
    <t>https://podminky.urs.cz/item/CS_URS_2025_01/949421111</t>
  </si>
  <si>
    <t>Schodišťová věž s podestou pro přístup na staveniště</t>
  </si>
  <si>
    <t>35</t>
  </si>
  <si>
    <t>949421211</t>
  </si>
  <si>
    <t>Věže schodišťové a výstupové z dílcového lešení o půdorysné ploše do 10 m2, výšky do 10 m příplatek k ceně za každý den použití</t>
  </si>
  <si>
    <t>-2065355439</t>
  </si>
  <si>
    <t>https://podminky.urs.cz/item/CS_URS_2025_01/949421211</t>
  </si>
  <si>
    <t>Předpoklad výstavby 120 dní</t>
  </si>
  <si>
    <t>120*9</t>
  </si>
  <si>
    <t>36</t>
  </si>
  <si>
    <t>949421811</t>
  </si>
  <si>
    <t>Věže schodišťové a výstupové z dílcového lešení o půdorysné ploše do 10 m2, výšky do 10 m demontáž</t>
  </si>
  <si>
    <t>1367250938</t>
  </si>
  <si>
    <t>https://podminky.urs.cz/item/CS_URS_2025_01/949421811</t>
  </si>
  <si>
    <t>Dtto montáž</t>
  </si>
  <si>
    <t>95</t>
  </si>
  <si>
    <t>Různé dokončovací konstrukce a práce pozemních staveb</t>
  </si>
  <si>
    <t>37</t>
  </si>
  <si>
    <t>952901111</t>
  </si>
  <si>
    <t>Vyčištění budov nebo objektů před předáním do užívání budov bytové nebo občanské výstavby, světlé výšky podlaží do 4 m</t>
  </si>
  <si>
    <t>-17470294</t>
  </si>
  <si>
    <t>https://podminky.urs.cz/item/CS_URS_2025_01/952901111</t>
  </si>
  <si>
    <t>Dle podlahové plochy místností dotčených výstavbou</t>
  </si>
  <si>
    <t>7,37+1,03+1,6+1,95+1,22+1,47+324,4+16,09+21,58</t>
  </si>
  <si>
    <t>38</t>
  </si>
  <si>
    <t>95990R01</t>
  </si>
  <si>
    <t xml:space="preserve">Zednické výpomoci u řemesel </t>
  </si>
  <si>
    <t>hod</t>
  </si>
  <si>
    <t>-698604023</t>
  </si>
  <si>
    <t>Zednické výpomoci včetně materiálu na opravy zdiva</t>
  </si>
  <si>
    <t>"ZTI" 30</t>
  </si>
  <si>
    <t>"VZT/CHL" 8</t>
  </si>
  <si>
    <t>"Topení" 12</t>
  </si>
  <si>
    <t>"Elektro, M+R" 16</t>
  </si>
  <si>
    <t>39</t>
  </si>
  <si>
    <t>95990R03</t>
  </si>
  <si>
    <t xml:space="preserve">Koordinace prací při pracích, které provádí objednatel </t>
  </si>
  <si>
    <t>134558452</t>
  </si>
  <si>
    <t>odborný odhad</t>
  </si>
  <si>
    <t>40</t>
  </si>
  <si>
    <t>95990R04</t>
  </si>
  <si>
    <t>Provizorní stěna 1,9*3,3 m s uzamykatelnými dveřmi pro vstup na staveniště z lešení v místě stávající žaluzie dle výkresu ZOV - montáž a demontáž</t>
  </si>
  <si>
    <t>-375460705</t>
  </si>
  <si>
    <t>41</t>
  </si>
  <si>
    <t>95990R05</t>
  </si>
  <si>
    <t>Provedení dočasného zástěny s 1kř uzamykatelnými dveřmií pro umožnění výměny stávajících dveří včetně uvedení do původního stavu dle popisu v ZOV</t>
  </si>
  <si>
    <t>1745954398</t>
  </si>
  <si>
    <t xml:space="preserve">V mísnosti 262 u provizorního staveništního vstupu </t>
  </si>
  <si>
    <t>96</t>
  </si>
  <si>
    <t>Bourání konstrukcí</t>
  </si>
  <si>
    <t>42</t>
  </si>
  <si>
    <t>962032112</t>
  </si>
  <si>
    <t>Bourání zdiva nadzákladového z cihel keramických děrovaných na maltu vápenocementovou, objemu přes 1 m3</t>
  </si>
  <si>
    <t>-1345279291</t>
  </si>
  <si>
    <t>https://podminky.urs.cz/item/CS_URS_2025_01/962032112</t>
  </si>
  <si>
    <t xml:space="preserve">Dle výkresu bouracích prací </t>
  </si>
  <si>
    <t>"Místnost WC ženy, muži" 3,9*2,19*0,2</t>
  </si>
  <si>
    <t>43</t>
  </si>
  <si>
    <t>962031132</t>
  </si>
  <si>
    <t>Bourání příček nebo přizdívek z cihel pálených plných nebo dutých, tl. do 100 mm</t>
  </si>
  <si>
    <t>-381448533</t>
  </si>
  <si>
    <t>https://podminky.urs.cz/item/CS_URS_2025_01/962031132</t>
  </si>
  <si>
    <t xml:space="preserve">Dle výkresu bouracích prací včetně zárubní </t>
  </si>
  <si>
    <t>"Místnost WC ženy, muži" 3,9*(2,05+1,18+1,16+2,175)-0,6*2*4</t>
  </si>
  <si>
    <t>44</t>
  </si>
  <si>
    <t>962031133</t>
  </si>
  <si>
    <t>Bourání příček nebo přizdívek z cihel pálených plných nebo dutých, tl. přes 100 do 150 mm</t>
  </si>
  <si>
    <t>-1373578796</t>
  </si>
  <si>
    <t>https://podminky.urs.cz/item/CS_URS_2025_01/962031133</t>
  </si>
  <si>
    <t>"Místnost WC ženy, muži" 3,9*(2,05+2,705)-0,7*2*2</t>
  </si>
  <si>
    <t>45</t>
  </si>
  <si>
    <t>965041341</t>
  </si>
  <si>
    <t>Bourání mazanin škvárobetonových tl. do 100 mm, plochy přes 4 m2</t>
  </si>
  <si>
    <t>-13587515</t>
  </si>
  <si>
    <t>https://podminky.urs.cz/item/CS_URS_2025_01/965041341</t>
  </si>
  <si>
    <t>Dle bouracích prací a provedených sond</t>
  </si>
  <si>
    <t>"Kuchyňka" 6,21*0,06</t>
  </si>
  <si>
    <t>46</t>
  </si>
  <si>
    <t>965043341</t>
  </si>
  <si>
    <t>Bourání mazanin betonových s potěrem nebo teracem tl. do 100 mm, plochy přes 4 m2</t>
  </si>
  <si>
    <t>59106714</t>
  </si>
  <si>
    <t>https://podminky.urs.cz/item/CS_URS_2025_01/965043341</t>
  </si>
  <si>
    <t>"Kuchyňka" 6,21*0,05</t>
  </si>
  <si>
    <t>"WC ženy" 5,06*0,05</t>
  </si>
  <si>
    <t>"WC muži" 4,36*0,05</t>
  </si>
  <si>
    <t>47</t>
  </si>
  <si>
    <t>965081213</t>
  </si>
  <si>
    <t>Bourání podlah z dlaždic bez podkladního lože nebo mazaniny, s jakoukoliv výplní spár keramických nebo xylolitových tl. do 10 mm, plochy přes 1 m2</t>
  </si>
  <si>
    <t>218012352</t>
  </si>
  <si>
    <t>https://podminky.urs.cz/item/CS_URS_2025_01/965081213</t>
  </si>
  <si>
    <t>"WC ženy" 5,06</t>
  </si>
  <si>
    <t>"WC muži" 4,36</t>
  </si>
  <si>
    <t>48</t>
  </si>
  <si>
    <t>965082923</t>
  </si>
  <si>
    <t>Odstranění násypu pod podlahami nebo ochranného násypu na střechách tl. do 100 mm, plochy přes 2 m2</t>
  </si>
  <si>
    <t>-300289392</t>
  </si>
  <si>
    <t>https://podminky.urs.cz/item/CS_URS_2025_01/965082923</t>
  </si>
  <si>
    <t>"Vedoucí knihárny a expedice" 22,01*0,06</t>
  </si>
  <si>
    <t>49</t>
  </si>
  <si>
    <t>968082016</t>
  </si>
  <si>
    <t>Vybourání plastových rámů oken s křídly, dveřních zárubní, vrat rámu oken s křídly, plochy přes 1 do 2 m2</t>
  </si>
  <si>
    <t>-1755126705</t>
  </si>
  <si>
    <t>https://podminky.urs.cz/item/CS_URS_2025_01/968082016</t>
  </si>
  <si>
    <t>Vybourání oken v dělících příčkách</t>
  </si>
  <si>
    <t>1*2*2</t>
  </si>
  <si>
    <t>50</t>
  </si>
  <si>
    <t>971033651</t>
  </si>
  <si>
    <t>Vybourání otvorů ve zdivu základovém nebo nadzákladovém z cihel, tvárnic, příčkovek z cihel pálených na maltu vápennou nebo vápenocementovou plochy do 4 m2, tl. do 600 mm</t>
  </si>
  <si>
    <t>-268745867</t>
  </si>
  <si>
    <t>https://podminky.urs.cz/item/CS_URS_2025_01/971033651</t>
  </si>
  <si>
    <t>Vytvoření montážní otvoru</t>
  </si>
  <si>
    <t xml:space="preserve">Vybourání parapetu okna </t>
  </si>
  <si>
    <t>0,95*0,51*2,45</t>
  </si>
  <si>
    <t>51</t>
  </si>
  <si>
    <t>975121121</t>
  </si>
  <si>
    <t>Jednořadé podchycení konstrukcí systémovými prvky samostatnými stojkami výšky podepření do 4 m, zatížení přes 750 do 1 000 kg/m zřízení</t>
  </si>
  <si>
    <t>-1662791862</t>
  </si>
  <si>
    <t>https://podminky.urs.cz/item/CS_URS_2025_01/975121121</t>
  </si>
  <si>
    <t xml:space="preserve">Podepření stropu po obou stranách dle TS statiky </t>
  </si>
  <si>
    <t>2,5*2</t>
  </si>
  <si>
    <t>52</t>
  </si>
  <si>
    <t>975121122</t>
  </si>
  <si>
    <t>Jednořadé podchycení konstrukcí systémovými prvky samostatnými stojkami výšky podepření do 4 m, zatížení přes 750 do 1 000 kg/m příplatek za první a každý další den použití</t>
  </si>
  <si>
    <t>470284880</t>
  </si>
  <si>
    <t>https://podminky.urs.cz/item/CS_URS_2025_01/975121122</t>
  </si>
  <si>
    <t xml:space="preserve">Dle TS statiky cca 15 dní </t>
  </si>
  <si>
    <t>15*5</t>
  </si>
  <si>
    <t>53</t>
  </si>
  <si>
    <t>975121123</t>
  </si>
  <si>
    <t>Jednořadé podchycení konstrukcí systémovými prvky samostatnými stojkami výšky podepření do 4 m, zatížení přes 750 do 1 000 kg/m odstranění</t>
  </si>
  <si>
    <t>-900710053</t>
  </si>
  <si>
    <t>https://podminky.urs.cz/item/CS_URS_2025_01/975121123</t>
  </si>
  <si>
    <t>Dle TS statiky</t>
  </si>
  <si>
    <t>54</t>
  </si>
  <si>
    <t>977211112</t>
  </si>
  <si>
    <t>Řezání konstrukcí stěnovou pilou betonových nebo železobetonových průměru řezané výztuže do 16 mm hloubka řezu přes 200 do 350 mm</t>
  </si>
  <si>
    <t>1467240344</t>
  </si>
  <si>
    <t>https://podminky.urs.cz/item/CS_URS_2025_01/977211112</t>
  </si>
  <si>
    <t>Řezání při bourání odtvoru mezi sklady dle statiky</t>
  </si>
  <si>
    <t>2,3*2+1,35</t>
  </si>
  <si>
    <t>55</t>
  </si>
  <si>
    <t>993211111</t>
  </si>
  <si>
    <t>Dovoz a odvoz systémových prvků pro podchycování konstrukcí včetně naložení a složení stojek včetně nosníků, na vzdálenost do 10 km</t>
  </si>
  <si>
    <t>1551328449</t>
  </si>
  <si>
    <t>https://podminky.urs.cz/item/CS_URS_2025_01/993211111</t>
  </si>
  <si>
    <t>98</t>
  </si>
  <si>
    <t>Demolice a sanace</t>
  </si>
  <si>
    <t>56</t>
  </si>
  <si>
    <t>985331111</t>
  </si>
  <si>
    <t>Dodatečné vlepování betonářské výztuže včetně vyvrtání a vyčištění otvoru cementovou aktivovanou maltou průměr výztuže 8 mm</t>
  </si>
  <si>
    <t>-968476858</t>
  </si>
  <si>
    <t>https://podminky.urs.cz/item/CS_URS_2025_01/985331111</t>
  </si>
  <si>
    <t xml:space="preserve">Propojení nové betonové desky se stávající v bývalé místnosti vedoucí knihárny a expedice </t>
  </si>
  <si>
    <t xml:space="preserve">Po okrajích na délku 20 cm po 150 mm dle ok sítě </t>
  </si>
  <si>
    <t>(4,5+5,6*2)/0,15*0,2</t>
  </si>
  <si>
    <t>57</t>
  </si>
  <si>
    <t>13021011</t>
  </si>
  <si>
    <t>tyč ocelová kruhová žebírková DIN 488 jakost B500B (10 505) výztuž do betonu D 8mm</t>
  </si>
  <si>
    <t>817675155</t>
  </si>
  <si>
    <t>20,933*0,00041 'Přepočtené koeficientem množství</t>
  </si>
  <si>
    <t>58</t>
  </si>
  <si>
    <t>985564112</t>
  </si>
  <si>
    <t>Kotvičky pro výztuž stříkaného betonu z betonářské oceli do cementové malty, hloubky kotvení do 200 mm, průměru přes 6 do 8 mm</t>
  </si>
  <si>
    <t>1940303633</t>
  </si>
  <si>
    <t>https://podminky.urs.cz/item/CS_URS_2025_01/985564112</t>
  </si>
  <si>
    <t xml:space="preserve">Spřažení betonové desky se stávajícíni nosnými stropními profily </t>
  </si>
  <si>
    <t>Dle statiky např. kotvy X-HVB40</t>
  </si>
  <si>
    <t>165</t>
  </si>
  <si>
    <t>959</t>
  </si>
  <si>
    <t>Práce provádění na základě rozhodnutí při realizaci</t>
  </si>
  <si>
    <t>59</t>
  </si>
  <si>
    <t>413232211</t>
  </si>
  <si>
    <t>Zazdívka zhlaví stropních trámů nebo válcovaných nosníků pálenými cihlami válcovaných nosníků, výšky do 150 mm</t>
  </si>
  <si>
    <t>-1354443414</t>
  </si>
  <si>
    <t>https://podminky.urs.cz/item/CS_URS_2025_01/413232211</t>
  </si>
  <si>
    <t>zazdívka zhlaví nosníku HEB 140</t>
  </si>
  <si>
    <t>60</t>
  </si>
  <si>
    <t>413941133</t>
  </si>
  <si>
    <t>Osazování ocelových válcovaných nosníků ve stropech HE-A nebo HE-B, výšky přes 120 do 220 mm</t>
  </si>
  <si>
    <t>1415004633</t>
  </si>
  <si>
    <t>https://podminky.urs.cz/item/CS_URS_2025_01/413941133</t>
  </si>
  <si>
    <t>Osazení nosníku HEB 220</t>
  </si>
  <si>
    <t>3,7*71,47*0,001</t>
  </si>
  <si>
    <t>13010982</t>
  </si>
  <si>
    <t>ocel profilová jakost S235JR (11 375) průřez HEB 220</t>
  </si>
  <si>
    <t>645630511</t>
  </si>
  <si>
    <t>1035541498</t>
  </si>
  <si>
    <t>Betonová roznášecí deska vyztužení KARI sítí v prostoru okolo bývalé místnosti 233</t>
  </si>
  <si>
    <t xml:space="preserve">dle rozsahu bouracích proací po odsouhlasení statikem </t>
  </si>
  <si>
    <t>(7,3*0,9*2+4,32*1,95)*0,11</t>
  </si>
  <si>
    <t>1000199564</t>
  </si>
  <si>
    <t>806606771</t>
  </si>
  <si>
    <t>65</t>
  </si>
  <si>
    <t>-367576685</t>
  </si>
  <si>
    <t>(7,3*0,9*2+4,32*1,95)*1,5*5,398*0,001</t>
  </si>
  <si>
    <t>66</t>
  </si>
  <si>
    <t>-990539247</t>
  </si>
  <si>
    <t xml:space="preserve">V případě nerealizování položky je nutno odečíst z rozpočtu i přesun a likvidaci suti s touto položkou spojené </t>
  </si>
  <si>
    <t>Bourání betonové desky - pokud bude nutné po odsouhlasení statikem</t>
  </si>
  <si>
    <t>(7,3*0,9*2+4,32*1,95)*0,1</t>
  </si>
  <si>
    <t>67</t>
  </si>
  <si>
    <t>965049111</t>
  </si>
  <si>
    <t>Bourání mazanin Příplatek k cenám za bourání mazanin betonových se svařovanou sítí, tl. do 100 mm</t>
  </si>
  <si>
    <t>-561875968</t>
  </si>
  <si>
    <t>https://podminky.urs.cz/item/CS_URS_2025_01/965049111</t>
  </si>
  <si>
    <t>Bourání betonové desky - pokud bude nutné</t>
  </si>
  <si>
    <t>68</t>
  </si>
  <si>
    <t>973031325</t>
  </si>
  <si>
    <t>Vysekání výklenků nebo kapes ve zdivu z cihel na maltu vápennou nebo vápenocementovou kapes, plochy do 0,10 m2, hl. do 300 mm</t>
  </si>
  <si>
    <t>35827295</t>
  </si>
  <si>
    <t>https://podminky.urs.cz/item/CS_URS_2025_01/973031325</t>
  </si>
  <si>
    <t>Vysekání kapes pro osazení nosníku HEB 220</t>
  </si>
  <si>
    <t>69</t>
  </si>
  <si>
    <t>1801218569</t>
  </si>
  <si>
    <t xml:space="preserve">Podepření stropu pro osazení nosníku HEB 220 dle statiky po obou stranách </t>
  </si>
  <si>
    <t>3,3*2</t>
  </si>
  <si>
    <t>70</t>
  </si>
  <si>
    <t>-1324358823</t>
  </si>
  <si>
    <t xml:space="preserve">Podepření trámu pro osazení nosníku HEB 220 do doby aktivce nosníku </t>
  </si>
  <si>
    <t>6,6*10</t>
  </si>
  <si>
    <t>71</t>
  </si>
  <si>
    <t>-437713334</t>
  </si>
  <si>
    <t>Podepření trámu pro osazení nosníku HEB 220</t>
  </si>
  <si>
    <t>72</t>
  </si>
  <si>
    <t>-514473163</t>
  </si>
  <si>
    <t>Spřažení betonové desky se stávajícíni nosnými stropními profily - v případě rozšíření desky</t>
  </si>
  <si>
    <t>246-165</t>
  </si>
  <si>
    <t>997</t>
  </si>
  <si>
    <t>Přesun sutě</t>
  </si>
  <si>
    <t>73</t>
  </si>
  <si>
    <t>997013212</t>
  </si>
  <si>
    <t>Vnitrostaveništní doprava suti a vybouraných hmot vodorovně do 50 m s naložením ručně pro budovy a haly výšky přes 6 do 9 m</t>
  </si>
  <si>
    <t>-1103583225</t>
  </si>
  <si>
    <t>https://podminky.urs.cz/item/CS_URS_2025_01/997013212</t>
  </si>
  <si>
    <t>74</t>
  </si>
  <si>
    <t>997013501</t>
  </si>
  <si>
    <t>Odvoz suti a vybouraných hmot na skládku nebo meziskládku se složením, na vzdálenost do 1 km</t>
  </si>
  <si>
    <t>728419486</t>
  </si>
  <si>
    <t>https://podminky.urs.cz/item/CS_URS_2025_01/997013501</t>
  </si>
  <si>
    <t>75</t>
  </si>
  <si>
    <t>997013509</t>
  </si>
  <si>
    <t>Odvoz suti a vybouraných hmot na skládku nebo meziskládku se složením, na vzdálenost Příplatek k ceně za každý další započatý 1 km přes 1 km</t>
  </si>
  <si>
    <t>218679321</t>
  </si>
  <si>
    <t>https://podminky.urs.cz/item/CS_URS_2025_01/997013509</t>
  </si>
  <si>
    <t>Do 20 km</t>
  </si>
  <si>
    <t>43,310*19</t>
  </si>
  <si>
    <t>76</t>
  </si>
  <si>
    <t>997013871</t>
  </si>
  <si>
    <t>Poplatek za uložení stavebního odpadu na recyklační skládce (skládkovné) směsného stavebního a demoličního zatříděného do Katalogu odpadů pod kódem 17 09 04</t>
  </si>
  <si>
    <t>-2026775110</t>
  </si>
  <si>
    <t>https://podminky.urs.cz/item/CS_URS_2025_01/997013871</t>
  </si>
  <si>
    <t>998</t>
  </si>
  <si>
    <t>Přesun hmot</t>
  </si>
  <si>
    <t>77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</si>
  <si>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</si>
  <si>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</si>
  <si>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-714114680</t>
  </si>
  <si>
    <t>https://podminky.urs.cz/item/CS_URS_2025_01/998011010</t>
  </si>
  <si>
    <t>PSV</t>
  </si>
  <si>
    <t>Práce a dodávky PSV</t>
  </si>
  <si>
    <t>721</t>
  </si>
  <si>
    <t>Zdravotechnika - vnitřní kanalizace</t>
  </si>
  <si>
    <t>78</t>
  </si>
  <si>
    <t>721140802.R</t>
  </si>
  <si>
    <t xml:space="preserve">Demontáž stávajících rozvodů vnitřní kanalizace </t>
  </si>
  <si>
    <t>soubor</t>
  </si>
  <si>
    <t>-1010618527</t>
  </si>
  <si>
    <t>79</t>
  </si>
  <si>
    <t>721174043</t>
  </si>
  <si>
    <t>Potrubí z trub polypropylenových připojovací DN 50</t>
  </si>
  <si>
    <t>-1997538178</t>
  </si>
  <si>
    <t>https://podminky.urs.cz/item/CS_URS_2025_01/721174043</t>
  </si>
  <si>
    <t xml:space="preserve">Kompletní potrubí včetně tvarovek, kotvících prvků , objímek </t>
  </si>
  <si>
    <t>"Připojení ZP" 5</t>
  </si>
  <si>
    <t>80</t>
  </si>
  <si>
    <t>721175205</t>
  </si>
  <si>
    <t>Plastové potrubí odhlučněné třívrstvé připojovací DN 110</t>
  </si>
  <si>
    <t>925012828</t>
  </si>
  <si>
    <t>https://podminky.urs.cz/item/CS_URS_2025_01/721175205</t>
  </si>
  <si>
    <t xml:space="preserve">Napojení zařizovacích předmětů včetně kotvících prvků, tvarovek a objímek </t>
  </si>
  <si>
    <t>81</t>
  </si>
  <si>
    <t>7212269R1</t>
  </si>
  <si>
    <t xml:space="preserve">Odkapy klimatizačních jednotek dle požadavku klienta - svařované PPR typ 3 včetně tvarovek </t>
  </si>
  <si>
    <t>244415799</t>
  </si>
  <si>
    <t>U klimatizačních jednotek</t>
  </si>
  <si>
    <t>82</t>
  </si>
  <si>
    <t>721229111</t>
  </si>
  <si>
    <t>Zápachové uzávěrky montáž zápachových uzávěrek ostatních typů do DN 50</t>
  </si>
  <si>
    <t>-1308927598</t>
  </si>
  <si>
    <t>https://podminky.urs.cz/item/CS_URS_2025_01/721229111</t>
  </si>
  <si>
    <t>Centrální sifon napojení odkapu klimatizačních jednotek</t>
  </si>
  <si>
    <t>83</t>
  </si>
  <si>
    <t>HLE.HL136N</t>
  </si>
  <si>
    <t>Zápachový uzávěr pro odvod kondenzátu DN40 s připojením DN32 popř. d 12-18 mm, s přídavnou mechanickou uzávěrkou a čistící vložkou, s otáčivým ramenem odtoku</t>
  </si>
  <si>
    <t>1932327151</t>
  </si>
  <si>
    <t>84</t>
  </si>
  <si>
    <t>721279126</t>
  </si>
  <si>
    <t>Ventily přivzdušňovací odpadních potrubí montáž ventilů přivzdušňovacích ostatních typů do DN 110</t>
  </si>
  <si>
    <t>-1276062995</t>
  </si>
  <si>
    <t>https://podminky.urs.cz/item/CS_URS_2025_01/721279126</t>
  </si>
  <si>
    <t>85</t>
  </si>
  <si>
    <t>HLE.HL900NECO</t>
  </si>
  <si>
    <t>Kanalizační přivzdušňovací ventil DN110 s dvojitou izolační stěnou</t>
  </si>
  <si>
    <t>205872108</t>
  </si>
  <si>
    <t>722</t>
  </si>
  <si>
    <t>Zdravotechnika - vnitřní vodovod</t>
  </si>
  <si>
    <t>86</t>
  </si>
  <si>
    <t>722130R01</t>
  </si>
  <si>
    <t xml:space="preserve">Demontáž stávajících rozvodů vody </t>
  </si>
  <si>
    <t>soub</t>
  </si>
  <si>
    <t>-614865941</t>
  </si>
  <si>
    <t>87</t>
  </si>
  <si>
    <t>722174002</t>
  </si>
  <si>
    <t>Potrubí z plastových trubek z polypropylenu PPR svařovaných polyfúzně PN 16 (SDR 7,4) D 20 x 2,8</t>
  </si>
  <si>
    <t>791112447</t>
  </si>
  <si>
    <t>https://podminky.urs.cz/item/CS_URS_2025_01/722174002</t>
  </si>
  <si>
    <t xml:space="preserve">Kompletní systém potrubí včetně tvarovek, fitinek, spojek a propojovacích prvků , pomocných konstrukcí, táhel, kompenzace a pod. </t>
  </si>
  <si>
    <t>88</t>
  </si>
  <si>
    <t>722174003</t>
  </si>
  <si>
    <t>Potrubí z plastových trubek z polypropylenu PPR svařovaných polyfúzně PN 16 (SDR 7,4) D 25 x 3,5</t>
  </si>
  <si>
    <t>473780679</t>
  </si>
  <si>
    <t>https://podminky.urs.cz/item/CS_URS_2025_01/722174003</t>
  </si>
  <si>
    <t>89</t>
  </si>
  <si>
    <t>722174004</t>
  </si>
  <si>
    <t>Potrubí z plastových trubek z polypropylenu PPR svařovaných polyfúzně PN 16 (SDR 7,4) D 32 x 4,4</t>
  </si>
  <si>
    <t>-523476528</t>
  </si>
  <si>
    <t>https://podminky.urs.cz/item/CS_URS_2025_01/722174004</t>
  </si>
  <si>
    <t>90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</si>
  <si>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</si>
  <si>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</si>
  <si>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-488770152</t>
  </si>
  <si>
    <t>https://podminky.urs.cz/item/CS_URS_2025_01/722181231</t>
  </si>
  <si>
    <t>Izolace potrubí trubicemi s uzavřenou strukturou buněk</t>
  </si>
  <si>
    <t>91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</si>
  <si>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</si>
  <si>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</si>
  <si>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-207782163</t>
  </si>
  <si>
    <t>https://podminky.urs.cz/item/CS_URS_2025_01/722181232</t>
  </si>
  <si>
    <t>5+35</t>
  </si>
  <si>
    <t>92</t>
  </si>
  <si>
    <t>722240122</t>
  </si>
  <si>
    <t>Armatury z plastických hmot kohouty (PPR) kulové DN 20</t>
  </si>
  <si>
    <t>-863853922</t>
  </si>
  <si>
    <t>https://podminky.urs.cz/item/CS_URS_2025_01/722240122</t>
  </si>
  <si>
    <t>kompletní vč.všech protišroubení ,podložek,těsnění,plynulé ovládání armatury obsluhou v souladu s ČSN 736660 čl.77 jako zajištění proti tlakovým rázům</t>
  </si>
  <si>
    <t>"KK DN 20" 2</t>
  </si>
  <si>
    <t>93</t>
  </si>
  <si>
    <t>722290246</t>
  </si>
  <si>
    <t>Zkoušky, proplach a desinfekce vodovodního potrubí zkoušky těsnosti vodovodního potrubí plastového do DN 40</t>
  </si>
  <si>
    <t>-748017698</t>
  </si>
  <si>
    <t>https://podminky.urs.cz/item/CS_URS_2025_01/722290246</t>
  </si>
  <si>
    <t>45+5+35</t>
  </si>
  <si>
    <t>723</t>
  </si>
  <si>
    <t>Zdravotechnika - stlačený vzduch</t>
  </si>
  <si>
    <t>111904546</t>
  </si>
  <si>
    <t>Stlačený vzduch dle PD</t>
  </si>
  <si>
    <t>722174005</t>
  </si>
  <si>
    <t>Potrubí z plastových trubek z polypropylenu PPR svařovaných polyfúzně PN 16 (SDR 7,4) D 40 x 5,5</t>
  </si>
  <si>
    <t>-1830509048</t>
  </si>
  <si>
    <t>https://podminky.urs.cz/item/CS_URS_2025_01/722174005</t>
  </si>
  <si>
    <t>723190907</t>
  </si>
  <si>
    <t>Opravy plynovodního potrubí odvzdušnění a napuštění potrubí</t>
  </si>
  <si>
    <t>-837933002</t>
  </si>
  <si>
    <t>https://podminky.urs.cz/item/CS_URS_2025_01/723190907</t>
  </si>
  <si>
    <t>Stlačený vzduch</t>
  </si>
  <si>
    <t>25+3</t>
  </si>
  <si>
    <t>97</t>
  </si>
  <si>
    <t>723190909</t>
  </si>
  <si>
    <t>Opravy plynovodního potrubí neúřední zkouška těsnosti dosavadního potrubí</t>
  </si>
  <si>
    <t>-185810681</t>
  </si>
  <si>
    <t>https://podminky.urs.cz/item/CS_URS_2025_01/723190909</t>
  </si>
  <si>
    <t>723190914</t>
  </si>
  <si>
    <t>Opravy plynovodního potrubí navaření odbočky na potrubí DN 25</t>
  </si>
  <si>
    <t>-645860696</t>
  </si>
  <si>
    <t>https://podminky.urs.cz/item/CS_URS_2025_01/723190914</t>
  </si>
  <si>
    <t>99</t>
  </si>
  <si>
    <t>723 R001</t>
  </si>
  <si>
    <t>Manometry kompletní sestva včetně trojcestného ventilu a man.smyčky</t>
  </si>
  <si>
    <t>855014412</t>
  </si>
  <si>
    <t>100</t>
  </si>
  <si>
    <t>723239101</t>
  </si>
  <si>
    <t>Armatury se dvěma závity montáž armatur se dvěma závity ostatních typů do G 1/2"</t>
  </si>
  <si>
    <t>-390057609</t>
  </si>
  <si>
    <t>https://podminky.urs.cz/item/CS_URS_2025_01/723239101</t>
  </si>
  <si>
    <t>Uzavírací armatury pro plyn typové výrobky - kulové pro plyn s atestem pro použití v ČR včetně spojovacích prvků</t>
  </si>
  <si>
    <t>101</t>
  </si>
  <si>
    <t>55138969</t>
  </si>
  <si>
    <t>kohout kulový rohový PN42 T 185°C, vnitřní/vnitřní, vrtulka,plnoprůt.(top.plyny PN4) 1/2" FF žlutý</t>
  </si>
  <si>
    <t>2144935790</t>
  </si>
  <si>
    <t>102</t>
  </si>
  <si>
    <t>723239103</t>
  </si>
  <si>
    <t>Armatury se dvěma závity montáž armatur se dvěma závity ostatních typů G 1"</t>
  </si>
  <si>
    <t>-2054964393</t>
  </si>
  <si>
    <t>https://podminky.urs.cz/item/CS_URS_2025_01/723239103</t>
  </si>
  <si>
    <t>103</t>
  </si>
  <si>
    <t>55138973</t>
  </si>
  <si>
    <t>kohout kulový rohový PN35 T 185°C, vnitřní/vnitřní, vrtulka,plnoprůt.(top.plyny PN4) 1" FF žlutý</t>
  </si>
  <si>
    <t>-1765826076</t>
  </si>
  <si>
    <t>104</t>
  </si>
  <si>
    <t>723234R01</t>
  </si>
  <si>
    <t xml:space="preserve">Nádoba tlaková - vzdušník PN 0,6 o obsahu 100 l včetně příslušenství </t>
  </si>
  <si>
    <t>89782190</t>
  </si>
  <si>
    <t>Vzdušník o objemu 100 litrů závěsný se zpětnou klapkou u přívodu, automatickým odkalovačem a pojistným ventilem (vč. armatur, kotvení , vystrojení)</t>
  </si>
  <si>
    <t>725</t>
  </si>
  <si>
    <t>Zdravotechnika - zařizovací předměty</t>
  </si>
  <si>
    <t>105</t>
  </si>
  <si>
    <t>725110811</t>
  </si>
  <si>
    <t>Demontáž klozetů splachovacíchch s nádrží nebo tlakovým splachovačem</t>
  </si>
  <si>
    <t>-628114438</t>
  </si>
  <si>
    <t>https://podminky.urs.cz/item/CS_URS_2025_01/725110811</t>
  </si>
  <si>
    <t>Klozety na WC</t>
  </si>
  <si>
    <t>2+2</t>
  </si>
  <si>
    <t>106</t>
  </si>
  <si>
    <t>725112022</t>
  </si>
  <si>
    <t>Zařízení záchodů klozety keramické závěsné na nosné stěny s hlubokým splachováním odpad vodorovný</t>
  </si>
  <si>
    <t>885056605</t>
  </si>
  <si>
    <t>https://podminky.urs.cz/item/CS_URS_2025_01/725112022</t>
  </si>
  <si>
    <t>WC mísy kompletní sestava včetně kotvícího materiálu,prkénka u závěsných systémů včetně vodovodní armatury a pomocných nožiček pro kotvení nádrže</t>
  </si>
  <si>
    <t>107</t>
  </si>
  <si>
    <t>725210821</t>
  </si>
  <si>
    <t>Demontáž umyvadel bez výtokových armatur umyvadel</t>
  </si>
  <si>
    <t>208963756</t>
  </si>
  <si>
    <t>https://podminky.urs.cz/item/CS_URS_2025_01/725210821</t>
  </si>
  <si>
    <t>Umyvadla na WC</t>
  </si>
  <si>
    <t>1+1</t>
  </si>
  <si>
    <t>108</t>
  </si>
  <si>
    <t>725211616</t>
  </si>
  <si>
    <t>Umyvadla keramická bílá bez výtokových armatur připevněná na stěnu šrouby s krytem na sifon (polosloupem), šířka umyvadla 550 mm</t>
  </si>
  <si>
    <t>-1826088800</t>
  </si>
  <si>
    <t>https://podminky.urs.cz/item/CS_URS_2025_01/725211616</t>
  </si>
  <si>
    <t xml:space="preserve">Umyvadlo v předsíni WC včetně doplňků a polosloupu </t>
  </si>
  <si>
    <t>109</t>
  </si>
  <si>
    <t>725211705</t>
  </si>
  <si>
    <t>Umyvadla keramická bílá bez výtokových armatur připevněná na stěnu šrouby malá (umývátka) rohová 450 mm</t>
  </si>
  <si>
    <t>2041725772</t>
  </si>
  <si>
    <t>https://podminky.urs.cz/item/CS_URS_2025_01/725211705</t>
  </si>
  <si>
    <t xml:space="preserve">Rohové umývátko - dodávka a montáž včetně doplňků </t>
  </si>
  <si>
    <t>110</t>
  </si>
  <si>
    <t>725291653</t>
  </si>
  <si>
    <t>Montáž doplňků zařízení koupelen a záchodů zásobníku toaletních papírů</t>
  </si>
  <si>
    <t>-2030583475</t>
  </si>
  <si>
    <t>https://podminky.urs.cz/item/CS_URS_2025_01/725291653</t>
  </si>
  <si>
    <t>Výrobek X.03</t>
  </si>
  <si>
    <t>111</t>
  </si>
  <si>
    <t>55431091</t>
  </si>
  <si>
    <t>zásobník toaletních papírů nerez D 220mm</t>
  </si>
  <si>
    <t>-55528294</t>
  </si>
  <si>
    <t>112</t>
  </si>
  <si>
    <t>725291654</t>
  </si>
  <si>
    <t>Montáž doplňků zařízení koupelen a záchodů zásobníku papírových ručníků</t>
  </si>
  <si>
    <t>1592975674</t>
  </si>
  <si>
    <t>https://podminky.urs.cz/item/CS_URS_2025_01/725291654</t>
  </si>
  <si>
    <t>Výrobek X.04</t>
  </si>
  <si>
    <t>113</t>
  </si>
  <si>
    <t>55431084</t>
  </si>
  <si>
    <t>zásobník papírových ručníků skládaných nerezové provedení</t>
  </si>
  <si>
    <t>-1151310199</t>
  </si>
  <si>
    <t>114</t>
  </si>
  <si>
    <t>725310821</t>
  </si>
  <si>
    <t>Demontáž dřezů jednodílných bez výtokových armatur na konzolách</t>
  </si>
  <si>
    <t>-550103488</t>
  </si>
  <si>
    <t>https://podminky.urs.cz/item/CS_URS_2025_01/725310821</t>
  </si>
  <si>
    <t>Dřez v místnosti č.262</t>
  </si>
  <si>
    <t>115</t>
  </si>
  <si>
    <t>725819401</t>
  </si>
  <si>
    <t>Ventily montáž ventilů ostatních typů rohových s připojovací trubičkou G 1/2"</t>
  </si>
  <si>
    <t>-655052091</t>
  </si>
  <si>
    <t>https://podminky.urs.cz/item/CS_URS_2025_01/725819401</t>
  </si>
  <si>
    <t xml:space="preserve">Rohové ventily pro baterie a volně umístěné nádržky sestava ventilu s integrovaným sítkem a propojkou na pancéřovou hadici či trubičku </t>
  </si>
  <si>
    <t>116</t>
  </si>
  <si>
    <t>55141001</t>
  </si>
  <si>
    <t>kohout kulový rohový mosazný R 1/2"x3/8"</t>
  </si>
  <si>
    <t>-1256063129</t>
  </si>
  <si>
    <t>117</t>
  </si>
  <si>
    <t>55190005</t>
  </si>
  <si>
    <t>flexi hadice ohebná k baterii D 8x12mm F 1/2"xM10 500mm</t>
  </si>
  <si>
    <t>1172917401</t>
  </si>
  <si>
    <t>118</t>
  </si>
  <si>
    <t>725820801</t>
  </si>
  <si>
    <t>Demontáž baterií nástěnných do G 3/4</t>
  </si>
  <si>
    <t>-1211505355</t>
  </si>
  <si>
    <t>https://podminky.urs.cz/item/CS_URS_2025_01/725820801</t>
  </si>
  <si>
    <t xml:space="preserve">Dřez </t>
  </si>
  <si>
    <t>119</t>
  </si>
  <si>
    <t>725820802</t>
  </si>
  <si>
    <t>Demontáž baterií stojánkových do 1 otvoru</t>
  </si>
  <si>
    <t>-1281626588</t>
  </si>
  <si>
    <t>https://podminky.urs.cz/item/CS_URS_2025_01/725820802</t>
  </si>
  <si>
    <t>Umyvadla</t>
  </si>
  <si>
    <t>120</t>
  </si>
  <si>
    <t>725821325</t>
  </si>
  <si>
    <t>Baterie dřezové stojánkové pákové s otáčivým ústím a délkou ramínka 220 mm</t>
  </si>
  <si>
    <t>-541245076</t>
  </si>
  <si>
    <t>https://podminky.urs.cz/item/CS_URS_2025_01/725821325</t>
  </si>
  <si>
    <t>Pro kuchyňskou linku</t>
  </si>
  <si>
    <t>121</t>
  </si>
  <si>
    <t>725822613</t>
  </si>
  <si>
    <t>Baterie umyvadlové stojánkové pákové s výpustí</t>
  </si>
  <si>
    <t>1230104132</t>
  </si>
  <si>
    <t>https://podminky.urs.cz/item/CS_URS_2025_01/725822613</t>
  </si>
  <si>
    <t>Pro umyvadla na sociálním zařízení</t>
  </si>
  <si>
    <t>122</t>
  </si>
  <si>
    <t>725860811</t>
  </si>
  <si>
    <t>Demontáž zápachových uzávěrek pro zařizovací předměty jednoduchých</t>
  </si>
  <si>
    <t>479784108</t>
  </si>
  <si>
    <t>https://podminky.urs.cz/item/CS_URS_2025_01/725860811</t>
  </si>
  <si>
    <t>"Umyvadla" 2</t>
  </si>
  <si>
    <t>"Dřez" 1</t>
  </si>
  <si>
    <t>123</t>
  </si>
  <si>
    <t>725861102</t>
  </si>
  <si>
    <t>Zápachové uzávěrky zařizovacích předmětů pro umyvadla DN 40</t>
  </si>
  <si>
    <t>-619650721</t>
  </si>
  <si>
    <t>https://podminky.urs.cz/item/CS_URS_2025_01/725861102</t>
  </si>
  <si>
    <t>Pro umyvadla</t>
  </si>
  <si>
    <t>726</t>
  </si>
  <si>
    <t>Zdravotechnika - předstěnové instalace</t>
  </si>
  <si>
    <t>124</t>
  </si>
  <si>
    <t>726111031</t>
  </si>
  <si>
    <t>Předstěnové instalační systémy pro zazdění do masivních zděných konstrukcí pro závěsné klozety ovládání zepředu, stavební výška 1080 mm</t>
  </si>
  <si>
    <t>865173654</t>
  </si>
  <si>
    <t>https://podminky.urs.cz/item/CS_URS_2025_01/726111031</t>
  </si>
  <si>
    <t>Instalační předstěny pro WC mísy</t>
  </si>
  <si>
    <t>125</t>
  </si>
  <si>
    <t>726191001</t>
  </si>
  <si>
    <t>Ostatní příslušenství instalačních systémů zvukoizolační souprava pro WC a bidet</t>
  </si>
  <si>
    <t>-1887708620</t>
  </si>
  <si>
    <t>https://podminky.urs.cz/item/CS_URS_2025_01/726191001</t>
  </si>
  <si>
    <t>k WC mezi instalační mondul a WC mísu</t>
  </si>
  <si>
    <t>126</t>
  </si>
  <si>
    <t>726191011</t>
  </si>
  <si>
    <t>Ostatní příslušenství instalačních systémů montáž ovládacích tlačítek k WC</t>
  </si>
  <si>
    <t>444448169</t>
  </si>
  <si>
    <t>https://podminky.urs.cz/item/CS_URS_2025_01/726191011</t>
  </si>
  <si>
    <t>Ovládání splachovače WC</t>
  </si>
  <si>
    <t>127</t>
  </si>
  <si>
    <t>55281795</t>
  </si>
  <si>
    <t>tlačítko pro ovládání WC shora/zepředu plast dvě množství vody 213x142mm</t>
  </si>
  <si>
    <t>-1529104377</t>
  </si>
  <si>
    <t>727</t>
  </si>
  <si>
    <t>Zdravotechnika - požární ochrana</t>
  </si>
  <si>
    <t>128</t>
  </si>
  <si>
    <t>727213R01</t>
  </si>
  <si>
    <t>Těsnění požárních prostupů dle zprávy PBŘS</t>
  </si>
  <si>
    <t>765551491</t>
  </si>
  <si>
    <t>730</t>
  </si>
  <si>
    <t xml:space="preserve">Ústřední vytápění </t>
  </si>
  <si>
    <t>129</t>
  </si>
  <si>
    <t>73329R001</t>
  </si>
  <si>
    <t>Úprava trasy stávajícího potrubí - přesunutí pod strop v místnosti č. 262</t>
  </si>
  <si>
    <t>1537701287</t>
  </si>
  <si>
    <t>Přesun rozvodů ÚT pod strop včetně závěsů, odvozdušnění, nátěrů a izolace dle výkresu podrobností D.1.1 c03</t>
  </si>
  <si>
    <t>2*(10+17)</t>
  </si>
  <si>
    <t>130</t>
  </si>
  <si>
    <t>73329R002</t>
  </si>
  <si>
    <t>Odříznutí a demontáž svislého stávajícího potrubí v místnosti č. 262</t>
  </si>
  <si>
    <t>351066489</t>
  </si>
  <si>
    <t xml:space="preserve">Demontáž svislých rozvodů ÚT včetně zapravení - dle podkladu ve výkrese podrobností D 1.1. c03 </t>
  </si>
  <si>
    <t>2*3</t>
  </si>
  <si>
    <t>131</t>
  </si>
  <si>
    <t>73329R003</t>
  </si>
  <si>
    <t xml:space="preserve">Úprava trasy stávajícího potrubí v místnostech sociálního zázemí </t>
  </si>
  <si>
    <t>-402279468</t>
  </si>
  <si>
    <t>Přesun rozvodů ÚT do přizdívek včetně odvzdušnění, nátěrů a izolace dle výkresu podrobností D.1.1 c03</t>
  </si>
  <si>
    <t>2*(3+2)</t>
  </si>
  <si>
    <t>132</t>
  </si>
  <si>
    <t>73515R001</t>
  </si>
  <si>
    <t>Posun otopného tělesa ÚT nad soklovou přizdívku v místnosti 236e</t>
  </si>
  <si>
    <t>1838703732</t>
  </si>
  <si>
    <t>Posun tělesa - demontáž, montáž, proplach napojení na upravený rozvod, natěr dle výkresu D.1.1 c03</t>
  </si>
  <si>
    <t>133</t>
  </si>
  <si>
    <t>73515R002</t>
  </si>
  <si>
    <t>Demontáž otopného tělesa ÚT v místě dočasného staveništního vstupu v místnosti 262</t>
  </si>
  <si>
    <t>1134743404</t>
  </si>
  <si>
    <t>Dle zprávy ZOV včetně úprav rozvodů ÚT</t>
  </si>
  <si>
    <t>134</t>
  </si>
  <si>
    <t>73515R003</t>
  </si>
  <si>
    <t>Zpětná montáž otopného tělesa ÚT po vyzdění parapetu v místě dočasného staveništního vstupu v místnosti 262</t>
  </si>
  <si>
    <t>1240449122</t>
  </si>
  <si>
    <t>Dle zprávy ZOV včetně úprav rozvodů ÚT , připojovacích armatur a nátěru</t>
  </si>
  <si>
    <t>135</t>
  </si>
  <si>
    <t>73519R001</t>
  </si>
  <si>
    <t>Ostatní práce na vytápění - proplach potrubí a těles, provedení tlakové a topné zkoušky</t>
  </si>
  <si>
    <t>kpl</t>
  </si>
  <si>
    <t>1870473791</t>
  </si>
  <si>
    <t>proplach potrubí a těles, provedení tlakové a topné zkoušky</t>
  </si>
  <si>
    <t>136</t>
  </si>
  <si>
    <t>735499R03</t>
  </si>
  <si>
    <t>Drobný instalační a pomocný materiál nutný ke zprovoznění topení</t>
  </si>
  <si>
    <t>1116339316</t>
  </si>
  <si>
    <t>741.1</t>
  </si>
  <si>
    <t>Elektroinstalace - silnoproud</t>
  </si>
  <si>
    <t>137</t>
  </si>
  <si>
    <t>01.1.1</t>
  </si>
  <si>
    <t>Uvedení do beznapěťového stavu, odpojení a následná demontáž stávající elektroinstalace dotčených prostor - svítidel, zásuvek, vypínačů včetně jejich následné ekologické likvidace.</t>
  </si>
  <si>
    <t>94394712</t>
  </si>
  <si>
    <t>138</t>
  </si>
  <si>
    <t>01.2</t>
  </si>
  <si>
    <t>Stávajících 24ks svítidel, která se dají po demontáži znova použít, je potřeba pečlivě zabalit pro ochranu při stavbě a poté opětovně namontovat.</t>
  </si>
  <si>
    <t>-1407494103</t>
  </si>
  <si>
    <t>139</t>
  </si>
  <si>
    <t>210280101</t>
  </si>
  <si>
    <t>Zkoušky a prohlídky rozvodných zařízení kontrola rozváděčů nn, (1 pole) silových, hmotnosti do 200 kg</t>
  </si>
  <si>
    <t>364684992</t>
  </si>
  <si>
    <t>https://podminky.urs.cz/item/CS_URS_2025_01/210280101</t>
  </si>
  <si>
    <t>140</t>
  </si>
  <si>
    <t>741210003</t>
  </si>
  <si>
    <t>Montáž rozvodnic oceloplechových nebo plastových bez zapojení vodičů běžných, hmotnosti do 100 kg</t>
  </si>
  <si>
    <t>-1027831493</t>
  </si>
  <si>
    <t>https://podminky.urs.cz/item/CS_URS_2025_01/741210003</t>
  </si>
  <si>
    <t>141</t>
  </si>
  <si>
    <t>3573.1.1</t>
  </si>
  <si>
    <t>ROZVÁDĚČ +RS19, na omítku</t>
  </si>
  <si>
    <t>-1889790563</t>
  </si>
  <si>
    <t>142</t>
  </si>
  <si>
    <t>3573.3</t>
  </si>
  <si>
    <t>DOZBROJENÍ ROZVÁDĚČE +RM11, včetně prodrátování a příslušenství</t>
  </si>
  <si>
    <t>1512024065</t>
  </si>
  <si>
    <t>143</t>
  </si>
  <si>
    <t>741130001</t>
  </si>
  <si>
    <t>Ukončení vodičů izolovaných s označením a zapojením v rozváděči nebo na přístroji, průřezu žíly do 2,5 mm2</t>
  </si>
  <si>
    <t>-415096916</t>
  </si>
  <si>
    <t>https://podminky.urs.cz/item/CS_URS_2025_01/741130001</t>
  </si>
  <si>
    <t>144</t>
  </si>
  <si>
    <t>741130006</t>
  </si>
  <si>
    <t>Ukončení vodičů izolovaných s označením a zapojením v rozváděči nebo na přístroji, průřezu žíly do 16 mm2</t>
  </si>
  <si>
    <t>-364720216</t>
  </si>
  <si>
    <t>https://podminky.urs.cz/item/CS_URS_2025_01/741130006</t>
  </si>
  <si>
    <t>145</t>
  </si>
  <si>
    <t>3499</t>
  </si>
  <si>
    <t>Kabelové štítky dle ČSN 332000-5-52 ed.2, čl. NA.4.5.2.5</t>
  </si>
  <si>
    <t>-1561712038</t>
  </si>
  <si>
    <t>146</t>
  </si>
  <si>
    <t>11.1</t>
  </si>
  <si>
    <t>Drobný montážní materiál</t>
  </si>
  <si>
    <t>ks</t>
  </si>
  <si>
    <t>779372239</t>
  </si>
  <si>
    <t>147</t>
  </si>
  <si>
    <t>977132112</t>
  </si>
  <si>
    <t>Vyvrtání otvorů pro elektroinstalační krabice ve stěnách z cihel, hloubky přes 60 do 90 mm</t>
  </si>
  <si>
    <t>262714341</t>
  </si>
  <si>
    <t>https://podminky.urs.cz/item/CS_URS_2025_01/977132112</t>
  </si>
  <si>
    <t>148</t>
  </si>
  <si>
    <t>977332111</t>
  </si>
  <si>
    <t>Frézování drážek pro vodiče ve stěnách z cihel, rozměru do 30x30 mm</t>
  </si>
  <si>
    <t>2023663864</t>
  </si>
  <si>
    <t>https://podminky.urs.cz/item/CS_URS_2025_01/977332111</t>
  </si>
  <si>
    <t>149</t>
  </si>
  <si>
    <t>460941213</t>
  </si>
  <si>
    <t>Vyplnění rýh vyplnění a omítnutí rýh ve stěnách hloubky do 3 cm a šířky přes 5 do 7 cm</t>
  </si>
  <si>
    <t>-45966473</t>
  </si>
  <si>
    <t>https://podminky.urs.cz/item/CS_URS_2025_01/460941213</t>
  </si>
  <si>
    <t>150</t>
  </si>
  <si>
    <t>SO541-139</t>
  </si>
  <si>
    <t>Montáž - Stavební přípomocné práce (průrazy zdivem)</t>
  </si>
  <si>
    <t>-535396048</t>
  </si>
  <si>
    <t>151</t>
  </si>
  <si>
    <t>469972111</t>
  </si>
  <si>
    <t>Odvoz suti a vybouraných hmot odvoz suti a vybouraných hmot do 1 km</t>
  </si>
  <si>
    <t>-297687477</t>
  </si>
  <si>
    <t>https://podminky.urs.cz/item/CS_URS_2025_01/469972111</t>
  </si>
  <si>
    <t>152</t>
  </si>
  <si>
    <t>469972121</t>
  </si>
  <si>
    <t>Odvoz suti a vybouraných hmot odvoz suti a vybouraných hmot Příplatek k ceně za každý další i započatý 1 km</t>
  </si>
  <si>
    <t>345517103</t>
  </si>
  <si>
    <t>https://podminky.urs.cz/item/CS_URS_2025_01/469972121</t>
  </si>
  <si>
    <t>153</t>
  </si>
  <si>
    <t>741112061</t>
  </si>
  <si>
    <t>Montáž krabic elektroinstalačních bez napojení na trubky a lišty, demontáže a montáže víčka a přístroje přístrojových zapuštěných plastových kruhových do zdiva</t>
  </si>
  <si>
    <t>873187204</t>
  </si>
  <si>
    <t>https://podminky.urs.cz/item/CS_URS_2025_01/741112061</t>
  </si>
  <si>
    <t>154</t>
  </si>
  <si>
    <t>34571450</t>
  </si>
  <si>
    <t>krabice pod omítku PVC přístrojová kruhová D 70mm</t>
  </si>
  <si>
    <t>-1477189170</t>
  </si>
  <si>
    <t>155</t>
  </si>
  <si>
    <t>34571451</t>
  </si>
  <si>
    <t>krabice pod omítku PVC přístrojová kruhová D 70mm hluboká</t>
  </si>
  <si>
    <t>544918782</t>
  </si>
  <si>
    <t>156</t>
  </si>
  <si>
    <t>741110042</t>
  </si>
  <si>
    <t>Montáž trubek elektroinstalačních s nasunutím nebo našroubováním do krabic plastových ohebných, uložených pevně, vnější Ø přes 23 do 35 mm</t>
  </si>
  <si>
    <t>787607221</t>
  </si>
  <si>
    <t>https://podminky.urs.cz/item/CS_URS_2025_01/741110042</t>
  </si>
  <si>
    <t>157</t>
  </si>
  <si>
    <t>1000287002</t>
  </si>
  <si>
    <t>Plastová ohebná trubka, samozhášivá, průměr 20mm, 750N</t>
  </si>
  <si>
    <t>-1709065351</t>
  </si>
  <si>
    <t>158</t>
  </si>
  <si>
    <t>34571156</t>
  </si>
  <si>
    <t>trubka elektroinstalační ohebná z PH, D 28,4/34,5mm</t>
  </si>
  <si>
    <t>1767210953</t>
  </si>
  <si>
    <t>159</t>
  </si>
  <si>
    <t>741110002</t>
  </si>
  <si>
    <t>Montáž trubek elektroinstalačních s nasunutím nebo našroubováním do krabic plastových tuhých, uložených pevně, vnější Ø přes 23 do 35 mm</t>
  </si>
  <si>
    <t>-423816731</t>
  </si>
  <si>
    <t>https://podminky.urs.cz/item/CS_URS_2025_01/741110002</t>
  </si>
  <si>
    <t>160</t>
  </si>
  <si>
    <t>34571092</t>
  </si>
  <si>
    <t>trubka elektroinstalační tuhá z PVC D 17,4/20 mm, délka 3m</t>
  </si>
  <si>
    <t>1628552009</t>
  </si>
  <si>
    <t>161</t>
  </si>
  <si>
    <t>34571094</t>
  </si>
  <si>
    <t>trubka elektroinstalační tuhá z PVC D 28,6/32 mm, délka 3m</t>
  </si>
  <si>
    <t>993531839</t>
  </si>
  <si>
    <t>28,5714285714286*1,05 "Přepočtené koeficientem množství</t>
  </si>
  <si>
    <t>162</t>
  </si>
  <si>
    <t>741372062</t>
  </si>
  <si>
    <t>Montáž svítidel s integrovaným zdrojem LED se zapojením vodičů interiérových přisazených stropních hranatých nebo kruhových plochy přes 0,09 do 0,36 m2</t>
  </si>
  <si>
    <t>-455521466</t>
  </si>
  <si>
    <t>https://podminky.urs.cz/item/CS_URS_2025_01/741372062</t>
  </si>
  <si>
    <t>163</t>
  </si>
  <si>
    <t>11.2</t>
  </si>
  <si>
    <t>Svítidlo A1, parametry dle knihy svítidel</t>
  </si>
  <si>
    <t>-1162392478</t>
  </si>
  <si>
    <t>164</t>
  </si>
  <si>
    <t>Svítidlo L4 - lištový systém, včetně kompletního přílušenství, parametry dle knihy svítidel</t>
  </si>
  <si>
    <t>-854189058</t>
  </si>
  <si>
    <t>Svítidlo nouzové N3, N4, parametry dle knihy svítidel</t>
  </si>
  <si>
    <t>2049751437</t>
  </si>
  <si>
    <t>166</t>
  </si>
  <si>
    <t>13.1</t>
  </si>
  <si>
    <t>Svítidlo nouzové NP1, parametry dle knihy svítidel</t>
  </si>
  <si>
    <t>1929996330</t>
  </si>
  <si>
    <t>167</t>
  </si>
  <si>
    <t>Recyklace svítidel</t>
  </si>
  <si>
    <t>-926891603</t>
  </si>
  <si>
    <t>168</t>
  </si>
  <si>
    <t>7405</t>
  </si>
  <si>
    <t>Protipožární utěsnění kabelových prostupů dle ČSN 332000-552 ed.2</t>
  </si>
  <si>
    <t>-527070850</t>
  </si>
  <si>
    <t>169</t>
  </si>
  <si>
    <t>7401</t>
  </si>
  <si>
    <t>Napojení jednofázového koncového spotřebiče do průřezu 4mm2</t>
  </si>
  <si>
    <t>1481275873</t>
  </si>
  <si>
    <t>170</t>
  </si>
  <si>
    <t>7402</t>
  </si>
  <si>
    <t>Napojení trojfázového koncového spotřebiče do průřezu 4mm2</t>
  </si>
  <si>
    <t>-686381746</t>
  </si>
  <si>
    <t>171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</si>
  <si>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</si>
  <si>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</si>
  <si>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-888476013</t>
  </si>
  <si>
    <t>https://podminky.urs.cz/item/CS_URS_2025_01/741120301</t>
  </si>
  <si>
    <t>172</t>
  </si>
  <si>
    <t>34141029.1</t>
  </si>
  <si>
    <t>vodič propojovací flexibilní jádro Cu lanované izolace PVC 450/750V (H07V-K) 1x16mm2</t>
  </si>
  <si>
    <t>441619367</t>
  </si>
  <si>
    <t>43,4782608695652*1,15 "Přepočtené koeficientem množství</t>
  </si>
  <si>
    <t>173</t>
  </si>
  <si>
    <t>-1051694496</t>
  </si>
  <si>
    <t>174</t>
  </si>
  <si>
    <t>34141028</t>
  </si>
  <si>
    <t>vodič propojovací flexibilní jádro Cu lanované izolace PVC 450/750V (H07V-K) 1x10mm2</t>
  </si>
  <si>
    <t>528530976</t>
  </si>
  <si>
    <t>52,1739130434783*1,15 "Přepočtené koeficientem množství</t>
  </si>
  <si>
    <t>175</t>
  </si>
  <si>
    <t>-1891205177</t>
  </si>
  <si>
    <t>176</t>
  </si>
  <si>
    <t>34141026</t>
  </si>
  <si>
    <t>vodič propojovací flexibilní jádro Cu lanované izolace PVC 450/750V (H07V-K) 1x4mm2</t>
  </si>
  <si>
    <t>-563956784</t>
  </si>
  <si>
    <t>86,9565217391304*1,15 "Přepočtené koeficientem množství</t>
  </si>
  <si>
    <t>177</t>
  </si>
  <si>
    <t>7404</t>
  </si>
  <si>
    <t>Montáž svorky ochranného pospojování</t>
  </si>
  <si>
    <t>325629783</t>
  </si>
  <si>
    <t>178</t>
  </si>
  <si>
    <t>3496</t>
  </si>
  <si>
    <t>Svorka ochranného pospojování pro spojení ochranného vodiče s konstrukcemi, kompletní včetně nerezového pásku</t>
  </si>
  <si>
    <t>-1599494841</t>
  </si>
  <si>
    <t>179</t>
  </si>
  <si>
    <t>741310101</t>
  </si>
  <si>
    <t>Montáž spínačů jedno nebo dvoupólových polozapuštěných nebo zapuštěných se zapojením vodičů bezšroubové připojení spínačů, řazení 1-jednopólových</t>
  </si>
  <si>
    <t>512927109</t>
  </si>
  <si>
    <t>https://podminky.urs.cz/item/CS_URS_2025_01/741310101</t>
  </si>
  <si>
    <t>180</t>
  </si>
  <si>
    <t>34539015</t>
  </si>
  <si>
    <t>přístroj spínače jednopólového, řazení 1, 1So, 1S bezšroubové svorky</t>
  </si>
  <si>
    <t>1724001838</t>
  </si>
  <si>
    <t>181</t>
  </si>
  <si>
    <t>34535015</t>
  </si>
  <si>
    <t>spínač nástěnný jednopólový, řazení 1, IP44, šroubové svorky</t>
  </si>
  <si>
    <t>-973064218</t>
  </si>
  <si>
    <t>182</t>
  </si>
  <si>
    <t>741310022</t>
  </si>
  <si>
    <t>Montáž spínačů jedno nebo dvoupólových nástěnných se zapojením vodičů, pro prostředí normální přepínačů, řazení 6-střídavých</t>
  </si>
  <si>
    <t>1100795078</t>
  </si>
  <si>
    <t>https://podminky.urs.cz/item/CS_URS_2025_01/741310022</t>
  </si>
  <si>
    <t>183</t>
  </si>
  <si>
    <t>34535018</t>
  </si>
  <si>
    <t>přepínač nástěnný střídavý, řazení 6, IP44, šroubové svorky</t>
  </si>
  <si>
    <t>514300514</t>
  </si>
  <si>
    <t>184</t>
  </si>
  <si>
    <t>34539049</t>
  </si>
  <si>
    <t>kryt spínače jednoduchý</t>
  </si>
  <si>
    <t>-32200829</t>
  </si>
  <si>
    <t>185</t>
  </si>
  <si>
    <t>34539059</t>
  </si>
  <si>
    <t>rámeček jednonásobný</t>
  </si>
  <si>
    <t>702057807</t>
  </si>
  <si>
    <t>186</t>
  </si>
  <si>
    <t>34539060</t>
  </si>
  <si>
    <t>rámeček dvojnásobný</t>
  </si>
  <si>
    <t>1828563482</t>
  </si>
  <si>
    <t>187</t>
  </si>
  <si>
    <t>34539062</t>
  </si>
  <si>
    <t>rámeček čtyřnásobný</t>
  </si>
  <si>
    <t>227092527</t>
  </si>
  <si>
    <t>188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</si>
  <si>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</si>
  <si>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</si>
  <si>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-1255829742</t>
  </si>
  <si>
    <t>https://podminky.urs.cz/item/CS_URS_2025_01/210280003</t>
  </si>
  <si>
    <t>189</t>
  </si>
  <si>
    <t>210813011</t>
  </si>
  <si>
    <t>Montáž izolovaných kabelů měděných do 1 kV bez ukončení plných nebo laněných kulatých (např. CYKY, CHKE-R) uložených pevně počtu a průřezu žil 3x1,5 až 6 mm2</t>
  </si>
  <si>
    <t>155806165</t>
  </si>
  <si>
    <t>https://podminky.urs.cz/item/CS_URS_2025_01/210813011</t>
  </si>
  <si>
    <t>190</t>
  </si>
  <si>
    <t>34111030</t>
  </si>
  <si>
    <t>kabel instalační jádro Cu plné izolace PVC plášť PVC 450/750V (CYKY) 3x1,5mm2</t>
  </si>
  <si>
    <t>552572747</t>
  </si>
  <si>
    <t>191</t>
  </si>
  <si>
    <t>34111036</t>
  </si>
  <si>
    <t>kabel instalační jádro Cu plné izolace PVC plášť PVC 450/750V (CYKY) 3x2,5mm2</t>
  </si>
  <si>
    <t>-1344139426</t>
  </si>
  <si>
    <t>192</t>
  </si>
  <si>
    <t>741122640</t>
  </si>
  <si>
    <t>Montáž kabelů měděných bez ukončení uložených pevně plných kulatých nebo bezhalogenových (např. CYKY) počtu a průřezu žil 5x1,5 až 2,5 mm2</t>
  </si>
  <si>
    <t>1321833957</t>
  </si>
  <si>
    <t>https://podminky.urs.cz/item/CS_URS_2025_01/741122640</t>
  </si>
  <si>
    <t>193</t>
  </si>
  <si>
    <t>34111097</t>
  </si>
  <si>
    <t>kabel instalační jádro Cu plné izolace PVC plášť PVC 450/750V (CYKY) 5x2,5mm2</t>
  </si>
  <si>
    <t>-1620159274</t>
  </si>
  <si>
    <t>194</t>
  </si>
  <si>
    <t>741122643</t>
  </si>
  <si>
    <t>Montáž kabelů měděných bez ukončení uložených pevně plných kulatých nebo bezhalogenových (např. CYKY) počtu a průřezu žil 5x10 mm2</t>
  </si>
  <si>
    <t>-1951333412</t>
  </si>
  <si>
    <t>https://podminky.urs.cz/item/CS_URS_2025_01/741122643</t>
  </si>
  <si>
    <t>175+65</t>
  </si>
  <si>
    <t>195</t>
  </si>
  <si>
    <t>34113034</t>
  </si>
  <si>
    <t>kabel instalační jádro Cu plné izolace PVC plášť PVC 450/750V (CYKY) 5x10mm2</t>
  </si>
  <si>
    <t>21033044</t>
  </si>
  <si>
    <t>196</t>
  </si>
  <si>
    <t>34113035</t>
  </si>
  <si>
    <t>kabel instalační jádro Cu plné izolace PVC plášť PVC 450/750V (CYKY) 5x16mm2</t>
  </si>
  <si>
    <t>-1589678863</t>
  </si>
  <si>
    <t>152,173913043478*1,15 "Přepočtené koeficientem množství</t>
  </si>
  <si>
    <t>197</t>
  </si>
  <si>
    <t>11.310.057.1</t>
  </si>
  <si>
    <t>Hmoždinka na stahovací pásek + stahovací pásek</t>
  </si>
  <si>
    <t>24717021</t>
  </si>
  <si>
    <t>198</t>
  </si>
  <si>
    <t>741910415</t>
  </si>
  <si>
    <t>Montáž žlabů bez stojiny a výložníků kovových s podpěrkami a příslušenstvím bez víka, šířky do 500 mm</t>
  </si>
  <si>
    <t>-1084575171</t>
  </si>
  <si>
    <t>https://podminky.urs.cz/item/CS_URS_2025_01/741910415</t>
  </si>
  <si>
    <t>199</t>
  </si>
  <si>
    <t>1000287698.1</t>
  </si>
  <si>
    <t>Žlab drátěný  150/50 "GZ" kompletní včetně příslušenství</t>
  </si>
  <si>
    <t>1827941587</t>
  </si>
  <si>
    <t>200</t>
  </si>
  <si>
    <t>045002000</t>
  </si>
  <si>
    <t>koordinační a inženýrská činnost</t>
  </si>
  <si>
    <t>762626713</t>
  </si>
  <si>
    <t>201</t>
  </si>
  <si>
    <t>04</t>
  </si>
  <si>
    <t>Nastavení dodaných zařízení a kompletů, včetně jejich zprovoznění</t>
  </si>
  <si>
    <t>-1572957403</t>
  </si>
  <si>
    <t>202</t>
  </si>
  <si>
    <t>05.1</t>
  </si>
  <si>
    <t>Provozní a funkční zkoušky</t>
  </si>
  <si>
    <t>1761860710</t>
  </si>
  <si>
    <t>203</t>
  </si>
  <si>
    <t>08.1</t>
  </si>
  <si>
    <t>Funkční zkouška nouzového osvětlení, štítky a označení nouzového svítidla, včetně vypracování dokumentace nouzového osvětlení</t>
  </si>
  <si>
    <t>241725608</t>
  </si>
  <si>
    <t>204</t>
  </si>
  <si>
    <t>10.1</t>
  </si>
  <si>
    <t>Měření umělého a nouzového osvětlení včetně vypracování protokolu o měření.</t>
  </si>
  <si>
    <t>1023905504</t>
  </si>
  <si>
    <t>205</t>
  </si>
  <si>
    <t>Přesun odpadu v rámci stavby a následný odvoz a likvidace odpadu</t>
  </si>
  <si>
    <t>-1390098230</t>
  </si>
  <si>
    <t>206</t>
  </si>
  <si>
    <t>110.1</t>
  </si>
  <si>
    <t>Přípravné a pomocné práce mimo specifikaci, spolupráce s revizním technikem</t>
  </si>
  <si>
    <t>-760024523</t>
  </si>
  <si>
    <t>207</t>
  </si>
  <si>
    <t>741810003</t>
  </si>
  <si>
    <t>Zkoušky a prohlídky elektrických rozvodů a zařízení celková prohlídka a vyhotovení revizní zprávy pro objem montážních prací přes 500 do 1000 tis. Kč</t>
  </si>
  <si>
    <t>586537114</t>
  </si>
  <si>
    <t>https://podminky.urs.cz/item/CS_URS_2025_01/741810003</t>
  </si>
  <si>
    <t>741.2</t>
  </si>
  <si>
    <t>Elektroinstalace - Úprava stávajícího osvětlení</t>
  </si>
  <si>
    <t>208</t>
  </si>
  <si>
    <t>01.1</t>
  </si>
  <si>
    <t>Zjištění zapojení. Uvedení do beznapěťového stavu, odpojení a následná demontáž stávající elektroinstalace dotčených prostor - rozváděče +RS18, ekologická likvidace. Přesunutí 3ks svítidel na novou pozici</t>
  </si>
  <si>
    <t>-358608015</t>
  </si>
  <si>
    <t>209</t>
  </si>
  <si>
    <t>-1548396707</t>
  </si>
  <si>
    <t>210</t>
  </si>
  <si>
    <t>1110471903</t>
  </si>
  <si>
    <t>211</t>
  </si>
  <si>
    <t>3573.1</t>
  </si>
  <si>
    <t>ROZVÁDĚČ +RS18, na omítku</t>
  </si>
  <si>
    <t>-2071828617</t>
  </si>
  <si>
    <t>212</t>
  </si>
  <si>
    <t>-819605395</t>
  </si>
  <si>
    <t>213</t>
  </si>
  <si>
    <t>235004343</t>
  </si>
  <si>
    <t>214</t>
  </si>
  <si>
    <t>582423205</t>
  </si>
  <si>
    <t>215</t>
  </si>
  <si>
    <t>-495780801</t>
  </si>
  <si>
    <t>216</t>
  </si>
  <si>
    <t>1529057996</t>
  </si>
  <si>
    <t>217</t>
  </si>
  <si>
    <t>-2023109572</t>
  </si>
  <si>
    <t>218</t>
  </si>
  <si>
    <t>-240829902</t>
  </si>
  <si>
    <t>219</t>
  </si>
  <si>
    <t>1877695206</t>
  </si>
  <si>
    <t>220</t>
  </si>
  <si>
    <t>34141029</t>
  </si>
  <si>
    <t>489651967</t>
  </si>
  <si>
    <t>8,69565217391304*1,15 "Přepočtené koeficientem množství</t>
  </si>
  <si>
    <t>221</t>
  </si>
  <si>
    <t>-1059154265</t>
  </si>
  <si>
    <t>222</t>
  </si>
  <si>
    <t>-1623937371</t>
  </si>
  <si>
    <t>223</t>
  </si>
  <si>
    <t>210280001</t>
  </si>
  <si>
    <t>Zkoušky a prohlídky elektrických rozvodů a zařízení celková prohlídka, zkoušení, měření a vyhotovení revizní zprávy pro objem montážních prací do 100 tisíc Kč</t>
  </si>
  <si>
    <t>1610334958</t>
  </si>
  <si>
    <t>https://podminky.urs.cz/item/CS_URS_2025_01/210280001</t>
  </si>
  <si>
    <t>224</t>
  </si>
  <si>
    <t>34111030.2</t>
  </si>
  <si>
    <t>532663153</t>
  </si>
  <si>
    <t>225</t>
  </si>
  <si>
    <t>1258765947</t>
  </si>
  <si>
    <t>226</t>
  </si>
  <si>
    <t>05</t>
  </si>
  <si>
    <t>933256851</t>
  </si>
  <si>
    <t>227</t>
  </si>
  <si>
    <t>08</t>
  </si>
  <si>
    <t>-1398781344</t>
  </si>
  <si>
    <t>228</t>
  </si>
  <si>
    <t>-970521368</t>
  </si>
  <si>
    <t>229</t>
  </si>
  <si>
    <t>02.1</t>
  </si>
  <si>
    <t>Doprava osob a materiálu, použití montážních mechanismů apod.</t>
  </si>
  <si>
    <t>-1122011135</t>
  </si>
  <si>
    <t>230</t>
  </si>
  <si>
    <t>720470688</t>
  </si>
  <si>
    <t>742.1</t>
  </si>
  <si>
    <t>SLP - Univerzální kabelážní systém (UKS)</t>
  </si>
  <si>
    <t>231</t>
  </si>
  <si>
    <t>724.124R01</t>
  </si>
  <si>
    <t>D+M Kabel U/UTP Cat.6 300MHz LSOH B2ca</t>
  </si>
  <si>
    <t>-272365340</t>
  </si>
  <si>
    <t>1162</t>
  </si>
  <si>
    <t>232</t>
  </si>
  <si>
    <t>724.124R02</t>
  </si>
  <si>
    <t>D+M Modulární povrchová dvojzásuvka 2xRJ45 pro cat.6 UTP, 45x45, bez modulů; komplet pro povrchovou instalaci vč. krabice</t>
  </si>
  <si>
    <t>701416075</t>
  </si>
  <si>
    <t>233</t>
  </si>
  <si>
    <t>724.124R03</t>
  </si>
  <si>
    <t>Volný vývod RJ-45</t>
  </si>
  <si>
    <t>-866836420</t>
  </si>
  <si>
    <t>234</t>
  </si>
  <si>
    <t>724.124R04</t>
  </si>
  <si>
    <t>D+M Modulární patch panel 19" 1U pro 24 portů UTP, bez modulů</t>
  </si>
  <si>
    <t>-1155271351</t>
  </si>
  <si>
    <t>235</t>
  </si>
  <si>
    <t>724.124R05</t>
  </si>
  <si>
    <t>D+M Modul RJ45, UTP cat.6</t>
  </si>
  <si>
    <t>-1662686609</t>
  </si>
  <si>
    <t>236</t>
  </si>
  <si>
    <t>724.124R06</t>
  </si>
  <si>
    <t>Vyvazovací panel 1U, 5 vyvazovacích plastových ok</t>
  </si>
  <si>
    <t>58410454</t>
  </si>
  <si>
    <t>237</t>
  </si>
  <si>
    <t>724.124R07</t>
  </si>
  <si>
    <t>Příprava a zakončení kabelu UTP konektorem RJ-45 (1 strana)</t>
  </si>
  <si>
    <t>-692354888</t>
  </si>
  <si>
    <t>238</t>
  </si>
  <si>
    <t>724.124R08</t>
  </si>
  <si>
    <t>Patch cord 0,3 m, RJ45/RJ45, UTP cat.6</t>
  </si>
  <si>
    <t>-835783810</t>
  </si>
  <si>
    <t>239</t>
  </si>
  <si>
    <t>724.124R09</t>
  </si>
  <si>
    <t>Uspořádání a vyvázání kabeláže v datovém rozvaděči / 1 panel</t>
  </si>
  <si>
    <t>1088677629</t>
  </si>
  <si>
    <t>240</t>
  </si>
  <si>
    <t>724.124R10</t>
  </si>
  <si>
    <t>Měření kabelového segmentu a vystavení protokolu</t>
  </si>
  <si>
    <t>467336115</t>
  </si>
  <si>
    <t>241</t>
  </si>
  <si>
    <t>724.124R11</t>
  </si>
  <si>
    <t>Popis portů / zásuvek (PC, popisovačka)</t>
  </si>
  <si>
    <t>702260799</t>
  </si>
  <si>
    <t>242</t>
  </si>
  <si>
    <t>724.124R12</t>
  </si>
  <si>
    <t>Vyvazovací pásek 4,8x250</t>
  </si>
  <si>
    <t>1653789745</t>
  </si>
  <si>
    <t>243</t>
  </si>
  <si>
    <t>724.124R13</t>
  </si>
  <si>
    <t>Drobné práce 5% a materiál 5%</t>
  </si>
  <si>
    <t>%</t>
  </si>
  <si>
    <t>994061193</t>
  </si>
  <si>
    <t>742.2</t>
  </si>
  <si>
    <t>SLP - Společné kabelové trasy</t>
  </si>
  <si>
    <t>244</t>
  </si>
  <si>
    <t>724.134R01</t>
  </si>
  <si>
    <t>Otevření a uzavření stávajících kabelových tras</t>
  </si>
  <si>
    <t>147897589</t>
  </si>
  <si>
    <t>245</t>
  </si>
  <si>
    <t>724.134R02</t>
  </si>
  <si>
    <t>Vytýčení a rozkreslení pohledových tras SLP</t>
  </si>
  <si>
    <t>-820092009</t>
  </si>
  <si>
    <t>246</t>
  </si>
  <si>
    <t>724.134R03</t>
  </si>
  <si>
    <t>Bezhalogenová trubka pevná 2025EHF, průměr 25 mm</t>
  </si>
  <si>
    <t>-1428101401</t>
  </si>
  <si>
    <t>247</t>
  </si>
  <si>
    <t>724.134R04</t>
  </si>
  <si>
    <t>Příchytka trubky 25 mm bezhalogenní</t>
  </si>
  <si>
    <t>-1731134666</t>
  </si>
  <si>
    <t>248</t>
  </si>
  <si>
    <t>724.134R05</t>
  </si>
  <si>
    <t>Elektroinstalační lišta 40/20, plastová</t>
  </si>
  <si>
    <t>-1526288429</t>
  </si>
  <si>
    <t>249</t>
  </si>
  <si>
    <t>724.134R06</t>
  </si>
  <si>
    <t>Elektroinstalační kabelový kanál 100/60 s víkem</t>
  </si>
  <si>
    <t>-1863316813</t>
  </si>
  <si>
    <t>250</t>
  </si>
  <si>
    <t>724.134R07</t>
  </si>
  <si>
    <t>Hřebík do nastřelovačky elektrické 20mm</t>
  </si>
  <si>
    <t>1244169949</t>
  </si>
  <si>
    <t>251</t>
  </si>
  <si>
    <t>724.134R08</t>
  </si>
  <si>
    <t>Trubka ohebná pro kolena k pevným trubkám 25 mm</t>
  </si>
  <si>
    <t>542025803</t>
  </si>
  <si>
    <t>252</t>
  </si>
  <si>
    <t>724.134R09</t>
  </si>
  <si>
    <t>Kabelová kovová oddělovací přepážka do žlabu, v. 50 mm</t>
  </si>
  <si>
    <t>1928457185</t>
  </si>
  <si>
    <t>253</t>
  </si>
  <si>
    <t>724.134R10</t>
  </si>
  <si>
    <t>Montážní sada šroubů, matek, podložek</t>
  </si>
  <si>
    <t>1191860669</t>
  </si>
  <si>
    <t>254</t>
  </si>
  <si>
    <t>724.134R11</t>
  </si>
  <si>
    <t>-452337680</t>
  </si>
  <si>
    <t>255</t>
  </si>
  <si>
    <t>724.134R12</t>
  </si>
  <si>
    <t>Průraz stěnou do 750mm</t>
  </si>
  <si>
    <t>-1908526975</t>
  </si>
  <si>
    <t>256</t>
  </si>
  <si>
    <t>724.134R13</t>
  </si>
  <si>
    <t>-742814587</t>
  </si>
  <si>
    <t>742.3</t>
  </si>
  <si>
    <t>SLP - Ostatní</t>
  </si>
  <si>
    <t>257</t>
  </si>
  <si>
    <t>724.934R01</t>
  </si>
  <si>
    <t>Demontáž stávajících rozvodů UKS</t>
  </si>
  <si>
    <t>1357148708</t>
  </si>
  <si>
    <t>258</t>
  </si>
  <si>
    <t>724.934R02</t>
  </si>
  <si>
    <t>Vedlejší náklady - cestovné, doprava, zařízení staveniště, energie</t>
  </si>
  <si>
    <t>den</t>
  </si>
  <si>
    <t>-2104746568</t>
  </si>
  <si>
    <t>259</t>
  </si>
  <si>
    <t>724.934R03</t>
  </si>
  <si>
    <t>Inženýrská a koordinační činnost</t>
  </si>
  <si>
    <t>-194971402</t>
  </si>
  <si>
    <t>751</t>
  </si>
  <si>
    <t>Vzduchotechnika</t>
  </si>
  <si>
    <t>260</t>
  </si>
  <si>
    <t>75100.001</t>
  </si>
  <si>
    <t xml:space="preserve">Společný montážní materiál - Jedná se o kompletní montážní, závěsový, spojovací a těsnicí materiál </t>
  </si>
  <si>
    <t>864161502</t>
  </si>
  <si>
    <t>261</t>
  </si>
  <si>
    <t>75100.002</t>
  </si>
  <si>
    <t>Vypuštění a napuštění rozvodů chladu, tlaková zkouška rozvodů chladu</t>
  </si>
  <si>
    <t>-1154806015</t>
  </si>
  <si>
    <t>262</t>
  </si>
  <si>
    <t>75100.003</t>
  </si>
  <si>
    <t>Hydraulické zaregulování rozvodů chladicí vody pro celé pracoviště pasové linky (11ks jednotek fancoil) vč.vypracování protokolu</t>
  </si>
  <si>
    <t>-1495452791</t>
  </si>
  <si>
    <t>263</t>
  </si>
  <si>
    <t>75100.004</t>
  </si>
  <si>
    <t>Uvedení do provozu VZT zařízení vč.chlazení</t>
  </si>
  <si>
    <t>-1075148855</t>
  </si>
  <si>
    <t>264</t>
  </si>
  <si>
    <t>75100.005</t>
  </si>
  <si>
    <t>Proměření a zaregulování výkonnostních parametrů VZT zařízení vč. vypracování protokolu.</t>
  </si>
  <si>
    <t>-1437271979</t>
  </si>
  <si>
    <t xml:space="preserve"> Po finálním zaregulování budou všechny talířové ventily na odvodu i přívodu zajištěny proti neodborné manipulaci tak, že po dokončení zaregulování </t>
  </si>
  <si>
    <t xml:space="preserve">celých VZT zařízení č.13.4 a 13.5 provedou technici realizační firmy dodatečné doplnění kontramatky do regulačního ústrojí každého ventilu </t>
  </si>
  <si>
    <t>a kontramatku dotáhnou tak, aby s ventilem nebylo možno otáčet (po zaregulování tedy ještě jednou obejdou celé zařízení, vyšroubují celý ventil</t>
  </si>
  <si>
    <t>přes bajonetový závit aniž by pohnuli s regulačním ústrojím ventilu, doplní a dotáhnou kontramatku a přes bajonetový závit zašroubují ventil zpět).</t>
  </si>
  <si>
    <t>265</t>
  </si>
  <si>
    <t>75100.006</t>
  </si>
  <si>
    <t>Měření hlučnosti vč.protokolu vypracovaného autorizovanou laboratoří</t>
  </si>
  <si>
    <t>1495247988</t>
  </si>
  <si>
    <t>266</t>
  </si>
  <si>
    <t>75100.007</t>
  </si>
  <si>
    <t>Komplexní zkoušky</t>
  </si>
  <si>
    <t>-145234669</t>
  </si>
  <si>
    <t>267</t>
  </si>
  <si>
    <t>75100.008</t>
  </si>
  <si>
    <t>Výrobní (dílenská) dokumentace, která již bude obsahovat konkrétní použité výrobky</t>
  </si>
  <si>
    <t>1986144372</t>
  </si>
  <si>
    <t>268</t>
  </si>
  <si>
    <t>75100.009</t>
  </si>
  <si>
    <t>Zakreslení změn do materiálu "Knihovna VZT a chlazení"</t>
  </si>
  <si>
    <t>183365807</t>
  </si>
  <si>
    <t>269</t>
  </si>
  <si>
    <t>75100.010</t>
  </si>
  <si>
    <t>Dodavatelská dokumentace (protokoly, revizní zprávy apod.)</t>
  </si>
  <si>
    <t>1739135683</t>
  </si>
  <si>
    <t>270</t>
  </si>
  <si>
    <t>75100.011</t>
  </si>
  <si>
    <t>Zaškolení obsluhy</t>
  </si>
  <si>
    <t>1410076693</t>
  </si>
  <si>
    <t>271</t>
  </si>
  <si>
    <t>75100.012</t>
  </si>
  <si>
    <t>Lešení pro montáž do výšky 4m</t>
  </si>
  <si>
    <t>1938886410</t>
  </si>
  <si>
    <t>272</t>
  </si>
  <si>
    <t>75100.013</t>
  </si>
  <si>
    <t xml:space="preserve">Doprava materiálu </t>
  </si>
  <si>
    <t>217274855</t>
  </si>
  <si>
    <t>273</t>
  </si>
  <si>
    <t>75100.014</t>
  </si>
  <si>
    <t>Demontáž vzduchotechnických rozvodů a zařízení včetně odvozu a likvidace</t>
  </si>
  <si>
    <t>-915403657</t>
  </si>
  <si>
    <t>751.1</t>
  </si>
  <si>
    <t>VZT Zařízení č.13.3 - Větrání a klimatizace prostorů pasové linky</t>
  </si>
  <si>
    <t>274</t>
  </si>
  <si>
    <t>75113.3.101</t>
  </si>
  <si>
    <t>Textilní vyúsť C600/28500 FB/PMS-5AL/LGO+TY/IN/PL dle technické nabídky č.NA250129 od firmy PŘÍHODA s.r.o. vč. kompletního příslušenství pro kotvení vústě do stropu</t>
  </si>
  <si>
    <t>-1303309653</t>
  </si>
  <si>
    <t xml:space="preserve">- </t>
  </si>
  <si>
    <t>275</t>
  </si>
  <si>
    <t>75113.3.102</t>
  </si>
  <si>
    <t>Regulační klapka kruhová průměr 600mm, délka 300mm</t>
  </si>
  <si>
    <t>-823174687</t>
  </si>
  <si>
    <t>276</t>
  </si>
  <si>
    <t>75113.3.103</t>
  </si>
  <si>
    <t>Potrubí ocelové čtyřhranné z pozink. plechu sk. I, třída těsnosti minimálně B dle ČSN EN 1507 - materiál pozinkovaný plech - 100% tvarovek</t>
  </si>
  <si>
    <t>1441115888</t>
  </si>
  <si>
    <t>751.2</t>
  </si>
  <si>
    <t>VZT Zařízení č.13.4 - Větrání sociálních zařízení</t>
  </si>
  <si>
    <t>277</t>
  </si>
  <si>
    <t>75113.4.001</t>
  </si>
  <si>
    <t xml:space="preserve">Odvodní hlukově izolovaný diagonální ventilátor do kruhového potrubí o průměru 160mm, vzduchový výkon 210m3/hod při statickém tlaku 180Pa, příkon 59W/230V vč.2ks pružných připojovacích manžet </t>
  </si>
  <si>
    <t>-422869260</t>
  </si>
  <si>
    <t>278</t>
  </si>
  <si>
    <t>75113.4.002</t>
  </si>
  <si>
    <t>Zpětná klapka násuvná do kruhového potrubí s pryžovým těsněním průměr 125mm</t>
  </si>
  <si>
    <t>-1481117262</t>
  </si>
  <si>
    <t>279</t>
  </si>
  <si>
    <t>75113.4.003</t>
  </si>
  <si>
    <t>Tlumič hluku do kruhového potrubí průměr 125mm, délka 600mm</t>
  </si>
  <si>
    <t>-182236238</t>
  </si>
  <si>
    <t>280</t>
  </si>
  <si>
    <t>75113.4.004</t>
  </si>
  <si>
    <t>Talířový ventil odvodní kovový průměr 100mm vč.montážního kroužku</t>
  </si>
  <si>
    <t>915818626</t>
  </si>
  <si>
    <t>281</t>
  </si>
  <si>
    <t>75113.4.005</t>
  </si>
  <si>
    <t>Talířový ventil odvodní kovový průměr 125mm vč.montážního kroužku</t>
  </si>
  <si>
    <t>-1556957651</t>
  </si>
  <si>
    <t>282</t>
  </si>
  <si>
    <t>75113.4.006</t>
  </si>
  <si>
    <t>Potrubí ohebné kruhové akusticky tlumící průměr 102mm</t>
  </si>
  <si>
    <t>-1446646814</t>
  </si>
  <si>
    <t>283</t>
  </si>
  <si>
    <t>75113.4.007</t>
  </si>
  <si>
    <t>Potrubí ohebné kruhové akusticky tlumící průměr 127mm</t>
  </si>
  <si>
    <t>1186653612</t>
  </si>
  <si>
    <t>284</t>
  </si>
  <si>
    <t>75113.4.008</t>
  </si>
  <si>
    <t>Výdechový díl průměr 125mm vč.pletiva s oky 10x10mm, zešikmený konec pod úhlem 45°</t>
  </si>
  <si>
    <t>96603270</t>
  </si>
  <si>
    <t>285</t>
  </si>
  <si>
    <t>75113.4.009</t>
  </si>
  <si>
    <t>Potrubí kruhové SPIRO s tvarovkami v provedení Safe (těsněné gumou) do průměru 160 mm, 40% tvarovek</t>
  </si>
  <si>
    <t>-1035816164</t>
  </si>
  <si>
    <t>286</t>
  </si>
  <si>
    <t>75113.4.010</t>
  </si>
  <si>
    <t>Tepelná izolace s parotěsnou zábranou tl.min.20mm, s polepem Al fólií, součinitel tepelné vodivosti =&lt; 0,38W/m.K - potrubí výdechu vzduchu od fasády až po tlumič hluku</t>
  </si>
  <si>
    <t>-842212750</t>
  </si>
  <si>
    <t>751.3</t>
  </si>
  <si>
    <t>VZT Zařízení č.13.5 - Větrání kuchyňky</t>
  </si>
  <si>
    <t>287</t>
  </si>
  <si>
    <t>75113.5.001</t>
  </si>
  <si>
    <t xml:space="preserve">Odvodní hlukově izolovaný diagonální ventilátor do kruhového potrubí o průměru 125mm, vzduchový výkon 100m3/hod při statickém tlaku 80Pa, příkon 27W/230V vč.2ks pružných připojovacích manžet </t>
  </si>
  <si>
    <t>480194010</t>
  </si>
  <si>
    <t>288</t>
  </si>
  <si>
    <t>75113.5.002</t>
  </si>
  <si>
    <t>-550188910</t>
  </si>
  <si>
    <t>289</t>
  </si>
  <si>
    <t>75113.5.003</t>
  </si>
  <si>
    <t>2092270830</t>
  </si>
  <si>
    <t>290</t>
  </si>
  <si>
    <t>75113.5.004</t>
  </si>
  <si>
    <t>Talířový ventil odvodní kovový průměr 160mm vč.montážního kroužku</t>
  </si>
  <si>
    <t>-299268593</t>
  </si>
  <si>
    <t>291</t>
  </si>
  <si>
    <t>75113.5.005</t>
  </si>
  <si>
    <t>Potrubí ohebné kruhové akusticky tlumící průměr 160mm</t>
  </si>
  <si>
    <t>1272437860</t>
  </si>
  <si>
    <t>292</t>
  </si>
  <si>
    <t>75113.5.006</t>
  </si>
  <si>
    <t>1560965809</t>
  </si>
  <si>
    <t>293</t>
  </si>
  <si>
    <t>75113.5.007</t>
  </si>
  <si>
    <t>Potrubí kruhové SPIRO s tvarovkami v provedení Safe (těsněné gumou) do průměru 160 mm, 50% tvarovek</t>
  </si>
  <si>
    <t>1549035830</t>
  </si>
  <si>
    <t>294</t>
  </si>
  <si>
    <t>75113.5.008</t>
  </si>
  <si>
    <t>1095541447</t>
  </si>
  <si>
    <t>752</t>
  </si>
  <si>
    <t xml:space="preserve">Chlazení </t>
  </si>
  <si>
    <t>295</t>
  </si>
  <si>
    <t>752100.001</t>
  </si>
  <si>
    <t xml:space="preserve">Přesun stávajících jednotek FANCOIL v rámci pracoviště do nových pozic </t>
  </si>
  <si>
    <t>1877109140</t>
  </si>
  <si>
    <t xml:space="preserve">Přesun jednotek - demontáže vč.stávajících dále nepoužívaných rozvodů chladící kapapliny vč. tepelné izolace a závěsů (součástí je jejich ekologická  </t>
  </si>
  <si>
    <t xml:space="preserve">likvidace), montáž do nových pozic včetně žávěsů a napojení na rozvody chlazení. </t>
  </si>
  <si>
    <t>296</t>
  </si>
  <si>
    <t>752100.101</t>
  </si>
  <si>
    <t>D+M Rozvody chlazení - potrubí bez izolace 35 x 1,5 mm</t>
  </si>
  <si>
    <t>1437749661</t>
  </si>
  <si>
    <t>Trubky z uhlíkové oceli, vně pozinkované, lisované, vhodné pro rozvody chladu</t>
  </si>
  <si>
    <t>297</t>
  </si>
  <si>
    <t>752100.102</t>
  </si>
  <si>
    <t>D+M Rozvody chlazení - potrubí bez izolace 42 x 1,5 mm</t>
  </si>
  <si>
    <t>1579464490</t>
  </si>
  <si>
    <t>298</t>
  </si>
  <si>
    <t>752100.103</t>
  </si>
  <si>
    <t>D+M Rozvody chlazení - potrubí bez izolace 54 x 1,5 mm</t>
  </si>
  <si>
    <t>-370641064</t>
  </si>
  <si>
    <t>299</t>
  </si>
  <si>
    <t>752100.110</t>
  </si>
  <si>
    <t>D+M Potrubní tvarovky na rozvodech chlazení z pozinkované oceli - koleno 90° 35 x 1,5 mm</t>
  </si>
  <si>
    <t>132301945</t>
  </si>
  <si>
    <t>Potrubní tvarovky vně pozinkovaná uhlíková ocel - T-kusy, kolena, přechody, hrdla, spojovací, upevňovací a instalatérský materiál</t>
  </si>
  <si>
    <t>"Koleno 90° 35 x 1,5"4</t>
  </si>
  <si>
    <t>300</t>
  </si>
  <si>
    <t>752100.111</t>
  </si>
  <si>
    <t>D+M Potrubní tvarovky na rozvodech chlazení z pozinkované oceli - T kus 54/22/54</t>
  </si>
  <si>
    <t>1218169222</t>
  </si>
  <si>
    <t>"T kus 54/22/54" 6</t>
  </si>
  <si>
    <t>301</t>
  </si>
  <si>
    <t>752100.112</t>
  </si>
  <si>
    <t>D+M Potrubní tvarovky na rozvodech chlazení z pozinkované oceli - T kus 54/54/54</t>
  </si>
  <si>
    <t>492176911</t>
  </si>
  <si>
    <t>"T kus 54/54/54" 2</t>
  </si>
  <si>
    <t>302</t>
  </si>
  <si>
    <t>752100.113</t>
  </si>
  <si>
    <t>D+M Potrubní tvarovky na rozvodech chlazení z pozinkované oceli - T kus 42/22/42</t>
  </si>
  <si>
    <t>1195023105</t>
  </si>
  <si>
    <t>"T kus 42/22/42" 2</t>
  </si>
  <si>
    <t>303</t>
  </si>
  <si>
    <t>752100.121</t>
  </si>
  <si>
    <t>D+M Potrubní tvarovky na rozvodech chlazení z pozinkované oceli - Přechod 54/42</t>
  </si>
  <si>
    <t>-333939273</t>
  </si>
  <si>
    <t>"Přechod 54/42" 2</t>
  </si>
  <si>
    <t>304</t>
  </si>
  <si>
    <t>752100.122</t>
  </si>
  <si>
    <t>D+M Potrubní tvarovky na rozvodech chlazení z pozinkované oceli - Přechod 54/35</t>
  </si>
  <si>
    <t>-593457643</t>
  </si>
  <si>
    <t>"Přechod 54/35" 2</t>
  </si>
  <si>
    <t>305</t>
  </si>
  <si>
    <t>752100.123</t>
  </si>
  <si>
    <t>D+M Potrubní tvarovky na rozvodech chlazení z pozinkované oceli - Přechod 42/35</t>
  </si>
  <si>
    <t>405569182</t>
  </si>
  <si>
    <t>"Přechod 42/35" 2</t>
  </si>
  <si>
    <t>306</t>
  </si>
  <si>
    <t>752100.124</t>
  </si>
  <si>
    <t>D+M Potrubní tvarovky na rozvodech chlazení z pozinkované oceli - Přechod 35/22</t>
  </si>
  <si>
    <t>403808443</t>
  </si>
  <si>
    <t>"Přechod 35/22" 4</t>
  </si>
  <si>
    <t>307</t>
  </si>
  <si>
    <t>752100.125</t>
  </si>
  <si>
    <t>D+M Potrubní tvarovky na rozvodech chlazení z pozinkované oceli - Přechod z lepeného plastu Genova DN50 na potrubí z vně pozinkované oceli (lisované) DN50</t>
  </si>
  <si>
    <t>-359048809</t>
  </si>
  <si>
    <t>Přechod z lepeného plastu Genova DN50 na potrubí z vně pozinkované oceli (lisované) DN50</t>
  </si>
  <si>
    <t>"Přechod DN 50" 2</t>
  </si>
  <si>
    <t>308</t>
  </si>
  <si>
    <t>752100.126</t>
  </si>
  <si>
    <t>D+M Nerezová ohebná tlaková hadice, L=500mm na připojení jednotek fancoil, 3/4" (DN20)</t>
  </si>
  <si>
    <t>-944131609</t>
  </si>
  <si>
    <t>Nerezová ohebná tlaková hadice, L=500mm na připojení jednotek fancoil, 3/4 ", (DN20)</t>
  </si>
  <si>
    <t>"Nerezová hadice L 500 mm" 12</t>
  </si>
  <si>
    <t>309</t>
  </si>
  <si>
    <t>752100.129</t>
  </si>
  <si>
    <t>Pomocný materiál na rozvodech chlazení</t>
  </si>
  <si>
    <t>1339931946</t>
  </si>
  <si>
    <t>Pomocný materiál - šroubení, hrdla, těsnění apod.</t>
  </si>
  <si>
    <t>310</t>
  </si>
  <si>
    <t>752100.201</t>
  </si>
  <si>
    <t>D+M Armatury - Automatický odvzdušňovací ventil 1/2" (DN 15)</t>
  </si>
  <si>
    <t>1277728424</t>
  </si>
  <si>
    <t>Automatický odvzdušňovací ventil</t>
  </si>
  <si>
    <t>"1/2 (DN 15)" 4</t>
  </si>
  <si>
    <t>311</t>
  </si>
  <si>
    <t>752100.202</t>
  </si>
  <si>
    <t>D+M Armatury - Vypouštěcí kulový uzávěr vnější závit 1/2" (DN 15)</t>
  </si>
  <si>
    <t>861483121</t>
  </si>
  <si>
    <t>Vypouštěcí kulový uzávěr vnější závit</t>
  </si>
  <si>
    <t>312</t>
  </si>
  <si>
    <t>752100.301</t>
  </si>
  <si>
    <t>D+M Tepelná izolace na chladovodech tl. 19 mm - pro vně pozinkovanou trubku z uhlíkové oceli 22x1,5</t>
  </si>
  <si>
    <t>817118396</t>
  </si>
  <si>
    <t xml:space="preserve">Tepelná izolace na bázi vypěňovaného syntetického kaučuku,  izolace s parotěsnou zábranou s hodnotou faktoru m &gt;= 7000 a se součinitelem tepelné </t>
  </si>
  <si>
    <t>vodivosti při 0°C lambda je menší než 0,036 W/mK, těžko hořlavé, nezkapávající, samozhášivé, nešířící plamen</t>
  </si>
  <si>
    <t>"pro vně pozinkovanou trubku z uhlíkové oceli 22x1,5" 8</t>
  </si>
  <si>
    <t>313</t>
  </si>
  <si>
    <t>752100.302</t>
  </si>
  <si>
    <t>D+M Tepelná izolace na chladovodech tl. 19 mm - pro vně pozinkovanou trubku z uhlíkové oceli 35x1,5</t>
  </si>
  <si>
    <t>1946752631</t>
  </si>
  <si>
    <t>"pro vně pozinkovanou trubku z uhlíkové oceli 35x1,5" 18</t>
  </si>
  <si>
    <t>314</t>
  </si>
  <si>
    <t>752100.303</t>
  </si>
  <si>
    <t>D+M Tepelná izolace na chladovodech tl. 19 mm - pro vně pozinkovanou trubku z uhlíkové oceli 42x1,5</t>
  </si>
  <si>
    <t>-1401596866</t>
  </si>
  <si>
    <t>"pro vně pozinkovanou trubku z uhlíkové oceli 42x1,5" 5</t>
  </si>
  <si>
    <t>315</t>
  </si>
  <si>
    <t>752100.304</t>
  </si>
  <si>
    <t>D+M Tepelná izolace na chladovodech tl. 19 mm - pro vně pozinkovanou trubku z uhlíkové oceli 54x1,5</t>
  </si>
  <si>
    <t>-1954427615</t>
  </si>
  <si>
    <t>"pro vně pozinkovanou trubku z uhlíkové oceli 54x1,5" 16</t>
  </si>
  <si>
    <t>316</t>
  </si>
  <si>
    <t>752100.310</t>
  </si>
  <si>
    <t>D+M Tepelná izolace armatur deskami z pěněného syntetického kaučuku o tl. 19 mm</t>
  </si>
  <si>
    <t>1755126317</t>
  </si>
  <si>
    <t>"pro armatury" 4</t>
  </si>
  <si>
    <t>317</t>
  </si>
  <si>
    <t>752100.390</t>
  </si>
  <si>
    <t xml:space="preserve">Pomocný materiál - lepidlo </t>
  </si>
  <si>
    <t>litr</t>
  </si>
  <si>
    <t>1537472780</t>
  </si>
  <si>
    <t>"lepidlo" 2</t>
  </si>
  <si>
    <t>318</t>
  </si>
  <si>
    <t>752100.391</t>
  </si>
  <si>
    <t>Pomocný materiál - speciální čistič</t>
  </si>
  <si>
    <t>-839441180</t>
  </si>
  <si>
    <t>"speciální čistič" 2</t>
  </si>
  <si>
    <t>319</t>
  </si>
  <si>
    <t>752100.901</t>
  </si>
  <si>
    <t xml:space="preserve">Demontáže - Demontáž stávajících prostorových zvlhčovačů Condair ABS 3 vč.příslušenství </t>
  </si>
  <si>
    <t>247034735</t>
  </si>
  <si>
    <t>Demontáž stávajících prostorových zvlhčovačů Condair ABS 3 vč.příslušenství (odpojení od silového napájení,  M+R, rozvodu demineralizované vody</t>
  </si>
  <si>
    <t>a odpadu) na pracovišti a jejich předání investorovi, který zvlhčovače dále využije.</t>
  </si>
  <si>
    <t>320</t>
  </si>
  <si>
    <t>752100.902</t>
  </si>
  <si>
    <t xml:space="preserve">Demontáže - Demontáž stávající textilní vyústě průměr 500mm, délky 15m vč.závěsů, regulační klapky průměr 500mm a přechodu 500x500/ø500mm </t>
  </si>
  <si>
    <t>107303679</t>
  </si>
  <si>
    <t>Demontáž stávající textilní vyústě průměr 500mm, délky 15m vč.závěsů (předat investorovi k dalšímu použití v STC) a regulační klapky průměr 500mm</t>
  </si>
  <si>
    <t>a přechodu 500x500/o500mm (ekologicky zlikvidovat).</t>
  </si>
  <si>
    <t>321</t>
  </si>
  <si>
    <t>752100.903</t>
  </si>
  <si>
    <t xml:space="preserve">Demontáže - Demontáž stropní kazetové jednotky fancoil v kanceláři vč.rozvodů chlazené vody až k páteřní větvi </t>
  </si>
  <si>
    <t>-1218102916</t>
  </si>
  <si>
    <t xml:space="preserve">Demontáž stropní kazetové jednotky fancoil v kanceláři vč.rozvodů chlazené vody až k páteřní větvi (cca 10m potrubí) vč.uzavření odbočky (zaslepení </t>
  </si>
  <si>
    <t>nebo osazení kulových kohoutů a záslepky) - jednotka fancoil bude předána investorovi k dalšímu využití v STC, rozvody budou ekologicky zlikvidovány</t>
  </si>
  <si>
    <t>36-M</t>
  </si>
  <si>
    <t>Měření a regulace</t>
  </si>
  <si>
    <t>322</t>
  </si>
  <si>
    <t>36010M01</t>
  </si>
  <si>
    <t>Periferie MaR - R-VZT13 - Kumunikativní ovladač (T/rH/CO2)</t>
  </si>
  <si>
    <t>1651679646</t>
  </si>
  <si>
    <t>"typ UI 905" 8</t>
  </si>
  <si>
    <t>323</t>
  </si>
  <si>
    <t>36020M01</t>
  </si>
  <si>
    <t>Kabelové trasy - Kabel celoplastový instalační silový s Cu jádrem CYKY-J 5x1,5</t>
  </si>
  <si>
    <t>1495830580</t>
  </si>
  <si>
    <t>"CYKY-J 5x1,5" 250</t>
  </si>
  <si>
    <t>324</t>
  </si>
  <si>
    <t>36020M02</t>
  </si>
  <si>
    <t>Kabelové trasy - Kabel celoplastový instalační silový s Cu jádrem CYKY-J 3x1,5</t>
  </si>
  <si>
    <t>1160650057</t>
  </si>
  <si>
    <t>"CYKY-J 3x1,5" 250</t>
  </si>
  <si>
    <t>325</t>
  </si>
  <si>
    <t>36020M03</t>
  </si>
  <si>
    <t>Kabelové trasy - Sdělovací kabel, stíněný J-Y(ST)Y 2x2x0,8</t>
  </si>
  <si>
    <t>-1680313606</t>
  </si>
  <si>
    <t>"J-Y(ST)Y 2x2x0,8" 150</t>
  </si>
  <si>
    <t>326</t>
  </si>
  <si>
    <t>36020M04</t>
  </si>
  <si>
    <t>Kabelové trasy - Podružný materiál</t>
  </si>
  <si>
    <t>136648171</t>
  </si>
  <si>
    <t>327</t>
  </si>
  <si>
    <t>360300M01</t>
  </si>
  <si>
    <t>Demontáž FCU (vč. kabeláže)</t>
  </si>
  <si>
    <t>598265250</t>
  </si>
  <si>
    <t>328</t>
  </si>
  <si>
    <t>360300M02</t>
  </si>
  <si>
    <t>Montážní práce na M+R</t>
  </si>
  <si>
    <t>727613623</t>
  </si>
  <si>
    <t>329</t>
  </si>
  <si>
    <t>360300M03</t>
  </si>
  <si>
    <t>Úprava stávajícího SW</t>
  </si>
  <si>
    <t>1379531888</t>
  </si>
  <si>
    <t>330</t>
  </si>
  <si>
    <t>360300M04</t>
  </si>
  <si>
    <t>Odzkoušení zařízení M+R, uvedení do provozu</t>
  </si>
  <si>
    <t>-983680161</t>
  </si>
  <si>
    <t>331</t>
  </si>
  <si>
    <t>360300M05</t>
  </si>
  <si>
    <t>926905310</t>
  </si>
  <si>
    <t>332</t>
  </si>
  <si>
    <t>360300M06</t>
  </si>
  <si>
    <t>Revize elektro</t>
  </si>
  <si>
    <t>-683310399</t>
  </si>
  <si>
    <t>333</t>
  </si>
  <si>
    <t>360300M07</t>
  </si>
  <si>
    <t xml:space="preserve">Dokumentace výrobní </t>
  </si>
  <si>
    <t>-2031398442</t>
  </si>
  <si>
    <t>334</t>
  </si>
  <si>
    <t>360300M08</t>
  </si>
  <si>
    <t xml:space="preserve">Ostatní náklady spojené se zakázkou </t>
  </si>
  <si>
    <t>1473590900</t>
  </si>
  <si>
    <t>762</t>
  </si>
  <si>
    <t>Konstrukce tesařské</t>
  </si>
  <si>
    <t>335</t>
  </si>
  <si>
    <t>762522811</t>
  </si>
  <si>
    <t>Demontáž podlah s polštáři z prken tl. do 32 mm</t>
  </si>
  <si>
    <t>-810481723</t>
  </si>
  <si>
    <t>https://podminky.urs.cz/item/CS_URS_2025_01/762522811</t>
  </si>
  <si>
    <t>"Vedoucí knihárny a expedice" 22,01</t>
  </si>
  <si>
    <t>763</t>
  </si>
  <si>
    <t>Konstrukce suché výstavby</t>
  </si>
  <si>
    <t>336</t>
  </si>
  <si>
    <t>763135811</t>
  </si>
  <si>
    <t>Demontáž podhledu sádrokartonového kazetového zavěšeného na roštu viditelném</t>
  </si>
  <si>
    <t>-441458012</t>
  </si>
  <si>
    <t>https://podminky.urs.cz/item/CS_URS_2025_01/763135811</t>
  </si>
  <si>
    <t xml:space="preserve">Demontáž podhledu dle výkresu bourání </t>
  </si>
  <si>
    <t>"Místnost č. 233" 22,01</t>
  </si>
  <si>
    <t>337</t>
  </si>
  <si>
    <t>763431001</t>
  </si>
  <si>
    <t>Montáž podhledu minerálního včetně zavěšeného roštu viditelného s panely vyjímatelnými, velikosti panelů do 0,36 m2</t>
  </si>
  <si>
    <t>-1561872319</t>
  </si>
  <si>
    <t>https://podminky.urs.cz/item/CS_URS_2025_01/763431001</t>
  </si>
  <si>
    <t>Místnosti s podhledem v zázemí</t>
  </si>
  <si>
    <t>7,37+1,03+1,6+1,95+1,22+1,47</t>
  </si>
  <si>
    <t>338</t>
  </si>
  <si>
    <t>59036519</t>
  </si>
  <si>
    <t>deska podhledová minerální rovná bílá jemně texturovaná zvukově pohltivá tlumivá 15x600x600mm</t>
  </si>
  <si>
    <t>1179755096</t>
  </si>
  <si>
    <t>14,64*1,1 'Přepočtené koeficientem množství</t>
  </si>
  <si>
    <t>339</t>
  </si>
  <si>
    <t>763431042</t>
  </si>
  <si>
    <t>Montáž podhledu minerálního včetně zavěšeného roštu Příplatek k cenám: za výšku zavěšení přes 1,0 do 1,4 m</t>
  </si>
  <si>
    <t>1881936340</t>
  </si>
  <si>
    <t>https://podminky.urs.cz/item/CS_URS_2025_01/763431042</t>
  </si>
  <si>
    <t>340</t>
  </si>
  <si>
    <t>763431201</t>
  </si>
  <si>
    <t>Montáž podhledu minerálního napojení na stěnu lištou obvodovou</t>
  </si>
  <si>
    <t>-1372579212</t>
  </si>
  <si>
    <t>https://podminky.urs.cz/item/CS_URS_2025_01/763431201</t>
  </si>
  <si>
    <t>"Místn. 235"3,8*2+1,975*2</t>
  </si>
  <si>
    <t>"Místn. 236a" 0,955*2+0,95*2</t>
  </si>
  <si>
    <t>"Místn. 236b" 1,495*2+1,22*2</t>
  </si>
  <si>
    <t>"Místn.236c" 1,22*2+1,54*2</t>
  </si>
  <si>
    <t>"Místn. 236d" 0,915*2+1,39*2</t>
  </si>
  <si>
    <t>"Místn. 236e" 1,815*2+0,835*2</t>
  </si>
  <si>
    <t>341</t>
  </si>
  <si>
    <t>998763513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</si>
  <si>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12 do 24 m</t>
  </si>
  <si>
    <t>-480123922</t>
  </si>
  <si>
    <t>https://podminky.urs.cz/item/CS_URS_2025_01/998763513</t>
  </si>
  <si>
    <t>766</t>
  </si>
  <si>
    <t>Konstrukce truhlářské</t>
  </si>
  <si>
    <t>342</t>
  </si>
  <si>
    <t>766622814</t>
  </si>
  <si>
    <t>Demontáž okenních konstrukcí k opětovnému použití rámu jednoduchých dřevěných, plochy otvoru přes 4 m2</t>
  </si>
  <si>
    <t>1610692001</t>
  </si>
  <si>
    <t>https://podminky.urs.cz/item/CS_URS_2025_01/766622814</t>
  </si>
  <si>
    <t>Vytvoření montážní otvoru, dle tabulky výplní okno "O.02"</t>
  </si>
  <si>
    <t>Vnější rám dvojitého  špaletového okna</t>
  </si>
  <si>
    <t>2,21*2,52</t>
  </si>
  <si>
    <t>Vnitřní rám dvojitého špaletového okna</t>
  </si>
  <si>
    <t>2,45*2,65</t>
  </si>
  <si>
    <t>343</t>
  </si>
  <si>
    <t>766622861</t>
  </si>
  <si>
    <t>Demontáž okenních konstrukcí k opětovnému použití vyvěšení křídel dřevěných nebo plastových okenních, plochy otvoru do 1,5 m2</t>
  </si>
  <si>
    <t>94368118</t>
  </si>
  <si>
    <t>https://podminky.urs.cz/item/CS_URS_2025_01/766622861</t>
  </si>
  <si>
    <t>Vytvoření montážní otvoru, okno "O02"</t>
  </si>
  <si>
    <t>Vnější rám dvojitého okna</t>
  </si>
  <si>
    <t>Vnitřní rám dvojitého okna</t>
  </si>
  <si>
    <t>344</t>
  </si>
  <si>
    <t>766622922.R01</t>
  </si>
  <si>
    <t xml:space="preserve">Repase oken dvojitých s deštěním s výměnou kování (alternativně výměna za nové) včetně nového nátěru v kompletnosti dle tabulky výrobků </t>
  </si>
  <si>
    <t>1982397881</t>
  </si>
  <si>
    <t>Okno O.02 - repase (alt. výměna )stávajícího okna</t>
  </si>
  <si>
    <t>345</t>
  </si>
  <si>
    <t>766660001</t>
  </si>
  <si>
    <t>Montáž dveřních křídel dřevěných nebo plastových otevíravých do ocelové zárubně povrchově upravených jednokřídlových, šířky do 800 mm</t>
  </si>
  <si>
    <t>-2016474040</t>
  </si>
  <si>
    <t>https://podminky.urs.cz/item/CS_URS_2025_01/766660001</t>
  </si>
  <si>
    <t xml:space="preserve">Dle tabulky výrobků </t>
  </si>
  <si>
    <t>"D.01" 1</t>
  </si>
  <si>
    <t>"D.02, D.03, D.05" 3</t>
  </si>
  <si>
    <t>"D.04, D.06" 2</t>
  </si>
  <si>
    <t>346</t>
  </si>
  <si>
    <t>61161012.R</t>
  </si>
  <si>
    <t>dveře jednokřídlé dřevotřískové povrch lakovaný plné 600x1970-2100mm</t>
  </si>
  <si>
    <t>-316057495</t>
  </si>
  <si>
    <t>Dodávka dveří v kompletnosti dle tabulky výrobků včetně laku dle požadavku projektu</t>
  </si>
  <si>
    <t>347</t>
  </si>
  <si>
    <t>61161013.R</t>
  </si>
  <si>
    <t>dveře jednokřídlé dřevotřískové povrch lakovaný plné 700x1970-2100mm</t>
  </si>
  <si>
    <t>1707127330</t>
  </si>
  <si>
    <t>348</t>
  </si>
  <si>
    <t>61161020.R</t>
  </si>
  <si>
    <t>dveře jednokřídlé dřevotřískové povrch lakovaný částečně prosklené 800x1970-2100mm</t>
  </si>
  <si>
    <t>2090840773</t>
  </si>
  <si>
    <t>349</t>
  </si>
  <si>
    <t>766663915</t>
  </si>
  <si>
    <t>Oprava dveřních křídel dřevěných ruční seříznutí dveřních křídel z měkkého dřeva</t>
  </si>
  <si>
    <t>-526144190</t>
  </si>
  <si>
    <t>https://podminky.urs.cz/item/CS_URS_2025_01/766663915</t>
  </si>
  <si>
    <t xml:space="preserve">Podříznutí dveří pro násávání vzduchu </t>
  </si>
  <si>
    <t>350</t>
  </si>
  <si>
    <t>766691811</t>
  </si>
  <si>
    <t>Demontáž parapetních desek šířky do 300 mm</t>
  </si>
  <si>
    <t>-1268573240</t>
  </si>
  <si>
    <t>https://podminky.urs.cz/item/CS_URS_2025_01/766691811</t>
  </si>
  <si>
    <t>2,45</t>
  </si>
  <si>
    <t>351</t>
  </si>
  <si>
    <t>766691914</t>
  </si>
  <si>
    <t>Ostatní práce vyvěšení nebo zavěšení křídel dřevěných dveřních, plochy do 2 m2</t>
  </si>
  <si>
    <t>-868197232</t>
  </si>
  <si>
    <t>https://podminky.urs.cz/item/CS_URS_2025_01/766691914</t>
  </si>
  <si>
    <t>Vyvěšení stávajících dveřních křídel</t>
  </si>
  <si>
    <t>"WC ženy" 3</t>
  </si>
  <si>
    <t>"WC muži" 3</t>
  </si>
  <si>
    <t>"Kancelář" 1</t>
  </si>
  <si>
    <t>352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</si>
  <si>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</si>
  <si>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</si>
  <si>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1427420993</t>
  </si>
  <si>
    <t>https://podminky.urs.cz/item/CS_URS_2025_01/998766313</t>
  </si>
  <si>
    <t>767</t>
  </si>
  <si>
    <t>Konstrukce zámečnické</t>
  </si>
  <si>
    <t>353</t>
  </si>
  <si>
    <t>767640111</t>
  </si>
  <si>
    <t>Montáž dveří ocelových nebo hliníkových vchodových jednokřídlových bez nadsvětlíku</t>
  </si>
  <si>
    <t>1011921577</t>
  </si>
  <si>
    <t>https://podminky.urs.cz/item/CS_URS_2025_01/767640111</t>
  </si>
  <si>
    <t xml:space="preserve">Dveře D.07 včetně zárubně </t>
  </si>
  <si>
    <t>354</t>
  </si>
  <si>
    <t>55341214</t>
  </si>
  <si>
    <t>dveře jednokřídlé ocelové vchodové atypický 600-1270x1970-2500mm bezpečnostní třídy RC4</t>
  </si>
  <si>
    <t>-329405053</t>
  </si>
  <si>
    <t>Dveře D.07 včetně zárubně, bezpečnostního kování a finální povrchové úpravy</t>
  </si>
  <si>
    <t>355</t>
  </si>
  <si>
    <t>767646411</t>
  </si>
  <si>
    <t>Montáž revizních dveří a dvířek hliníkových, ocelových nebo plastových s rámem jednokřídlových, plochy do 0,5 m2</t>
  </si>
  <si>
    <t>-634471920</t>
  </si>
  <si>
    <t>https://podminky.urs.cz/item/CS_URS_2025_01/767646411</t>
  </si>
  <si>
    <t>Dle tabulky výrobků</t>
  </si>
  <si>
    <t>"X.01a" 0,35*0,5</t>
  </si>
  <si>
    <t>"X.01b" 0,3*0,3</t>
  </si>
  <si>
    <t>"X.01c" 0,5*0,5</t>
  </si>
  <si>
    <t>356</t>
  </si>
  <si>
    <t>56245701R</t>
  </si>
  <si>
    <t>dvířka revizní 300x300 bílá</t>
  </si>
  <si>
    <t>238120128</t>
  </si>
  <si>
    <t>357</t>
  </si>
  <si>
    <t>56245702R</t>
  </si>
  <si>
    <t>dvířka revizní 350x500 bílá</t>
  </si>
  <si>
    <t>-475786932</t>
  </si>
  <si>
    <t>358</t>
  </si>
  <si>
    <t>56245703R</t>
  </si>
  <si>
    <t>dvířka revizní 500x500 bílá</t>
  </si>
  <si>
    <t>-948337899</t>
  </si>
  <si>
    <t>359</t>
  </si>
  <si>
    <t>767871Z.01</t>
  </si>
  <si>
    <t>Výroba, dodávka a montáž podpěrné konstrukce v otvoru mezi sklady dle statiky</t>
  </si>
  <si>
    <t>kg</t>
  </si>
  <si>
    <t>58962226</t>
  </si>
  <si>
    <t>Podpěrná konstrukce z profilů HEB 100</t>
  </si>
  <si>
    <t>Váha výrobku vypočítána na základě specifikace prvků v konstrukční části dokumentace, spojené zednické práce jsou uvedeny u HSV</t>
  </si>
  <si>
    <t>"HEB 100" (1,3*2+2,3*2)*2*20,44</t>
  </si>
  <si>
    <t>"Spojovací materiál, zratné a svařování " 15</t>
  </si>
  <si>
    <t>360</t>
  </si>
  <si>
    <t>767871Z.02</t>
  </si>
  <si>
    <t>Výroba, dodávka a montáž podstavce pro rozvaděč</t>
  </si>
  <si>
    <t>-1641852944</t>
  </si>
  <si>
    <t>Výrobek Z.02 - podstavce pro rozvaděč</t>
  </si>
  <si>
    <t xml:space="preserve">Váha výrobku vypočítána na základě specifikace prvků v tabulce výrobků </t>
  </si>
  <si>
    <t>"Jäkl 50x50x3" (1,2*2+0,8*2+0,925*2+0,53*4+0,655*2+0,17*12)*4,35</t>
  </si>
  <si>
    <t>"Spojovací materiál, zratné a svařování " 5</t>
  </si>
  <si>
    <t>361</t>
  </si>
  <si>
    <t>767691822</t>
  </si>
  <si>
    <t>Ostatní práce - vyvěšení nebo zavěšení kovových křídel dveří, plochy do 2 m2</t>
  </si>
  <si>
    <t>-1094094267</t>
  </si>
  <si>
    <t>https://podminky.urs.cz/item/CS_URS_2025_01/767691822</t>
  </si>
  <si>
    <t>"Knihárna" 2*2</t>
  </si>
  <si>
    <t>362</t>
  </si>
  <si>
    <t>998767313</t>
  </si>
  <si>
    <t>Přesun hmot pro zámečnické konstrukce stanovený procentní sazbou (%) z ceny vodorovná dopravní vzdálenost do 50 m ruční (bez užití mechanizace) v objektech výšky přes 12 do 24 m</t>
  </si>
  <si>
    <t>1410601688</t>
  </si>
  <si>
    <t>https://podminky.urs.cz/item/CS_URS_2025_01/998767313</t>
  </si>
  <si>
    <t>771</t>
  </si>
  <si>
    <t>Podlahy z dlaždic</t>
  </si>
  <si>
    <t>363</t>
  </si>
  <si>
    <t>771121011</t>
  </si>
  <si>
    <t>Příprava podkladu před provedením dlažby nátěr penetrační na podlahu</t>
  </si>
  <si>
    <t>236846804</t>
  </si>
  <si>
    <t>https://podminky.urs.cz/item/CS_URS_2025_01/771121011</t>
  </si>
  <si>
    <t>Podlahy s keramickou dlažbou v zázemí</t>
  </si>
  <si>
    <t>364</t>
  </si>
  <si>
    <t>771474112</t>
  </si>
  <si>
    <t>Montáž soklů z dlaždic keramických lepených cementovým flexibilním lepidlem rovných, výšky přes 65 do 90 mm</t>
  </si>
  <si>
    <t>1658012814</t>
  </si>
  <si>
    <t>https://podminky.urs.cz/item/CS_URS_2025_01/771474112</t>
  </si>
  <si>
    <t xml:space="preserve">Podlahy s keramickou dlažbou v zázemí v mísech bez obkladů </t>
  </si>
  <si>
    <t>"Místn. 235"3,8*2+1,975*2-(0,9+0,8)</t>
  </si>
  <si>
    <t>"Místn. 236a" 0,955*2+0,95*2-(0,8*3)</t>
  </si>
  <si>
    <t>"Místn. 236c" 1,22+1,54</t>
  </si>
  <si>
    <t>365</t>
  </si>
  <si>
    <t>59761195</t>
  </si>
  <si>
    <t>sokl keramický mrazuvzdorný s požlábkem povrch hladký/matný tl do 10mm výšky přes 65 do 90mm</t>
  </si>
  <si>
    <t>1978979219</t>
  </si>
  <si>
    <t>14,02*1,1 'Přepočtené koeficientem množství</t>
  </si>
  <si>
    <t>366</t>
  </si>
  <si>
    <t>771574414</t>
  </si>
  <si>
    <t>Montáž podlah z dlaždic keramických lepených cementovým flexibilním lepidlem hladkých, tloušťky do 10 mm přes 4 do 6 ks/m2</t>
  </si>
  <si>
    <t>-687182609</t>
  </si>
  <si>
    <t>https://podminky.urs.cz/item/CS_URS_2025_01/771574414</t>
  </si>
  <si>
    <t>367</t>
  </si>
  <si>
    <t>59761150</t>
  </si>
  <si>
    <t>dlažba keramická slinutá mrazuvzdorná R9 povrch reliéfní/matný tl do 10mm přes 4 do 6ks/m2</t>
  </si>
  <si>
    <t>-521451417</t>
  </si>
  <si>
    <t>14,64*1,15 'Přepočtené koeficientem množství</t>
  </si>
  <si>
    <t>368</t>
  </si>
  <si>
    <t>771577211</t>
  </si>
  <si>
    <t>Montáž podlah z dlaždic keramických lepených cementovým flexibilním lepidlem Příplatek k cenám za plochu do 5 m2 jednotlivě</t>
  </si>
  <si>
    <t>1507707722</t>
  </si>
  <si>
    <t>https://podminky.urs.cz/item/CS_URS_2025_01/771577211</t>
  </si>
  <si>
    <t>1,03+1,6+1,95+1,22+1,47</t>
  </si>
  <si>
    <t>369</t>
  </si>
  <si>
    <t>771577213</t>
  </si>
  <si>
    <t>Montáž podlah z dlaždic keramických lepených cementovým flexibilním lepidlem Příplatek k cenám za pokládku na koso</t>
  </si>
  <si>
    <t>-1728227584</t>
  </si>
  <si>
    <t>https://podminky.urs.cz/item/CS_URS_2025_01/771577213</t>
  </si>
  <si>
    <t>370</t>
  </si>
  <si>
    <t>771591112</t>
  </si>
  <si>
    <t>Izolace podlahy pod dlažbu nátěrem nebo stěrkou ve dvou vrstvách</t>
  </si>
  <si>
    <t>403186751</t>
  </si>
  <si>
    <t>https://podminky.urs.cz/item/CS_URS_2025_01/771591112</t>
  </si>
  <si>
    <t>Podlahy s keramickou dlažbou v zázemí mimo kuchyňky</t>
  </si>
  <si>
    <t>371</t>
  </si>
  <si>
    <t>771591115</t>
  </si>
  <si>
    <t>Podlahy - dokončovací práce spárování silikonem</t>
  </si>
  <si>
    <t>225246834</t>
  </si>
  <si>
    <t>https://podminky.urs.cz/item/CS_URS_2025_01/771591115</t>
  </si>
  <si>
    <t>Mezi dlažbou a soklem</t>
  </si>
  <si>
    <t>"dle soklů" 14,02</t>
  </si>
  <si>
    <t>Mezisoučet</t>
  </si>
  <si>
    <t>Mezi dlažbou a obkladem</t>
  </si>
  <si>
    <t>"Místn. 236b" 1,495*2+1,22*2-0,8</t>
  </si>
  <si>
    <t>"Místn.236c" 1,13</t>
  </si>
  <si>
    <t>"Místn. 236d" 0,915*2+1,39*2-0,7</t>
  </si>
  <si>
    <t>"Místn. 236e" 1,815*2+0,835*2-0,7</t>
  </si>
  <si>
    <t>372</t>
  </si>
  <si>
    <t>771591264</t>
  </si>
  <si>
    <t>Izolace podlahy pod dlažbu těsnícími izolačními pásy mezi podlahou a stěnu</t>
  </si>
  <si>
    <t>-578910991</t>
  </si>
  <si>
    <t>https://podminky.urs.cz/item/CS_URS_2025_01/771591264</t>
  </si>
  <si>
    <t>373</t>
  </si>
  <si>
    <t>998771313</t>
  </si>
  <si>
    <t>Přesun hmot pro podlahy z dlaždic stanovený procentní sazbou (%) z ceny vodorovná dopravní vzdálenost do 50 m ruční (bez užití mechanizace) v objektech výšky přes 12 do 24 m</t>
  </si>
  <si>
    <t>-1881286611</t>
  </si>
  <si>
    <t>https://podminky.urs.cz/item/CS_URS_2025_01/998771313</t>
  </si>
  <si>
    <t>775</t>
  </si>
  <si>
    <t>Podlahy skládané</t>
  </si>
  <si>
    <t>374</t>
  </si>
  <si>
    <t>775511810</t>
  </si>
  <si>
    <t>Demontáž podlah vlysových do suti s lištami přibíjených</t>
  </si>
  <si>
    <t>-1260054033</t>
  </si>
  <si>
    <t>https://podminky.urs.cz/item/CS_URS_2025_01/775511810</t>
  </si>
  <si>
    <t>776</t>
  </si>
  <si>
    <t>Podlahy povlakové</t>
  </si>
  <si>
    <t>375</t>
  </si>
  <si>
    <t>776141121</t>
  </si>
  <si>
    <t>Příprava podkladu povlakových podlah a stěn vyrovnání samonivelační stěrkou podlah min.pevnosti 30 MPa, tloušťky do 3 mm</t>
  </si>
  <si>
    <t>434292145</t>
  </si>
  <si>
    <t>https://podminky.urs.cz/item/CS_URS_2025_01/776141121</t>
  </si>
  <si>
    <t>Podlahy s novou epoxidovou litou podlahou</t>
  </si>
  <si>
    <t>"Místn. 262 dle plochy nové betonové desky" 24,8</t>
  </si>
  <si>
    <t>"v případě rozšířené desky" 21,564</t>
  </si>
  <si>
    <t>376</t>
  </si>
  <si>
    <t>776201811</t>
  </si>
  <si>
    <t>Demontáž povlakových podlahovin lepených ručně bez podložky</t>
  </si>
  <si>
    <t>-84911287</t>
  </si>
  <si>
    <t>https://podminky.urs.cz/item/CS_URS_2025_01/776201811</t>
  </si>
  <si>
    <t>377</t>
  </si>
  <si>
    <t>776410811</t>
  </si>
  <si>
    <t>Demontáž soklíků nebo lišt pryžových nebo plastových</t>
  </si>
  <si>
    <t>-95160742</t>
  </si>
  <si>
    <t>https://podminky.urs.cz/item/CS_URS_2025_01/776410811</t>
  </si>
  <si>
    <t>"Vedoucí knihárny a expedice" 5,395+5,39+3,965-0,9+3,955+0,34*2</t>
  </si>
  <si>
    <t>777</t>
  </si>
  <si>
    <t>Podlahy lité</t>
  </si>
  <si>
    <t>378</t>
  </si>
  <si>
    <t>777111111</t>
  </si>
  <si>
    <t>Příprava podkladu před provedením litých podlah vysátí</t>
  </si>
  <si>
    <t>609020239</t>
  </si>
  <si>
    <t>https://podminky.urs.cz/item/CS_URS_2025_01/777111111</t>
  </si>
  <si>
    <t>Podlahy s novou i původní epoxidovou litou podlahou</t>
  </si>
  <si>
    <t>"Místn. 262" 324,40</t>
  </si>
  <si>
    <t>"Místn. 263" 16,09</t>
  </si>
  <si>
    <t>"Místn. 275" 21,58</t>
  </si>
  <si>
    <t>379</t>
  </si>
  <si>
    <t>777111123</t>
  </si>
  <si>
    <t>Příprava podkladu před provedením litých podlah obroušení strojní</t>
  </si>
  <si>
    <t>1232374772</t>
  </si>
  <si>
    <t>https://podminky.urs.cz/item/CS_URS_2025_01/777111123</t>
  </si>
  <si>
    <t>380</t>
  </si>
  <si>
    <t>777121913</t>
  </si>
  <si>
    <t xml:space="preserve">Oprava stávajícího povrchu podlahy - trhlin systémovým řešením </t>
  </si>
  <si>
    <t>92274735</t>
  </si>
  <si>
    <t xml:space="preserve">Oprava trhlin řezáním a vyplněním trhlin, sešívání dle výrobce podlahy dle PD </t>
  </si>
  <si>
    <t>"předpoklad 30 m oprav" 30</t>
  </si>
  <si>
    <t>381</t>
  </si>
  <si>
    <t>777131101</t>
  </si>
  <si>
    <t>Penetrační nátěr podlahy epoxidový na podklad suchý a vyzrálý</t>
  </si>
  <si>
    <t>1680961831</t>
  </si>
  <si>
    <t>https://podminky.urs.cz/item/CS_URS_2025_01/777131101</t>
  </si>
  <si>
    <t>382</t>
  </si>
  <si>
    <t>777611143</t>
  </si>
  <si>
    <t>Krycí nátěr podlahy chemicky odolný epoxidový</t>
  </si>
  <si>
    <t>830276153</t>
  </si>
  <si>
    <t>https://podminky.urs.cz/item/CS_URS_2025_01/777611143</t>
  </si>
  <si>
    <t>383</t>
  </si>
  <si>
    <t>777612101</t>
  </si>
  <si>
    <t>Uzavírací nátěr podlahy epoxidový barevný</t>
  </si>
  <si>
    <t>-2113758555</t>
  </si>
  <si>
    <t>https://podminky.urs.cz/item/CS_URS_2025_01/777612101</t>
  </si>
  <si>
    <t>384</t>
  </si>
  <si>
    <t>777911113</t>
  </si>
  <si>
    <t>Napojení na stěnu nebo sokl fabionem z epoxidové stěrky plněné pískem a výplňovým spárovým profilem s trvale pružným tmelem pohyblivé</t>
  </si>
  <si>
    <t>-1778188667</t>
  </si>
  <si>
    <t>https://podminky.urs.cz/item/CS_URS_2025_01/777911113</t>
  </si>
  <si>
    <t xml:space="preserve">Nová část podlahy v místě u vnější  stěny </t>
  </si>
  <si>
    <t>5,9</t>
  </si>
  <si>
    <t>385</t>
  </si>
  <si>
    <t>998777313</t>
  </si>
  <si>
    <t>Přesun hmot pro podlahy lité stanovený procentní sazbou (%) z ceny vodorovná dopravní vzdálenost do 50 m ruční (bez užití mechanizace) v objektech výšky přes 12 do 24 m</t>
  </si>
  <si>
    <t>503422420</t>
  </si>
  <si>
    <t>https://podminky.urs.cz/item/CS_URS_2025_01/998777313</t>
  </si>
  <si>
    <t>781</t>
  </si>
  <si>
    <t>Dokončovací práce - obklady</t>
  </si>
  <si>
    <t>386</t>
  </si>
  <si>
    <t>781121011</t>
  </si>
  <si>
    <t>Příprava podkladu před provedením obkladu nátěr penetrační na stěnu</t>
  </si>
  <si>
    <t>968751319</t>
  </si>
  <si>
    <t>https://podminky.urs.cz/item/CS_URS_2025_01/781121011</t>
  </si>
  <si>
    <t>Dle tabulky místností a TZ</t>
  </si>
  <si>
    <t>"Místn. 236 b" 1,6*(1,22*2+1,495*2-0,8)+0,1*1*2</t>
  </si>
  <si>
    <t>"Obklad u umyvadla v místn. 236c" 1,6*1,15</t>
  </si>
  <si>
    <t>"Místn. 236d" 1,6*(0,915*2+1,39*2-0,7)+0,35*0,125*2-0,57*0,92</t>
  </si>
  <si>
    <t>"Místn. 236e" 1,6*(1,815*2+0,835*2)+1*0,15*2-0,57*0,835</t>
  </si>
  <si>
    <t>Plochy vodorovné</t>
  </si>
  <si>
    <t>0,125*0,915+0,15*1,815+0,1*1,22</t>
  </si>
  <si>
    <t>387</t>
  </si>
  <si>
    <t>781131112</t>
  </si>
  <si>
    <t>Izolace stěny pod obklad izolace nátěrem nebo stěrkou ve dvou vrstvách</t>
  </si>
  <si>
    <t>-368946800</t>
  </si>
  <si>
    <t>https://podminky.urs.cz/item/CS_URS_2025_01/781131112</t>
  </si>
  <si>
    <t>Pod kompletní plochou obkladů</t>
  </si>
  <si>
    <t>24,080</t>
  </si>
  <si>
    <t>388</t>
  </si>
  <si>
    <t>781151031</t>
  </si>
  <si>
    <t>Příprava podkladu před provedením obkladu celoplošné vyrovnání podkladu stěrkou, tloušťky 3 mm</t>
  </si>
  <si>
    <t>-390290559</t>
  </si>
  <si>
    <t>https://podminky.urs.cz/item/CS_URS_2025_01/781151031</t>
  </si>
  <si>
    <t>Na stávajících stěnách</t>
  </si>
  <si>
    <t>"Místn. 236b" 1,6*1,495+1*1,22</t>
  </si>
  <si>
    <t>"Místn. 236d" 1,6*1,39-0,67*0,92</t>
  </si>
  <si>
    <t>"Místn. 236e" 0,93*0,92+1*1,815</t>
  </si>
  <si>
    <t>389</t>
  </si>
  <si>
    <t>781472217</t>
  </si>
  <si>
    <t>Montáž keramických obkladů stěn lepených cementovým flexibilním lepidlem hladkých přes 12 do 19 ks/m2</t>
  </si>
  <si>
    <t>-456455116</t>
  </si>
  <si>
    <t>https://podminky.urs.cz/item/CS_URS_2025_01/781472217</t>
  </si>
  <si>
    <t>390</t>
  </si>
  <si>
    <t>59761701</t>
  </si>
  <si>
    <t>obklad keramický nemrazuvzdorný povrch hladký/lesklý tl do 10mm přes 12 do 19ks/m2</t>
  </si>
  <si>
    <t>-1488799556</t>
  </si>
  <si>
    <t>Na svislých plochách</t>
  </si>
  <si>
    <t>23,571</t>
  </si>
  <si>
    <t>24,08*1,15 'Přepočtené koeficientem množství</t>
  </si>
  <si>
    <t>391</t>
  </si>
  <si>
    <t>781495115</t>
  </si>
  <si>
    <t>Obklad - dokončující práce ostatní práce spárování silikonem</t>
  </si>
  <si>
    <t>1717300040</t>
  </si>
  <si>
    <t>https://podminky.urs.cz/item/CS_URS_2025_01/781495115</t>
  </si>
  <si>
    <t xml:space="preserve">V koutech </t>
  </si>
  <si>
    <t>1,6*(5+1+3+2)+0,92*(1+2)</t>
  </si>
  <si>
    <t>Na přizdívkách</t>
  </si>
  <si>
    <t>0,915+1,815+1,22</t>
  </si>
  <si>
    <t>392</t>
  </si>
  <si>
    <t>781674112</t>
  </si>
  <si>
    <t>Montáž keramických obkladů parapetů lepených flexibilním lepidlem, šířky parapetu přes 100 do 150 mm</t>
  </si>
  <si>
    <t>1604284233</t>
  </si>
  <si>
    <t>https://podminky.urs.cz/item/CS_URS_2025_01/781674112</t>
  </si>
  <si>
    <t xml:space="preserve">Dle tabulky místností a TZ </t>
  </si>
  <si>
    <t xml:space="preserve">Plochy vodorovné na přizdívkách </t>
  </si>
  <si>
    <t>393</t>
  </si>
  <si>
    <t>998781313</t>
  </si>
  <si>
    <t>Přesun hmot pro obklady keramické stanovený procentní sazbou (%) z ceny vodorovná dopravní vzdálenost do 50 m ruční (bez užití mechanizace) v objektech výšky přes 12 do 24 m</t>
  </si>
  <si>
    <t>-1210323306</t>
  </si>
  <si>
    <t>https://podminky.urs.cz/item/CS_URS_2025_01/998781313</t>
  </si>
  <si>
    <t>783</t>
  </si>
  <si>
    <t>Dokončovací práce - nátěry</t>
  </si>
  <si>
    <t>394</t>
  </si>
  <si>
    <t>783301311</t>
  </si>
  <si>
    <t>Příprava podkladu zámečnických konstrukcí před provedením nátěru odmaštění odmašťovačem vodou ředitelným</t>
  </si>
  <si>
    <t>541140244</t>
  </si>
  <si>
    <t>https://podminky.urs.cz/item/CS_URS_2025_01/783301311</t>
  </si>
  <si>
    <t>Stávající kovové dveře včetně rámů</t>
  </si>
  <si>
    <t>"X.02a" 1,25*2,02*2</t>
  </si>
  <si>
    <t>"X.02b" 1,04*2,05*2*2</t>
  </si>
  <si>
    <t>"X.02c" 1*2,1*2*2</t>
  </si>
  <si>
    <t>"X.02d" 1,1*2,2*2</t>
  </si>
  <si>
    <t>395</t>
  </si>
  <si>
    <t>783315101</t>
  </si>
  <si>
    <t>Mezinátěr zámečnických konstrukcí jednonásobný syntetický standardní</t>
  </si>
  <si>
    <t>-71885323</t>
  </si>
  <si>
    <t>https://podminky.urs.cz/item/CS_URS_2025_01/783315101</t>
  </si>
  <si>
    <t>396</t>
  </si>
  <si>
    <t>783317101</t>
  </si>
  <si>
    <t>Krycí nátěr (email) zámečnických konstrukcí jednonásobný syntetický standardní</t>
  </si>
  <si>
    <t>601026674</t>
  </si>
  <si>
    <t>https://podminky.urs.cz/item/CS_URS_2025_01/783317101</t>
  </si>
  <si>
    <t>Nátěr stávajících plechových dveří včetně zárubně dle tabulky výrobků</t>
  </si>
  <si>
    <t>784</t>
  </si>
  <si>
    <t>Dokončovací práce - malby a tapety</t>
  </si>
  <si>
    <t>397</t>
  </si>
  <si>
    <t>784121001</t>
  </si>
  <si>
    <t>Oškrabání malby v místnostech výšky do 3,80 m</t>
  </si>
  <si>
    <t>-908116342</t>
  </si>
  <si>
    <t>https://podminky.urs.cz/item/CS_URS_2025_01/784121001</t>
  </si>
  <si>
    <t>Veškeré omítky v místnostech zasažených úpravou před opravou</t>
  </si>
  <si>
    <t>Dle půdorysu navrhovaného stavu</t>
  </si>
  <si>
    <t>Stěny</t>
  </si>
  <si>
    <t>"Místn. 262" 3,8*(32,905+12,315+8,37+5,105+0,43+3,66+0,455+0,31*2+0,55+7,305+3,825+0,382+0,55+0,42*8)+3,5*(0,42*3+0,425)</t>
  </si>
  <si>
    <t>"Odpočty výplní" -1*(2,45*2,65*7+2,06*2,65*3+1,1*2,2+0,985*2,55+1,403*2,2+1*2,1+1,25*2,02+1,04*2,05)</t>
  </si>
  <si>
    <t>"Místn. 235 do výšky 20 cm nad podhled" 2,8*(3,8+1,975+1,36)-(1,403*2,2+0,905*2,52)</t>
  </si>
  <si>
    <t>"Místn. 236 do výšky 20 cm nad podhled" 2,8*(0,955+1,495+1,22)+0,8*(1,815+0,572)</t>
  </si>
  <si>
    <t>Stropy, pouze místnosti bez podhledu</t>
  </si>
  <si>
    <t>324,40</t>
  </si>
  <si>
    <t>398</t>
  </si>
  <si>
    <t>784171111</t>
  </si>
  <si>
    <t>Zakrytí nemalovaných ploch (materiál ve specifikaci) včetně pozdějšího odkrytí svislých ploch např. stěn, oken, dveří v místnostech výšky do 3,80</t>
  </si>
  <si>
    <t>-1027350239</t>
  </si>
  <si>
    <t>https://podminky.urs.cz/item/CS_URS_2025_01/784171111</t>
  </si>
  <si>
    <t>Okna</t>
  </si>
  <si>
    <t>2,45*2,66*7+2,06*2,65*3+1,8*2,52*2</t>
  </si>
  <si>
    <t>Dveře</t>
  </si>
  <si>
    <t>1,1*2,2+1*2,1+1,04*2,05+1,25*2,02</t>
  </si>
  <si>
    <t>Prosklené stěny</t>
  </si>
  <si>
    <t>3,5*(3,7+3,67+3,69+3,68+6,37)</t>
  </si>
  <si>
    <t>399</t>
  </si>
  <si>
    <t>58124844</t>
  </si>
  <si>
    <t>fólie pro malířské potřeby zakrývací tl 25µ 4x5m</t>
  </si>
  <si>
    <t>-501404374</t>
  </si>
  <si>
    <t>154,13*1,05 'Přepočtené koeficientem množství</t>
  </si>
  <si>
    <t>400</t>
  </si>
  <si>
    <t>784181101</t>
  </si>
  <si>
    <t>Penetrace podkladu jednonásobná základní akrylátová bezbarvá v místnostech výšky do 3,80 m</t>
  </si>
  <si>
    <t>1904519468</t>
  </si>
  <si>
    <t>https://podminky.urs.cz/item/CS_URS_2025_01/784181101</t>
  </si>
  <si>
    <t>"Na stávajících omítkách" 583,856</t>
  </si>
  <si>
    <t>"Na nových omítkách" 36,422</t>
  </si>
  <si>
    <t>401</t>
  </si>
  <si>
    <t>784211111</t>
  </si>
  <si>
    <t>Malby z malířských směsí oděruvzdorných za mokra dvojnásobné, bílé za mokra oděruvzdorné velmi dobře v místnostech výšky do 3,80 m</t>
  </si>
  <si>
    <t>-885786687</t>
  </si>
  <si>
    <t>https://podminky.urs.cz/item/CS_URS_2025_01/784211111</t>
  </si>
  <si>
    <t>Stropy</t>
  </si>
  <si>
    <t>324,4</t>
  </si>
  <si>
    <t>stávající omítky stěn</t>
  </si>
  <si>
    <t>259,456</t>
  </si>
  <si>
    <t xml:space="preserve">Nové omítky </t>
  </si>
  <si>
    <t>36,422</t>
  </si>
  <si>
    <t>787</t>
  </si>
  <si>
    <t>Dokončovací práce - zasklívání</t>
  </si>
  <si>
    <t>402</t>
  </si>
  <si>
    <t>787600801</t>
  </si>
  <si>
    <t>Vysklívání oken a dveří skla plochého, plochy do 1 m2</t>
  </si>
  <si>
    <t>2038700686</t>
  </si>
  <si>
    <t>https://podminky.urs.cz/item/CS_URS_2025_01/787600801</t>
  </si>
  <si>
    <t>Okno O.01</t>
  </si>
  <si>
    <t>"Výměna výplně pro osazení VZT potrubí" 1,03*0,95+0,965*0,9</t>
  </si>
  <si>
    <t>403</t>
  </si>
  <si>
    <t>787612214</t>
  </si>
  <si>
    <t>Zasklívání oken a dveří deskami plochými plnými sklem plochým válcovaným bez drátěné vložky vzorovaným nebarevným s podtmelením a zatmelením, oken nebo dveří vývěsných, tl. od 3 do 4 mm</t>
  </si>
  <si>
    <t>-1757097444</t>
  </si>
  <si>
    <t>https://podminky.urs.cz/item/CS_URS_2025_01/787612214</t>
  </si>
  <si>
    <t>404</t>
  </si>
  <si>
    <t>63413R01</t>
  </si>
  <si>
    <t xml:space="preserve">sklo ploché plavené čiré tl 4mm s prostupy pro VZT a mřížkou </t>
  </si>
  <si>
    <t>1247576254</t>
  </si>
  <si>
    <t>O.01</t>
  </si>
  <si>
    <t>1,03*0,95+0,965*0,9</t>
  </si>
  <si>
    <t>405</t>
  </si>
  <si>
    <t>998787313</t>
  </si>
  <si>
    <t>Přesun hmot pro zasklívání stanovený procentní sazbou (%) z ceny vodorovná dopravní vzdálenost do 50 m ručně (bez užití mechanizace) v objektech výšky přes 12 do 24 m</t>
  </si>
  <si>
    <t>-555754697</t>
  </si>
  <si>
    <t>https://podminky.urs.cz/item/CS_URS_2025_01/998787313</t>
  </si>
  <si>
    <t>VRN</t>
  </si>
  <si>
    <t>Vedlejší rozpočtové náklady</t>
  </si>
  <si>
    <t>VRN1</t>
  </si>
  <si>
    <t>Průzkumné, geodetické a projektové práce</t>
  </si>
  <si>
    <t>406</t>
  </si>
  <si>
    <t>013203001</t>
  </si>
  <si>
    <t xml:space="preserve">Dílenská a výrobní dokumentace stavby </t>
  </si>
  <si>
    <t>1024</t>
  </si>
  <si>
    <t>-417433055</t>
  </si>
  <si>
    <t>Počítáno i pro řemesla</t>
  </si>
  <si>
    <t>407</t>
  </si>
  <si>
    <t>013254001</t>
  </si>
  <si>
    <t>Podklady pro zpracování dokumentace skutečného provedení (zákres změn do dokumentace pro provedení stavby)</t>
  </si>
  <si>
    <t>986709236</t>
  </si>
  <si>
    <t>408</t>
  </si>
  <si>
    <t>013274001</t>
  </si>
  <si>
    <t>Pasportizace objektu před započetím prací</t>
  </si>
  <si>
    <t>1708533957</t>
  </si>
  <si>
    <t xml:space="preserve">Zhodnocení stavu konstrukcí dotčené stavebním zásahem před zahájením prací. </t>
  </si>
  <si>
    <t>VRN3</t>
  </si>
  <si>
    <t>Zařízení staveniště</t>
  </si>
  <si>
    <t>409</t>
  </si>
  <si>
    <t>032803001</t>
  </si>
  <si>
    <t>Zřízení staveniště, provoz staveniště</t>
  </si>
  <si>
    <t>-613927456</t>
  </si>
  <si>
    <t>staveništní buňky pro šatny a sklad materiálu (vybudování, nájem)</t>
  </si>
  <si>
    <t>Staveništní výtah (vrátek) pro přepravu materiálu (montáž, nájem, demontáž)</t>
  </si>
  <si>
    <t>Mobilní WC</t>
  </si>
  <si>
    <t>Staveništní rozvaděč a kabelové rozvody</t>
  </si>
  <si>
    <t>410</t>
  </si>
  <si>
    <t>034703001</t>
  </si>
  <si>
    <t>Ochranné konstrukce</t>
  </si>
  <si>
    <t>-883741566</t>
  </si>
  <si>
    <t xml:space="preserve">Oplocení ZS, zaplachtování skládek a sypkého materiálu při převozu, komunikační koridory ve dvoře apod. </t>
  </si>
  <si>
    <t>411</t>
  </si>
  <si>
    <t>039103001</t>
  </si>
  <si>
    <t>Rozebrání, bourání a odvoz zařízení staveniště</t>
  </si>
  <si>
    <t>1955950529</t>
  </si>
  <si>
    <t>VRN4</t>
  </si>
  <si>
    <t>Inženýrská činnost</t>
  </si>
  <si>
    <t>412</t>
  </si>
  <si>
    <t>045203001</t>
  </si>
  <si>
    <t>Kompletační činnost</t>
  </si>
  <si>
    <t>-1908644588</t>
  </si>
  <si>
    <t>Spolupráce s objednatelem při pracích realizovaných objednatelem</t>
  </si>
  <si>
    <t>413</t>
  </si>
  <si>
    <t>049303001</t>
  </si>
  <si>
    <t>Náklady vzniklé v souvislosti s předáním stavby</t>
  </si>
  <si>
    <t>734740988</t>
  </si>
  <si>
    <t xml:space="preserve">Vypracování dokladové části k přejímce stavby </t>
  </si>
  <si>
    <t>VRN6</t>
  </si>
  <si>
    <t>Územní vlivy</t>
  </si>
  <si>
    <t>414</t>
  </si>
  <si>
    <t>065103001</t>
  </si>
  <si>
    <t>Mimostaveništní doprava materiálů a výrobků</t>
  </si>
  <si>
    <t>418813908</t>
  </si>
  <si>
    <t>Náročný přesun materiálů na staveniště, zvýšený nárok na dispečerské řízení dopravy</t>
  </si>
  <si>
    <t>VRN7</t>
  </si>
  <si>
    <t>Provozní vlivy</t>
  </si>
  <si>
    <t>415</t>
  </si>
  <si>
    <t>071002001</t>
  </si>
  <si>
    <t>Provoz investora, třetích osob - práce prováděné za provozu investora</t>
  </si>
  <si>
    <t>-413682503</t>
  </si>
  <si>
    <t xml:space="preserve">Zvýšené náklady na bezpečností opatření při práci za provozu investora </t>
  </si>
  <si>
    <t>VRN9</t>
  </si>
  <si>
    <t>Ostatní náklady</t>
  </si>
  <si>
    <t>416</t>
  </si>
  <si>
    <t>091703001</t>
  </si>
  <si>
    <t>Náklady na pravidelný úklid staveniště v budově i ve dvoře</t>
  </si>
  <si>
    <t>1042481313</t>
  </si>
  <si>
    <t>417</t>
  </si>
  <si>
    <t>091803001</t>
  </si>
  <si>
    <t>Náklady na zajištění BOZP při realizaci stavebních prací</t>
  </si>
  <si>
    <t>-862236980</t>
  </si>
  <si>
    <t>418</t>
  </si>
  <si>
    <t>094002001</t>
  </si>
  <si>
    <t>Ostatní náklady související s výstavbou - odvoz a likvidace obalového materiálu</t>
  </si>
  <si>
    <t>-1485819754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</si>
  <si>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</si>
  <si>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</si>
  <si>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</si>
  <si>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</si>
  <si>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</si>
  <si>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</si>
  <si>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</si>
  <si>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</si>
  <si>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</si>
  <si>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</si>
  <si>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</si>
  <si>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</si>
  <si>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</si>
  <si>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</si>
  <si>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</si>
  <si>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</si>
  <si>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</si>
  <si>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</si>
  <si>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</si>
  <si>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</si>
  <si>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</si>
  <si>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</si>
  <si>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</si>
  <si>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</si>
  <si>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</si>
  <si>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</si>
  <si>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</si>
  <si>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</si>
  <si>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</si>
  <si>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</si>
  <si>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</si>
  <si>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</si>
  <si>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</si>
  <si>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</si>
  <si>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</si>
  <si>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</si>
  <si>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</si>
  <si>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</si>
  <si>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</si>
  <si>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</si>
  <si>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</si>
  <si>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</si>
  <si>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</si>
  <si>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</si>
  <si>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</si>
  <si>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</si>
  <si>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</si>
  <si>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</si>
  <si>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</si>
  <si>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</si>
  <si>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</si>
  <si>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</si>
  <si>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</si>
  <si>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</si>
  <si>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</si>
  <si>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</si>
  <si>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</si>
  <si>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</si>
  <si>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</si>
  <si>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</si>
  <si>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</si>
  <si>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</si>
  <si>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</si>
  <si>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</si>
  <si>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</si>
  <si>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</si>
  <si>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</si>
  <si>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</si>
  <si>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</si>
  <si>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</si>
  <si>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</si>
  <si>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</si>
  <si>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</si>
  <si>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</si>
  <si>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</si>
  <si>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</si>
  <si>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</si>
  <si>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</si>
  <si>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</si>
  <si>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</si>
  <si>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</si>
  <si>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</si>
  <si>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</si>
  <si>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</si>
  <si>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</si>
  <si>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</si>
  <si>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</si>
  <si>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</si>
  <si>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</si>
  <si>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</si>
  <si>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</si>
  <si>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</si>
  <si>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</si>
  <si>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</si>
  <si>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</si>
  <si>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</si>
  <si>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</si>
  <si>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</si>
  <si>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</si>
  <si>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</si>
  <si>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</si>
  <si>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</si>
  <si>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</si>
  <si>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</si>
  <si>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</si>
  <si>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</si>
  <si>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</si>
  <si>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</si>
  <si>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</si>
  <si>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</si>
  <si>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</si>
  <si>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</si>
  <si>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</si>
  <si>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</si>
  <si>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</si>
  <si>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</si>
  <si>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</si>
  <si>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</si>
  <si>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</si>
  <si>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</si>
  <si>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</si>
  <si>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</si>
  <si>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</si>
  <si>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</si>
  <si>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</si>
  <si>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</si>
  <si>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</si>
  <si>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</si>
  <si>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</si>
  <si>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</si>
  <si>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</si>
  <si>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</si>
  <si>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</si>
  <si>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</si>
  <si>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</si>
  <si>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</si>
  <si>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</si>
  <si>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</si>
  <si>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</si>
  <si>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</si>
  <si>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</si>
  <si>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</si>
  <si>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</si>
  <si>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</si>
  <si>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</si>
  <si>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</si>
  <si>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</si>
  <si>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</si>
  <si>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</si>
  <si>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</si>
  <si>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</si>
  <si>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</si>
  <si>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</si>
  <si>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</si>
  <si>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</si>
  <si>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</si>
  <si>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</si>
  <si>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</si>
  <si>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</si>
  <si>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</si>
  <si>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</si>
  <si>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</si>
  <si>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</si>
  <si>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</si>
  <si>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</si>
  <si>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</si>
  <si>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</si>
  <si>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</si>
  <si>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</si>
  <si>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</si>
  <si>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</si>
  <si>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</si>
  <si>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</si>
  <si>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</si>
  <si>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</si>
  <si>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</si>
  <si>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</si>
  <si>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</si>
  <si>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</si>
  <si>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</si>
  <si>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</si>
  <si>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</si>
  <si>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</si>
  <si>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</si>
  <si>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</si>
  <si>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</si>
  <si>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</si>
  <si>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"262" 259,456*0,05</t>
  </si>
  <si>
    <t>"Místnost 233" 3,9*(5,575*2+3,965)-(2*2*1+0,8*2)+3,9*1,730-1,3*2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</si>
</sst>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49421211" TargetMode="External"/><Relationship Id="rId117" Type="http://schemas.openxmlformats.org/officeDocument/2006/relationships/hyperlink" Target="https://podminky.urs.cz/item/CS_URS_2025_01/210280003" TargetMode="External"/><Relationship Id="rId21" Type="http://schemas.openxmlformats.org/officeDocument/2006/relationships/hyperlink" Target="https://podminky.urs.cz/item/CS_URS_2025_01/642942111" TargetMode="External"/><Relationship Id="rId42" Type="http://schemas.openxmlformats.org/officeDocument/2006/relationships/hyperlink" Target="https://podminky.urs.cz/item/CS_URS_2025_01/993211111" TargetMode="External"/><Relationship Id="rId47" Type="http://schemas.openxmlformats.org/officeDocument/2006/relationships/hyperlink" Target="https://podminky.urs.cz/item/CS_URS_2025_01/631311126" TargetMode="External"/><Relationship Id="rId63" Type="http://schemas.openxmlformats.org/officeDocument/2006/relationships/hyperlink" Target="https://podminky.urs.cz/item/CS_URS_2025_01/721174043" TargetMode="External"/><Relationship Id="rId68" Type="http://schemas.openxmlformats.org/officeDocument/2006/relationships/hyperlink" Target="https://podminky.urs.cz/item/CS_URS_2025_01/722174003" TargetMode="External"/><Relationship Id="rId84" Type="http://schemas.openxmlformats.org/officeDocument/2006/relationships/hyperlink" Target="https://podminky.urs.cz/item/CS_URS_2025_01/725211616" TargetMode="External"/><Relationship Id="rId89" Type="http://schemas.openxmlformats.org/officeDocument/2006/relationships/hyperlink" Target="https://podminky.urs.cz/item/CS_URS_2025_01/725819401" TargetMode="External"/><Relationship Id="rId112" Type="http://schemas.openxmlformats.org/officeDocument/2006/relationships/hyperlink" Target="https://podminky.urs.cz/item/CS_URS_2025_01/741120301" TargetMode="External"/><Relationship Id="rId133" Type="http://schemas.openxmlformats.org/officeDocument/2006/relationships/hyperlink" Target="https://podminky.urs.cz/item/CS_URS_2025_01/763431001" TargetMode="External"/><Relationship Id="rId138" Type="http://schemas.openxmlformats.org/officeDocument/2006/relationships/hyperlink" Target="https://podminky.urs.cz/item/CS_URS_2025_01/766622861" TargetMode="External"/><Relationship Id="rId154" Type="http://schemas.openxmlformats.org/officeDocument/2006/relationships/hyperlink" Target="https://podminky.urs.cz/item/CS_URS_2025_01/771591115" TargetMode="External"/><Relationship Id="rId159" Type="http://schemas.openxmlformats.org/officeDocument/2006/relationships/hyperlink" Target="https://podminky.urs.cz/item/CS_URS_2025_01/776201811" TargetMode="External"/><Relationship Id="rId175" Type="http://schemas.openxmlformats.org/officeDocument/2006/relationships/hyperlink" Target="https://podminky.urs.cz/item/CS_URS_2025_01/783301311" TargetMode="External"/><Relationship Id="rId170" Type="http://schemas.openxmlformats.org/officeDocument/2006/relationships/hyperlink" Target="https://podminky.urs.cz/item/CS_URS_2025_01/781151031" TargetMode="External"/><Relationship Id="rId16" Type="http://schemas.openxmlformats.org/officeDocument/2006/relationships/hyperlink" Target="https://podminky.urs.cz/item/CS_URS_2025_01/631311125" TargetMode="External"/><Relationship Id="rId107" Type="http://schemas.openxmlformats.org/officeDocument/2006/relationships/hyperlink" Target="https://podminky.urs.cz/item/CS_URS_2025_01/469972121" TargetMode="External"/><Relationship Id="rId11" Type="http://schemas.openxmlformats.org/officeDocument/2006/relationships/hyperlink" Target="https://podminky.urs.cz/item/CS_URS_2025_01/612325225" TargetMode="External"/><Relationship Id="rId32" Type="http://schemas.openxmlformats.org/officeDocument/2006/relationships/hyperlink" Target="https://podminky.urs.cz/item/CS_URS_2025_01/965041341" TargetMode="External"/><Relationship Id="rId37" Type="http://schemas.openxmlformats.org/officeDocument/2006/relationships/hyperlink" Target="https://podminky.urs.cz/item/CS_URS_2025_01/971033651" TargetMode="External"/><Relationship Id="rId53" Type="http://schemas.openxmlformats.org/officeDocument/2006/relationships/hyperlink" Target="https://podminky.urs.cz/item/CS_URS_2025_01/973031325" TargetMode="External"/><Relationship Id="rId58" Type="http://schemas.openxmlformats.org/officeDocument/2006/relationships/hyperlink" Target="https://podminky.urs.cz/item/CS_URS_2025_01/997013212" TargetMode="External"/><Relationship Id="rId74" Type="http://schemas.openxmlformats.org/officeDocument/2006/relationships/hyperlink" Target="https://podminky.urs.cz/item/CS_URS_2025_01/722174003" TargetMode="External"/><Relationship Id="rId79" Type="http://schemas.openxmlformats.org/officeDocument/2006/relationships/hyperlink" Target="https://podminky.urs.cz/item/CS_URS_2025_01/723239101" TargetMode="External"/><Relationship Id="rId102" Type="http://schemas.openxmlformats.org/officeDocument/2006/relationships/hyperlink" Target="https://podminky.urs.cz/item/CS_URS_2025_01/741130006" TargetMode="External"/><Relationship Id="rId123" Type="http://schemas.openxmlformats.org/officeDocument/2006/relationships/hyperlink" Target="https://podminky.urs.cz/item/CS_URS_2025_01/210280101" TargetMode="External"/><Relationship Id="rId128" Type="http://schemas.openxmlformats.org/officeDocument/2006/relationships/hyperlink" Target="https://podminky.urs.cz/item/CS_URS_2025_01/741120301" TargetMode="External"/><Relationship Id="rId144" Type="http://schemas.openxmlformats.org/officeDocument/2006/relationships/hyperlink" Target="https://podminky.urs.cz/item/CS_URS_2025_01/767640111" TargetMode="External"/><Relationship Id="rId149" Type="http://schemas.openxmlformats.org/officeDocument/2006/relationships/hyperlink" Target="https://podminky.urs.cz/item/CS_URS_2025_01/771474112" TargetMode="External"/><Relationship Id="rId5" Type="http://schemas.openxmlformats.org/officeDocument/2006/relationships/hyperlink" Target="https://podminky.urs.cz/item/CS_URS_2025_01/346272226" TargetMode="External"/><Relationship Id="rId90" Type="http://schemas.openxmlformats.org/officeDocument/2006/relationships/hyperlink" Target="https://podminky.urs.cz/item/CS_URS_2025_01/725820801" TargetMode="External"/><Relationship Id="rId95" Type="http://schemas.openxmlformats.org/officeDocument/2006/relationships/hyperlink" Target="https://podminky.urs.cz/item/CS_URS_2025_01/725861102" TargetMode="External"/><Relationship Id="rId160" Type="http://schemas.openxmlformats.org/officeDocument/2006/relationships/hyperlink" Target="https://podminky.urs.cz/item/CS_URS_2025_01/776410811" TargetMode="External"/><Relationship Id="rId165" Type="http://schemas.openxmlformats.org/officeDocument/2006/relationships/hyperlink" Target="https://podminky.urs.cz/item/CS_URS_2025_01/777612101" TargetMode="External"/><Relationship Id="rId181" Type="http://schemas.openxmlformats.org/officeDocument/2006/relationships/hyperlink" Target="https://podminky.urs.cz/item/CS_URS_2025_01/784211111" TargetMode="External"/><Relationship Id="rId186" Type="http://schemas.openxmlformats.org/officeDocument/2006/relationships/drawing" Target="../drawings/drawing2.xml"/><Relationship Id="rId22" Type="http://schemas.openxmlformats.org/officeDocument/2006/relationships/hyperlink" Target="https://podminky.urs.cz/item/CS_URS_2025_01/94322R111" TargetMode="External"/><Relationship Id="rId27" Type="http://schemas.openxmlformats.org/officeDocument/2006/relationships/hyperlink" Target="https://podminky.urs.cz/item/CS_URS_2025_01/949421811" TargetMode="External"/><Relationship Id="rId43" Type="http://schemas.openxmlformats.org/officeDocument/2006/relationships/hyperlink" Target="https://podminky.urs.cz/item/CS_URS_2025_01/985331111" TargetMode="External"/><Relationship Id="rId48" Type="http://schemas.openxmlformats.org/officeDocument/2006/relationships/hyperlink" Target="https://podminky.urs.cz/item/CS_URS_2025_01/631319012" TargetMode="External"/><Relationship Id="rId64" Type="http://schemas.openxmlformats.org/officeDocument/2006/relationships/hyperlink" Target="https://podminky.urs.cz/item/CS_URS_2025_01/721175205" TargetMode="External"/><Relationship Id="rId69" Type="http://schemas.openxmlformats.org/officeDocument/2006/relationships/hyperlink" Target="https://podminky.urs.cz/item/CS_URS_2025_01/722174004" TargetMode="External"/><Relationship Id="rId113" Type="http://schemas.openxmlformats.org/officeDocument/2006/relationships/hyperlink" Target="https://podminky.urs.cz/item/CS_URS_2025_01/741120301" TargetMode="External"/><Relationship Id="rId118" Type="http://schemas.openxmlformats.org/officeDocument/2006/relationships/hyperlink" Target="https://podminky.urs.cz/item/CS_URS_2025_01/210813011" TargetMode="External"/><Relationship Id="rId134" Type="http://schemas.openxmlformats.org/officeDocument/2006/relationships/hyperlink" Target="https://podminky.urs.cz/item/CS_URS_2025_01/763431042" TargetMode="External"/><Relationship Id="rId139" Type="http://schemas.openxmlformats.org/officeDocument/2006/relationships/hyperlink" Target="https://podminky.urs.cz/item/CS_URS_2025_01/766660001" TargetMode="External"/><Relationship Id="rId80" Type="http://schemas.openxmlformats.org/officeDocument/2006/relationships/hyperlink" Target="https://podminky.urs.cz/item/CS_URS_2025_01/723239103" TargetMode="External"/><Relationship Id="rId85" Type="http://schemas.openxmlformats.org/officeDocument/2006/relationships/hyperlink" Target="https://podminky.urs.cz/item/CS_URS_2025_01/725211705" TargetMode="External"/><Relationship Id="rId150" Type="http://schemas.openxmlformats.org/officeDocument/2006/relationships/hyperlink" Target="https://podminky.urs.cz/item/CS_URS_2025_01/771574414" TargetMode="External"/><Relationship Id="rId155" Type="http://schemas.openxmlformats.org/officeDocument/2006/relationships/hyperlink" Target="https://podminky.urs.cz/item/CS_URS_2025_01/771591264" TargetMode="External"/><Relationship Id="rId171" Type="http://schemas.openxmlformats.org/officeDocument/2006/relationships/hyperlink" Target="https://podminky.urs.cz/item/CS_URS_2025_01/781472217" TargetMode="External"/><Relationship Id="rId176" Type="http://schemas.openxmlformats.org/officeDocument/2006/relationships/hyperlink" Target="https://podminky.urs.cz/item/CS_URS_2025_01/783315101" TargetMode="External"/><Relationship Id="rId12" Type="http://schemas.openxmlformats.org/officeDocument/2006/relationships/hyperlink" Target="https://podminky.urs.cz/item/CS_URS_2025_01/612325302" TargetMode="External"/><Relationship Id="rId17" Type="http://schemas.openxmlformats.org/officeDocument/2006/relationships/hyperlink" Target="https://podminky.urs.cz/item/CS_URS_2025_01/631311126" TargetMode="External"/><Relationship Id="rId33" Type="http://schemas.openxmlformats.org/officeDocument/2006/relationships/hyperlink" Target="https://podminky.urs.cz/item/CS_URS_2025_01/965043341" TargetMode="External"/><Relationship Id="rId38" Type="http://schemas.openxmlformats.org/officeDocument/2006/relationships/hyperlink" Target="https://podminky.urs.cz/item/CS_URS_2025_01/975121121" TargetMode="External"/><Relationship Id="rId59" Type="http://schemas.openxmlformats.org/officeDocument/2006/relationships/hyperlink" Target="https://podminky.urs.cz/item/CS_URS_2025_01/997013501" TargetMode="External"/><Relationship Id="rId103" Type="http://schemas.openxmlformats.org/officeDocument/2006/relationships/hyperlink" Target="https://podminky.urs.cz/item/CS_URS_2025_01/977132112" TargetMode="External"/><Relationship Id="rId108" Type="http://schemas.openxmlformats.org/officeDocument/2006/relationships/hyperlink" Target="https://podminky.urs.cz/item/CS_URS_2025_01/741112061" TargetMode="External"/><Relationship Id="rId124" Type="http://schemas.openxmlformats.org/officeDocument/2006/relationships/hyperlink" Target="https://podminky.urs.cz/item/CS_URS_2025_01/741210003" TargetMode="External"/><Relationship Id="rId129" Type="http://schemas.openxmlformats.org/officeDocument/2006/relationships/hyperlink" Target="https://podminky.urs.cz/item/CS_URS_2025_01/741310022" TargetMode="External"/><Relationship Id="rId54" Type="http://schemas.openxmlformats.org/officeDocument/2006/relationships/hyperlink" Target="https://podminky.urs.cz/item/CS_URS_2025_01/975121121" TargetMode="External"/><Relationship Id="rId70" Type="http://schemas.openxmlformats.org/officeDocument/2006/relationships/hyperlink" Target="https://podminky.urs.cz/item/CS_URS_2025_01/722181231" TargetMode="External"/><Relationship Id="rId75" Type="http://schemas.openxmlformats.org/officeDocument/2006/relationships/hyperlink" Target="https://podminky.urs.cz/item/CS_URS_2025_01/722174005" TargetMode="External"/><Relationship Id="rId91" Type="http://schemas.openxmlformats.org/officeDocument/2006/relationships/hyperlink" Target="https://podminky.urs.cz/item/CS_URS_2025_01/725820802" TargetMode="External"/><Relationship Id="rId96" Type="http://schemas.openxmlformats.org/officeDocument/2006/relationships/hyperlink" Target="https://podminky.urs.cz/item/CS_URS_2025_01/726111031" TargetMode="External"/><Relationship Id="rId140" Type="http://schemas.openxmlformats.org/officeDocument/2006/relationships/hyperlink" Target="https://podminky.urs.cz/item/CS_URS_2025_01/766663915" TargetMode="External"/><Relationship Id="rId145" Type="http://schemas.openxmlformats.org/officeDocument/2006/relationships/hyperlink" Target="https://podminky.urs.cz/item/CS_URS_2025_01/767646411" TargetMode="External"/><Relationship Id="rId161" Type="http://schemas.openxmlformats.org/officeDocument/2006/relationships/hyperlink" Target="https://podminky.urs.cz/item/CS_URS_2025_01/777111111" TargetMode="External"/><Relationship Id="rId166" Type="http://schemas.openxmlformats.org/officeDocument/2006/relationships/hyperlink" Target="https://podminky.urs.cz/item/CS_URS_2025_01/777911113" TargetMode="External"/><Relationship Id="rId182" Type="http://schemas.openxmlformats.org/officeDocument/2006/relationships/hyperlink" Target="https://podminky.urs.cz/item/CS_URS_2025_01/787600801" TargetMode="External"/><Relationship Id="rId1" Type="http://schemas.openxmlformats.org/officeDocument/2006/relationships/hyperlink" Target="https://podminky.urs.cz/item/CS_URS_2025_01/310239211" TargetMode="External"/><Relationship Id="rId6" Type="http://schemas.openxmlformats.org/officeDocument/2006/relationships/hyperlink" Target="https://podminky.urs.cz/item/CS_URS_2025_01/346272236" TargetMode="External"/><Relationship Id="rId23" Type="http://schemas.openxmlformats.org/officeDocument/2006/relationships/hyperlink" Target="https://podminky.urs.cz/item/CS_URS_2025_01/94322R811" TargetMode="External"/><Relationship Id="rId28" Type="http://schemas.openxmlformats.org/officeDocument/2006/relationships/hyperlink" Target="https://podminky.urs.cz/item/CS_URS_2025_01/952901111" TargetMode="External"/><Relationship Id="rId49" Type="http://schemas.openxmlformats.org/officeDocument/2006/relationships/hyperlink" Target="https://podminky.urs.cz/item/CS_URS_2025_01/631319173" TargetMode="External"/><Relationship Id="rId114" Type="http://schemas.openxmlformats.org/officeDocument/2006/relationships/hyperlink" Target="https://podminky.urs.cz/item/CS_URS_2025_01/741120301" TargetMode="External"/><Relationship Id="rId119" Type="http://schemas.openxmlformats.org/officeDocument/2006/relationships/hyperlink" Target="https://podminky.urs.cz/item/CS_URS_2025_01/741122640" TargetMode="External"/><Relationship Id="rId44" Type="http://schemas.openxmlformats.org/officeDocument/2006/relationships/hyperlink" Target="https://podminky.urs.cz/item/CS_URS_2025_01/985564112" TargetMode="External"/><Relationship Id="rId60" Type="http://schemas.openxmlformats.org/officeDocument/2006/relationships/hyperlink" Target="https://podminky.urs.cz/item/CS_URS_2025_01/997013509" TargetMode="External"/><Relationship Id="rId65" Type="http://schemas.openxmlformats.org/officeDocument/2006/relationships/hyperlink" Target="https://podminky.urs.cz/item/CS_URS_2025_01/721229111" TargetMode="External"/><Relationship Id="rId81" Type="http://schemas.openxmlformats.org/officeDocument/2006/relationships/hyperlink" Target="https://podminky.urs.cz/item/CS_URS_2025_01/725110811" TargetMode="External"/><Relationship Id="rId86" Type="http://schemas.openxmlformats.org/officeDocument/2006/relationships/hyperlink" Target="https://podminky.urs.cz/item/CS_URS_2025_01/725291653" TargetMode="External"/><Relationship Id="rId130" Type="http://schemas.openxmlformats.org/officeDocument/2006/relationships/hyperlink" Target="https://podminky.urs.cz/item/CS_URS_2025_01/210280001" TargetMode="External"/><Relationship Id="rId135" Type="http://schemas.openxmlformats.org/officeDocument/2006/relationships/hyperlink" Target="https://podminky.urs.cz/item/CS_URS_2025_01/763431201" TargetMode="External"/><Relationship Id="rId151" Type="http://schemas.openxmlformats.org/officeDocument/2006/relationships/hyperlink" Target="https://podminky.urs.cz/item/CS_URS_2025_01/771577211" TargetMode="External"/><Relationship Id="rId156" Type="http://schemas.openxmlformats.org/officeDocument/2006/relationships/hyperlink" Target="https://podminky.urs.cz/item/CS_URS_2025_01/998771313" TargetMode="External"/><Relationship Id="rId177" Type="http://schemas.openxmlformats.org/officeDocument/2006/relationships/hyperlink" Target="https://podminky.urs.cz/item/CS_URS_2025_01/783317101" TargetMode="External"/><Relationship Id="rId4" Type="http://schemas.openxmlformats.org/officeDocument/2006/relationships/hyperlink" Target="https://podminky.urs.cz/item/CS_URS_2025_01/342272235" TargetMode="External"/><Relationship Id="rId9" Type="http://schemas.openxmlformats.org/officeDocument/2006/relationships/hyperlink" Target="https://podminky.urs.cz/item/CS_URS_2025_01/452471131" TargetMode="External"/><Relationship Id="rId172" Type="http://schemas.openxmlformats.org/officeDocument/2006/relationships/hyperlink" Target="https://podminky.urs.cz/item/CS_URS_2025_01/781495115" TargetMode="External"/><Relationship Id="rId180" Type="http://schemas.openxmlformats.org/officeDocument/2006/relationships/hyperlink" Target="https://podminky.urs.cz/item/CS_URS_2025_01/784181101" TargetMode="External"/><Relationship Id="rId13" Type="http://schemas.openxmlformats.org/officeDocument/2006/relationships/hyperlink" Target="https://podminky.urs.cz/item/CS_URS_2025_01/612131121" TargetMode="External"/><Relationship Id="rId18" Type="http://schemas.openxmlformats.org/officeDocument/2006/relationships/hyperlink" Target="https://podminky.urs.cz/item/CS_URS_2025_01/631319012" TargetMode="External"/><Relationship Id="rId39" Type="http://schemas.openxmlformats.org/officeDocument/2006/relationships/hyperlink" Target="https://podminky.urs.cz/item/CS_URS_2025_01/975121122" TargetMode="External"/><Relationship Id="rId109" Type="http://schemas.openxmlformats.org/officeDocument/2006/relationships/hyperlink" Target="https://podminky.urs.cz/item/CS_URS_2025_01/741110042" TargetMode="External"/><Relationship Id="rId34" Type="http://schemas.openxmlformats.org/officeDocument/2006/relationships/hyperlink" Target="https://podminky.urs.cz/item/CS_URS_2025_01/965081213" TargetMode="External"/><Relationship Id="rId50" Type="http://schemas.openxmlformats.org/officeDocument/2006/relationships/hyperlink" Target="https://podminky.urs.cz/item/CS_URS_2025_01/631362021" TargetMode="External"/><Relationship Id="rId55" Type="http://schemas.openxmlformats.org/officeDocument/2006/relationships/hyperlink" Target="https://podminky.urs.cz/item/CS_URS_2025_01/975121122" TargetMode="External"/><Relationship Id="rId76" Type="http://schemas.openxmlformats.org/officeDocument/2006/relationships/hyperlink" Target="https://podminky.urs.cz/item/CS_URS_2025_01/723190907" TargetMode="External"/><Relationship Id="rId97" Type="http://schemas.openxmlformats.org/officeDocument/2006/relationships/hyperlink" Target="https://podminky.urs.cz/item/CS_URS_2025_01/726191001" TargetMode="External"/><Relationship Id="rId104" Type="http://schemas.openxmlformats.org/officeDocument/2006/relationships/hyperlink" Target="https://podminky.urs.cz/item/CS_URS_2025_01/977332111" TargetMode="External"/><Relationship Id="rId120" Type="http://schemas.openxmlformats.org/officeDocument/2006/relationships/hyperlink" Target="https://podminky.urs.cz/item/CS_URS_2025_01/741122643" TargetMode="External"/><Relationship Id="rId125" Type="http://schemas.openxmlformats.org/officeDocument/2006/relationships/hyperlink" Target="https://podminky.urs.cz/item/CS_URS_2025_01/741130001" TargetMode="External"/><Relationship Id="rId141" Type="http://schemas.openxmlformats.org/officeDocument/2006/relationships/hyperlink" Target="https://podminky.urs.cz/item/CS_URS_2025_01/766691811" TargetMode="External"/><Relationship Id="rId146" Type="http://schemas.openxmlformats.org/officeDocument/2006/relationships/hyperlink" Target="https://podminky.urs.cz/item/CS_URS_2025_01/767691822" TargetMode="External"/><Relationship Id="rId167" Type="http://schemas.openxmlformats.org/officeDocument/2006/relationships/hyperlink" Target="https://podminky.urs.cz/item/CS_URS_2025_01/998777313" TargetMode="External"/><Relationship Id="rId7" Type="http://schemas.openxmlformats.org/officeDocument/2006/relationships/hyperlink" Target="https://podminky.urs.cz/item/CS_URS_2025_01/346272246" TargetMode="External"/><Relationship Id="rId71" Type="http://schemas.openxmlformats.org/officeDocument/2006/relationships/hyperlink" Target="https://podminky.urs.cz/item/CS_URS_2025_01/722181232" TargetMode="External"/><Relationship Id="rId92" Type="http://schemas.openxmlformats.org/officeDocument/2006/relationships/hyperlink" Target="https://podminky.urs.cz/item/CS_URS_2025_01/725821325" TargetMode="External"/><Relationship Id="rId162" Type="http://schemas.openxmlformats.org/officeDocument/2006/relationships/hyperlink" Target="https://podminky.urs.cz/item/CS_URS_2025_01/777111123" TargetMode="External"/><Relationship Id="rId183" Type="http://schemas.openxmlformats.org/officeDocument/2006/relationships/hyperlink" Target="https://podminky.urs.cz/item/CS_URS_2025_01/787612214" TargetMode="External"/><Relationship Id="rId2" Type="http://schemas.openxmlformats.org/officeDocument/2006/relationships/hyperlink" Target="https://podminky.urs.cz/item/CS_URS_2025_01/340271025" TargetMode="External"/><Relationship Id="rId29" Type="http://schemas.openxmlformats.org/officeDocument/2006/relationships/hyperlink" Target="https://podminky.urs.cz/item/CS_URS_2025_01/962032112" TargetMode="External"/><Relationship Id="rId24" Type="http://schemas.openxmlformats.org/officeDocument/2006/relationships/hyperlink" Target="https://podminky.urs.cz/item/CS_URS_2025_01/949101111" TargetMode="External"/><Relationship Id="rId40" Type="http://schemas.openxmlformats.org/officeDocument/2006/relationships/hyperlink" Target="https://podminky.urs.cz/item/CS_URS_2025_01/975121123" TargetMode="External"/><Relationship Id="rId45" Type="http://schemas.openxmlformats.org/officeDocument/2006/relationships/hyperlink" Target="https://podminky.urs.cz/item/CS_URS_2025_01/413232211" TargetMode="External"/><Relationship Id="rId66" Type="http://schemas.openxmlformats.org/officeDocument/2006/relationships/hyperlink" Target="https://podminky.urs.cz/item/CS_URS_2025_01/721279126" TargetMode="External"/><Relationship Id="rId87" Type="http://schemas.openxmlformats.org/officeDocument/2006/relationships/hyperlink" Target="https://podminky.urs.cz/item/CS_URS_2025_01/725291654" TargetMode="External"/><Relationship Id="rId110" Type="http://schemas.openxmlformats.org/officeDocument/2006/relationships/hyperlink" Target="https://podminky.urs.cz/item/CS_URS_2025_01/741110002" TargetMode="External"/><Relationship Id="rId115" Type="http://schemas.openxmlformats.org/officeDocument/2006/relationships/hyperlink" Target="https://podminky.urs.cz/item/CS_URS_2025_01/741310101" TargetMode="External"/><Relationship Id="rId131" Type="http://schemas.openxmlformats.org/officeDocument/2006/relationships/hyperlink" Target="https://podminky.urs.cz/item/CS_URS_2025_01/762522811" TargetMode="External"/><Relationship Id="rId136" Type="http://schemas.openxmlformats.org/officeDocument/2006/relationships/hyperlink" Target="https://podminky.urs.cz/item/CS_URS_2025_01/998763513" TargetMode="External"/><Relationship Id="rId157" Type="http://schemas.openxmlformats.org/officeDocument/2006/relationships/hyperlink" Target="https://podminky.urs.cz/item/CS_URS_2025_01/775511810" TargetMode="External"/><Relationship Id="rId178" Type="http://schemas.openxmlformats.org/officeDocument/2006/relationships/hyperlink" Target="https://podminky.urs.cz/item/CS_URS_2025_01/784121001" TargetMode="External"/><Relationship Id="rId61" Type="http://schemas.openxmlformats.org/officeDocument/2006/relationships/hyperlink" Target="https://podminky.urs.cz/item/CS_URS_2025_01/997013871" TargetMode="External"/><Relationship Id="rId82" Type="http://schemas.openxmlformats.org/officeDocument/2006/relationships/hyperlink" Target="https://podminky.urs.cz/item/CS_URS_2025_01/725112022" TargetMode="External"/><Relationship Id="rId152" Type="http://schemas.openxmlformats.org/officeDocument/2006/relationships/hyperlink" Target="https://podminky.urs.cz/item/CS_URS_2025_01/771577213" TargetMode="External"/><Relationship Id="rId173" Type="http://schemas.openxmlformats.org/officeDocument/2006/relationships/hyperlink" Target="https://podminky.urs.cz/item/CS_URS_2025_01/781674112" TargetMode="External"/><Relationship Id="rId19" Type="http://schemas.openxmlformats.org/officeDocument/2006/relationships/hyperlink" Target="https://podminky.urs.cz/item/CS_URS_2025_01/631319173" TargetMode="External"/><Relationship Id="rId14" Type="http://schemas.openxmlformats.org/officeDocument/2006/relationships/hyperlink" Target="https://podminky.urs.cz/item/CS_URS_2025_01/612142001" TargetMode="External"/><Relationship Id="rId30" Type="http://schemas.openxmlformats.org/officeDocument/2006/relationships/hyperlink" Target="https://podminky.urs.cz/item/CS_URS_2025_01/962031132" TargetMode="External"/><Relationship Id="rId35" Type="http://schemas.openxmlformats.org/officeDocument/2006/relationships/hyperlink" Target="https://podminky.urs.cz/item/CS_URS_2025_01/965082923" TargetMode="External"/><Relationship Id="rId56" Type="http://schemas.openxmlformats.org/officeDocument/2006/relationships/hyperlink" Target="https://podminky.urs.cz/item/CS_URS_2025_01/975121123" TargetMode="External"/><Relationship Id="rId77" Type="http://schemas.openxmlformats.org/officeDocument/2006/relationships/hyperlink" Target="https://podminky.urs.cz/item/CS_URS_2025_01/723190909" TargetMode="External"/><Relationship Id="rId100" Type="http://schemas.openxmlformats.org/officeDocument/2006/relationships/hyperlink" Target="https://podminky.urs.cz/item/CS_URS_2025_01/741210003" TargetMode="External"/><Relationship Id="rId105" Type="http://schemas.openxmlformats.org/officeDocument/2006/relationships/hyperlink" Target="https://podminky.urs.cz/item/CS_URS_2025_01/460941213" TargetMode="External"/><Relationship Id="rId126" Type="http://schemas.openxmlformats.org/officeDocument/2006/relationships/hyperlink" Target="https://podminky.urs.cz/item/CS_URS_2025_01/741110042" TargetMode="External"/><Relationship Id="rId147" Type="http://schemas.openxmlformats.org/officeDocument/2006/relationships/hyperlink" Target="https://podminky.urs.cz/item/CS_URS_2025_01/998767313" TargetMode="External"/><Relationship Id="rId168" Type="http://schemas.openxmlformats.org/officeDocument/2006/relationships/hyperlink" Target="https://podminky.urs.cz/item/CS_URS_2025_01/781121011" TargetMode="External"/><Relationship Id="rId8" Type="http://schemas.openxmlformats.org/officeDocument/2006/relationships/hyperlink" Target="https://podminky.urs.cz/item/CS_URS_2025_01/346272256" TargetMode="External"/><Relationship Id="rId51" Type="http://schemas.openxmlformats.org/officeDocument/2006/relationships/hyperlink" Target="https://podminky.urs.cz/item/CS_URS_2025_01/965043341" TargetMode="External"/><Relationship Id="rId72" Type="http://schemas.openxmlformats.org/officeDocument/2006/relationships/hyperlink" Target="https://podminky.urs.cz/item/CS_URS_2025_01/722240122" TargetMode="External"/><Relationship Id="rId93" Type="http://schemas.openxmlformats.org/officeDocument/2006/relationships/hyperlink" Target="https://podminky.urs.cz/item/CS_URS_2025_01/725822613" TargetMode="External"/><Relationship Id="rId98" Type="http://schemas.openxmlformats.org/officeDocument/2006/relationships/hyperlink" Target="https://podminky.urs.cz/item/CS_URS_2025_01/726191011" TargetMode="External"/><Relationship Id="rId121" Type="http://schemas.openxmlformats.org/officeDocument/2006/relationships/hyperlink" Target="https://podminky.urs.cz/item/CS_URS_2025_01/741910415" TargetMode="External"/><Relationship Id="rId142" Type="http://schemas.openxmlformats.org/officeDocument/2006/relationships/hyperlink" Target="https://podminky.urs.cz/item/CS_URS_2025_01/766691914" TargetMode="External"/><Relationship Id="rId163" Type="http://schemas.openxmlformats.org/officeDocument/2006/relationships/hyperlink" Target="https://podminky.urs.cz/item/CS_URS_2025_01/777131101" TargetMode="External"/><Relationship Id="rId184" Type="http://schemas.openxmlformats.org/officeDocument/2006/relationships/hyperlink" Target="https://podminky.urs.cz/item/CS_URS_2025_01/998787313" TargetMode="External"/><Relationship Id="rId3" Type="http://schemas.openxmlformats.org/officeDocument/2006/relationships/hyperlink" Target="https://podminky.urs.cz/item/CS_URS_2025_01/342272225" TargetMode="External"/><Relationship Id="rId25" Type="http://schemas.openxmlformats.org/officeDocument/2006/relationships/hyperlink" Target="https://podminky.urs.cz/item/CS_URS_2025_01/949421111" TargetMode="External"/><Relationship Id="rId46" Type="http://schemas.openxmlformats.org/officeDocument/2006/relationships/hyperlink" Target="https://podminky.urs.cz/item/CS_URS_2025_01/413941133" TargetMode="External"/><Relationship Id="rId67" Type="http://schemas.openxmlformats.org/officeDocument/2006/relationships/hyperlink" Target="https://podminky.urs.cz/item/CS_URS_2025_01/722174002" TargetMode="External"/><Relationship Id="rId116" Type="http://schemas.openxmlformats.org/officeDocument/2006/relationships/hyperlink" Target="https://podminky.urs.cz/item/CS_URS_2025_01/741310022" TargetMode="External"/><Relationship Id="rId137" Type="http://schemas.openxmlformats.org/officeDocument/2006/relationships/hyperlink" Target="https://podminky.urs.cz/item/CS_URS_2025_01/766622814" TargetMode="External"/><Relationship Id="rId158" Type="http://schemas.openxmlformats.org/officeDocument/2006/relationships/hyperlink" Target="https://podminky.urs.cz/item/CS_URS_2025_01/776141121" TargetMode="External"/><Relationship Id="rId20" Type="http://schemas.openxmlformats.org/officeDocument/2006/relationships/hyperlink" Target="https://podminky.urs.cz/item/CS_URS_2025_01/631362021" TargetMode="External"/><Relationship Id="rId41" Type="http://schemas.openxmlformats.org/officeDocument/2006/relationships/hyperlink" Target="https://podminky.urs.cz/item/CS_URS_2025_01/977211112" TargetMode="External"/><Relationship Id="rId62" Type="http://schemas.openxmlformats.org/officeDocument/2006/relationships/hyperlink" Target="https://podminky.urs.cz/item/CS_URS_2025_01/998011010" TargetMode="External"/><Relationship Id="rId83" Type="http://schemas.openxmlformats.org/officeDocument/2006/relationships/hyperlink" Target="https://podminky.urs.cz/item/CS_URS_2025_01/725210821" TargetMode="External"/><Relationship Id="rId88" Type="http://schemas.openxmlformats.org/officeDocument/2006/relationships/hyperlink" Target="https://podminky.urs.cz/item/CS_URS_2025_01/725310821" TargetMode="External"/><Relationship Id="rId111" Type="http://schemas.openxmlformats.org/officeDocument/2006/relationships/hyperlink" Target="https://podminky.urs.cz/item/CS_URS_2025_01/741372062" TargetMode="External"/><Relationship Id="rId132" Type="http://schemas.openxmlformats.org/officeDocument/2006/relationships/hyperlink" Target="https://podminky.urs.cz/item/CS_URS_2025_01/763135811" TargetMode="External"/><Relationship Id="rId153" Type="http://schemas.openxmlformats.org/officeDocument/2006/relationships/hyperlink" Target="https://podminky.urs.cz/item/CS_URS_2025_01/771591112" TargetMode="External"/><Relationship Id="rId174" Type="http://schemas.openxmlformats.org/officeDocument/2006/relationships/hyperlink" Target="https://podminky.urs.cz/item/CS_URS_2025_01/998781313" TargetMode="External"/><Relationship Id="rId179" Type="http://schemas.openxmlformats.org/officeDocument/2006/relationships/hyperlink" Target="https://podminky.urs.cz/item/CS_URS_2025_01/784171111" TargetMode="External"/><Relationship Id="rId15" Type="http://schemas.openxmlformats.org/officeDocument/2006/relationships/hyperlink" Target="https://podminky.urs.cz/item/CS_URS_2025_01/612311131" TargetMode="External"/><Relationship Id="rId36" Type="http://schemas.openxmlformats.org/officeDocument/2006/relationships/hyperlink" Target="https://podminky.urs.cz/item/CS_URS_2025_01/968082016" TargetMode="External"/><Relationship Id="rId57" Type="http://schemas.openxmlformats.org/officeDocument/2006/relationships/hyperlink" Target="https://podminky.urs.cz/item/CS_URS_2025_01/985564112" TargetMode="External"/><Relationship Id="rId106" Type="http://schemas.openxmlformats.org/officeDocument/2006/relationships/hyperlink" Target="https://podminky.urs.cz/item/CS_URS_2025_01/469972111" TargetMode="External"/><Relationship Id="rId127" Type="http://schemas.openxmlformats.org/officeDocument/2006/relationships/hyperlink" Target="https://podminky.urs.cz/item/CS_URS_2025_01/741110002" TargetMode="External"/><Relationship Id="rId10" Type="http://schemas.openxmlformats.org/officeDocument/2006/relationships/hyperlink" Target="https://podminky.urs.cz/item/CS_URS_2025_01/612325223" TargetMode="External"/><Relationship Id="rId31" Type="http://schemas.openxmlformats.org/officeDocument/2006/relationships/hyperlink" Target="https://podminky.urs.cz/item/CS_URS_2025_01/962031133" TargetMode="External"/><Relationship Id="rId52" Type="http://schemas.openxmlformats.org/officeDocument/2006/relationships/hyperlink" Target="https://podminky.urs.cz/item/CS_URS_2025_01/965049111" TargetMode="External"/><Relationship Id="rId73" Type="http://schemas.openxmlformats.org/officeDocument/2006/relationships/hyperlink" Target="https://podminky.urs.cz/item/CS_URS_2025_01/722290246" TargetMode="External"/><Relationship Id="rId78" Type="http://schemas.openxmlformats.org/officeDocument/2006/relationships/hyperlink" Target="https://podminky.urs.cz/item/CS_URS_2025_01/723190914" TargetMode="External"/><Relationship Id="rId94" Type="http://schemas.openxmlformats.org/officeDocument/2006/relationships/hyperlink" Target="https://podminky.urs.cz/item/CS_URS_2025_01/725860811" TargetMode="External"/><Relationship Id="rId99" Type="http://schemas.openxmlformats.org/officeDocument/2006/relationships/hyperlink" Target="https://podminky.urs.cz/item/CS_URS_2025_01/210280101" TargetMode="External"/><Relationship Id="rId101" Type="http://schemas.openxmlformats.org/officeDocument/2006/relationships/hyperlink" Target="https://podminky.urs.cz/item/CS_URS_2025_01/741130001" TargetMode="External"/><Relationship Id="rId122" Type="http://schemas.openxmlformats.org/officeDocument/2006/relationships/hyperlink" Target="https://podminky.urs.cz/item/CS_URS_2025_01/741810003" TargetMode="External"/><Relationship Id="rId143" Type="http://schemas.openxmlformats.org/officeDocument/2006/relationships/hyperlink" Target="https://podminky.urs.cz/item/CS_URS_2025_01/998766313" TargetMode="External"/><Relationship Id="rId148" Type="http://schemas.openxmlformats.org/officeDocument/2006/relationships/hyperlink" Target="https://podminky.urs.cz/item/CS_URS_2025_01/771121011" TargetMode="External"/><Relationship Id="rId164" Type="http://schemas.openxmlformats.org/officeDocument/2006/relationships/hyperlink" Target="https://podminky.urs.cz/item/CS_URS_2025_01/777611143" TargetMode="External"/><Relationship Id="rId169" Type="http://schemas.openxmlformats.org/officeDocument/2006/relationships/hyperlink" Target="https://podminky.urs.cz/item/CS_URS_2025_01/781131112" TargetMode="External"/><Relationship Id="rId185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73" workbookViewId="0">
      <selection activeCell="E14" sqref="E14:AJ1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1"/>
      <c r="BE5" s="295" t="s">
        <v>15</v>
      </c>
      <c r="BS5" s="18" t="s">
        <v>6</v>
      </c>
    </row>
    <row r="6" spans="1:74" ht="36.9" customHeight="1">
      <c r="B6" s="21"/>
      <c r="D6" s="27" t="s">
        <v>16</v>
      </c>
      <c r="K6" s="299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1"/>
      <c r="BE6" s="296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6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6"/>
      <c r="BS8" s="18" t="s">
        <v>6</v>
      </c>
    </row>
    <row r="9" spans="1:74" ht="14.4" customHeight="1">
      <c r="B9" s="21"/>
      <c r="AR9" s="21"/>
      <c r="BE9" s="296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6"/>
      <c r="BS10" s="18" t="s">
        <v>6</v>
      </c>
    </row>
    <row r="11" spans="1:74" ht="18.45" customHeight="1">
      <c r="B11" s="21"/>
      <c r="E11" s="26" t="s">
        <v>27</v>
      </c>
      <c r="AK11" s="28" t="s">
        <v>28</v>
      </c>
      <c r="AN11" s="26" t="s">
        <v>19</v>
      </c>
      <c r="AR11" s="21"/>
      <c r="BE11" s="296"/>
      <c r="BS11" s="18" t="s">
        <v>6</v>
      </c>
    </row>
    <row r="12" spans="1:74" ht="6.9" customHeight="1">
      <c r="B12" s="21"/>
      <c r="AR12" s="21"/>
      <c r="BE12" s="296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6"/>
      <c r="BS13" s="18" t="s">
        <v>6</v>
      </c>
    </row>
    <row r="14" spans="1:74" ht="13.2">
      <c r="B14" s="21"/>
      <c r="E14" s="300" t="s">
        <v>30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8" t="s">
        <v>28</v>
      </c>
      <c r="AN14" s="30" t="s">
        <v>30</v>
      </c>
      <c r="AR14" s="21"/>
      <c r="BE14" s="296"/>
      <c r="BS14" s="18" t="s">
        <v>6</v>
      </c>
    </row>
    <row r="15" spans="1:74" ht="6.9" customHeight="1">
      <c r="B15" s="21"/>
      <c r="AR15" s="21"/>
      <c r="BE15" s="296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96"/>
      <c r="BS16" s="18" t="s">
        <v>4</v>
      </c>
    </row>
    <row r="17" spans="2:71" ht="18.45" customHeight="1">
      <c r="B17" s="21"/>
      <c r="E17" s="26" t="s">
        <v>32</v>
      </c>
      <c r="AK17" s="28" t="s">
        <v>28</v>
      </c>
      <c r="AN17" s="26" t="s">
        <v>19</v>
      </c>
      <c r="AR17" s="21"/>
      <c r="BE17" s="296"/>
      <c r="BS17" s="18" t="s">
        <v>33</v>
      </c>
    </row>
    <row r="18" spans="2:71" ht="6.9" customHeight="1">
      <c r="B18" s="21"/>
      <c r="AR18" s="21"/>
      <c r="BE18" s="296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35</v>
      </c>
      <c r="AR19" s="21"/>
      <c r="BE19" s="296"/>
      <c r="BS19" s="18" t="s">
        <v>6</v>
      </c>
    </row>
    <row r="20" spans="2:71" ht="18.45" customHeight="1">
      <c r="B20" s="21"/>
      <c r="E20" s="26" t="s">
        <v>36</v>
      </c>
      <c r="AK20" s="28" t="s">
        <v>28</v>
      </c>
      <c r="AN20" s="26" t="s">
        <v>19</v>
      </c>
      <c r="AR20" s="21"/>
      <c r="BE20" s="296"/>
      <c r="BS20" s="18" t="s">
        <v>4</v>
      </c>
    </row>
    <row r="21" spans="2:71" ht="6.9" customHeight="1">
      <c r="B21" s="21"/>
      <c r="AR21" s="21"/>
      <c r="BE21" s="296"/>
    </row>
    <row r="22" spans="2:71" ht="12" customHeight="1">
      <c r="B22" s="21"/>
      <c r="D22" s="28" t="s">
        <v>37</v>
      </c>
      <c r="AR22" s="21"/>
      <c r="BE22" s="296"/>
    </row>
    <row r="23" spans="2:71" ht="47.25" customHeight="1">
      <c r="B23" s="21"/>
      <c r="E23" s="302" t="s">
        <v>38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R23" s="21"/>
      <c r="BE23" s="296"/>
    </row>
    <row r="24" spans="2:71" ht="6.9" customHeight="1">
      <c r="B24" s="21"/>
      <c r="AR24" s="21"/>
      <c r="BE24" s="296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6"/>
    </row>
    <row r="26" spans="2:71" s="1" customFormat="1" ht="25.95" customHeight="1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3">
        <f>ROUND(AG54,2)</f>
        <v>0</v>
      </c>
      <c r="AL26" s="304"/>
      <c r="AM26" s="304"/>
      <c r="AN26" s="304"/>
      <c r="AO26" s="304"/>
      <c r="AR26" s="33"/>
      <c r="BE26" s="296"/>
    </row>
    <row r="27" spans="2:71" s="1" customFormat="1" ht="6.9" customHeight="1">
      <c r="B27" s="33"/>
      <c r="AR27" s="33"/>
      <c r="BE27" s="296"/>
    </row>
    <row r="28" spans="2:71" s="1" customFormat="1" ht="13.2">
      <c r="B28" s="33"/>
      <c r="L28" s="305" t="s">
        <v>40</v>
      </c>
      <c r="M28" s="305"/>
      <c r="N28" s="305"/>
      <c r="O28" s="305"/>
      <c r="P28" s="305"/>
      <c r="W28" s="305" t="s">
        <v>41</v>
      </c>
      <c r="X28" s="305"/>
      <c r="Y28" s="305"/>
      <c r="Z28" s="305"/>
      <c r="AA28" s="305"/>
      <c r="AB28" s="305"/>
      <c r="AC28" s="305"/>
      <c r="AD28" s="305"/>
      <c r="AE28" s="305"/>
      <c r="AK28" s="305" t="s">
        <v>42</v>
      </c>
      <c r="AL28" s="305"/>
      <c r="AM28" s="305"/>
      <c r="AN28" s="305"/>
      <c r="AO28" s="305"/>
      <c r="AR28" s="33"/>
      <c r="BE28" s="296"/>
    </row>
    <row r="29" spans="2:71" s="2" customFormat="1" ht="14.4" customHeight="1">
      <c r="B29" s="37"/>
      <c r="D29" s="28" t="s">
        <v>43</v>
      </c>
      <c r="F29" s="28" t="s">
        <v>44</v>
      </c>
      <c r="L29" s="285">
        <v>0.21</v>
      </c>
      <c r="M29" s="284"/>
      <c r="N29" s="284"/>
      <c r="O29" s="284"/>
      <c r="P29" s="284"/>
      <c r="W29" s="283">
        <f>ROUND(AZ54, 2)</f>
        <v>0</v>
      </c>
      <c r="X29" s="284"/>
      <c r="Y29" s="284"/>
      <c r="Z29" s="284"/>
      <c r="AA29" s="284"/>
      <c r="AB29" s="284"/>
      <c r="AC29" s="284"/>
      <c r="AD29" s="284"/>
      <c r="AE29" s="284"/>
      <c r="AK29" s="283">
        <f>ROUND(AV54, 2)</f>
        <v>0</v>
      </c>
      <c r="AL29" s="284"/>
      <c r="AM29" s="284"/>
      <c r="AN29" s="284"/>
      <c r="AO29" s="284"/>
      <c r="AR29" s="37"/>
      <c r="BE29" s="297"/>
    </row>
    <row r="30" spans="2:71" s="2" customFormat="1" ht="14.4" customHeight="1">
      <c r="B30" s="37"/>
      <c r="F30" s="28" t="s">
        <v>45</v>
      </c>
      <c r="L30" s="285">
        <v>0.12</v>
      </c>
      <c r="M30" s="284"/>
      <c r="N30" s="284"/>
      <c r="O30" s="284"/>
      <c r="P30" s="284"/>
      <c r="W30" s="283">
        <f>ROUND(BA54, 2)</f>
        <v>0</v>
      </c>
      <c r="X30" s="284"/>
      <c r="Y30" s="284"/>
      <c r="Z30" s="284"/>
      <c r="AA30" s="284"/>
      <c r="AB30" s="284"/>
      <c r="AC30" s="284"/>
      <c r="AD30" s="284"/>
      <c r="AE30" s="284"/>
      <c r="AK30" s="283">
        <f>ROUND(AW54, 2)</f>
        <v>0</v>
      </c>
      <c r="AL30" s="284"/>
      <c r="AM30" s="284"/>
      <c r="AN30" s="284"/>
      <c r="AO30" s="284"/>
      <c r="AR30" s="37"/>
      <c r="BE30" s="297"/>
    </row>
    <row r="31" spans="2:71" s="2" customFormat="1" ht="14.4" hidden="1" customHeight="1">
      <c r="B31" s="37"/>
      <c r="F31" s="28" t="s">
        <v>46</v>
      </c>
      <c r="L31" s="285">
        <v>0.21</v>
      </c>
      <c r="M31" s="284"/>
      <c r="N31" s="284"/>
      <c r="O31" s="284"/>
      <c r="P31" s="284"/>
      <c r="W31" s="283">
        <f>ROUND(BB54, 2)</f>
        <v>0</v>
      </c>
      <c r="X31" s="284"/>
      <c r="Y31" s="284"/>
      <c r="Z31" s="284"/>
      <c r="AA31" s="284"/>
      <c r="AB31" s="284"/>
      <c r="AC31" s="284"/>
      <c r="AD31" s="284"/>
      <c r="AE31" s="284"/>
      <c r="AK31" s="283">
        <v>0</v>
      </c>
      <c r="AL31" s="284"/>
      <c r="AM31" s="284"/>
      <c r="AN31" s="284"/>
      <c r="AO31" s="284"/>
      <c r="AR31" s="37"/>
      <c r="BE31" s="297"/>
    </row>
    <row r="32" spans="2:71" s="2" customFormat="1" ht="14.4" hidden="1" customHeight="1">
      <c r="B32" s="37"/>
      <c r="F32" s="28" t="s">
        <v>47</v>
      </c>
      <c r="L32" s="285">
        <v>0.12</v>
      </c>
      <c r="M32" s="284"/>
      <c r="N32" s="284"/>
      <c r="O32" s="284"/>
      <c r="P32" s="284"/>
      <c r="W32" s="283">
        <f>ROUND(BC54, 2)</f>
        <v>0</v>
      </c>
      <c r="X32" s="284"/>
      <c r="Y32" s="284"/>
      <c r="Z32" s="284"/>
      <c r="AA32" s="284"/>
      <c r="AB32" s="284"/>
      <c r="AC32" s="284"/>
      <c r="AD32" s="284"/>
      <c r="AE32" s="284"/>
      <c r="AK32" s="283">
        <v>0</v>
      </c>
      <c r="AL32" s="284"/>
      <c r="AM32" s="284"/>
      <c r="AN32" s="284"/>
      <c r="AO32" s="284"/>
      <c r="AR32" s="37"/>
      <c r="BE32" s="297"/>
    </row>
    <row r="33" spans="2:44" s="2" customFormat="1" ht="14.4" hidden="1" customHeight="1">
      <c r="B33" s="37"/>
      <c r="F33" s="28" t="s">
        <v>48</v>
      </c>
      <c r="L33" s="285">
        <v>0</v>
      </c>
      <c r="M33" s="284"/>
      <c r="N33" s="284"/>
      <c r="O33" s="284"/>
      <c r="P33" s="284"/>
      <c r="W33" s="283">
        <f>ROUND(BD54, 2)</f>
        <v>0</v>
      </c>
      <c r="X33" s="284"/>
      <c r="Y33" s="284"/>
      <c r="Z33" s="284"/>
      <c r="AA33" s="284"/>
      <c r="AB33" s="284"/>
      <c r="AC33" s="284"/>
      <c r="AD33" s="284"/>
      <c r="AE33" s="284"/>
      <c r="AK33" s="283">
        <v>0</v>
      </c>
      <c r="AL33" s="284"/>
      <c r="AM33" s="284"/>
      <c r="AN33" s="284"/>
      <c r="AO33" s="284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286" t="s">
        <v>51</v>
      </c>
      <c r="Y35" s="287"/>
      <c r="Z35" s="287"/>
      <c r="AA35" s="287"/>
      <c r="AB35" s="287"/>
      <c r="AC35" s="40"/>
      <c r="AD35" s="40"/>
      <c r="AE35" s="40"/>
      <c r="AF35" s="40"/>
      <c r="AG35" s="40"/>
      <c r="AH35" s="40"/>
      <c r="AI35" s="40"/>
      <c r="AJ35" s="40"/>
      <c r="AK35" s="288">
        <f>SUM(AK26:AK33)</f>
        <v>0</v>
      </c>
      <c r="AL35" s="287"/>
      <c r="AM35" s="287"/>
      <c r="AN35" s="287"/>
      <c r="AO35" s="289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52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25001</v>
      </c>
      <c r="AR44" s="46"/>
    </row>
    <row r="45" spans="2:44" s="4" customFormat="1" ht="36.9" customHeight="1">
      <c r="B45" s="47"/>
      <c r="C45" s="48" t="s">
        <v>16</v>
      </c>
      <c r="L45" s="274" t="str">
        <f>K6</f>
        <v>Stavební úpravy pro pasovou linku ve 3. NP objektu VZ I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Praha</v>
      </c>
      <c r="AI47" s="28" t="s">
        <v>23</v>
      </c>
      <c r="AM47" s="276" t="str">
        <f>IF(AN8= "","",AN8)</f>
        <v>2. 2. 2025</v>
      </c>
      <c r="AN47" s="276"/>
      <c r="AR47" s="33"/>
    </row>
    <row r="48" spans="2:44" s="1" customFormat="1" ht="6.9" customHeight="1">
      <c r="B48" s="33"/>
      <c r="AR48" s="33"/>
    </row>
    <row r="49" spans="1:90" s="1" customFormat="1" ht="25.65" customHeight="1">
      <c r="B49" s="33"/>
      <c r="C49" s="28" t="s">
        <v>25</v>
      </c>
      <c r="L49" s="3" t="str">
        <f>IF(E11= "","",E11)</f>
        <v>Státní tiskárna cenin, a.s. Růžová 943/6, Praha 1</v>
      </c>
      <c r="AI49" s="28" t="s">
        <v>31</v>
      </c>
      <c r="AM49" s="277" t="str">
        <f>IF(E17="","",E17)</f>
        <v>Ateliér A4 s.r.o., Ruzská 971/92, Praha 10</v>
      </c>
      <c r="AN49" s="278"/>
      <c r="AO49" s="278"/>
      <c r="AP49" s="278"/>
      <c r="AR49" s="33"/>
      <c r="AS49" s="279" t="s">
        <v>53</v>
      </c>
      <c r="AT49" s="280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25.65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77" t="str">
        <f>IF(E20="","",E20)</f>
        <v>Pavel Otruba, OTRUBA &amp; PARTNER, s.r.o.</v>
      </c>
      <c r="AN50" s="278"/>
      <c r="AO50" s="278"/>
      <c r="AP50" s="278"/>
      <c r="AR50" s="33"/>
      <c r="AS50" s="281"/>
      <c r="AT50" s="282"/>
      <c r="BD50" s="54"/>
    </row>
    <row r="51" spans="1:90" s="1" customFormat="1" ht="10.95" customHeight="1">
      <c r="B51" s="33"/>
      <c r="AR51" s="33"/>
      <c r="AS51" s="281"/>
      <c r="AT51" s="282"/>
      <c r="BD51" s="54"/>
    </row>
    <row r="52" spans="1:90" s="1" customFormat="1" ht="29.25" customHeight="1">
      <c r="B52" s="33"/>
      <c r="C52" s="270" t="s">
        <v>54</v>
      </c>
      <c r="D52" s="271"/>
      <c r="E52" s="271"/>
      <c r="F52" s="271"/>
      <c r="G52" s="271"/>
      <c r="H52" s="55"/>
      <c r="I52" s="272" t="s">
        <v>55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3" t="s">
        <v>56</v>
      </c>
      <c r="AH52" s="271"/>
      <c r="AI52" s="271"/>
      <c r="AJ52" s="271"/>
      <c r="AK52" s="271"/>
      <c r="AL52" s="271"/>
      <c r="AM52" s="271"/>
      <c r="AN52" s="272" t="s">
        <v>57</v>
      </c>
      <c r="AO52" s="271"/>
      <c r="AP52" s="271"/>
      <c r="AQ52" s="56" t="s">
        <v>58</v>
      </c>
      <c r="AR52" s="33"/>
      <c r="AS52" s="57" t="s">
        <v>59</v>
      </c>
      <c r="AT52" s="58" t="s">
        <v>60</v>
      </c>
      <c r="AU52" s="58" t="s">
        <v>61</v>
      </c>
      <c r="AV52" s="58" t="s">
        <v>62</v>
      </c>
      <c r="AW52" s="58" t="s">
        <v>63</v>
      </c>
      <c r="AX52" s="58" t="s">
        <v>64</v>
      </c>
      <c r="AY52" s="58" t="s">
        <v>65</v>
      </c>
      <c r="AZ52" s="58" t="s">
        <v>66</v>
      </c>
      <c r="BA52" s="58" t="s">
        <v>67</v>
      </c>
      <c r="BB52" s="58" t="s">
        <v>68</v>
      </c>
      <c r="BC52" s="58" t="s">
        <v>69</v>
      </c>
      <c r="BD52" s="59" t="s">
        <v>70</v>
      </c>
    </row>
    <row r="53" spans="1:90" s="1" customFormat="1" ht="10.95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0" s="5" customFormat="1" ht="32.4" customHeight="1">
      <c r="B54" s="61"/>
      <c r="C54" s="62" t="s">
        <v>71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3">
        <f>ROUND(AG55,2)</f>
        <v>0</v>
      </c>
      <c r="AH54" s="293"/>
      <c r="AI54" s="293"/>
      <c r="AJ54" s="293"/>
      <c r="AK54" s="293"/>
      <c r="AL54" s="293"/>
      <c r="AM54" s="293"/>
      <c r="AN54" s="294">
        <f>SUM(AG54,AT54)</f>
        <v>0</v>
      </c>
      <c r="AO54" s="294"/>
      <c r="AP54" s="294"/>
      <c r="AQ54" s="65" t="s">
        <v>19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72</v>
      </c>
      <c r="BT54" s="70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0" s="6" customFormat="1" ht="24.75" customHeight="1">
      <c r="A55" s="71" t="s">
        <v>76</v>
      </c>
      <c r="B55" s="72"/>
      <c r="C55" s="73"/>
      <c r="D55" s="292" t="s">
        <v>14</v>
      </c>
      <c r="E55" s="292"/>
      <c r="F55" s="292"/>
      <c r="G55" s="292"/>
      <c r="H55" s="292"/>
      <c r="I55" s="74"/>
      <c r="J55" s="292" t="s">
        <v>17</v>
      </c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0">
        <f>'25001 - Stavební úpravy p...'!J28</f>
        <v>0</v>
      </c>
      <c r="AH55" s="291"/>
      <c r="AI55" s="291"/>
      <c r="AJ55" s="291"/>
      <c r="AK55" s="291"/>
      <c r="AL55" s="291"/>
      <c r="AM55" s="291"/>
      <c r="AN55" s="290">
        <f>SUM(AG55,AT55)</f>
        <v>0</v>
      </c>
      <c r="AO55" s="291"/>
      <c r="AP55" s="291"/>
      <c r="AQ55" s="75" t="s">
        <v>77</v>
      </c>
      <c r="AR55" s="72"/>
      <c r="AS55" s="76">
        <v>0</v>
      </c>
      <c r="AT55" s="77">
        <f>ROUND(SUM(AV55:AW55),2)</f>
        <v>0</v>
      </c>
      <c r="AU55" s="78">
        <f>'25001 - Stavební úpravy p...'!P125</f>
        <v>0</v>
      </c>
      <c r="AV55" s="77">
        <f>'25001 - Stavební úpravy p...'!J31</f>
        <v>0</v>
      </c>
      <c r="AW55" s="77">
        <f>'25001 - Stavební úpravy p...'!J32</f>
        <v>0</v>
      </c>
      <c r="AX55" s="77">
        <f>'25001 - Stavební úpravy p...'!J33</f>
        <v>0</v>
      </c>
      <c r="AY55" s="77">
        <f>'25001 - Stavební úpravy p...'!J34</f>
        <v>0</v>
      </c>
      <c r="AZ55" s="77">
        <f>'25001 - Stavební úpravy p...'!F31</f>
        <v>0</v>
      </c>
      <c r="BA55" s="77">
        <f>'25001 - Stavební úpravy p...'!F32</f>
        <v>0</v>
      </c>
      <c r="BB55" s="77">
        <f>'25001 - Stavební úpravy p...'!F33</f>
        <v>0</v>
      </c>
      <c r="BC55" s="77">
        <f>'25001 - Stavební úpravy p...'!F34</f>
        <v>0</v>
      </c>
      <c r="BD55" s="79">
        <f>'25001 - Stavební úpravy p...'!F35</f>
        <v>0</v>
      </c>
      <c r="BT55" s="80" t="s">
        <v>78</v>
      </c>
      <c r="BU55" s="80" t="s">
        <v>79</v>
      </c>
      <c r="BV55" s="80" t="s">
        <v>74</v>
      </c>
      <c r="BW55" s="80" t="s">
        <v>5</v>
      </c>
      <c r="BX55" s="80" t="s">
        <v>75</v>
      </c>
      <c r="CL55" s="80" t="s">
        <v>19</v>
      </c>
    </row>
    <row r="56" spans="1:90" s="1" customFormat="1" ht="30" customHeight="1">
      <c r="B56" s="33"/>
      <c r="AR56" s="33"/>
    </row>
    <row r="57" spans="1:90" s="1" customFormat="1" ht="6.9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LpD/A9jM4C+Yj+QFQpsI+e2VA3BwKPJaH99gWRp4/xDFig5hI9Uym17fXmBXlL1PN2KwfpZcQwK+fFaZdcJXjw==" saltValue="fqRG1vlzv0YYwe4EviL6mA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5001 - Stavební úpravy p...'!C2" display="/" xr:uid="{00000000-0004-0000-0000-000000000000}"/>
  </hyperlinks>
  <printOptions horizontalCentered="1"/>
  <pageMargins left="0.39370078740157483" right="0.39370078740157483" top="0.39370078740157483" bottom="0.39370078740157483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35"/>
  <sheetViews>
    <sheetView showGridLines="0" tabSelected="1" topLeftCell="A177" workbookViewId="0">
      <selection activeCell="F183" sqref="F18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81</v>
      </c>
      <c r="L4" s="21"/>
      <c r="M4" s="81" t="s">
        <v>10</v>
      </c>
      <c r="AT4" s="18" t="s">
        <v>4</v>
      </c>
    </row>
    <row r="5" spans="2:46" ht="6.9" customHeight="1">
      <c r="B5" s="21"/>
      <c r="L5" s="21"/>
    </row>
    <row r="6" spans="2:46" s="1" customFormat="1" ht="12" customHeight="1">
      <c r="B6" s="33"/>
      <c r="D6" s="28" t="s">
        <v>16</v>
      </c>
      <c r="L6" s="33"/>
    </row>
    <row r="7" spans="2:46" s="1" customFormat="1" ht="16.5" customHeight="1">
      <c r="B7" s="33"/>
      <c r="E7" s="274" t="s">
        <v>17</v>
      </c>
      <c r="F7" s="306"/>
      <c r="G7" s="306"/>
      <c r="H7" s="306"/>
      <c r="L7" s="33"/>
    </row>
    <row r="8" spans="2:46" s="1" customFormat="1">
      <c r="B8" s="33"/>
      <c r="L8" s="33"/>
    </row>
    <row r="9" spans="2:46" s="1" customFormat="1" ht="12" customHeight="1">
      <c r="B9" s="33"/>
      <c r="D9" s="28" t="s">
        <v>18</v>
      </c>
      <c r="F9" s="26" t="s">
        <v>19</v>
      </c>
      <c r="I9" s="28" t="s">
        <v>20</v>
      </c>
      <c r="J9" s="26" t="s">
        <v>19</v>
      </c>
      <c r="L9" s="33"/>
    </row>
    <row r="10" spans="2:46" s="1" customFormat="1" ht="12" customHeight="1">
      <c r="B10" s="33"/>
      <c r="D10" s="28" t="s">
        <v>21</v>
      </c>
      <c r="F10" s="26" t="s">
        <v>22</v>
      </c>
      <c r="I10" s="28" t="s">
        <v>23</v>
      </c>
      <c r="J10" s="50" t="str">
        <f>'Rekapitulace stavby'!AN8</f>
        <v>2. 2. 2025</v>
      </c>
      <c r="L10" s="33"/>
    </row>
    <row r="11" spans="2:46" s="1" customFormat="1" ht="10.95" customHeight="1">
      <c r="B11" s="33"/>
      <c r="L11" s="33"/>
    </row>
    <row r="12" spans="2:46" s="1" customFormat="1" ht="12" customHeight="1">
      <c r="B12" s="33"/>
      <c r="D12" s="28" t="s">
        <v>25</v>
      </c>
      <c r="I12" s="28" t="s">
        <v>26</v>
      </c>
      <c r="J12" s="26" t="s">
        <v>19</v>
      </c>
      <c r="L12" s="33"/>
    </row>
    <row r="13" spans="2:46" s="1" customFormat="1" ht="18" customHeight="1">
      <c r="B13" s="33"/>
      <c r="E13" s="26" t="s">
        <v>27</v>
      </c>
      <c r="I13" s="28" t="s">
        <v>28</v>
      </c>
      <c r="J13" s="26" t="s">
        <v>19</v>
      </c>
      <c r="L13" s="33"/>
    </row>
    <row r="14" spans="2:46" s="1" customFormat="1" ht="6.9" customHeight="1">
      <c r="B14" s="33"/>
      <c r="L14" s="33"/>
    </row>
    <row r="15" spans="2:46" s="1" customFormat="1" ht="12" customHeight="1">
      <c r="B15" s="33"/>
      <c r="D15" s="28" t="s">
        <v>29</v>
      </c>
      <c r="I15" s="28" t="s">
        <v>26</v>
      </c>
      <c r="J15" s="29" t="str">
        <f>'Rekapitulace stavby'!AN13</f>
        <v>Vyplň údaj</v>
      </c>
      <c r="L15" s="33"/>
    </row>
    <row r="16" spans="2:46" s="1" customFormat="1" ht="18" customHeight="1">
      <c r="B16" s="33"/>
      <c r="E16" s="307" t="str">
        <f>'Rekapitulace stavby'!E14</f>
        <v>Vyplň údaj</v>
      </c>
      <c r="F16" s="298"/>
      <c r="G16" s="298"/>
      <c r="H16" s="298"/>
      <c r="I16" s="28" t="s">
        <v>28</v>
      </c>
      <c r="J16" s="29" t="str">
        <f>'Rekapitulace stavby'!AN14</f>
        <v>Vyplň údaj</v>
      </c>
      <c r="L16" s="33"/>
    </row>
    <row r="17" spans="2:12" s="1" customFormat="1" ht="6.9" customHeight="1">
      <c r="B17" s="33"/>
      <c r="L17" s="33"/>
    </row>
    <row r="18" spans="2:12" s="1" customFormat="1" ht="12" customHeight="1">
      <c r="B18" s="33"/>
      <c r="D18" s="28" t="s">
        <v>31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32</v>
      </c>
      <c r="I19" s="28" t="s">
        <v>28</v>
      </c>
      <c r="J19" s="26" t="s">
        <v>19</v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34</v>
      </c>
      <c r="I21" s="28" t="s">
        <v>26</v>
      </c>
      <c r="J21" s="26" t="s">
        <v>35</v>
      </c>
      <c r="L21" s="33"/>
    </row>
    <row r="22" spans="2:12" s="1" customFormat="1" ht="18" customHeight="1">
      <c r="B22" s="33"/>
      <c r="E22" s="26" t="s">
        <v>36</v>
      </c>
      <c r="I22" s="28" t="s">
        <v>28</v>
      </c>
      <c r="J22" s="26" t="s">
        <v>19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37</v>
      </c>
      <c r="L24" s="33"/>
    </row>
    <row r="25" spans="2:12" s="7" customFormat="1" ht="71.25" customHeight="1">
      <c r="B25" s="82"/>
      <c r="E25" s="302" t="s">
        <v>38</v>
      </c>
      <c r="F25" s="302"/>
      <c r="G25" s="302"/>
      <c r="H25" s="302"/>
      <c r="L25" s="82"/>
    </row>
    <row r="26" spans="2:12" s="1" customFormat="1" ht="6.9" customHeight="1">
      <c r="B26" s="33"/>
      <c r="L26" s="33"/>
    </row>
    <row r="27" spans="2:12" s="1" customFormat="1" ht="6.9" customHeight="1">
      <c r="B27" s="33"/>
      <c r="D27" s="51"/>
      <c r="E27" s="51"/>
      <c r="F27" s="51"/>
      <c r="G27" s="51"/>
      <c r="H27" s="51"/>
      <c r="I27" s="51"/>
      <c r="J27" s="51"/>
      <c r="K27" s="51"/>
      <c r="L27" s="33"/>
    </row>
    <row r="28" spans="2:12" s="1" customFormat="1" ht="25.35" customHeight="1">
      <c r="B28" s="33"/>
      <c r="D28" s="83" t="s">
        <v>39</v>
      </c>
      <c r="J28" s="64">
        <f>ROUND(J125, 2)</f>
        <v>0</v>
      </c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14.4" customHeight="1">
      <c r="B30" s="33"/>
      <c r="F30" s="36" t="s">
        <v>41</v>
      </c>
      <c r="I30" s="36" t="s">
        <v>40</v>
      </c>
      <c r="J30" s="36" t="s">
        <v>42</v>
      </c>
      <c r="L30" s="33"/>
    </row>
    <row r="31" spans="2:12" s="1" customFormat="1" ht="14.4" customHeight="1">
      <c r="B31" s="33"/>
      <c r="D31" s="53" t="s">
        <v>43</v>
      </c>
      <c r="E31" s="28" t="s">
        <v>44</v>
      </c>
      <c r="F31" s="84">
        <f>ROUND((SUM(BE125:BE1434)),  2)</f>
        <v>0</v>
      </c>
      <c r="I31" s="85">
        <v>0.21</v>
      </c>
      <c r="J31" s="84">
        <f>ROUND(((SUM(BE125:BE1434))*I31),  2)</f>
        <v>0</v>
      </c>
      <c r="L31" s="33"/>
    </row>
    <row r="32" spans="2:12" s="1" customFormat="1" ht="14.4" customHeight="1">
      <c r="B32" s="33"/>
      <c r="E32" s="28" t="s">
        <v>45</v>
      </c>
      <c r="F32" s="84">
        <f>ROUND((SUM(BF125:BF1434)),  2)</f>
        <v>0</v>
      </c>
      <c r="I32" s="85">
        <v>0.12</v>
      </c>
      <c r="J32" s="84">
        <f>ROUND(((SUM(BF125:BF1434))*I32),  2)</f>
        <v>0</v>
      </c>
      <c r="L32" s="33"/>
    </row>
    <row r="33" spans="2:12" s="1" customFormat="1" ht="14.4" hidden="1" customHeight="1">
      <c r="B33" s="33"/>
      <c r="E33" s="28" t="s">
        <v>46</v>
      </c>
      <c r="F33" s="84">
        <f>ROUND((SUM(BG125:BG1434)),  2)</f>
        <v>0</v>
      </c>
      <c r="I33" s="85">
        <v>0.21</v>
      </c>
      <c r="J33" s="84">
        <f>0</f>
        <v>0</v>
      </c>
      <c r="L33" s="33"/>
    </row>
    <row r="34" spans="2:12" s="1" customFormat="1" ht="14.4" hidden="1" customHeight="1">
      <c r="B34" s="33"/>
      <c r="E34" s="28" t="s">
        <v>47</v>
      </c>
      <c r="F34" s="84">
        <f>ROUND((SUM(BH125:BH1434)),  2)</f>
        <v>0</v>
      </c>
      <c r="I34" s="85">
        <v>0.12</v>
      </c>
      <c r="J34" s="84">
        <f>0</f>
        <v>0</v>
      </c>
      <c r="L34" s="33"/>
    </row>
    <row r="35" spans="2:12" s="1" customFormat="1" ht="14.4" hidden="1" customHeight="1">
      <c r="B35" s="33"/>
      <c r="E35" s="28" t="s">
        <v>48</v>
      </c>
      <c r="F35" s="84">
        <f>ROUND((SUM(BI125:BI1434)),  2)</f>
        <v>0</v>
      </c>
      <c r="I35" s="85">
        <v>0</v>
      </c>
      <c r="J35" s="84">
        <f>0</f>
        <v>0</v>
      </c>
      <c r="L35" s="33"/>
    </row>
    <row r="36" spans="2:12" s="1" customFormat="1" ht="6.9" customHeight="1">
      <c r="B36" s="33"/>
      <c r="L36" s="33"/>
    </row>
    <row r="37" spans="2:12" s="1" customFormat="1" ht="25.35" customHeight="1">
      <c r="B37" s="33"/>
      <c r="C37" s="86"/>
      <c r="D37" s="87" t="s">
        <v>49</v>
      </c>
      <c r="E37" s="55"/>
      <c r="F37" s="55"/>
      <c r="G37" s="88" t="s">
        <v>50</v>
      </c>
      <c r="H37" s="89" t="s">
        <v>51</v>
      </c>
      <c r="I37" s="55"/>
      <c r="J37" s="90">
        <f>SUM(J28:J35)</f>
        <v>0</v>
      </c>
      <c r="K37" s="91"/>
      <c r="L37" s="33"/>
    </row>
    <row r="38" spans="2:12" s="1" customFormat="1" ht="14.4" customHeigh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33"/>
    </row>
    <row r="42" spans="2:12" s="1" customFormat="1" ht="6.9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3"/>
    </row>
    <row r="43" spans="2:12" s="1" customFormat="1" ht="24.9" customHeight="1">
      <c r="B43" s="33"/>
      <c r="C43" s="22" t="s">
        <v>82</v>
      </c>
      <c r="L43" s="33"/>
    </row>
    <row r="44" spans="2:12" s="1" customFormat="1" ht="6.9" customHeight="1">
      <c r="B44" s="33"/>
      <c r="L44" s="33"/>
    </row>
    <row r="45" spans="2:12" s="1" customFormat="1" ht="12" customHeight="1">
      <c r="B45" s="33"/>
      <c r="C45" s="28" t="s">
        <v>16</v>
      </c>
      <c r="L45" s="33"/>
    </row>
    <row r="46" spans="2:12" s="1" customFormat="1" ht="16.5" customHeight="1">
      <c r="B46" s="33"/>
      <c r="E46" s="274" t="str">
        <f>E7</f>
        <v>Stavební úpravy pro pasovou linku ve 3. NP objektu VZ I</v>
      </c>
      <c r="F46" s="306"/>
      <c r="G46" s="306"/>
      <c r="H46" s="306"/>
      <c r="L46" s="33"/>
    </row>
    <row r="47" spans="2:12" s="1" customFormat="1" ht="6.9" customHeight="1">
      <c r="B47" s="33"/>
      <c r="L47" s="33"/>
    </row>
    <row r="48" spans="2:12" s="1" customFormat="1" ht="12" customHeight="1">
      <c r="B48" s="33"/>
      <c r="C48" s="28" t="s">
        <v>21</v>
      </c>
      <c r="F48" s="26" t="str">
        <f>F10</f>
        <v>Praha</v>
      </c>
      <c r="I48" s="28" t="s">
        <v>23</v>
      </c>
      <c r="J48" s="50" t="str">
        <f>IF(J10="","",J10)</f>
        <v>2. 2. 2025</v>
      </c>
      <c r="L48" s="33"/>
    </row>
    <row r="49" spans="2:47" s="1" customFormat="1" ht="6.9" customHeight="1">
      <c r="B49" s="33"/>
      <c r="L49" s="33"/>
    </row>
    <row r="50" spans="2:47" s="1" customFormat="1" ht="40.200000000000003" customHeight="1">
      <c r="B50" s="33"/>
      <c r="C50" s="28" t="s">
        <v>25</v>
      </c>
      <c r="F50" s="26" t="str">
        <f>E13</f>
        <v>Státní tiskárna cenin, a.s. Růžová 943/6, Praha 1</v>
      </c>
      <c r="I50" s="28" t="s">
        <v>31</v>
      </c>
      <c r="J50" s="31" t="str">
        <f>E19</f>
        <v>Ateliér A4 s.r.o., Ruzská 971/92, Praha 10</v>
      </c>
      <c r="L50" s="33"/>
    </row>
    <row r="51" spans="2:47" s="1" customFormat="1" ht="40.200000000000003" customHeight="1">
      <c r="B51" s="33"/>
      <c r="C51" s="28" t="s">
        <v>29</v>
      </c>
      <c r="F51" s="26" t="str">
        <f>IF(E16="","",E16)</f>
        <v>Vyplň údaj</v>
      </c>
      <c r="I51" s="28" t="s">
        <v>34</v>
      </c>
      <c r="J51" s="31" t="str">
        <f>E22</f>
        <v>Pavel Otruba, OTRUBA &amp; PARTNER, s.r.o.</v>
      </c>
      <c r="L51" s="33"/>
    </row>
    <row r="52" spans="2:47" s="1" customFormat="1" ht="10.35" customHeight="1">
      <c r="B52" s="33"/>
      <c r="L52" s="33"/>
    </row>
    <row r="53" spans="2:47" s="1" customFormat="1" ht="29.25" customHeight="1">
      <c r="B53" s="33"/>
      <c r="C53" s="92" t="s">
        <v>83</v>
      </c>
      <c r="D53" s="86"/>
      <c r="E53" s="86"/>
      <c r="F53" s="86"/>
      <c r="G53" s="86"/>
      <c r="H53" s="86"/>
      <c r="I53" s="86"/>
      <c r="J53" s="93" t="s">
        <v>84</v>
      </c>
      <c r="K53" s="86"/>
      <c r="L53" s="33"/>
    </row>
    <row r="54" spans="2:47" s="1" customFormat="1" ht="10.35" customHeight="1">
      <c r="B54" s="33"/>
      <c r="L54" s="33"/>
    </row>
    <row r="55" spans="2:47" s="1" customFormat="1" ht="22.95" customHeight="1">
      <c r="B55" s="33"/>
      <c r="C55" s="94" t="s">
        <v>71</v>
      </c>
      <c r="J55" s="64">
        <f>J125</f>
        <v>0</v>
      </c>
      <c r="L55" s="33"/>
      <c r="AU55" s="18" t="s">
        <v>85</v>
      </c>
    </row>
    <row r="56" spans="2:47" s="8" customFormat="1" ht="24.9" customHeight="1">
      <c r="B56" s="95"/>
      <c r="D56" s="96" t="s">
        <v>86</v>
      </c>
      <c r="E56" s="97"/>
      <c r="F56" s="97"/>
      <c r="G56" s="97"/>
      <c r="H56" s="97"/>
      <c r="I56" s="97"/>
      <c r="J56" s="98">
        <f>J126</f>
        <v>0</v>
      </c>
      <c r="L56" s="95"/>
    </row>
    <row r="57" spans="2:47" s="9" customFormat="1" ht="19.95" customHeight="1">
      <c r="B57" s="99"/>
      <c r="D57" s="100" t="s">
        <v>87</v>
      </c>
      <c r="E57" s="101"/>
      <c r="F57" s="101"/>
      <c r="G57" s="101"/>
      <c r="H57" s="101"/>
      <c r="I57" s="101"/>
      <c r="J57" s="102">
        <f>J127</f>
        <v>0</v>
      </c>
      <c r="L57" s="99"/>
    </row>
    <row r="58" spans="2:47" s="9" customFormat="1" ht="19.95" customHeight="1">
      <c r="B58" s="99"/>
      <c r="D58" s="100" t="s">
        <v>88</v>
      </c>
      <c r="E58" s="101"/>
      <c r="F58" s="101"/>
      <c r="G58" s="101"/>
      <c r="H58" s="101"/>
      <c r="I58" s="101"/>
      <c r="J58" s="102">
        <f>J167</f>
        <v>0</v>
      </c>
      <c r="L58" s="99"/>
    </row>
    <row r="59" spans="2:47" s="9" customFormat="1" ht="19.95" customHeight="1">
      <c r="B59" s="99"/>
      <c r="D59" s="100" t="s">
        <v>89</v>
      </c>
      <c r="E59" s="101"/>
      <c r="F59" s="101"/>
      <c r="G59" s="101"/>
      <c r="H59" s="101"/>
      <c r="I59" s="101"/>
      <c r="J59" s="102">
        <f>J172</f>
        <v>0</v>
      </c>
      <c r="L59" s="99"/>
    </row>
    <row r="60" spans="2:47" s="9" customFormat="1" ht="19.95" customHeight="1">
      <c r="B60" s="99"/>
      <c r="D60" s="100" t="s">
        <v>90</v>
      </c>
      <c r="E60" s="101"/>
      <c r="F60" s="101"/>
      <c r="G60" s="101"/>
      <c r="H60" s="101"/>
      <c r="I60" s="101"/>
      <c r="J60" s="102">
        <f>J228</f>
        <v>0</v>
      </c>
      <c r="L60" s="99"/>
    </row>
    <row r="61" spans="2:47" s="9" customFormat="1" ht="19.95" customHeight="1">
      <c r="B61" s="99"/>
      <c r="D61" s="100" t="s">
        <v>91</v>
      </c>
      <c r="E61" s="101"/>
      <c r="F61" s="101"/>
      <c r="G61" s="101"/>
      <c r="H61" s="101"/>
      <c r="I61" s="101"/>
      <c r="J61" s="102">
        <f>J231</f>
        <v>0</v>
      </c>
      <c r="L61" s="99"/>
    </row>
    <row r="62" spans="2:47" s="9" customFormat="1" ht="19.95" customHeight="1">
      <c r="B62" s="99"/>
      <c r="D62" s="100" t="s">
        <v>92</v>
      </c>
      <c r="E62" s="101"/>
      <c r="F62" s="101"/>
      <c r="G62" s="101"/>
      <c r="H62" s="101"/>
      <c r="I62" s="101"/>
      <c r="J62" s="102">
        <f>J257</f>
        <v>0</v>
      </c>
      <c r="L62" s="99"/>
    </row>
    <row r="63" spans="2:47" s="9" customFormat="1" ht="19.95" customHeight="1">
      <c r="B63" s="99"/>
      <c r="D63" s="100" t="s">
        <v>93</v>
      </c>
      <c r="E63" s="101"/>
      <c r="F63" s="101"/>
      <c r="G63" s="101"/>
      <c r="H63" s="101"/>
      <c r="I63" s="101"/>
      <c r="J63" s="102">
        <f>J279</f>
        <v>0</v>
      </c>
      <c r="L63" s="99"/>
    </row>
    <row r="64" spans="2:47" s="9" customFormat="1" ht="14.85" customHeight="1">
      <c r="B64" s="99"/>
      <c r="D64" s="100" t="s">
        <v>94</v>
      </c>
      <c r="E64" s="101"/>
      <c r="F64" s="101"/>
      <c r="G64" s="101"/>
      <c r="H64" s="101"/>
      <c r="I64" s="101"/>
      <c r="J64" s="102">
        <f>J307</f>
        <v>0</v>
      </c>
      <c r="L64" s="99"/>
    </row>
    <row r="65" spans="2:12" s="9" customFormat="1" ht="19.95" customHeight="1">
      <c r="B65" s="99"/>
      <c r="D65" s="100" t="s">
        <v>95</v>
      </c>
      <c r="E65" s="101"/>
      <c r="F65" s="101"/>
      <c r="G65" s="101"/>
      <c r="H65" s="101"/>
      <c r="I65" s="101"/>
      <c r="J65" s="102">
        <f>J327</f>
        <v>0</v>
      </c>
      <c r="L65" s="99"/>
    </row>
    <row r="66" spans="2:12" s="9" customFormat="1" ht="19.95" customHeight="1">
      <c r="B66" s="99"/>
      <c r="D66" s="100" t="s">
        <v>96</v>
      </c>
      <c r="E66" s="101"/>
      <c r="F66" s="101"/>
      <c r="G66" s="101"/>
      <c r="H66" s="101"/>
      <c r="I66" s="101"/>
      <c r="J66" s="102">
        <f>J394</f>
        <v>0</v>
      </c>
      <c r="L66" s="99"/>
    </row>
    <row r="67" spans="2:12" s="9" customFormat="1" ht="19.95" customHeight="1">
      <c r="B67" s="99"/>
      <c r="D67" s="100" t="s">
        <v>97</v>
      </c>
      <c r="E67" s="101"/>
      <c r="F67" s="101"/>
      <c r="G67" s="101"/>
      <c r="H67" s="101"/>
      <c r="I67" s="101"/>
      <c r="J67" s="102">
        <f>J407</f>
        <v>0</v>
      </c>
      <c r="L67" s="99"/>
    </row>
    <row r="68" spans="2:12" s="9" customFormat="1" ht="19.95" customHeight="1">
      <c r="B68" s="99"/>
      <c r="D68" s="100" t="s">
        <v>98</v>
      </c>
      <c r="E68" s="101"/>
      <c r="F68" s="101"/>
      <c r="G68" s="101"/>
      <c r="H68" s="101"/>
      <c r="I68" s="101"/>
      <c r="J68" s="102">
        <f>J462</f>
        <v>0</v>
      </c>
      <c r="L68" s="99"/>
    </row>
    <row r="69" spans="2:12" s="9" customFormat="1" ht="19.95" customHeight="1">
      <c r="B69" s="99"/>
      <c r="D69" s="100" t="s">
        <v>99</v>
      </c>
      <c r="E69" s="101"/>
      <c r="F69" s="101"/>
      <c r="G69" s="101"/>
      <c r="H69" s="101"/>
      <c r="I69" s="101"/>
      <c r="J69" s="102">
        <f>J473</f>
        <v>0</v>
      </c>
      <c r="L69" s="99"/>
    </row>
    <row r="70" spans="2:12" s="8" customFormat="1" ht="24.9" customHeight="1">
      <c r="B70" s="95"/>
      <c r="D70" s="96" t="s">
        <v>100</v>
      </c>
      <c r="E70" s="97"/>
      <c r="F70" s="97"/>
      <c r="G70" s="97"/>
      <c r="H70" s="97"/>
      <c r="I70" s="97"/>
      <c r="J70" s="98">
        <f>J476</f>
        <v>0</v>
      </c>
      <c r="L70" s="95"/>
    </row>
    <row r="71" spans="2:12" s="9" customFormat="1" ht="19.95" customHeight="1">
      <c r="B71" s="99"/>
      <c r="D71" s="100" t="s">
        <v>101</v>
      </c>
      <c r="E71" s="101"/>
      <c r="F71" s="101"/>
      <c r="G71" s="101"/>
      <c r="H71" s="101"/>
      <c r="I71" s="101"/>
      <c r="J71" s="102">
        <f>J477</f>
        <v>0</v>
      </c>
      <c r="L71" s="99"/>
    </row>
    <row r="72" spans="2:12" s="9" customFormat="1" ht="19.95" customHeight="1">
      <c r="B72" s="99"/>
      <c r="D72" s="100" t="s">
        <v>102</v>
      </c>
      <c r="E72" s="101"/>
      <c r="F72" s="101"/>
      <c r="G72" s="101"/>
      <c r="H72" s="101"/>
      <c r="I72" s="101"/>
      <c r="J72" s="102">
        <f>J498</f>
        <v>0</v>
      </c>
      <c r="L72" s="99"/>
    </row>
    <row r="73" spans="2:12" s="9" customFormat="1" ht="19.95" customHeight="1">
      <c r="B73" s="99"/>
      <c r="D73" s="100" t="s">
        <v>103</v>
      </c>
      <c r="E73" s="101"/>
      <c r="F73" s="101"/>
      <c r="G73" s="101"/>
      <c r="H73" s="101"/>
      <c r="I73" s="101"/>
      <c r="J73" s="102">
        <f>J527</f>
        <v>0</v>
      </c>
      <c r="L73" s="99"/>
    </row>
    <row r="74" spans="2:12" s="9" customFormat="1" ht="19.95" customHeight="1">
      <c r="B74" s="99"/>
      <c r="D74" s="100" t="s">
        <v>104</v>
      </c>
      <c r="E74" s="101"/>
      <c r="F74" s="101"/>
      <c r="G74" s="101"/>
      <c r="H74" s="101"/>
      <c r="I74" s="101"/>
      <c r="J74" s="102">
        <f>J560</f>
        <v>0</v>
      </c>
      <c r="L74" s="99"/>
    </row>
    <row r="75" spans="2:12" s="9" customFormat="1" ht="19.95" customHeight="1">
      <c r="B75" s="99"/>
      <c r="D75" s="100" t="s">
        <v>105</v>
      </c>
      <c r="E75" s="101"/>
      <c r="F75" s="101"/>
      <c r="G75" s="101"/>
      <c r="H75" s="101"/>
      <c r="I75" s="101"/>
      <c r="J75" s="102">
        <f>J626</f>
        <v>0</v>
      </c>
      <c r="L75" s="99"/>
    </row>
    <row r="76" spans="2:12" s="9" customFormat="1" ht="19.95" customHeight="1">
      <c r="B76" s="99"/>
      <c r="D76" s="100" t="s">
        <v>106</v>
      </c>
      <c r="E76" s="101"/>
      <c r="F76" s="101"/>
      <c r="G76" s="101"/>
      <c r="H76" s="101"/>
      <c r="I76" s="101"/>
      <c r="J76" s="102">
        <f>J640</f>
        <v>0</v>
      </c>
      <c r="L76" s="99"/>
    </row>
    <row r="77" spans="2:12" s="9" customFormat="1" ht="14.85" customHeight="1">
      <c r="B77" s="99"/>
      <c r="D77" s="100" t="s">
        <v>107</v>
      </c>
      <c r="E77" s="101"/>
      <c r="F77" s="101"/>
      <c r="G77" s="101"/>
      <c r="H77" s="101"/>
      <c r="I77" s="101"/>
      <c r="J77" s="102">
        <f>J642</f>
        <v>0</v>
      </c>
      <c r="L77" s="99"/>
    </row>
    <row r="78" spans="2:12" s="9" customFormat="1" ht="19.95" customHeight="1">
      <c r="B78" s="99"/>
      <c r="D78" s="100" t="s">
        <v>108</v>
      </c>
      <c r="E78" s="101"/>
      <c r="F78" s="101"/>
      <c r="G78" s="101"/>
      <c r="H78" s="101"/>
      <c r="I78" s="101"/>
      <c r="J78" s="102">
        <f>J665</f>
        <v>0</v>
      </c>
      <c r="L78" s="99"/>
    </row>
    <row r="79" spans="2:12" s="9" customFormat="1" ht="19.95" customHeight="1">
      <c r="B79" s="99"/>
      <c r="D79" s="100" t="s">
        <v>109</v>
      </c>
      <c r="E79" s="101"/>
      <c r="F79" s="101"/>
      <c r="G79" s="101"/>
      <c r="H79" s="101"/>
      <c r="I79" s="101"/>
      <c r="J79" s="102">
        <f>J771</f>
        <v>0</v>
      </c>
      <c r="L79" s="99"/>
    </row>
    <row r="80" spans="2:12" s="9" customFormat="1" ht="19.95" customHeight="1">
      <c r="B80" s="99"/>
      <c r="D80" s="100" t="s">
        <v>110</v>
      </c>
      <c r="E80" s="101"/>
      <c r="F80" s="101"/>
      <c r="G80" s="101"/>
      <c r="H80" s="101"/>
      <c r="I80" s="101"/>
      <c r="J80" s="102">
        <f>J804</f>
        <v>0</v>
      </c>
      <c r="L80" s="99"/>
    </row>
    <row r="81" spans="2:12" s="9" customFormat="1" ht="19.95" customHeight="1">
      <c r="B81" s="99"/>
      <c r="D81" s="100" t="s">
        <v>111</v>
      </c>
      <c r="E81" s="101"/>
      <c r="F81" s="101"/>
      <c r="G81" s="101"/>
      <c r="H81" s="101"/>
      <c r="I81" s="101"/>
      <c r="J81" s="102">
        <f>J819</f>
        <v>0</v>
      </c>
      <c r="L81" s="99"/>
    </row>
    <row r="82" spans="2:12" s="9" customFormat="1" ht="14.85" customHeight="1">
      <c r="B82" s="99"/>
      <c r="D82" s="100" t="s">
        <v>112</v>
      </c>
      <c r="E82" s="101"/>
      <c r="F82" s="101"/>
      <c r="G82" s="101"/>
      <c r="H82" s="101"/>
      <c r="I82" s="101"/>
      <c r="J82" s="102">
        <f>J833</f>
        <v>0</v>
      </c>
      <c r="L82" s="99"/>
    </row>
    <row r="83" spans="2:12" s="9" customFormat="1" ht="19.95" customHeight="1">
      <c r="B83" s="99"/>
      <c r="D83" s="100" t="s">
        <v>113</v>
      </c>
      <c r="E83" s="101"/>
      <c r="F83" s="101"/>
      <c r="G83" s="101"/>
      <c r="H83" s="101"/>
      <c r="I83" s="101"/>
      <c r="J83" s="102">
        <f>J837</f>
        <v>0</v>
      </c>
      <c r="L83" s="99"/>
    </row>
    <row r="84" spans="2:12" s="9" customFormat="1" ht="19.95" customHeight="1">
      <c r="B84" s="99"/>
      <c r="D84" s="100" t="s">
        <v>114</v>
      </c>
      <c r="E84" s="101"/>
      <c r="F84" s="101"/>
      <c r="G84" s="101"/>
      <c r="H84" s="101"/>
      <c r="I84" s="101"/>
      <c r="J84" s="102">
        <f>J870</f>
        <v>0</v>
      </c>
      <c r="L84" s="99"/>
    </row>
    <row r="85" spans="2:12" s="9" customFormat="1" ht="19.95" customHeight="1">
      <c r="B85" s="99"/>
      <c r="D85" s="100" t="s">
        <v>115</v>
      </c>
      <c r="E85" s="101"/>
      <c r="F85" s="101"/>
      <c r="G85" s="101"/>
      <c r="H85" s="101"/>
      <c r="I85" s="101"/>
      <c r="J85" s="102">
        <f>J880</f>
        <v>0</v>
      </c>
      <c r="L85" s="99"/>
    </row>
    <row r="86" spans="2:12" s="9" customFormat="1" ht="19.95" customHeight="1">
      <c r="B86" s="99"/>
      <c r="D86" s="100" t="s">
        <v>116</v>
      </c>
      <c r="E86" s="101"/>
      <c r="F86" s="101"/>
      <c r="G86" s="101"/>
      <c r="H86" s="101"/>
      <c r="I86" s="101"/>
      <c r="J86" s="102">
        <f>J901</f>
        <v>0</v>
      </c>
      <c r="L86" s="99"/>
    </row>
    <row r="87" spans="2:12" s="9" customFormat="1" ht="19.95" customHeight="1">
      <c r="B87" s="99"/>
      <c r="D87" s="100" t="s">
        <v>117</v>
      </c>
      <c r="E87" s="101"/>
      <c r="F87" s="101"/>
      <c r="G87" s="101"/>
      <c r="H87" s="101"/>
      <c r="I87" s="101"/>
      <c r="J87" s="102">
        <f>J918</f>
        <v>0</v>
      </c>
      <c r="L87" s="99"/>
    </row>
    <row r="88" spans="2:12" s="9" customFormat="1" ht="14.85" customHeight="1">
      <c r="B88" s="99"/>
      <c r="D88" s="100" t="s">
        <v>118</v>
      </c>
      <c r="E88" s="101"/>
      <c r="F88" s="101"/>
      <c r="G88" s="101"/>
      <c r="H88" s="101"/>
      <c r="I88" s="101"/>
      <c r="J88" s="102">
        <f>J1007</f>
        <v>0</v>
      </c>
      <c r="L88" s="99"/>
    </row>
    <row r="89" spans="2:12" s="9" customFormat="1" ht="19.95" customHeight="1">
      <c r="B89" s="99"/>
      <c r="D89" s="100" t="s">
        <v>119</v>
      </c>
      <c r="E89" s="101"/>
      <c r="F89" s="101"/>
      <c r="G89" s="101"/>
      <c r="H89" s="101"/>
      <c r="I89" s="101"/>
      <c r="J89" s="102">
        <f>J1026</f>
        <v>0</v>
      </c>
      <c r="L89" s="99"/>
    </row>
    <row r="90" spans="2:12" s="9" customFormat="1" ht="19.95" customHeight="1">
      <c r="B90" s="99"/>
      <c r="D90" s="100" t="s">
        <v>120</v>
      </c>
      <c r="E90" s="101"/>
      <c r="F90" s="101"/>
      <c r="G90" s="101"/>
      <c r="H90" s="101"/>
      <c r="I90" s="101"/>
      <c r="J90" s="102">
        <f>J1031</f>
        <v>0</v>
      </c>
      <c r="L90" s="99"/>
    </row>
    <row r="91" spans="2:12" s="9" customFormat="1" ht="19.95" customHeight="1">
      <c r="B91" s="99"/>
      <c r="D91" s="100" t="s">
        <v>121</v>
      </c>
      <c r="E91" s="101"/>
      <c r="F91" s="101"/>
      <c r="G91" s="101"/>
      <c r="H91" s="101"/>
      <c r="I91" s="101"/>
      <c r="J91" s="102">
        <f>J1055</f>
        <v>0</v>
      </c>
      <c r="L91" s="99"/>
    </row>
    <row r="92" spans="2:12" s="9" customFormat="1" ht="19.95" customHeight="1">
      <c r="B92" s="99"/>
      <c r="D92" s="100" t="s">
        <v>122</v>
      </c>
      <c r="E92" s="101"/>
      <c r="F92" s="101"/>
      <c r="G92" s="101"/>
      <c r="H92" s="101"/>
      <c r="I92" s="101"/>
      <c r="J92" s="102">
        <f>J1111</f>
        <v>0</v>
      </c>
      <c r="L92" s="99"/>
    </row>
    <row r="93" spans="2:12" s="9" customFormat="1" ht="19.95" customHeight="1">
      <c r="B93" s="99"/>
      <c r="D93" s="100" t="s">
        <v>123</v>
      </c>
      <c r="E93" s="101"/>
      <c r="F93" s="101"/>
      <c r="G93" s="101"/>
      <c r="H93" s="101"/>
      <c r="I93" s="101"/>
      <c r="J93" s="102">
        <f>J1148</f>
        <v>0</v>
      </c>
      <c r="L93" s="99"/>
    </row>
    <row r="94" spans="2:12" s="9" customFormat="1" ht="19.95" customHeight="1">
      <c r="B94" s="99"/>
      <c r="D94" s="100" t="s">
        <v>124</v>
      </c>
      <c r="E94" s="101"/>
      <c r="F94" s="101"/>
      <c r="G94" s="101"/>
      <c r="H94" s="101"/>
      <c r="I94" s="101"/>
      <c r="J94" s="102">
        <f>J1203</f>
        <v>0</v>
      </c>
      <c r="L94" s="99"/>
    </row>
    <row r="95" spans="2:12" s="9" customFormat="1" ht="19.95" customHeight="1">
      <c r="B95" s="99"/>
      <c r="D95" s="100" t="s">
        <v>125</v>
      </c>
      <c r="E95" s="101"/>
      <c r="F95" s="101"/>
      <c r="G95" s="101"/>
      <c r="H95" s="101"/>
      <c r="I95" s="101"/>
      <c r="J95" s="102">
        <f>J1208</f>
        <v>0</v>
      </c>
      <c r="L95" s="99"/>
    </row>
    <row r="96" spans="2:12" s="8" customFormat="1" ht="24.9" customHeight="1">
      <c r="B96" s="95"/>
      <c r="D96" s="96" t="s">
        <v>126</v>
      </c>
      <c r="E96" s="97"/>
      <c r="F96" s="97"/>
      <c r="G96" s="97"/>
      <c r="H96" s="97"/>
      <c r="I96" s="97"/>
      <c r="J96" s="98">
        <f>J1225</f>
        <v>0</v>
      </c>
      <c r="L96" s="95"/>
    </row>
    <row r="97" spans="2:12" s="8" customFormat="1" ht="24.9" customHeight="1">
      <c r="B97" s="95"/>
      <c r="D97" s="96" t="s">
        <v>127</v>
      </c>
      <c r="E97" s="97"/>
      <c r="F97" s="97"/>
      <c r="G97" s="97"/>
      <c r="H97" s="97"/>
      <c r="I97" s="97"/>
      <c r="J97" s="98">
        <f>J1258</f>
        <v>0</v>
      </c>
      <c r="L97" s="95"/>
    </row>
    <row r="98" spans="2:12" s="8" customFormat="1" ht="24.9" customHeight="1">
      <c r="B98" s="95"/>
      <c r="D98" s="96" t="s">
        <v>128</v>
      </c>
      <c r="E98" s="97"/>
      <c r="F98" s="97"/>
      <c r="G98" s="97"/>
      <c r="H98" s="97"/>
      <c r="I98" s="97"/>
      <c r="J98" s="98">
        <f>J1311</f>
        <v>0</v>
      </c>
      <c r="L98" s="95"/>
    </row>
    <row r="99" spans="2:12" s="8" customFormat="1" ht="24.9" customHeight="1">
      <c r="B99" s="95"/>
      <c r="D99" s="96" t="s">
        <v>129</v>
      </c>
      <c r="E99" s="97"/>
      <c r="F99" s="97"/>
      <c r="G99" s="97"/>
      <c r="H99" s="97"/>
      <c r="I99" s="97"/>
      <c r="J99" s="98">
        <f>J1337</f>
        <v>0</v>
      </c>
      <c r="L99" s="95"/>
    </row>
    <row r="100" spans="2:12" s="8" customFormat="1" ht="24.9" customHeight="1">
      <c r="B100" s="95"/>
      <c r="D100" s="96" t="s">
        <v>130</v>
      </c>
      <c r="E100" s="97"/>
      <c r="F100" s="97"/>
      <c r="G100" s="97"/>
      <c r="H100" s="97"/>
      <c r="I100" s="97"/>
      <c r="J100" s="98">
        <f>J1380</f>
        <v>0</v>
      </c>
      <c r="L100" s="95"/>
    </row>
    <row r="101" spans="2:12" s="8" customFormat="1" ht="24.9" customHeight="1">
      <c r="B101" s="95"/>
      <c r="D101" s="96" t="s">
        <v>131</v>
      </c>
      <c r="E101" s="97"/>
      <c r="F101" s="97"/>
      <c r="G101" s="97"/>
      <c r="H101" s="97"/>
      <c r="I101" s="97"/>
      <c r="J101" s="98">
        <f>J1394</f>
        <v>0</v>
      </c>
      <c r="L101" s="95"/>
    </row>
    <row r="102" spans="2:12" s="9" customFormat="1" ht="19.95" customHeight="1">
      <c r="B102" s="99"/>
      <c r="D102" s="100" t="s">
        <v>132</v>
      </c>
      <c r="E102" s="101"/>
      <c r="F102" s="101"/>
      <c r="G102" s="101"/>
      <c r="H102" s="101"/>
      <c r="I102" s="101"/>
      <c r="J102" s="102">
        <f>J1395</f>
        <v>0</v>
      </c>
      <c r="L102" s="99"/>
    </row>
    <row r="103" spans="2:12" s="9" customFormat="1" ht="19.95" customHeight="1">
      <c r="B103" s="99"/>
      <c r="D103" s="100" t="s">
        <v>133</v>
      </c>
      <c r="E103" s="101"/>
      <c r="F103" s="101"/>
      <c r="G103" s="101"/>
      <c r="H103" s="101"/>
      <c r="I103" s="101"/>
      <c r="J103" s="102">
        <f>J1405</f>
        <v>0</v>
      </c>
      <c r="L103" s="99"/>
    </row>
    <row r="104" spans="2:12" s="9" customFormat="1" ht="19.95" customHeight="1">
      <c r="B104" s="99"/>
      <c r="D104" s="100" t="s">
        <v>134</v>
      </c>
      <c r="E104" s="101"/>
      <c r="F104" s="101"/>
      <c r="G104" s="101"/>
      <c r="H104" s="101"/>
      <c r="I104" s="101"/>
      <c r="J104" s="102">
        <f>J1416</f>
        <v>0</v>
      </c>
      <c r="L104" s="99"/>
    </row>
    <row r="105" spans="2:12" s="9" customFormat="1" ht="19.95" customHeight="1">
      <c r="B105" s="99"/>
      <c r="D105" s="100" t="s">
        <v>135</v>
      </c>
      <c r="E105" s="101"/>
      <c r="F105" s="101"/>
      <c r="G105" s="101"/>
      <c r="H105" s="101"/>
      <c r="I105" s="101"/>
      <c r="J105" s="102">
        <f>J1423</f>
        <v>0</v>
      </c>
      <c r="L105" s="99"/>
    </row>
    <row r="106" spans="2:12" s="9" customFormat="1" ht="19.95" customHeight="1">
      <c r="B106" s="99"/>
      <c r="D106" s="100" t="s">
        <v>136</v>
      </c>
      <c r="E106" s="101"/>
      <c r="F106" s="101"/>
      <c r="G106" s="101"/>
      <c r="H106" s="101"/>
      <c r="I106" s="101"/>
      <c r="J106" s="102">
        <f>J1427</f>
        <v>0</v>
      </c>
      <c r="L106" s="99"/>
    </row>
    <row r="107" spans="2:12" s="9" customFormat="1" ht="19.95" customHeight="1">
      <c r="B107" s="99"/>
      <c r="D107" s="100" t="s">
        <v>137</v>
      </c>
      <c r="E107" s="101"/>
      <c r="F107" s="101"/>
      <c r="G107" s="101"/>
      <c r="H107" s="101"/>
      <c r="I107" s="101"/>
      <c r="J107" s="102">
        <f>J1431</f>
        <v>0</v>
      </c>
      <c r="L107" s="99"/>
    </row>
    <row r="108" spans="2:12" s="1" customFormat="1" ht="21.75" customHeight="1">
      <c r="B108" s="33"/>
      <c r="L108" s="33"/>
    </row>
    <row r="109" spans="2:12" s="1" customFormat="1" ht="6.9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3"/>
    </row>
    <row r="113" spans="2:65" s="1" customFormat="1" ht="6.9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3"/>
    </row>
    <row r="114" spans="2:65" s="1" customFormat="1" ht="24.9" customHeight="1">
      <c r="B114" s="33"/>
      <c r="C114" s="22" t="s">
        <v>138</v>
      </c>
      <c r="L114" s="33"/>
    </row>
    <row r="115" spans="2:65" s="1" customFormat="1" ht="6.9" customHeight="1">
      <c r="B115" s="33"/>
      <c r="L115" s="33"/>
    </row>
    <row r="116" spans="2:65" s="1" customFormat="1" ht="12" customHeight="1">
      <c r="B116" s="33"/>
      <c r="C116" s="28" t="s">
        <v>16</v>
      </c>
      <c r="L116" s="33"/>
    </row>
    <row r="117" spans="2:65" s="1" customFormat="1" ht="16.5" customHeight="1">
      <c r="B117" s="33"/>
      <c r="E117" s="274" t="str">
        <f>E7</f>
        <v>Stavební úpravy pro pasovou linku ve 3. NP objektu VZ I</v>
      </c>
      <c r="F117" s="306"/>
      <c r="G117" s="306"/>
      <c r="H117" s="306"/>
      <c r="L117" s="33"/>
    </row>
    <row r="118" spans="2:65" s="1" customFormat="1" ht="6.9" customHeight="1">
      <c r="B118" s="33"/>
      <c r="L118" s="33"/>
    </row>
    <row r="119" spans="2:65" s="1" customFormat="1" ht="12" customHeight="1">
      <c r="B119" s="33"/>
      <c r="C119" s="28" t="s">
        <v>21</v>
      </c>
      <c r="F119" s="26" t="str">
        <f>F10</f>
        <v>Praha</v>
      </c>
      <c r="I119" s="28" t="s">
        <v>23</v>
      </c>
      <c r="J119" s="50" t="str">
        <f>IF(J10="","",J10)</f>
        <v>2. 2. 2025</v>
      </c>
      <c r="L119" s="33"/>
    </row>
    <row r="120" spans="2:65" s="1" customFormat="1" ht="6.9" customHeight="1">
      <c r="B120" s="33"/>
      <c r="L120" s="33"/>
    </row>
    <row r="121" spans="2:65" s="1" customFormat="1" ht="40.200000000000003" customHeight="1">
      <c r="B121" s="33"/>
      <c r="C121" s="28" t="s">
        <v>25</v>
      </c>
      <c r="F121" s="26" t="str">
        <f>E13</f>
        <v>Státní tiskárna cenin, a.s. Růžová 943/6, Praha 1</v>
      </c>
      <c r="I121" s="28" t="s">
        <v>31</v>
      </c>
      <c r="J121" s="31" t="str">
        <f>E19</f>
        <v>Ateliér A4 s.r.o., Ruzská 971/92, Praha 10</v>
      </c>
      <c r="L121" s="33"/>
    </row>
    <row r="122" spans="2:65" s="1" customFormat="1" ht="40.200000000000003" customHeight="1">
      <c r="B122" s="33"/>
      <c r="C122" s="28" t="s">
        <v>29</v>
      </c>
      <c r="F122" s="26" t="str">
        <f>IF(E16="","",E16)</f>
        <v>Vyplň údaj</v>
      </c>
      <c r="I122" s="28" t="s">
        <v>34</v>
      </c>
      <c r="J122" s="31" t="str">
        <f>E22</f>
        <v>Pavel Otruba, OTRUBA &amp; PARTNER, s.r.o.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03"/>
      <c r="C124" s="104" t="s">
        <v>139</v>
      </c>
      <c r="D124" s="105" t="s">
        <v>58</v>
      </c>
      <c r="E124" s="105" t="s">
        <v>54</v>
      </c>
      <c r="F124" s="105" t="s">
        <v>55</v>
      </c>
      <c r="G124" s="105" t="s">
        <v>140</v>
      </c>
      <c r="H124" s="105" t="s">
        <v>141</v>
      </c>
      <c r="I124" s="105" t="s">
        <v>142</v>
      </c>
      <c r="J124" s="105" t="s">
        <v>84</v>
      </c>
      <c r="K124" s="106" t="s">
        <v>143</v>
      </c>
      <c r="L124" s="103"/>
      <c r="M124" s="57" t="s">
        <v>19</v>
      </c>
      <c r="N124" s="58" t="s">
        <v>43</v>
      </c>
      <c r="O124" s="58" t="s">
        <v>144</v>
      </c>
      <c r="P124" s="58" t="s">
        <v>145</v>
      </c>
      <c r="Q124" s="58" t="s">
        <v>146</v>
      </c>
      <c r="R124" s="58" t="s">
        <v>147</v>
      </c>
      <c r="S124" s="58" t="s">
        <v>148</v>
      </c>
      <c r="T124" s="59" t="s">
        <v>149</v>
      </c>
    </row>
    <row r="125" spans="2:65" s="1" customFormat="1" ht="22.95" customHeight="1">
      <c r="B125" s="33"/>
      <c r="C125" s="62" t="s">
        <v>150</v>
      </c>
      <c r="J125" s="107">
        <f>BK125</f>
        <v>0</v>
      </c>
      <c r="L125" s="33"/>
      <c r="M125" s="60"/>
      <c r="N125" s="51"/>
      <c r="O125" s="51"/>
      <c r="P125" s="108">
        <f>P126+P476+P1225+P1258+P1311+P1337+P1380+P1394</f>
        <v>0</v>
      </c>
      <c r="Q125" s="51"/>
      <c r="R125" s="108">
        <f>R126+R476+R1225+R1258+R1311+R1337+R1380+R1394</f>
        <v>29.946931179999996</v>
      </c>
      <c r="S125" s="51"/>
      <c r="T125" s="109">
        <f>T126+T476+T1225+T1258+T1311+T1337+T1380+T1394</f>
        <v>48.817525360000005</v>
      </c>
      <c r="AT125" s="18" t="s">
        <v>72</v>
      </c>
      <c r="AU125" s="18" t="s">
        <v>85</v>
      </c>
      <c r="BK125" s="110">
        <f>BK126+BK476+BK1225+BK1258+BK1311+BK1337+BK1380+BK1394</f>
        <v>0</v>
      </c>
    </row>
    <row r="126" spans="2:65" s="11" customFormat="1" ht="25.95" customHeight="1">
      <c r="B126" s="111"/>
      <c r="D126" s="112" t="s">
        <v>72</v>
      </c>
      <c r="E126" s="113" t="s">
        <v>151</v>
      </c>
      <c r="F126" s="113" t="s">
        <v>152</v>
      </c>
      <c r="I126" s="114"/>
      <c r="J126" s="115">
        <f>BK126</f>
        <v>0</v>
      </c>
      <c r="L126" s="111"/>
      <c r="M126" s="116"/>
      <c r="P126" s="117">
        <f>P127+P167+P172+P228+P231+P257+P279+P327+P394+P407+P462+P473</f>
        <v>0</v>
      </c>
      <c r="R126" s="117">
        <f>R127+R167+R172+R228+R231+R257+R279+R327+R394+R407+R462+R473</f>
        <v>25.505975049999996</v>
      </c>
      <c r="T126" s="118">
        <f>T127+T167+T172+T228+T231+T257+T279+T327+T394+T407+T462+T473</f>
        <v>41.021824000000002</v>
      </c>
      <c r="AR126" s="112" t="s">
        <v>78</v>
      </c>
      <c r="AT126" s="119" t="s">
        <v>72</v>
      </c>
      <c r="AU126" s="119" t="s">
        <v>73</v>
      </c>
      <c r="AY126" s="112" t="s">
        <v>153</v>
      </c>
      <c r="BK126" s="120">
        <f>BK127+BK167+BK172+BK228+BK231+BK257+BK279+BK327+BK394+BK407+BK462+BK473</f>
        <v>0</v>
      </c>
    </row>
    <row r="127" spans="2:65" s="11" customFormat="1" ht="22.95" customHeight="1">
      <c r="B127" s="111"/>
      <c r="D127" s="112" t="s">
        <v>72</v>
      </c>
      <c r="E127" s="121" t="s">
        <v>154</v>
      </c>
      <c r="F127" s="121" t="s">
        <v>155</v>
      </c>
      <c r="I127" s="114"/>
      <c r="J127" s="122">
        <f>BK127</f>
        <v>0</v>
      </c>
      <c r="L127" s="111"/>
      <c r="M127" s="116"/>
      <c r="P127" s="117">
        <f>SUM(P128:P166)</f>
        <v>0</v>
      </c>
      <c r="R127" s="117">
        <f>SUM(R128:R166)</f>
        <v>4.8664447399999995</v>
      </c>
      <c r="T127" s="118">
        <f>SUM(T128:T166)</f>
        <v>0</v>
      </c>
      <c r="AR127" s="112" t="s">
        <v>78</v>
      </c>
      <c r="AT127" s="119" t="s">
        <v>72</v>
      </c>
      <c r="AU127" s="119" t="s">
        <v>78</v>
      </c>
      <c r="AY127" s="112" t="s">
        <v>153</v>
      </c>
      <c r="BK127" s="120">
        <f>SUM(BK128:BK166)</f>
        <v>0</v>
      </c>
    </row>
    <row r="128" spans="2:65" s="1" customFormat="1" ht="37.950000000000003" customHeight="1">
      <c r="B128" s="33"/>
      <c r="C128" s="123" t="s">
        <v>78</v>
      </c>
      <c r="D128" s="123" t="s">
        <v>156</v>
      </c>
      <c r="E128" s="124" t="s">
        <v>157</v>
      </c>
      <c r="F128" s="125" t="s">
        <v>158</v>
      </c>
      <c r="G128" s="126" t="s">
        <v>159</v>
      </c>
      <c r="H128" s="127">
        <v>1.2569999999999999</v>
      </c>
      <c r="I128" s="128"/>
      <c r="J128" s="129">
        <f>ROUND(I128*H128,2)</f>
        <v>0</v>
      </c>
      <c r="K128" s="125" t="s">
        <v>160</v>
      </c>
      <c r="L128" s="33"/>
      <c r="M128" s="130" t="s">
        <v>19</v>
      </c>
      <c r="N128" s="131" t="s">
        <v>44</v>
      </c>
      <c r="P128" s="132">
        <f>O128*H128</f>
        <v>0</v>
      </c>
      <c r="Q128" s="132">
        <v>1.8774999999999999</v>
      </c>
      <c r="R128" s="132">
        <f>Q128*H128</f>
        <v>2.3600174999999997</v>
      </c>
      <c r="S128" s="132">
        <v>0</v>
      </c>
      <c r="T128" s="133">
        <f>S128*H128</f>
        <v>0</v>
      </c>
      <c r="AR128" s="134" t="s">
        <v>161</v>
      </c>
      <c r="AT128" s="134" t="s">
        <v>156</v>
      </c>
      <c r="AU128" s="134" t="s">
        <v>80</v>
      </c>
      <c r="AY128" s="18" t="s">
        <v>153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8" t="s">
        <v>78</v>
      </c>
      <c r="BK128" s="135">
        <f>ROUND(I128*H128,2)</f>
        <v>0</v>
      </c>
      <c r="BL128" s="18" t="s">
        <v>161</v>
      </c>
      <c r="BM128" s="134" t="s">
        <v>162</v>
      </c>
    </row>
    <row r="129" spans="2:65" s="1" customFormat="1">
      <c r="B129" s="33"/>
      <c r="D129" s="136" t="s">
        <v>163</v>
      </c>
      <c r="F129" s="137" t="s">
        <v>164</v>
      </c>
      <c r="I129" s="138"/>
      <c r="L129" s="33"/>
      <c r="M129" s="139"/>
      <c r="T129" s="54"/>
      <c r="AT129" s="18" t="s">
        <v>163</v>
      </c>
      <c r="AU129" s="18" t="s">
        <v>80</v>
      </c>
    </row>
    <row r="130" spans="2:65" s="12" customFormat="1">
      <c r="B130" s="140"/>
      <c r="D130" s="141" t="s">
        <v>165</v>
      </c>
      <c r="E130" s="142" t="s">
        <v>19</v>
      </c>
      <c r="F130" s="143" t="s">
        <v>166</v>
      </c>
      <c r="H130" s="142" t="s">
        <v>19</v>
      </c>
      <c r="I130" s="144"/>
      <c r="L130" s="140"/>
      <c r="M130" s="145"/>
      <c r="T130" s="146"/>
      <c r="AT130" s="142" t="s">
        <v>165</v>
      </c>
      <c r="AU130" s="142" t="s">
        <v>80</v>
      </c>
      <c r="AV130" s="12" t="s">
        <v>78</v>
      </c>
      <c r="AW130" s="12" t="s">
        <v>33</v>
      </c>
      <c r="AX130" s="12" t="s">
        <v>73</v>
      </c>
      <c r="AY130" s="142" t="s">
        <v>153</v>
      </c>
    </row>
    <row r="131" spans="2:65" s="13" customFormat="1">
      <c r="B131" s="147"/>
      <c r="D131" s="141" t="s">
        <v>165</v>
      </c>
      <c r="E131" s="148" t="s">
        <v>19</v>
      </c>
      <c r="F131" s="149" t="s">
        <v>167</v>
      </c>
      <c r="H131" s="150">
        <v>1.2569999999999999</v>
      </c>
      <c r="I131" s="151"/>
      <c r="L131" s="147"/>
      <c r="M131" s="152"/>
      <c r="T131" s="153"/>
      <c r="AT131" s="148" t="s">
        <v>165</v>
      </c>
      <c r="AU131" s="148" t="s">
        <v>80</v>
      </c>
      <c r="AV131" s="13" t="s">
        <v>80</v>
      </c>
      <c r="AW131" s="13" t="s">
        <v>33</v>
      </c>
      <c r="AX131" s="13" t="s">
        <v>78</v>
      </c>
      <c r="AY131" s="148" t="s">
        <v>153</v>
      </c>
    </row>
    <row r="132" spans="2:65" s="1" customFormat="1" ht="49.2" customHeight="1">
      <c r="B132" s="33"/>
      <c r="C132" s="123" t="s">
        <v>80</v>
      </c>
      <c r="D132" s="123" t="s">
        <v>156</v>
      </c>
      <c r="E132" s="124" t="s">
        <v>168</v>
      </c>
      <c r="F132" s="125" t="s">
        <v>169</v>
      </c>
      <c r="G132" s="126" t="s">
        <v>170</v>
      </c>
      <c r="H132" s="127">
        <v>1.2350000000000001</v>
      </c>
      <c r="I132" s="128"/>
      <c r="J132" s="129">
        <f>ROUND(I132*H132,2)</f>
        <v>0</v>
      </c>
      <c r="K132" s="125" t="s">
        <v>160</v>
      </c>
      <c r="L132" s="33"/>
      <c r="M132" s="130" t="s">
        <v>19</v>
      </c>
      <c r="N132" s="131" t="s">
        <v>44</v>
      </c>
      <c r="P132" s="132">
        <f>O132*H132</f>
        <v>0</v>
      </c>
      <c r="Q132" s="132">
        <v>6.1969999999999997E-2</v>
      </c>
      <c r="R132" s="132">
        <f>Q132*H132</f>
        <v>7.6532950000000002E-2</v>
      </c>
      <c r="S132" s="132">
        <v>0</v>
      </c>
      <c r="T132" s="133">
        <f>S132*H132</f>
        <v>0</v>
      </c>
      <c r="AR132" s="134" t="s">
        <v>161</v>
      </c>
      <c r="AT132" s="134" t="s">
        <v>156</v>
      </c>
      <c r="AU132" s="134" t="s">
        <v>80</v>
      </c>
      <c r="AY132" s="18" t="s">
        <v>153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8" t="s">
        <v>78</v>
      </c>
      <c r="BK132" s="135">
        <f>ROUND(I132*H132,2)</f>
        <v>0</v>
      </c>
      <c r="BL132" s="18" t="s">
        <v>161</v>
      </c>
      <c r="BM132" s="134" t="s">
        <v>171</v>
      </c>
    </row>
    <row r="133" spans="2:65" s="1" customFormat="1">
      <c r="B133" s="33"/>
      <c r="D133" s="136" t="s">
        <v>163</v>
      </c>
      <c r="F133" s="137" t="s">
        <v>172</v>
      </c>
      <c r="I133" s="138"/>
      <c r="L133" s="33"/>
      <c r="M133" s="139"/>
      <c r="T133" s="54"/>
      <c r="AT133" s="18" t="s">
        <v>163</v>
      </c>
      <c r="AU133" s="18" t="s">
        <v>80</v>
      </c>
    </row>
    <row r="134" spans="2:65" s="13" customFormat="1">
      <c r="B134" s="147"/>
      <c r="D134" s="141" t="s">
        <v>165</v>
      </c>
      <c r="E134" s="148" t="s">
        <v>19</v>
      </c>
      <c r="F134" s="149" t="s">
        <v>173</v>
      </c>
      <c r="H134" s="150">
        <v>1.2350000000000001</v>
      </c>
      <c r="I134" s="151"/>
      <c r="L134" s="147"/>
      <c r="M134" s="152"/>
      <c r="T134" s="153"/>
      <c r="AT134" s="148" t="s">
        <v>165</v>
      </c>
      <c r="AU134" s="148" t="s">
        <v>80</v>
      </c>
      <c r="AV134" s="13" t="s">
        <v>80</v>
      </c>
      <c r="AW134" s="13" t="s">
        <v>33</v>
      </c>
      <c r="AX134" s="13" t="s">
        <v>78</v>
      </c>
      <c r="AY134" s="148" t="s">
        <v>153</v>
      </c>
    </row>
    <row r="135" spans="2:65" s="1" customFormat="1" ht="37.950000000000003" customHeight="1">
      <c r="B135" s="33"/>
      <c r="C135" s="123" t="s">
        <v>154</v>
      </c>
      <c r="D135" s="123" t="s">
        <v>156</v>
      </c>
      <c r="E135" s="124" t="s">
        <v>174</v>
      </c>
      <c r="F135" s="125" t="s">
        <v>175</v>
      </c>
      <c r="G135" s="126" t="s">
        <v>170</v>
      </c>
      <c r="H135" s="127">
        <v>4.7460000000000004</v>
      </c>
      <c r="I135" s="128"/>
      <c r="J135" s="129">
        <f>ROUND(I135*H135,2)</f>
        <v>0</v>
      </c>
      <c r="K135" s="125" t="s">
        <v>160</v>
      </c>
      <c r="L135" s="33"/>
      <c r="M135" s="130" t="s">
        <v>19</v>
      </c>
      <c r="N135" s="131" t="s">
        <v>44</v>
      </c>
      <c r="P135" s="132">
        <f>O135*H135</f>
        <v>0</v>
      </c>
      <c r="Q135" s="132">
        <v>6.1719999999999997E-2</v>
      </c>
      <c r="R135" s="132">
        <f>Q135*H135</f>
        <v>0.29292312000000004</v>
      </c>
      <c r="S135" s="132">
        <v>0</v>
      </c>
      <c r="T135" s="133">
        <f>S135*H135</f>
        <v>0</v>
      </c>
      <c r="AR135" s="134" t="s">
        <v>161</v>
      </c>
      <c r="AT135" s="134" t="s">
        <v>156</v>
      </c>
      <c r="AU135" s="134" t="s">
        <v>80</v>
      </c>
      <c r="AY135" s="18" t="s">
        <v>153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8" t="s">
        <v>78</v>
      </c>
      <c r="BK135" s="135">
        <f>ROUND(I135*H135,2)</f>
        <v>0</v>
      </c>
      <c r="BL135" s="18" t="s">
        <v>161</v>
      </c>
      <c r="BM135" s="134" t="s">
        <v>176</v>
      </c>
    </row>
    <row r="136" spans="2:65" s="1" customFormat="1">
      <c r="B136" s="33"/>
      <c r="D136" s="136" t="s">
        <v>163</v>
      </c>
      <c r="F136" s="137" t="s">
        <v>177</v>
      </c>
      <c r="I136" s="138"/>
      <c r="L136" s="33"/>
      <c r="M136" s="139"/>
      <c r="T136" s="54"/>
      <c r="AT136" s="18" t="s">
        <v>163</v>
      </c>
      <c r="AU136" s="18" t="s">
        <v>80</v>
      </c>
    </row>
    <row r="137" spans="2:65" s="12" customFormat="1">
      <c r="B137" s="140"/>
      <c r="D137" s="141" t="s">
        <v>165</v>
      </c>
      <c r="E137" s="142" t="s">
        <v>19</v>
      </c>
      <c r="F137" s="143" t="s">
        <v>178</v>
      </c>
      <c r="H137" s="142" t="s">
        <v>19</v>
      </c>
      <c r="I137" s="144"/>
      <c r="L137" s="140"/>
      <c r="M137" s="145"/>
      <c r="T137" s="146"/>
      <c r="AT137" s="142" t="s">
        <v>165</v>
      </c>
      <c r="AU137" s="142" t="s">
        <v>80</v>
      </c>
      <c r="AV137" s="12" t="s">
        <v>78</v>
      </c>
      <c r="AW137" s="12" t="s">
        <v>33</v>
      </c>
      <c r="AX137" s="12" t="s">
        <v>73</v>
      </c>
      <c r="AY137" s="142" t="s">
        <v>153</v>
      </c>
    </row>
    <row r="138" spans="2:65" s="13" customFormat="1">
      <c r="B138" s="147"/>
      <c r="D138" s="141" t="s">
        <v>165</v>
      </c>
      <c r="E138" s="148" t="s">
        <v>19</v>
      </c>
      <c r="F138" s="149" t="s">
        <v>179</v>
      </c>
      <c r="H138" s="150">
        <v>2.8</v>
      </c>
      <c r="I138" s="151"/>
      <c r="L138" s="147"/>
      <c r="M138" s="152"/>
      <c r="T138" s="153"/>
      <c r="AT138" s="148" t="s">
        <v>165</v>
      </c>
      <c r="AU138" s="148" t="s">
        <v>80</v>
      </c>
      <c r="AV138" s="13" t="s">
        <v>80</v>
      </c>
      <c r="AW138" s="13" t="s">
        <v>33</v>
      </c>
      <c r="AX138" s="13" t="s">
        <v>73</v>
      </c>
      <c r="AY138" s="148" t="s">
        <v>153</v>
      </c>
    </row>
    <row r="139" spans="2:65" s="12" customFormat="1">
      <c r="B139" s="140"/>
      <c r="D139" s="141" t="s">
        <v>165</v>
      </c>
      <c r="E139" s="142" t="s">
        <v>19</v>
      </c>
      <c r="F139" s="143" t="s">
        <v>180</v>
      </c>
      <c r="H139" s="142" t="s">
        <v>19</v>
      </c>
      <c r="I139" s="144"/>
      <c r="L139" s="140"/>
      <c r="M139" s="145"/>
      <c r="T139" s="146"/>
      <c r="AT139" s="142" t="s">
        <v>165</v>
      </c>
      <c r="AU139" s="142" t="s">
        <v>80</v>
      </c>
      <c r="AV139" s="12" t="s">
        <v>78</v>
      </c>
      <c r="AW139" s="12" t="s">
        <v>33</v>
      </c>
      <c r="AX139" s="12" t="s">
        <v>73</v>
      </c>
      <c r="AY139" s="142" t="s">
        <v>153</v>
      </c>
    </row>
    <row r="140" spans="2:65" s="13" customFormat="1">
      <c r="B140" s="147"/>
      <c r="D140" s="141" t="s">
        <v>165</v>
      </c>
      <c r="E140" s="148" t="s">
        <v>19</v>
      </c>
      <c r="F140" s="149" t="s">
        <v>181</v>
      </c>
      <c r="H140" s="150">
        <v>1.946</v>
      </c>
      <c r="I140" s="151"/>
      <c r="L140" s="147"/>
      <c r="M140" s="152"/>
      <c r="T140" s="153"/>
      <c r="AT140" s="148" t="s">
        <v>165</v>
      </c>
      <c r="AU140" s="148" t="s">
        <v>80</v>
      </c>
      <c r="AV140" s="13" t="s">
        <v>80</v>
      </c>
      <c r="AW140" s="13" t="s">
        <v>33</v>
      </c>
      <c r="AX140" s="13" t="s">
        <v>73</v>
      </c>
      <c r="AY140" s="148" t="s">
        <v>153</v>
      </c>
    </row>
    <row r="141" spans="2:65" s="14" customFormat="1">
      <c r="B141" s="154"/>
      <c r="D141" s="141" t="s">
        <v>165</v>
      </c>
      <c r="E141" s="155" t="s">
        <v>19</v>
      </c>
      <c r="F141" s="156" t="s">
        <v>182</v>
      </c>
      <c r="H141" s="157">
        <v>4.7460000000000004</v>
      </c>
      <c r="I141" s="158"/>
      <c r="L141" s="154"/>
      <c r="M141" s="159"/>
      <c r="T141" s="160"/>
      <c r="AT141" s="155" t="s">
        <v>165</v>
      </c>
      <c r="AU141" s="155" t="s">
        <v>80</v>
      </c>
      <c r="AV141" s="14" t="s">
        <v>161</v>
      </c>
      <c r="AW141" s="14" t="s">
        <v>33</v>
      </c>
      <c r="AX141" s="14" t="s">
        <v>78</v>
      </c>
      <c r="AY141" s="155" t="s">
        <v>153</v>
      </c>
    </row>
    <row r="142" spans="2:65" s="1" customFormat="1" ht="37.950000000000003" customHeight="1">
      <c r="B142" s="33"/>
      <c r="C142" s="123" t="s">
        <v>161</v>
      </c>
      <c r="D142" s="123" t="s">
        <v>156</v>
      </c>
      <c r="E142" s="124" t="s">
        <v>183</v>
      </c>
      <c r="F142" s="125" t="s">
        <v>184</v>
      </c>
      <c r="G142" s="126" t="s">
        <v>170</v>
      </c>
      <c r="H142" s="127">
        <v>20.986000000000001</v>
      </c>
      <c r="I142" s="128"/>
      <c r="J142" s="129">
        <f>ROUND(I142*H142,2)</f>
        <v>0</v>
      </c>
      <c r="K142" s="125" t="s">
        <v>160</v>
      </c>
      <c r="L142" s="33"/>
      <c r="M142" s="130" t="s">
        <v>19</v>
      </c>
      <c r="N142" s="131" t="s">
        <v>44</v>
      </c>
      <c r="P142" s="132">
        <f>O142*H142</f>
        <v>0</v>
      </c>
      <c r="Q142" s="132">
        <v>6.9980000000000001E-2</v>
      </c>
      <c r="R142" s="132">
        <f>Q142*H142</f>
        <v>1.46860028</v>
      </c>
      <c r="S142" s="132">
        <v>0</v>
      </c>
      <c r="T142" s="133">
        <f>S142*H142</f>
        <v>0</v>
      </c>
      <c r="AR142" s="134" t="s">
        <v>161</v>
      </c>
      <c r="AT142" s="134" t="s">
        <v>156</v>
      </c>
      <c r="AU142" s="134" t="s">
        <v>80</v>
      </c>
      <c r="AY142" s="18" t="s">
        <v>153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8" t="s">
        <v>78</v>
      </c>
      <c r="BK142" s="135">
        <f>ROUND(I142*H142,2)</f>
        <v>0</v>
      </c>
      <c r="BL142" s="18" t="s">
        <v>161</v>
      </c>
      <c r="BM142" s="134" t="s">
        <v>185</v>
      </c>
    </row>
    <row r="143" spans="2:65" s="1" customFormat="1">
      <c r="B143" s="33"/>
      <c r="D143" s="136" t="s">
        <v>163</v>
      </c>
      <c r="F143" s="137" t="s">
        <v>186</v>
      </c>
      <c r="I143" s="138"/>
      <c r="L143" s="33"/>
      <c r="M143" s="139"/>
      <c r="T143" s="54"/>
      <c r="AT143" s="18" t="s">
        <v>163</v>
      </c>
      <c r="AU143" s="18" t="s">
        <v>80</v>
      </c>
    </row>
    <row r="144" spans="2:65" s="12" customFormat="1">
      <c r="B144" s="140"/>
      <c r="D144" s="141" t="s">
        <v>165</v>
      </c>
      <c r="E144" s="142" t="s">
        <v>19</v>
      </c>
      <c r="F144" s="143" t="s">
        <v>178</v>
      </c>
      <c r="H144" s="142" t="s">
        <v>19</v>
      </c>
      <c r="I144" s="144"/>
      <c r="L144" s="140"/>
      <c r="M144" s="145"/>
      <c r="T144" s="146"/>
      <c r="AT144" s="142" t="s">
        <v>165</v>
      </c>
      <c r="AU144" s="142" t="s">
        <v>80</v>
      </c>
      <c r="AV144" s="12" t="s">
        <v>78</v>
      </c>
      <c r="AW144" s="12" t="s">
        <v>33</v>
      </c>
      <c r="AX144" s="12" t="s">
        <v>73</v>
      </c>
      <c r="AY144" s="142" t="s">
        <v>153</v>
      </c>
    </row>
    <row r="145" spans="2:65" s="13" customFormat="1">
      <c r="B145" s="147"/>
      <c r="D145" s="141" t="s">
        <v>165</v>
      </c>
      <c r="E145" s="148" t="s">
        <v>19</v>
      </c>
      <c r="F145" s="149" t="s">
        <v>187</v>
      </c>
      <c r="H145" s="150">
        <v>3.556</v>
      </c>
      <c r="I145" s="151"/>
      <c r="L145" s="147"/>
      <c r="M145" s="152"/>
      <c r="T145" s="153"/>
      <c r="AT145" s="148" t="s">
        <v>165</v>
      </c>
      <c r="AU145" s="148" t="s">
        <v>80</v>
      </c>
      <c r="AV145" s="13" t="s">
        <v>80</v>
      </c>
      <c r="AW145" s="13" t="s">
        <v>33</v>
      </c>
      <c r="AX145" s="13" t="s">
        <v>73</v>
      </c>
      <c r="AY145" s="148" t="s">
        <v>153</v>
      </c>
    </row>
    <row r="146" spans="2:65" s="12" customFormat="1">
      <c r="B146" s="140"/>
      <c r="D146" s="141" t="s">
        <v>165</v>
      </c>
      <c r="E146" s="142" t="s">
        <v>19</v>
      </c>
      <c r="F146" s="143" t="s">
        <v>188</v>
      </c>
      <c r="H146" s="142" t="s">
        <v>19</v>
      </c>
      <c r="I146" s="144"/>
      <c r="L146" s="140"/>
      <c r="M146" s="145"/>
      <c r="T146" s="146"/>
      <c r="AT146" s="142" t="s">
        <v>165</v>
      </c>
      <c r="AU146" s="142" t="s">
        <v>80</v>
      </c>
      <c r="AV146" s="12" t="s">
        <v>78</v>
      </c>
      <c r="AW146" s="12" t="s">
        <v>33</v>
      </c>
      <c r="AX146" s="12" t="s">
        <v>73</v>
      </c>
      <c r="AY146" s="142" t="s">
        <v>153</v>
      </c>
    </row>
    <row r="147" spans="2:65" s="13" customFormat="1">
      <c r="B147" s="147"/>
      <c r="D147" s="141" t="s">
        <v>165</v>
      </c>
      <c r="E147" s="148" t="s">
        <v>19</v>
      </c>
      <c r="F147" s="149" t="s">
        <v>189</v>
      </c>
      <c r="H147" s="150">
        <v>17.43</v>
      </c>
      <c r="I147" s="151"/>
      <c r="L147" s="147"/>
      <c r="M147" s="152"/>
      <c r="T147" s="153"/>
      <c r="AT147" s="148" t="s">
        <v>165</v>
      </c>
      <c r="AU147" s="148" t="s">
        <v>80</v>
      </c>
      <c r="AV147" s="13" t="s">
        <v>80</v>
      </c>
      <c r="AW147" s="13" t="s">
        <v>33</v>
      </c>
      <c r="AX147" s="13" t="s">
        <v>73</v>
      </c>
      <c r="AY147" s="148" t="s">
        <v>153</v>
      </c>
    </row>
    <row r="148" spans="2:65" s="14" customFormat="1">
      <c r="B148" s="154"/>
      <c r="D148" s="141" t="s">
        <v>165</v>
      </c>
      <c r="E148" s="155" t="s">
        <v>19</v>
      </c>
      <c r="F148" s="156" t="s">
        <v>182</v>
      </c>
      <c r="H148" s="157">
        <v>20.986000000000001</v>
      </c>
      <c r="I148" s="158"/>
      <c r="L148" s="154"/>
      <c r="M148" s="159"/>
      <c r="T148" s="160"/>
      <c r="AT148" s="155" t="s">
        <v>165</v>
      </c>
      <c r="AU148" s="155" t="s">
        <v>80</v>
      </c>
      <c r="AV148" s="14" t="s">
        <v>161</v>
      </c>
      <c r="AW148" s="14" t="s">
        <v>33</v>
      </c>
      <c r="AX148" s="14" t="s">
        <v>78</v>
      </c>
      <c r="AY148" s="155" t="s">
        <v>153</v>
      </c>
    </row>
    <row r="149" spans="2:65" s="1" customFormat="1" ht="37.950000000000003" customHeight="1">
      <c r="B149" s="33"/>
      <c r="C149" s="123" t="s">
        <v>190</v>
      </c>
      <c r="D149" s="123" t="s">
        <v>156</v>
      </c>
      <c r="E149" s="124" t="s">
        <v>191</v>
      </c>
      <c r="F149" s="125" t="s">
        <v>192</v>
      </c>
      <c r="G149" s="126" t="s">
        <v>170</v>
      </c>
      <c r="H149" s="127">
        <v>2.7930000000000001</v>
      </c>
      <c r="I149" s="128"/>
      <c r="J149" s="129">
        <f>ROUND(I149*H149,2)</f>
        <v>0</v>
      </c>
      <c r="K149" s="125" t="s">
        <v>160</v>
      </c>
      <c r="L149" s="33"/>
      <c r="M149" s="130" t="s">
        <v>19</v>
      </c>
      <c r="N149" s="131" t="s">
        <v>44</v>
      </c>
      <c r="P149" s="132">
        <f>O149*H149</f>
        <v>0</v>
      </c>
      <c r="Q149" s="132">
        <v>5.4600000000000003E-2</v>
      </c>
      <c r="R149" s="132">
        <f>Q149*H149</f>
        <v>0.15249780000000002</v>
      </c>
      <c r="S149" s="132">
        <v>0</v>
      </c>
      <c r="T149" s="133">
        <f>S149*H149</f>
        <v>0</v>
      </c>
      <c r="AR149" s="134" t="s">
        <v>161</v>
      </c>
      <c r="AT149" s="134" t="s">
        <v>156</v>
      </c>
      <c r="AU149" s="134" t="s">
        <v>80</v>
      </c>
      <c r="AY149" s="18" t="s">
        <v>153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8" t="s">
        <v>78</v>
      </c>
      <c r="BK149" s="135">
        <f>ROUND(I149*H149,2)</f>
        <v>0</v>
      </c>
      <c r="BL149" s="18" t="s">
        <v>161</v>
      </c>
      <c r="BM149" s="134" t="s">
        <v>193</v>
      </c>
    </row>
    <row r="150" spans="2:65" s="1" customFormat="1">
      <c r="B150" s="33"/>
      <c r="D150" s="136" t="s">
        <v>163</v>
      </c>
      <c r="F150" s="137" t="s">
        <v>194</v>
      </c>
      <c r="I150" s="138"/>
      <c r="L150" s="33"/>
      <c r="M150" s="139"/>
      <c r="T150" s="54"/>
      <c r="AT150" s="18" t="s">
        <v>163</v>
      </c>
      <c r="AU150" s="18" t="s">
        <v>80</v>
      </c>
    </row>
    <row r="151" spans="2:65" s="12" customFormat="1">
      <c r="B151" s="140"/>
      <c r="D151" s="141" t="s">
        <v>165</v>
      </c>
      <c r="E151" s="142" t="s">
        <v>19</v>
      </c>
      <c r="F151" s="143" t="s">
        <v>195</v>
      </c>
      <c r="H151" s="142" t="s">
        <v>19</v>
      </c>
      <c r="I151" s="144"/>
      <c r="L151" s="140"/>
      <c r="M151" s="145"/>
      <c r="T151" s="146"/>
      <c r="AT151" s="142" t="s">
        <v>165</v>
      </c>
      <c r="AU151" s="142" t="s">
        <v>80</v>
      </c>
      <c r="AV151" s="12" t="s">
        <v>78</v>
      </c>
      <c r="AW151" s="12" t="s">
        <v>33</v>
      </c>
      <c r="AX151" s="12" t="s">
        <v>73</v>
      </c>
      <c r="AY151" s="142" t="s">
        <v>153</v>
      </c>
    </row>
    <row r="152" spans="2:65" s="13" customFormat="1">
      <c r="B152" s="147"/>
      <c r="D152" s="141" t="s">
        <v>165</v>
      </c>
      <c r="E152" s="148" t="s">
        <v>19</v>
      </c>
      <c r="F152" s="149" t="s">
        <v>196</v>
      </c>
      <c r="H152" s="150">
        <v>2.7930000000000001</v>
      </c>
      <c r="I152" s="151"/>
      <c r="L152" s="147"/>
      <c r="M152" s="152"/>
      <c r="T152" s="153"/>
      <c r="AT152" s="148" t="s">
        <v>165</v>
      </c>
      <c r="AU152" s="148" t="s">
        <v>80</v>
      </c>
      <c r="AV152" s="13" t="s">
        <v>80</v>
      </c>
      <c r="AW152" s="13" t="s">
        <v>33</v>
      </c>
      <c r="AX152" s="13" t="s">
        <v>78</v>
      </c>
      <c r="AY152" s="148" t="s">
        <v>153</v>
      </c>
    </row>
    <row r="153" spans="2:65" s="1" customFormat="1" ht="37.950000000000003" customHeight="1">
      <c r="B153" s="33"/>
      <c r="C153" s="123" t="s">
        <v>197</v>
      </c>
      <c r="D153" s="123" t="s">
        <v>156</v>
      </c>
      <c r="E153" s="124" t="s">
        <v>198</v>
      </c>
      <c r="F153" s="125" t="s">
        <v>199</v>
      </c>
      <c r="G153" s="126" t="s">
        <v>170</v>
      </c>
      <c r="H153" s="127">
        <v>2.67</v>
      </c>
      <c r="I153" s="128"/>
      <c r="J153" s="129">
        <f>ROUND(I153*H153,2)</f>
        <v>0</v>
      </c>
      <c r="K153" s="125" t="s">
        <v>160</v>
      </c>
      <c r="L153" s="33"/>
      <c r="M153" s="130" t="s">
        <v>19</v>
      </c>
      <c r="N153" s="131" t="s">
        <v>44</v>
      </c>
      <c r="P153" s="132">
        <f>O153*H153</f>
        <v>0</v>
      </c>
      <c r="Q153" s="132">
        <v>6.4519999999999994E-2</v>
      </c>
      <c r="R153" s="132">
        <f>Q153*H153</f>
        <v>0.17226839999999999</v>
      </c>
      <c r="S153" s="132">
        <v>0</v>
      </c>
      <c r="T153" s="133">
        <f>S153*H153</f>
        <v>0</v>
      </c>
      <c r="AR153" s="134" t="s">
        <v>161</v>
      </c>
      <c r="AT153" s="134" t="s">
        <v>156</v>
      </c>
      <c r="AU153" s="134" t="s">
        <v>80</v>
      </c>
      <c r="AY153" s="18" t="s">
        <v>153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8" t="s">
        <v>78</v>
      </c>
      <c r="BK153" s="135">
        <f>ROUND(I153*H153,2)</f>
        <v>0</v>
      </c>
      <c r="BL153" s="18" t="s">
        <v>161</v>
      </c>
      <c r="BM153" s="134" t="s">
        <v>200</v>
      </c>
    </row>
    <row r="154" spans="2:65" s="1" customFormat="1">
      <c r="B154" s="33"/>
      <c r="D154" s="136" t="s">
        <v>163</v>
      </c>
      <c r="F154" s="137" t="s">
        <v>201</v>
      </c>
      <c r="I154" s="138"/>
      <c r="L154" s="33"/>
      <c r="M154" s="139"/>
      <c r="T154" s="54"/>
      <c r="AT154" s="18" t="s">
        <v>163</v>
      </c>
      <c r="AU154" s="18" t="s">
        <v>80</v>
      </c>
    </row>
    <row r="155" spans="2:65" s="12" customFormat="1">
      <c r="B155" s="140"/>
      <c r="D155" s="141" t="s">
        <v>165</v>
      </c>
      <c r="E155" s="142" t="s">
        <v>19</v>
      </c>
      <c r="F155" s="143" t="s">
        <v>202</v>
      </c>
      <c r="H155" s="142" t="s">
        <v>19</v>
      </c>
      <c r="I155" s="144"/>
      <c r="L155" s="140"/>
      <c r="M155" s="145"/>
      <c r="T155" s="146"/>
      <c r="AT155" s="142" t="s">
        <v>165</v>
      </c>
      <c r="AU155" s="142" t="s">
        <v>80</v>
      </c>
      <c r="AV155" s="12" t="s">
        <v>78</v>
      </c>
      <c r="AW155" s="12" t="s">
        <v>33</v>
      </c>
      <c r="AX155" s="12" t="s">
        <v>73</v>
      </c>
      <c r="AY155" s="142" t="s">
        <v>153</v>
      </c>
    </row>
    <row r="156" spans="2:65" s="13" customFormat="1">
      <c r="B156" s="147"/>
      <c r="D156" s="141" t="s">
        <v>165</v>
      </c>
      <c r="E156" s="148" t="s">
        <v>19</v>
      </c>
      <c r="F156" s="149" t="s">
        <v>203</v>
      </c>
      <c r="H156" s="150">
        <v>0.73199999999999998</v>
      </c>
      <c r="I156" s="151"/>
      <c r="L156" s="147"/>
      <c r="M156" s="152"/>
      <c r="T156" s="153"/>
      <c r="AT156" s="148" t="s">
        <v>165</v>
      </c>
      <c r="AU156" s="148" t="s">
        <v>80</v>
      </c>
      <c r="AV156" s="13" t="s">
        <v>80</v>
      </c>
      <c r="AW156" s="13" t="s">
        <v>33</v>
      </c>
      <c r="AX156" s="13" t="s">
        <v>73</v>
      </c>
      <c r="AY156" s="148" t="s">
        <v>153</v>
      </c>
    </row>
    <row r="157" spans="2:65" s="13" customFormat="1">
      <c r="B157" s="147"/>
      <c r="D157" s="141" t="s">
        <v>165</v>
      </c>
      <c r="E157" s="148" t="s">
        <v>19</v>
      </c>
      <c r="F157" s="149" t="s">
        <v>204</v>
      </c>
      <c r="H157" s="150">
        <v>1.9379999999999999</v>
      </c>
      <c r="I157" s="151"/>
      <c r="L157" s="147"/>
      <c r="M157" s="152"/>
      <c r="T157" s="153"/>
      <c r="AT157" s="148" t="s">
        <v>165</v>
      </c>
      <c r="AU157" s="148" t="s">
        <v>80</v>
      </c>
      <c r="AV157" s="13" t="s">
        <v>80</v>
      </c>
      <c r="AW157" s="13" t="s">
        <v>33</v>
      </c>
      <c r="AX157" s="13" t="s">
        <v>73</v>
      </c>
      <c r="AY157" s="148" t="s">
        <v>153</v>
      </c>
    </row>
    <row r="158" spans="2:65" s="14" customFormat="1">
      <c r="B158" s="154"/>
      <c r="D158" s="141" t="s">
        <v>165</v>
      </c>
      <c r="E158" s="155" t="s">
        <v>19</v>
      </c>
      <c r="F158" s="156" t="s">
        <v>182</v>
      </c>
      <c r="H158" s="157">
        <v>2.67</v>
      </c>
      <c r="I158" s="158"/>
      <c r="L158" s="154"/>
      <c r="M158" s="159"/>
      <c r="T158" s="160"/>
      <c r="AT158" s="155" t="s">
        <v>165</v>
      </c>
      <c r="AU158" s="155" t="s">
        <v>80</v>
      </c>
      <c r="AV158" s="14" t="s">
        <v>161</v>
      </c>
      <c r="AW158" s="14" t="s">
        <v>33</v>
      </c>
      <c r="AX158" s="14" t="s">
        <v>78</v>
      </c>
      <c r="AY158" s="155" t="s">
        <v>153</v>
      </c>
    </row>
    <row r="159" spans="2:65" s="1" customFormat="1" ht="37.950000000000003" customHeight="1">
      <c r="B159" s="33"/>
      <c r="C159" s="123" t="s">
        <v>205</v>
      </c>
      <c r="D159" s="123" t="s">
        <v>156</v>
      </c>
      <c r="E159" s="124" t="s">
        <v>206</v>
      </c>
      <c r="F159" s="125" t="s">
        <v>207</v>
      </c>
      <c r="G159" s="126" t="s">
        <v>170</v>
      </c>
      <c r="H159" s="127">
        <v>3.44</v>
      </c>
      <c r="I159" s="128"/>
      <c r="J159" s="129">
        <f>ROUND(I159*H159,2)</f>
        <v>0</v>
      </c>
      <c r="K159" s="125" t="s">
        <v>160</v>
      </c>
      <c r="L159" s="33"/>
      <c r="M159" s="130" t="s">
        <v>19</v>
      </c>
      <c r="N159" s="131" t="s">
        <v>44</v>
      </c>
      <c r="P159" s="132">
        <f>O159*H159</f>
        <v>0</v>
      </c>
      <c r="Q159" s="132">
        <v>7.3480000000000004E-2</v>
      </c>
      <c r="R159" s="132">
        <f>Q159*H159</f>
        <v>0.25277120000000003</v>
      </c>
      <c r="S159" s="132">
        <v>0</v>
      </c>
      <c r="T159" s="133">
        <f>S159*H159</f>
        <v>0</v>
      </c>
      <c r="AR159" s="134" t="s">
        <v>161</v>
      </c>
      <c r="AT159" s="134" t="s">
        <v>156</v>
      </c>
      <c r="AU159" s="134" t="s">
        <v>80</v>
      </c>
      <c r="AY159" s="18" t="s">
        <v>153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8" t="s">
        <v>78</v>
      </c>
      <c r="BK159" s="135">
        <f>ROUND(I159*H159,2)</f>
        <v>0</v>
      </c>
      <c r="BL159" s="18" t="s">
        <v>161</v>
      </c>
      <c r="BM159" s="134" t="s">
        <v>208</v>
      </c>
    </row>
    <row r="160" spans="2:65" s="1" customFormat="1">
      <c r="B160" s="33"/>
      <c r="D160" s="136" t="s">
        <v>163</v>
      </c>
      <c r="F160" s="137" t="s">
        <v>209</v>
      </c>
      <c r="I160" s="138"/>
      <c r="L160" s="33"/>
      <c r="M160" s="139"/>
      <c r="T160" s="54"/>
      <c r="AT160" s="18" t="s">
        <v>163</v>
      </c>
      <c r="AU160" s="18" t="s">
        <v>80</v>
      </c>
    </row>
    <row r="161" spans="2:65" s="12" customFormat="1">
      <c r="B161" s="140"/>
      <c r="D161" s="141" t="s">
        <v>165</v>
      </c>
      <c r="E161" s="142" t="s">
        <v>19</v>
      </c>
      <c r="F161" s="143" t="s">
        <v>210</v>
      </c>
      <c r="H161" s="142" t="s">
        <v>19</v>
      </c>
      <c r="I161" s="144"/>
      <c r="L161" s="140"/>
      <c r="M161" s="145"/>
      <c r="T161" s="146"/>
      <c r="AT161" s="142" t="s">
        <v>165</v>
      </c>
      <c r="AU161" s="142" t="s">
        <v>80</v>
      </c>
      <c r="AV161" s="12" t="s">
        <v>78</v>
      </c>
      <c r="AW161" s="12" t="s">
        <v>33</v>
      </c>
      <c r="AX161" s="12" t="s">
        <v>73</v>
      </c>
      <c r="AY161" s="142" t="s">
        <v>153</v>
      </c>
    </row>
    <row r="162" spans="2:65" s="13" customFormat="1">
      <c r="B162" s="147"/>
      <c r="D162" s="141" t="s">
        <v>165</v>
      </c>
      <c r="E162" s="148" t="s">
        <v>19</v>
      </c>
      <c r="F162" s="149" t="s">
        <v>211</v>
      </c>
      <c r="H162" s="150">
        <v>3.44</v>
      </c>
      <c r="I162" s="151"/>
      <c r="L162" s="147"/>
      <c r="M162" s="152"/>
      <c r="T162" s="153"/>
      <c r="AT162" s="148" t="s">
        <v>165</v>
      </c>
      <c r="AU162" s="148" t="s">
        <v>80</v>
      </c>
      <c r="AV162" s="13" t="s">
        <v>80</v>
      </c>
      <c r="AW162" s="13" t="s">
        <v>33</v>
      </c>
      <c r="AX162" s="13" t="s">
        <v>78</v>
      </c>
      <c r="AY162" s="148" t="s">
        <v>153</v>
      </c>
    </row>
    <row r="163" spans="2:65" s="1" customFormat="1" ht="37.950000000000003" customHeight="1">
      <c r="B163" s="33"/>
      <c r="C163" s="123" t="s">
        <v>212</v>
      </c>
      <c r="D163" s="123" t="s">
        <v>156</v>
      </c>
      <c r="E163" s="124" t="s">
        <v>213</v>
      </c>
      <c r="F163" s="125" t="s">
        <v>214</v>
      </c>
      <c r="G163" s="126" t="s">
        <v>170</v>
      </c>
      <c r="H163" s="127">
        <v>1.089</v>
      </c>
      <c r="I163" s="128"/>
      <c r="J163" s="129">
        <f>ROUND(I163*H163,2)</f>
        <v>0</v>
      </c>
      <c r="K163" s="125" t="s">
        <v>160</v>
      </c>
      <c r="L163" s="33"/>
      <c r="M163" s="130" t="s">
        <v>19</v>
      </c>
      <c r="N163" s="131" t="s">
        <v>44</v>
      </c>
      <c r="P163" s="132">
        <f>O163*H163</f>
        <v>0</v>
      </c>
      <c r="Q163" s="132">
        <v>8.3409999999999998E-2</v>
      </c>
      <c r="R163" s="132">
        <f>Q163*H163</f>
        <v>9.0833489999999989E-2</v>
      </c>
      <c r="S163" s="132">
        <v>0</v>
      </c>
      <c r="T163" s="133">
        <f>S163*H163</f>
        <v>0</v>
      </c>
      <c r="AR163" s="134" t="s">
        <v>161</v>
      </c>
      <c r="AT163" s="134" t="s">
        <v>156</v>
      </c>
      <c r="AU163" s="134" t="s">
        <v>80</v>
      </c>
      <c r="AY163" s="18" t="s">
        <v>153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8" t="s">
        <v>78</v>
      </c>
      <c r="BK163" s="135">
        <f>ROUND(I163*H163,2)</f>
        <v>0</v>
      </c>
      <c r="BL163" s="18" t="s">
        <v>161</v>
      </c>
      <c r="BM163" s="134" t="s">
        <v>215</v>
      </c>
    </row>
    <row r="164" spans="2:65" s="1" customFormat="1">
      <c r="B164" s="33"/>
      <c r="D164" s="136" t="s">
        <v>163</v>
      </c>
      <c r="F164" s="137" t="s">
        <v>216</v>
      </c>
      <c r="I164" s="138"/>
      <c r="L164" s="33"/>
      <c r="M164" s="139"/>
      <c r="T164" s="54"/>
      <c r="AT164" s="18" t="s">
        <v>163</v>
      </c>
      <c r="AU164" s="18" t="s">
        <v>80</v>
      </c>
    </row>
    <row r="165" spans="2:65" s="12" customFormat="1">
      <c r="B165" s="140"/>
      <c r="D165" s="141" t="s">
        <v>165</v>
      </c>
      <c r="E165" s="142" t="s">
        <v>19</v>
      </c>
      <c r="F165" s="143" t="s">
        <v>202</v>
      </c>
      <c r="H165" s="142" t="s">
        <v>19</v>
      </c>
      <c r="I165" s="144"/>
      <c r="L165" s="140"/>
      <c r="M165" s="145"/>
      <c r="T165" s="146"/>
      <c r="AT165" s="142" t="s">
        <v>165</v>
      </c>
      <c r="AU165" s="142" t="s">
        <v>80</v>
      </c>
      <c r="AV165" s="12" t="s">
        <v>78</v>
      </c>
      <c r="AW165" s="12" t="s">
        <v>33</v>
      </c>
      <c r="AX165" s="12" t="s">
        <v>73</v>
      </c>
      <c r="AY165" s="142" t="s">
        <v>153</v>
      </c>
    </row>
    <row r="166" spans="2:65" s="13" customFormat="1">
      <c r="B166" s="147"/>
      <c r="D166" s="141" t="s">
        <v>165</v>
      </c>
      <c r="E166" s="148" t="s">
        <v>19</v>
      </c>
      <c r="F166" s="149" t="s">
        <v>217</v>
      </c>
      <c r="H166" s="150">
        <v>1.089</v>
      </c>
      <c r="I166" s="151"/>
      <c r="L166" s="147"/>
      <c r="M166" s="152"/>
      <c r="T166" s="153"/>
      <c r="AT166" s="148" t="s">
        <v>165</v>
      </c>
      <c r="AU166" s="148" t="s">
        <v>80</v>
      </c>
      <c r="AV166" s="13" t="s">
        <v>80</v>
      </c>
      <c r="AW166" s="13" t="s">
        <v>33</v>
      </c>
      <c r="AX166" s="13" t="s">
        <v>78</v>
      </c>
      <c r="AY166" s="148" t="s">
        <v>153</v>
      </c>
    </row>
    <row r="167" spans="2:65" s="11" customFormat="1" ht="22.95" customHeight="1">
      <c r="B167" s="111"/>
      <c r="D167" s="112" t="s">
        <v>72</v>
      </c>
      <c r="E167" s="121" t="s">
        <v>161</v>
      </c>
      <c r="F167" s="121" t="s">
        <v>218</v>
      </c>
      <c r="I167" s="114"/>
      <c r="J167" s="122">
        <f>BK167</f>
        <v>0</v>
      </c>
      <c r="L167" s="111"/>
      <c r="M167" s="116"/>
      <c r="P167" s="117">
        <f>SUM(P168:P171)</f>
        <v>0</v>
      </c>
      <c r="R167" s="117">
        <f>SUM(R168:R171)</f>
        <v>0.30543425000000002</v>
      </c>
      <c r="T167" s="118">
        <f>SUM(T168:T171)</f>
        <v>0</v>
      </c>
      <c r="AR167" s="112" t="s">
        <v>78</v>
      </c>
      <c r="AT167" s="119" t="s">
        <v>72</v>
      </c>
      <c r="AU167" s="119" t="s">
        <v>78</v>
      </c>
      <c r="AY167" s="112" t="s">
        <v>153</v>
      </c>
      <c r="BK167" s="120">
        <f>SUM(BK168:BK171)</f>
        <v>0</v>
      </c>
    </row>
    <row r="168" spans="2:65" s="1" customFormat="1" ht="24.15" customHeight="1">
      <c r="B168" s="33"/>
      <c r="C168" s="123" t="s">
        <v>219</v>
      </c>
      <c r="D168" s="123" t="s">
        <v>156</v>
      </c>
      <c r="E168" s="124" t="s">
        <v>220</v>
      </c>
      <c r="F168" s="125" t="s">
        <v>221</v>
      </c>
      <c r="G168" s="126" t="s">
        <v>159</v>
      </c>
      <c r="H168" s="127">
        <v>0.115</v>
      </c>
      <c r="I168" s="128"/>
      <c r="J168" s="129">
        <f>ROUND(I168*H168,2)</f>
        <v>0</v>
      </c>
      <c r="K168" s="125" t="s">
        <v>160</v>
      </c>
      <c r="L168" s="33"/>
      <c r="M168" s="130" t="s">
        <v>19</v>
      </c>
      <c r="N168" s="131" t="s">
        <v>44</v>
      </c>
      <c r="P168" s="132">
        <f>O168*H168</f>
        <v>0</v>
      </c>
      <c r="Q168" s="132">
        <v>2.6559499999999998</v>
      </c>
      <c r="R168" s="132">
        <f>Q168*H168</f>
        <v>0.30543425000000002</v>
      </c>
      <c r="S168" s="132">
        <v>0</v>
      </c>
      <c r="T168" s="133">
        <f>S168*H168</f>
        <v>0</v>
      </c>
      <c r="AR168" s="134" t="s">
        <v>161</v>
      </c>
      <c r="AT168" s="134" t="s">
        <v>156</v>
      </c>
      <c r="AU168" s="134" t="s">
        <v>80</v>
      </c>
      <c r="AY168" s="18" t="s">
        <v>153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8" t="s">
        <v>78</v>
      </c>
      <c r="BK168" s="135">
        <f>ROUND(I168*H168,2)</f>
        <v>0</v>
      </c>
      <c r="BL168" s="18" t="s">
        <v>161</v>
      </c>
      <c r="BM168" s="134" t="s">
        <v>222</v>
      </c>
    </row>
    <row r="169" spans="2:65" s="1" customFormat="1">
      <c r="B169" s="33"/>
      <c r="D169" s="136" t="s">
        <v>163</v>
      </c>
      <c r="F169" s="137" t="s">
        <v>223</v>
      </c>
      <c r="I169" s="138"/>
      <c r="L169" s="33"/>
      <c r="M169" s="139"/>
      <c r="T169" s="54"/>
      <c r="AT169" s="18" t="s">
        <v>163</v>
      </c>
      <c r="AU169" s="18" t="s">
        <v>80</v>
      </c>
    </row>
    <row r="170" spans="2:65" s="12" customFormat="1">
      <c r="B170" s="140"/>
      <c r="D170" s="141" t="s">
        <v>165</v>
      </c>
      <c r="E170" s="142" t="s">
        <v>19</v>
      </c>
      <c r="F170" s="143" t="s">
        <v>224</v>
      </c>
      <c r="H170" s="142" t="s">
        <v>19</v>
      </c>
      <c r="I170" s="144"/>
      <c r="L170" s="140"/>
      <c r="M170" s="145"/>
      <c r="T170" s="146"/>
      <c r="AT170" s="142" t="s">
        <v>165</v>
      </c>
      <c r="AU170" s="142" t="s">
        <v>80</v>
      </c>
      <c r="AV170" s="12" t="s">
        <v>78</v>
      </c>
      <c r="AW170" s="12" t="s">
        <v>33</v>
      </c>
      <c r="AX170" s="12" t="s">
        <v>73</v>
      </c>
      <c r="AY170" s="142" t="s">
        <v>153</v>
      </c>
    </row>
    <row r="171" spans="2:65" s="13" customFormat="1">
      <c r="B171" s="147"/>
      <c r="D171" s="141" t="s">
        <v>165</v>
      </c>
      <c r="E171" s="148" t="s">
        <v>19</v>
      </c>
      <c r="F171" s="149" t="s">
        <v>225</v>
      </c>
      <c r="H171" s="150">
        <v>0.115</v>
      </c>
      <c r="I171" s="151"/>
      <c r="L171" s="147"/>
      <c r="M171" s="152"/>
      <c r="T171" s="153"/>
      <c r="AT171" s="148" t="s">
        <v>165</v>
      </c>
      <c r="AU171" s="148" t="s">
        <v>80</v>
      </c>
      <c r="AV171" s="13" t="s">
        <v>80</v>
      </c>
      <c r="AW171" s="13" t="s">
        <v>33</v>
      </c>
      <c r="AX171" s="13" t="s">
        <v>78</v>
      </c>
      <c r="AY171" s="148" t="s">
        <v>153</v>
      </c>
    </row>
    <row r="172" spans="2:65" s="11" customFormat="1" ht="22.95" customHeight="1">
      <c r="B172" s="111"/>
      <c r="D172" s="112" t="s">
        <v>72</v>
      </c>
      <c r="E172" s="121" t="s">
        <v>226</v>
      </c>
      <c r="F172" s="121" t="s">
        <v>227</v>
      </c>
      <c r="I172" s="114"/>
      <c r="J172" s="122">
        <f>BK172</f>
        <v>0</v>
      </c>
      <c r="L172" s="111"/>
      <c r="M172" s="116"/>
      <c r="P172" s="117">
        <f>SUM(P173:P227)</f>
        <v>0</v>
      </c>
      <c r="R172" s="117">
        <f>SUM(R173:R227)</f>
        <v>1.53249594</v>
      </c>
      <c r="T172" s="118">
        <f>SUM(T173:T227)</f>
        <v>0</v>
      </c>
      <c r="AR172" s="112" t="s">
        <v>78</v>
      </c>
      <c r="AT172" s="119" t="s">
        <v>72</v>
      </c>
      <c r="AU172" s="119" t="s">
        <v>78</v>
      </c>
      <c r="AY172" s="112" t="s">
        <v>153</v>
      </c>
      <c r="BK172" s="120">
        <f>SUM(BK173:BK227)</f>
        <v>0</v>
      </c>
    </row>
    <row r="173" spans="2:65" s="1" customFormat="1" ht="49.2" customHeight="1">
      <c r="B173" s="33"/>
      <c r="C173" s="123" t="s">
        <v>228</v>
      </c>
      <c r="D173" s="123" t="s">
        <v>156</v>
      </c>
      <c r="E173" s="124" t="s">
        <v>229</v>
      </c>
      <c r="F173" s="125" t="s">
        <v>230</v>
      </c>
      <c r="G173" s="126" t="s">
        <v>170</v>
      </c>
      <c r="H173" s="127">
        <v>16.22</v>
      </c>
      <c r="I173" s="128"/>
      <c r="J173" s="129">
        <f>ROUND(I173*H173,2)</f>
        <v>0</v>
      </c>
      <c r="K173" s="125" t="s">
        <v>19</v>
      </c>
      <c r="L173" s="33"/>
      <c r="M173" s="130" t="s">
        <v>19</v>
      </c>
      <c r="N173" s="131" t="s">
        <v>44</v>
      </c>
      <c r="P173" s="132">
        <f>O173*H173</f>
        <v>0</v>
      </c>
      <c r="Q173" s="132">
        <v>2.9499999999999998E-2</v>
      </c>
      <c r="R173" s="132">
        <f>Q173*H173</f>
        <v>0.47848999999999992</v>
      </c>
      <c r="S173" s="132">
        <v>0</v>
      </c>
      <c r="T173" s="133">
        <f>S173*H173</f>
        <v>0</v>
      </c>
      <c r="AR173" s="134" t="s">
        <v>161</v>
      </c>
      <c r="AT173" s="134" t="s">
        <v>156</v>
      </c>
      <c r="AU173" s="134" t="s">
        <v>80</v>
      </c>
      <c r="AY173" s="18" t="s">
        <v>153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8" t="s">
        <v>78</v>
      </c>
      <c r="BK173" s="135">
        <f>ROUND(I173*H173,2)</f>
        <v>0</v>
      </c>
      <c r="BL173" s="18" t="s">
        <v>161</v>
      </c>
      <c r="BM173" s="134" t="s">
        <v>231</v>
      </c>
    </row>
    <row r="174" spans="2:65" s="12" customFormat="1" ht="20.399999999999999">
      <c r="B174" s="140"/>
      <c r="D174" s="141" t="s">
        <v>165</v>
      </c>
      <c r="E174" s="142" t="s">
        <v>19</v>
      </c>
      <c r="F174" s="143" t="s">
        <v>232</v>
      </c>
      <c r="H174" s="142" t="s">
        <v>19</v>
      </c>
      <c r="I174" s="144"/>
      <c r="L174" s="140"/>
      <c r="M174" s="145"/>
      <c r="T174" s="146"/>
      <c r="AT174" s="142" t="s">
        <v>165</v>
      </c>
      <c r="AU174" s="142" t="s">
        <v>80</v>
      </c>
      <c r="AV174" s="12" t="s">
        <v>78</v>
      </c>
      <c r="AW174" s="12" t="s">
        <v>33</v>
      </c>
      <c r="AX174" s="12" t="s">
        <v>73</v>
      </c>
      <c r="AY174" s="142" t="s">
        <v>153</v>
      </c>
    </row>
    <row r="175" spans="2:65" s="13" customFormat="1">
      <c r="B175" s="147"/>
      <c r="D175" s="141" t="s">
        <v>165</v>
      </c>
      <c r="E175" s="148" t="s">
        <v>19</v>
      </c>
      <c r="F175" s="149" t="s">
        <v>233</v>
      </c>
      <c r="H175" s="150">
        <v>16.22</v>
      </c>
      <c r="I175" s="151"/>
      <c r="L175" s="147"/>
      <c r="M175" s="152"/>
      <c r="T175" s="153"/>
      <c r="AT175" s="148" t="s">
        <v>165</v>
      </c>
      <c r="AU175" s="148" t="s">
        <v>80</v>
      </c>
      <c r="AV175" s="13" t="s">
        <v>80</v>
      </c>
      <c r="AW175" s="13" t="s">
        <v>33</v>
      </c>
      <c r="AX175" s="13" t="s">
        <v>78</v>
      </c>
      <c r="AY175" s="148" t="s">
        <v>153</v>
      </c>
    </row>
    <row r="176" spans="2:65" s="1" customFormat="1" ht="37.950000000000003" customHeight="1">
      <c r="B176" s="33"/>
      <c r="C176" s="123" t="s">
        <v>234</v>
      </c>
      <c r="D176" s="123" t="s">
        <v>156</v>
      </c>
      <c r="E176" s="124" t="s">
        <v>235</v>
      </c>
      <c r="F176" s="125" t="s">
        <v>236</v>
      </c>
      <c r="G176" s="126" t="s">
        <v>237</v>
      </c>
      <c r="H176" s="127">
        <v>2</v>
      </c>
      <c r="I176" s="128"/>
      <c r="J176" s="129">
        <f>ROUND(I176*H176,2)</f>
        <v>0</v>
      </c>
      <c r="K176" s="125" t="s">
        <v>160</v>
      </c>
      <c r="L176" s="33"/>
      <c r="M176" s="130" t="s">
        <v>19</v>
      </c>
      <c r="N176" s="131" t="s">
        <v>44</v>
      </c>
      <c r="P176" s="132">
        <f>O176*H176</f>
        <v>0</v>
      </c>
      <c r="Q176" s="132">
        <v>4.3799999999999999E-2</v>
      </c>
      <c r="R176" s="132">
        <f>Q176*H176</f>
        <v>8.7599999999999997E-2</v>
      </c>
      <c r="S176" s="132">
        <v>0</v>
      </c>
      <c r="T176" s="133">
        <f>S176*H176</f>
        <v>0</v>
      </c>
      <c r="AR176" s="134" t="s">
        <v>161</v>
      </c>
      <c r="AT176" s="134" t="s">
        <v>156</v>
      </c>
      <c r="AU176" s="134" t="s">
        <v>80</v>
      </c>
      <c r="AY176" s="18" t="s">
        <v>153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8" t="s">
        <v>78</v>
      </c>
      <c r="BK176" s="135">
        <f>ROUND(I176*H176,2)</f>
        <v>0</v>
      </c>
      <c r="BL176" s="18" t="s">
        <v>161</v>
      </c>
      <c r="BM176" s="134" t="s">
        <v>238</v>
      </c>
    </row>
    <row r="177" spans="2:65" s="1" customFormat="1">
      <c r="B177" s="33"/>
      <c r="D177" s="136" t="s">
        <v>163</v>
      </c>
      <c r="F177" s="137" t="s">
        <v>239</v>
      </c>
      <c r="I177" s="138"/>
      <c r="L177" s="33"/>
      <c r="M177" s="139"/>
      <c r="T177" s="54"/>
      <c r="AT177" s="18" t="s">
        <v>163</v>
      </c>
      <c r="AU177" s="18" t="s">
        <v>80</v>
      </c>
    </row>
    <row r="178" spans="2:65" s="12" customFormat="1">
      <c r="B178" s="140"/>
      <c r="D178" s="141" t="s">
        <v>165</v>
      </c>
      <c r="E178" s="142" t="s">
        <v>19</v>
      </c>
      <c r="F178" s="143" t="s">
        <v>240</v>
      </c>
      <c r="H178" s="142" t="s">
        <v>19</v>
      </c>
      <c r="I178" s="144"/>
      <c r="L178" s="140"/>
      <c r="M178" s="145"/>
      <c r="T178" s="146"/>
      <c r="AT178" s="142" t="s">
        <v>165</v>
      </c>
      <c r="AU178" s="142" t="s">
        <v>80</v>
      </c>
      <c r="AV178" s="12" t="s">
        <v>78</v>
      </c>
      <c r="AW178" s="12" t="s">
        <v>33</v>
      </c>
      <c r="AX178" s="12" t="s">
        <v>73</v>
      </c>
      <c r="AY178" s="142" t="s">
        <v>153</v>
      </c>
    </row>
    <row r="179" spans="2:65" s="13" customFormat="1">
      <c r="B179" s="147"/>
      <c r="D179" s="141" t="s">
        <v>165</v>
      </c>
      <c r="E179" s="148" t="s">
        <v>19</v>
      </c>
      <c r="F179" s="149" t="s">
        <v>80</v>
      </c>
      <c r="H179" s="150">
        <v>2</v>
      </c>
      <c r="I179" s="151"/>
      <c r="L179" s="147"/>
      <c r="M179" s="152"/>
      <c r="T179" s="153"/>
      <c r="AT179" s="148" t="s">
        <v>165</v>
      </c>
      <c r="AU179" s="148" t="s">
        <v>80</v>
      </c>
      <c r="AV179" s="13" t="s">
        <v>80</v>
      </c>
      <c r="AW179" s="13" t="s">
        <v>33</v>
      </c>
      <c r="AX179" s="13" t="s">
        <v>78</v>
      </c>
      <c r="AY179" s="148" t="s">
        <v>153</v>
      </c>
    </row>
    <row r="180" spans="2:65" s="1" customFormat="1" ht="37.950000000000003" customHeight="1">
      <c r="B180" s="33"/>
      <c r="C180" s="123" t="s">
        <v>8</v>
      </c>
      <c r="D180" s="123" t="s">
        <v>156</v>
      </c>
      <c r="E180" s="124" t="s">
        <v>241</v>
      </c>
      <c r="F180" s="125" t="s">
        <v>242</v>
      </c>
      <c r="G180" s="126" t="s">
        <v>237</v>
      </c>
      <c r="H180" s="127">
        <v>1</v>
      </c>
      <c r="I180" s="128"/>
      <c r="J180" s="129">
        <f>ROUND(I180*H180,2)</f>
        <v>0</v>
      </c>
      <c r="K180" s="125" t="s">
        <v>160</v>
      </c>
      <c r="L180" s="33"/>
      <c r="M180" s="130" t="s">
        <v>19</v>
      </c>
      <c r="N180" s="131" t="s">
        <v>44</v>
      </c>
      <c r="P180" s="132">
        <f>O180*H180</f>
        <v>0</v>
      </c>
      <c r="Q180" s="132">
        <v>0.1658</v>
      </c>
      <c r="R180" s="132">
        <f>Q180*H180</f>
        <v>0.1658</v>
      </c>
      <c r="S180" s="132">
        <v>0</v>
      </c>
      <c r="T180" s="133">
        <f>S180*H180</f>
        <v>0</v>
      </c>
      <c r="AR180" s="134" t="s">
        <v>161</v>
      </c>
      <c r="AT180" s="134" t="s">
        <v>156</v>
      </c>
      <c r="AU180" s="134" t="s">
        <v>80</v>
      </c>
      <c r="AY180" s="18" t="s">
        <v>153</v>
      </c>
      <c r="BE180" s="135">
        <f>IF(N180="základní",J180,0)</f>
        <v>0</v>
      </c>
      <c r="BF180" s="135">
        <f>IF(N180="snížená",J180,0)</f>
        <v>0</v>
      </c>
      <c r="BG180" s="135">
        <f>IF(N180="zákl. přenesená",J180,0)</f>
        <v>0</v>
      </c>
      <c r="BH180" s="135">
        <f>IF(N180="sníž. přenesená",J180,0)</f>
        <v>0</v>
      </c>
      <c r="BI180" s="135">
        <f>IF(N180="nulová",J180,0)</f>
        <v>0</v>
      </c>
      <c r="BJ180" s="18" t="s">
        <v>78</v>
      </c>
      <c r="BK180" s="135">
        <f>ROUND(I180*H180,2)</f>
        <v>0</v>
      </c>
      <c r="BL180" s="18" t="s">
        <v>161</v>
      </c>
      <c r="BM180" s="134" t="s">
        <v>243</v>
      </c>
    </row>
    <row r="181" spans="2:65" s="1" customFormat="1">
      <c r="B181" s="33"/>
      <c r="D181" s="136" t="s">
        <v>163</v>
      </c>
      <c r="F181" s="137" t="s">
        <v>244</v>
      </c>
      <c r="I181" s="138"/>
      <c r="L181" s="33"/>
      <c r="M181" s="139"/>
      <c r="T181" s="54"/>
      <c r="AT181" s="18" t="s">
        <v>163</v>
      </c>
      <c r="AU181" s="18" t="s">
        <v>80</v>
      </c>
    </row>
    <row r="182" spans="2:65" s="12" customFormat="1">
      <c r="B182" s="140"/>
      <c r="D182" s="141" t="s">
        <v>165</v>
      </c>
      <c r="E182" s="142" t="s">
        <v>19</v>
      </c>
      <c r="F182" s="143" t="s">
        <v>245</v>
      </c>
      <c r="H182" s="142" t="s">
        <v>19</v>
      </c>
      <c r="I182" s="144"/>
      <c r="L182" s="140"/>
      <c r="M182" s="145"/>
      <c r="T182" s="146"/>
      <c r="AT182" s="142" t="s">
        <v>165</v>
      </c>
      <c r="AU182" s="142" t="s">
        <v>80</v>
      </c>
      <c r="AV182" s="12" t="s">
        <v>78</v>
      </c>
      <c r="AW182" s="12" t="s">
        <v>33</v>
      </c>
      <c r="AX182" s="12" t="s">
        <v>73</v>
      </c>
      <c r="AY182" s="142" t="s">
        <v>153</v>
      </c>
    </row>
    <row r="183" spans="2:65" s="13" customFormat="1">
      <c r="B183" s="147"/>
      <c r="D183" s="141" t="s">
        <v>165</v>
      </c>
      <c r="E183" s="148" t="s">
        <v>19</v>
      </c>
      <c r="F183" s="149" t="s">
        <v>78</v>
      </c>
      <c r="H183" s="150">
        <v>1</v>
      </c>
      <c r="I183" s="151"/>
      <c r="L183" s="147"/>
      <c r="M183" s="152"/>
      <c r="T183" s="153"/>
      <c r="AT183" s="148" t="s">
        <v>165</v>
      </c>
      <c r="AU183" s="148" t="s">
        <v>80</v>
      </c>
      <c r="AV183" s="13" t="s">
        <v>80</v>
      </c>
      <c r="AW183" s="13" t="s">
        <v>33</v>
      </c>
      <c r="AX183" s="13" t="s">
        <v>78</v>
      </c>
      <c r="AY183" s="148" t="s">
        <v>153</v>
      </c>
    </row>
    <row r="184" spans="2:65" s="1" customFormat="1" ht="24.15" customHeight="1">
      <c r="B184" s="33"/>
      <c r="C184" s="123" t="s">
        <v>246</v>
      </c>
      <c r="D184" s="123" t="s">
        <v>156</v>
      </c>
      <c r="E184" s="124" t="s">
        <v>247</v>
      </c>
      <c r="F184" s="125" t="s">
        <v>248</v>
      </c>
      <c r="G184" s="126" t="s">
        <v>170</v>
      </c>
      <c r="H184" s="127">
        <v>1.2989999999999999</v>
      </c>
      <c r="I184" s="128"/>
      <c r="J184" s="129">
        <f>ROUND(I184*H184,2)</f>
        <v>0</v>
      </c>
      <c r="K184" s="125" t="s">
        <v>160</v>
      </c>
      <c r="L184" s="33"/>
      <c r="M184" s="130" t="s">
        <v>19</v>
      </c>
      <c r="N184" s="131" t="s">
        <v>44</v>
      </c>
      <c r="P184" s="132">
        <f>O184*H184</f>
        <v>0</v>
      </c>
      <c r="Q184" s="132">
        <v>3.4680000000000002E-2</v>
      </c>
      <c r="R184" s="132">
        <f>Q184*H184</f>
        <v>4.5049320000000004E-2</v>
      </c>
      <c r="S184" s="132">
        <v>0</v>
      </c>
      <c r="T184" s="133">
        <f>S184*H184</f>
        <v>0</v>
      </c>
      <c r="AR184" s="134" t="s">
        <v>161</v>
      </c>
      <c r="AT184" s="134" t="s">
        <v>156</v>
      </c>
      <c r="AU184" s="134" t="s">
        <v>80</v>
      </c>
      <c r="AY184" s="18" t="s">
        <v>153</v>
      </c>
      <c r="BE184" s="135">
        <f>IF(N184="základní",J184,0)</f>
        <v>0</v>
      </c>
      <c r="BF184" s="135">
        <f>IF(N184="snížená",J184,0)</f>
        <v>0</v>
      </c>
      <c r="BG184" s="135">
        <f>IF(N184="zákl. přenesená",J184,0)</f>
        <v>0</v>
      </c>
      <c r="BH184" s="135">
        <f>IF(N184="sníž. přenesená",J184,0)</f>
        <v>0</v>
      </c>
      <c r="BI184" s="135">
        <f>IF(N184="nulová",J184,0)</f>
        <v>0</v>
      </c>
      <c r="BJ184" s="18" t="s">
        <v>78</v>
      </c>
      <c r="BK184" s="135">
        <f>ROUND(I184*H184,2)</f>
        <v>0</v>
      </c>
      <c r="BL184" s="18" t="s">
        <v>161</v>
      </c>
      <c r="BM184" s="134" t="s">
        <v>249</v>
      </c>
    </row>
    <row r="185" spans="2:65" s="1" customFormat="1">
      <c r="B185" s="33"/>
      <c r="D185" s="136" t="s">
        <v>163</v>
      </c>
      <c r="F185" s="137" t="s">
        <v>250</v>
      </c>
      <c r="I185" s="138"/>
      <c r="L185" s="33"/>
      <c r="M185" s="139"/>
      <c r="T185" s="54"/>
      <c r="AT185" s="18" t="s">
        <v>163</v>
      </c>
      <c r="AU185" s="18" t="s">
        <v>80</v>
      </c>
    </row>
    <row r="186" spans="2:65" s="12" customFormat="1">
      <c r="B186" s="140"/>
      <c r="D186" s="141" t="s">
        <v>165</v>
      </c>
      <c r="E186" s="142" t="s">
        <v>19</v>
      </c>
      <c r="F186" s="143" t="s">
        <v>251</v>
      </c>
      <c r="H186" s="142" t="s">
        <v>19</v>
      </c>
      <c r="I186" s="144"/>
      <c r="L186" s="140"/>
      <c r="M186" s="145"/>
      <c r="T186" s="146"/>
      <c r="AT186" s="142" t="s">
        <v>165</v>
      </c>
      <c r="AU186" s="142" t="s">
        <v>80</v>
      </c>
      <c r="AV186" s="12" t="s">
        <v>78</v>
      </c>
      <c r="AW186" s="12" t="s">
        <v>33</v>
      </c>
      <c r="AX186" s="12" t="s">
        <v>73</v>
      </c>
      <c r="AY186" s="142" t="s">
        <v>153</v>
      </c>
    </row>
    <row r="187" spans="2:65" s="13" customFormat="1">
      <c r="B187" s="147"/>
      <c r="D187" s="141" t="s">
        <v>165</v>
      </c>
      <c r="E187" s="148" t="s">
        <v>19</v>
      </c>
      <c r="F187" s="149" t="s">
        <v>252</v>
      </c>
      <c r="H187" s="150">
        <v>1.2989999999999999</v>
      </c>
      <c r="I187" s="151"/>
      <c r="L187" s="147"/>
      <c r="M187" s="152"/>
      <c r="T187" s="153"/>
      <c r="AT187" s="148" t="s">
        <v>165</v>
      </c>
      <c r="AU187" s="148" t="s">
        <v>80</v>
      </c>
      <c r="AV187" s="13" t="s">
        <v>80</v>
      </c>
      <c r="AW187" s="13" t="s">
        <v>33</v>
      </c>
      <c r="AX187" s="13" t="s">
        <v>78</v>
      </c>
      <c r="AY187" s="148" t="s">
        <v>153</v>
      </c>
    </row>
    <row r="188" spans="2:65" s="1" customFormat="1" ht="49.2" customHeight="1">
      <c r="B188" s="33"/>
      <c r="C188" s="123" t="s">
        <v>253</v>
      </c>
      <c r="D188" s="123" t="s">
        <v>156</v>
      </c>
      <c r="E188" s="124" t="s">
        <v>254</v>
      </c>
      <c r="F188" s="125" t="s">
        <v>255</v>
      </c>
      <c r="G188" s="126" t="s">
        <v>170</v>
      </c>
      <c r="H188" s="127">
        <v>12.973000000000001</v>
      </c>
      <c r="I188" s="128"/>
      <c r="J188" s="129">
        <f>ROUND(I188*H188,2)</f>
        <v>0</v>
      </c>
      <c r="K188" s="125" t="s">
        <v>19</v>
      </c>
      <c r="L188" s="33"/>
      <c r="M188" s="130" t="s">
        <v>19</v>
      </c>
      <c r="N188" s="131" t="s">
        <v>44</v>
      </c>
      <c r="P188" s="132">
        <f>O188*H188</f>
        <v>0</v>
      </c>
      <c r="Q188" s="132">
        <v>2.9499999999999998E-2</v>
      </c>
      <c r="R188" s="132">
        <f>Q188*H188</f>
        <v>0.38270350000000003</v>
      </c>
      <c r="S188" s="132">
        <v>0</v>
      </c>
      <c r="T188" s="133">
        <f>S188*H188</f>
        <v>0</v>
      </c>
      <c r="AR188" s="134" t="s">
        <v>161</v>
      </c>
      <c r="AT188" s="134" t="s">
        <v>156</v>
      </c>
      <c r="AU188" s="134" t="s">
        <v>80</v>
      </c>
      <c r="AY188" s="18" t="s">
        <v>153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8" t="s">
        <v>78</v>
      </c>
      <c r="BK188" s="135">
        <f>ROUND(I188*H188,2)</f>
        <v>0</v>
      </c>
      <c r="BL188" s="18" t="s">
        <v>161</v>
      </c>
      <c r="BM188" s="134" t="s">
        <v>256</v>
      </c>
    </row>
    <row r="189" spans="2:65" s="12" customFormat="1" ht="20.399999999999999">
      <c r="B189" s="140"/>
      <c r="D189" s="141" t="s">
        <v>165</v>
      </c>
      <c r="E189" s="142" t="s">
        <v>19</v>
      </c>
      <c r="F189" s="143" t="s">
        <v>257</v>
      </c>
      <c r="H189" s="142" t="s">
        <v>19</v>
      </c>
      <c r="I189" s="144"/>
      <c r="L189" s="140"/>
      <c r="M189" s="145"/>
      <c r="T189" s="146"/>
      <c r="AT189" s="142" t="s">
        <v>165</v>
      </c>
      <c r="AU189" s="142" t="s">
        <v>80</v>
      </c>
      <c r="AV189" s="12" t="s">
        <v>78</v>
      </c>
      <c r="AW189" s="12" t="s">
        <v>33</v>
      </c>
      <c r="AX189" s="12" t="s">
        <v>73</v>
      </c>
      <c r="AY189" s="142" t="s">
        <v>153</v>
      </c>
    </row>
    <row r="190" spans="2:65" s="13" customFormat="1">
      <c r="B190" s="147"/>
      <c r="D190" s="141" t="s">
        <v>165</v>
      </c>
      <c r="E190" s="148" t="s">
        <v>19</v>
      </c>
      <c r="F190" s="149" t="s">
        <v>2591</v>
      </c>
      <c r="H190" s="150">
        <v>12.973000000000001</v>
      </c>
      <c r="I190" s="151"/>
      <c r="L190" s="147"/>
      <c r="M190" s="152"/>
      <c r="T190" s="153"/>
      <c r="AT190" s="148" t="s">
        <v>165</v>
      </c>
      <c r="AU190" s="148" t="s">
        <v>80</v>
      </c>
      <c r="AV190" s="13" t="s">
        <v>80</v>
      </c>
      <c r="AW190" s="13" t="s">
        <v>33</v>
      </c>
      <c r="AX190" s="13" t="s">
        <v>78</v>
      </c>
      <c r="AY190" s="148" t="s">
        <v>153</v>
      </c>
    </row>
    <row r="191" spans="2:65" s="1" customFormat="1" ht="24.15" customHeight="1">
      <c r="B191" s="33"/>
      <c r="C191" s="123" t="s">
        <v>258</v>
      </c>
      <c r="D191" s="123" t="s">
        <v>156</v>
      </c>
      <c r="E191" s="124" t="s">
        <v>259</v>
      </c>
      <c r="F191" s="125" t="s">
        <v>260</v>
      </c>
      <c r="G191" s="126" t="s">
        <v>170</v>
      </c>
      <c r="H191" s="127">
        <v>48.957999999999998</v>
      </c>
      <c r="I191" s="128"/>
      <c r="J191" s="129">
        <f>ROUND(I191*H191,2)</f>
        <v>0</v>
      </c>
      <c r="K191" s="125" t="s">
        <v>160</v>
      </c>
      <c r="L191" s="33"/>
      <c r="M191" s="130" t="s">
        <v>19</v>
      </c>
      <c r="N191" s="131" t="s">
        <v>44</v>
      </c>
      <c r="P191" s="132">
        <f>O191*H191</f>
        <v>0</v>
      </c>
      <c r="Q191" s="132">
        <v>2.5999999999999998E-4</v>
      </c>
      <c r="R191" s="132">
        <f>Q191*H191</f>
        <v>1.2729079999999999E-2</v>
      </c>
      <c r="S191" s="132">
        <v>0</v>
      </c>
      <c r="T191" s="133">
        <f>S191*H191</f>
        <v>0</v>
      </c>
      <c r="AR191" s="134" t="s">
        <v>161</v>
      </c>
      <c r="AT191" s="134" t="s">
        <v>156</v>
      </c>
      <c r="AU191" s="134" t="s">
        <v>80</v>
      </c>
      <c r="AY191" s="18" t="s">
        <v>153</v>
      </c>
      <c r="BE191" s="135">
        <f>IF(N191="základní",J191,0)</f>
        <v>0</v>
      </c>
      <c r="BF191" s="135">
        <f>IF(N191="snížená",J191,0)</f>
        <v>0</v>
      </c>
      <c r="BG191" s="135">
        <f>IF(N191="zákl. přenesená",J191,0)</f>
        <v>0</v>
      </c>
      <c r="BH191" s="135">
        <f>IF(N191="sníž. přenesená",J191,0)</f>
        <v>0</v>
      </c>
      <c r="BI191" s="135">
        <f>IF(N191="nulová",J191,0)</f>
        <v>0</v>
      </c>
      <c r="BJ191" s="18" t="s">
        <v>78</v>
      </c>
      <c r="BK191" s="135">
        <f>ROUND(I191*H191,2)</f>
        <v>0</v>
      </c>
      <c r="BL191" s="18" t="s">
        <v>161</v>
      </c>
      <c r="BM191" s="134" t="s">
        <v>261</v>
      </c>
    </row>
    <row r="192" spans="2:65" s="1" customFormat="1">
      <c r="B192" s="33"/>
      <c r="D192" s="136" t="s">
        <v>163</v>
      </c>
      <c r="F192" s="137" t="s">
        <v>262</v>
      </c>
      <c r="I192" s="138"/>
      <c r="L192" s="33"/>
      <c r="M192" s="139"/>
      <c r="T192" s="54"/>
      <c r="AT192" s="18" t="s">
        <v>163</v>
      </c>
      <c r="AU192" s="18" t="s">
        <v>80</v>
      </c>
    </row>
    <row r="193" spans="2:65" s="12" customFormat="1">
      <c r="B193" s="140"/>
      <c r="D193" s="141" t="s">
        <v>165</v>
      </c>
      <c r="E193" s="142" t="s">
        <v>19</v>
      </c>
      <c r="F193" s="143" t="s">
        <v>263</v>
      </c>
      <c r="H193" s="142" t="s">
        <v>19</v>
      </c>
      <c r="I193" s="144"/>
      <c r="L193" s="140"/>
      <c r="M193" s="145"/>
      <c r="T193" s="146"/>
      <c r="AT193" s="142" t="s">
        <v>165</v>
      </c>
      <c r="AU193" s="142" t="s">
        <v>80</v>
      </c>
      <c r="AV193" s="12" t="s">
        <v>78</v>
      </c>
      <c r="AW193" s="12" t="s">
        <v>33</v>
      </c>
      <c r="AX193" s="12" t="s">
        <v>73</v>
      </c>
      <c r="AY193" s="142" t="s">
        <v>153</v>
      </c>
    </row>
    <row r="194" spans="2:65" s="13" customFormat="1">
      <c r="B194" s="147"/>
      <c r="D194" s="141" t="s">
        <v>165</v>
      </c>
      <c r="E194" s="148" t="s">
        <v>19</v>
      </c>
      <c r="F194" s="149" t="s">
        <v>264</v>
      </c>
      <c r="H194" s="150">
        <v>2.4700000000000002</v>
      </c>
      <c r="I194" s="151"/>
      <c r="L194" s="147"/>
      <c r="M194" s="152"/>
      <c r="T194" s="153"/>
      <c r="AT194" s="148" t="s">
        <v>165</v>
      </c>
      <c r="AU194" s="148" t="s">
        <v>80</v>
      </c>
      <c r="AV194" s="13" t="s">
        <v>80</v>
      </c>
      <c r="AW194" s="13" t="s">
        <v>33</v>
      </c>
      <c r="AX194" s="13" t="s">
        <v>73</v>
      </c>
      <c r="AY194" s="148" t="s">
        <v>153</v>
      </c>
    </row>
    <row r="195" spans="2:65" s="12" customFormat="1">
      <c r="B195" s="140"/>
      <c r="D195" s="141" t="s">
        <v>165</v>
      </c>
      <c r="E195" s="142" t="s">
        <v>19</v>
      </c>
      <c r="F195" s="143" t="s">
        <v>265</v>
      </c>
      <c r="H195" s="142" t="s">
        <v>19</v>
      </c>
      <c r="I195" s="144"/>
      <c r="L195" s="140"/>
      <c r="M195" s="145"/>
      <c r="T195" s="146"/>
      <c r="AT195" s="142" t="s">
        <v>165</v>
      </c>
      <c r="AU195" s="142" t="s">
        <v>80</v>
      </c>
      <c r="AV195" s="12" t="s">
        <v>78</v>
      </c>
      <c r="AW195" s="12" t="s">
        <v>33</v>
      </c>
      <c r="AX195" s="12" t="s">
        <v>73</v>
      </c>
      <c r="AY195" s="142" t="s">
        <v>153</v>
      </c>
    </row>
    <row r="196" spans="2:65" s="13" customFormat="1">
      <c r="B196" s="147"/>
      <c r="D196" s="141" t="s">
        <v>165</v>
      </c>
      <c r="E196" s="148" t="s">
        <v>19</v>
      </c>
      <c r="F196" s="149" t="s">
        <v>266</v>
      </c>
      <c r="H196" s="150">
        <v>11.531000000000001</v>
      </c>
      <c r="I196" s="151"/>
      <c r="L196" s="147"/>
      <c r="M196" s="152"/>
      <c r="T196" s="153"/>
      <c r="AT196" s="148" t="s">
        <v>165</v>
      </c>
      <c r="AU196" s="148" t="s">
        <v>80</v>
      </c>
      <c r="AV196" s="13" t="s">
        <v>80</v>
      </c>
      <c r="AW196" s="13" t="s">
        <v>33</v>
      </c>
      <c r="AX196" s="13" t="s">
        <v>73</v>
      </c>
      <c r="AY196" s="148" t="s">
        <v>153</v>
      </c>
    </row>
    <row r="197" spans="2:65" s="13" customFormat="1">
      <c r="B197" s="147"/>
      <c r="D197" s="141" t="s">
        <v>165</v>
      </c>
      <c r="E197" s="148" t="s">
        <v>19</v>
      </c>
      <c r="F197" s="149" t="s">
        <v>267</v>
      </c>
      <c r="H197" s="150">
        <v>4.556</v>
      </c>
      <c r="I197" s="151"/>
      <c r="L197" s="147"/>
      <c r="M197" s="152"/>
      <c r="T197" s="153"/>
      <c r="AT197" s="148" t="s">
        <v>165</v>
      </c>
      <c r="AU197" s="148" t="s">
        <v>80</v>
      </c>
      <c r="AV197" s="13" t="s">
        <v>80</v>
      </c>
      <c r="AW197" s="13" t="s">
        <v>33</v>
      </c>
      <c r="AX197" s="13" t="s">
        <v>73</v>
      </c>
      <c r="AY197" s="148" t="s">
        <v>153</v>
      </c>
    </row>
    <row r="198" spans="2:65" s="13" customFormat="1">
      <c r="B198" s="147"/>
      <c r="D198" s="141" t="s">
        <v>165</v>
      </c>
      <c r="E198" s="148" t="s">
        <v>19</v>
      </c>
      <c r="F198" s="149" t="s">
        <v>268</v>
      </c>
      <c r="H198" s="150">
        <v>10.78</v>
      </c>
      <c r="I198" s="151"/>
      <c r="L198" s="147"/>
      <c r="M198" s="152"/>
      <c r="T198" s="153"/>
      <c r="AT198" s="148" t="s">
        <v>165</v>
      </c>
      <c r="AU198" s="148" t="s">
        <v>80</v>
      </c>
      <c r="AV198" s="13" t="s">
        <v>80</v>
      </c>
      <c r="AW198" s="13" t="s">
        <v>33</v>
      </c>
      <c r="AX198" s="13" t="s">
        <v>73</v>
      </c>
      <c r="AY198" s="148" t="s">
        <v>153</v>
      </c>
    </row>
    <row r="199" spans="2:65" s="13" customFormat="1">
      <c r="B199" s="147"/>
      <c r="D199" s="141" t="s">
        <v>165</v>
      </c>
      <c r="E199" s="148" t="s">
        <v>19</v>
      </c>
      <c r="F199" s="149" t="s">
        <v>269</v>
      </c>
      <c r="H199" s="150">
        <v>5.8659999999999997</v>
      </c>
      <c r="I199" s="151"/>
      <c r="L199" s="147"/>
      <c r="M199" s="152"/>
      <c r="T199" s="153"/>
      <c r="AT199" s="148" t="s">
        <v>165</v>
      </c>
      <c r="AU199" s="148" t="s">
        <v>80</v>
      </c>
      <c r="AV199" s="13" t="s">
        <v>80</v>
      </c>
      <c r="AW199" s="13" t="s">
        <v>33</v>
      </c>
      <c r="AX199" s="13" t="s">
        <v>73</v>
      </c>
      <c r="AY199" s="148" t="s">
        <v>153</v>
      </c>
    </row>
    <row r="200" spans="2:65" s="13" customFormat="1">
      <c r="B200" s="147"/>
      <c r="D200" s="141" t="s">
        <v>165</v>
      </c>
      <c r="E200" s="148" t="s">
        <v>19</v>
      </c>
      <c r="F200" s="149" t="s">
        <v>270</v>
      </c>
      <c r="H200" s="150">
        <v>7.4550000000000001</v>
      </c>
      <c r="I200" s="151"/>
      <c r="L200" s="147"/>
      <c r="M200" s="152"/>
      <c r="T200" s="153"/>
      <c r="AT200" s="148" t="s">
        <v>165</v>
      </c>
      <c r="AU200" s="148" t="s">
        <v>80</v>
      </c>
      <c r="AV200" s="13" t="s">
        <v>80</v>
      </c>
      <c r="AW200" s="13" t="s">
        <v>33</v>
      </c>
      <c r="AX200" s="13" t="s">
        <v>73</v>
      </c>
      <c r="AY200" s="148" t="s">
        <v>153</v>
      </c>
    </row>
    <row r="201" spans="2:65" s="13" customFormat="1">
      <c r="B201" s="147"/>
      <c r="D201" s="141" t="s">
        <v>165</v>
      </c>
      <c r="E201" s="148" t="s">
        <v>19</v>
      </c>
      <c r="F201" s="149" t="s">
        <v>271</v>
      </c>
      <c r="H201" s="150">
        <v>6.3</v>
      </c>
      <c r="I201" s="151"/>
      <c r="L201" s="147"/>
      <c r="M201" s="152"/>
      <c r="T201" s="153"/>
      <c r="AT201" s="148" t="s">
        <v>165</v>
      </c>
      <c r="AU201" s="148" t="s">
        <v>80</v>
      </c>
      <c r="AV201" s="13" t="s">
        <v>80</v>
      </c>
      <c r="AW201" s="13" t="s">
        <v>33</v>
      </c>
      <c r="AX201" s="13" t="s">
        <v>73</v>
      </c>
      <c r="AY201" s="148" t="s">
        <v>153</v>
      </c>
    </row>
    <row r="202" spans="2:65" s="14" customFormat="1">
      <c r="B202" s="154"/>
      <c r="D202" s="141" t="s">
        <v>165</v>
      </c>
      <c r="E202" s="155" t="s">
        <v>19</v>
      </c>
      <c r="F202" s="156" t="s">
        <v>182</v>
      </c>
      <c r="H202" s="157">
        <v>48.957999999999998</v>
      </c>
      <c r="I202" s="158"/>
      <c r="L202" s="154"/>
      <c r="M202" s="159"/>
      <c r="T202" s="160"/>
      <c r="AT202" s="155" t="s">
        <v>165</v>
      </c>
      <c r="AU202" s="155" t="s">
        <v>80</v>
      </c>
      <c r="AV202" s="14" t="s">
        <v>161</v>
      </c>
      <c r="AW202" s="14" t="s">
        <v>33</v>
      </c>
      <c r="AX202" s="14" t="s">
        <v>78</v>
      </c>
      <c r="AY202" s="155" t="s">
        <v>153</v>
      </c>
    </row>
    <row r="203" spans="2:65" s="1" customFormat="1" ht="37.950000000000003" customHeight="1">
      <c r="B203" s="33"/>
      <c r="C203" s="123" t="s">
        <v>272</v>
      </c>
      <c r="D203" s="123" t="s">
        <v>156</v>
      </c>
      <c r="E203" s="124" t="s">
        <v>273</v>
      </c>
      <c r="F203" s="125" t="s">
        <v>274</v>
      </c>
      <c r="G203" s="126" t="s">
        <v>170</v>
      </c>
      <c r="H203" s="127">
        <v>48.957999999999998</v>
      </c>
      <c r="I203" s="128"/>
      <c r="J203" s="129">
        <f>ROUND(I203*H203,2)</f>
        <v>0</v>
      </c>
      <c r="K203" s="125" t="s">
        <v>160</v>
      </c>
      <c r="L203" s="33"/>
      <c r="M203" s="130" t="s">
        <v>19</v>
      </c>
      <c r="N203" s="131" t="s">
        <v>44</v>
      </c>
      <c r="P203" s="132">
        <f>O203*H203</f>
        <v>0</v>
      </c>
      <c r="Q203" s="132">
        <v>4.3800000000000002E-3</v>
      </c>
      <c r="R203" s="132">
        <f>Q203*H203</f>
        <v>0.21443603999999999</v>
      </c>
      <c r="S203" s="132">
        <v>0</v>
      </c>
      <c r="T203" s="133">
        <f>S203*H203</f>
        <v>0</v>
      </c>
      <c r="AR203" s="134" t="s">
        <v>161</v>
      </c>
      <c r="AT203" s="134" t="s">
        <v>156</v>
      </c>
      <c r="AU203" s="134" t="s">
        <v>80</v>
      </c>
      <c r="AY203" s="18" t="s">
        <v>153</v>
      </c>
      <c r="BE203" s="135">
        <f>IF(N203="základní",J203,0)</f>
        <v>0</v>
      </c>
      <c r="BF203" s="135">
        <f>IF(N203="snížená",J203,0)</f>
        <v>0</v>
      </c>
      <c r="BG203" s="135">
        <f>IF(N203="zákl. přenesená",J203,0)</f>
        <v>0</v>
      </c>
      <c r="BH203" s="135">
        <f>IF(N203="sníž. přenesená",J203,0)</f>
        <v>0</v>
      </c>
      <c r="BI203" s="135">
        <f>IF(N203="nulová",J203,0)</f>
        <v>0</v>
      </c>
      <c r="BJ203" s="18" t="s">
        <v>78</v>
      </c>
      <c r="BK203" s="135">
        <f>ROUND(I203*H203,2)</f>
        <v>0</v>
      </c>
      <c r="BL203" s="18" t="s">
        <v>161</v>
      </c>
      <c r="BM203" s="134" t="s">
        <v>275</v>
      </c>
    </row>
    <row r="204" spans="2:65" s="1" customFormat="1">
      <c r="B204" s="33"/>
      <c r="D204" s="136" t="s">
        <v>163</v>
      </c>
      <c r="F204" s="137" t="s">
        <v>276</v>
      </c>
      <c r="I204" s="138"/>
      <c r="L204" s="33"/>
      <c r="M204" s="139"/>
      <c r="T204" s="54"/>
      <c r="AT204" s="18" t="s">
        <v>163</v>
      </c>
      <c r="AU204" s="18" t="s">
        <v>80</v>
      </c>
    </row>
    <row r="205" spans="2:65" s="12" customFormat="1">
      <c r="B205" s="140"/>
      <c r="D205" s="141" t="s">
        <v>165</v>
      </c>
      <c r="E205" s="142" t="s">
        <v>19</v>
      </c>
      <c r="F205" s="143" t="s">
        <v>263</v>
      </c>
      <c r="H205" s="142" t="s">
        <v>19</v>
      </c>
      <c r="I205" s="144"/>
      <c r="L205" s="140"/>
      <c r="M205" s="145"/>
      <c r="T205" s="146"/>
      <c r="AT205" s="142" t="s">
        <v>165</v>
      </c>
      <c r="AU205" s="142" t="s">
        <v>80</v>
      </c>
      <c r="AV205" s="12" t="s">
        <v>78</v>
      </c>
      <c r="AW205" s="12" t="s">
        <v>33</v>
      </c>
      <c r="AX205" s="12" t="s">
        <v>73</v>
      </c>
      <c r="AY205" s="142" t="s">
        <v>153</v>
      </c>
    </row>
    <row r="206" spans="2:65" s="13" customFormat="1">
      <c r="B206" s="147"/>
      <c r="D206" s="141" t="s">
        <v>165</v>
      </c>
      <c r="E206" s="148" t="s">
        <v>19</v>
      </c>
      <c r="F206" s="149" t="s">
        <v>264</v>
      </c>
      <c r="H206" s="150">
        <v>2.4700000000000002</v>
      </c>
      <c r="I206" s="151"/>
      <c r="L206" s="147"/>
      <c r="M206" s="152"/>
      <c r="T206" s="153"/>
      <c r="AT206" s="148" t="s">
        <v>165</v>
      </c>
      <c r="AU206" s="148" t="s">
        <v>80</v>
      </c>
      <c r="AV206" s="13" t="s">
        <v>80</v>
      </c>
      <c r="AW206" s="13" t="s">
        <v>33</v>
      </c>
      <c r="AX206" s="13" t="s">
        <v>73</v>
      </c>
      <c r="AY206" s="148" t="s">
        <v>153</v>
      </c>
    </row>
    <row r="207" spans="2:65" s="12" customFormat="1">
      <c r="B207" s="140"/>
      <c r="D207" s="141" t="s">
        <v>165</v>
      </c>
      <c r="E207" s="142" t="s">
        <v>19</v>
      </c>
      <c r="F207" s="143" t="s">
        <v>265</v>
      </c>
      <c r="H207" s="142" t="s">
        <v>19</v>
      </c>
      <c r="I207" s="144"/>
      <c r="L207" s="140"/>
      <c r="M207" s="145"/>
      <c r="T207" s="146"/>
      <c r="AT207" s="142" t="s">
        <v>165</v>
      </c>
      <c r="AU207" s="142" t="s">
        <v>80</v>
      </c>
      <c r="AV207" s="12" t="s">
        <v>78</v>
      </c>
      <c r="AW207" s="12" t="s">
        <v>33</v>
      </c>
      <c r="AX207" s="12" t="s">
        <v>73</v>
      </c>
      <c r="AY207" s="142" t="s">
        <v>153</v>
      </c>
    </row>
    <row r="208" spans="2:65" s="13" customFormat="1">
      <c r="B208" s="147"/>
      <c r="D208" s="141" t="s">
        <v>165</v>
      </c>
      <c r="E208" s="148" t="s">
        <v>19</v>
      </c>
      <c r="F208" s="149" t="s">
        <v>266</v>
      </c>
      <c r="H208" s="150">
        <v>11.531000000000001</v>
      </c>
      <c r="I208" s="151"/>
      <c r="L208" s="147"/>
      <c r="M208" s="152"/>
      <c r="T208" s="153"/>
      <c r="AT208" s="148" t="s">
        <v>165</v>
      </c>
      <c r="AU208" s="148" t="s">
        <v>80</v>
      </c>
      <c r="AV208" s="13" t="s">
        <v>80</v>
      </c>
      <c r="AW208" s="13" t="s">
        <v>33</v>
      </c>
      <c r="AX208" s="13" t="s">
        <v>73</v>
      </c>
      <c r="AY208" s="148" t="s">
        <v>153</v>
      </c>
    </row>
    <row r="209" spans="2:65" s="13" customFormat="1">
      <c r="B209" s="147"/>
      <c r="D209" s="141" t="s">
        <v>165</v>
      </c>
      <c r="E209" s="148" t="s">
        <v>19</v>
      </c>
      <c r="F209" s="149" t="s">
        <v>267</v>
      </c>
      <c r="H209" s="150">
        <v>4.556</v>
      </c>
      <c r="I209" s="151"/>
      <c r="L209" s="147"/>
      <c r="M209" s="152"/>
      <c r="T209" s="153"/>
      <c r="AT209" s="148" t="s">
        <v>165</v>
      </c>
      <c r="AU209" s="148" t="s">
        <v>80</v>
      </c>
      <c r="AV209" s="13" t="s">
        <v>80</v>
      </c>
      <c r="AW209" s="13" t="s">
        <v>33</v>
      </c>
      <c r="AX209" s="13" t="s">
        <v>73</v>
      </c>
      <c r="AY209" s="148" t="s">
        <v>153</v>
      </c>
    </row>
    <row r="210" spans="2:65" s="13" customFormat="1">
      <c r="B210" s="147"/>
      <c r="D210" s="141" t="s">
        <v>165</v>
      </c>
      <c r="E210" s="148" t="s">
        <v>19</v>
      </c>
      <c r="F210" s="149" t="s">
        <v>268</v>
      </c>
      <c r="H210" s="150">
        <v>10.78</v>
      </c>
      <c r="I210" s="151"/>
      <c r="L210" s="147"/>
      <c r="M210" s="152"/>
      <c r="T210" s="153"/>
      <c r="AT210" s="148" t="s">
        <v>165</v>
      </c>
      <c r="AU210" s="148" t="s">
        <v>80</v>
      </c>
      <c r="AV210" s="13" t="s">
        <v>80</v>
      </c>
      <c r="AW210" s="13" t="s">
        <v>33</v>
      </c>
      <c r="AX210" s="13" t="s">
        <v>73</v>
      </c>
      <c r="AY210" s="148" t="s">
        <v>153</v>
      </c>
    </row>
    <row r="211" spans="2:65" s="13" customFormat="1">
      <c r="B211" s="147"/>
      <c r="D211" s="141" t="s">
        <v>165</v>
      </c>
      <c r="E211" s="148" t="s">
        <v>19</v>
      </c>
      <c r="F211" s="149" t="s">
        <v>269</v>
      </c>
      <c r="H211" s="150">
        <v>5.8659999999999997</v>
      </c>
      <c r="I211" s="151"/>
      <c r="L211" s="147"/>
      <c r="M211" s="152"/>
      <c r="T211" s="153"/>
      <c r="AT211" s="148" t="s">
        <v>165</v>
      </c>
      <c r="AU211" s="148" t="s">
        <v>80</v>
      </c>
      <c r="AV211" s="13" t="s">
        <v>80</v>
      </c>
      <c r="AW211" s="13" t="s">
        <v>33</v>
      </c>
      <c r="AX211" s="13" t="s">
        <v>73</v>
      </c>
      <c r="AY211" s="148" t="s">
        <v>153</v>
      </c>
    </row>
    <row r="212" spans="2:65" s="13" customFormat="1">
      <c r="B212" s="147"/>
      <c r="D212" s="141" t="s">
        <v>165</v>
      </c>
      <c r="E212" s="148" t="s">
        <v>19</v>
      </c>
      <c r="F212" s="149" t="s">
        <v>270</v>
      </c>
      <c r="H212" s="150">
        <v>7.4550000000000001</v>
      </c>
      <c r="I212" s="151"/>
      <c r="L212" s="147"/>
      <c r="M212" s="152"/>
      <c r="T212" s="153"/>
      <c r="AT212" s="148" t="s">
        <v>165</v>
      </c>
      <c r="AU212" s="148" t="s">
        <v>80</v>
      </c>
      <c r="AV212" s="13" t="s">
        <v>80</v>
      </c>
      <c r="AW212" s="13" t="s">
        <v>33</v>
      </c>
      <c r="AX212" s="13" t="s">
        <v>73</v>
      </c>
      <c r="AY212" s="148" t="s">
        <v>153</v>
      </c>
    </row>
    <row r="213" spans="2:65" s="13" customFormat="1">
      <c r="B213" s="147"/>
      <c r="D213" s="141" t="s">
        <v>165</v>
      </c>
      <c r="E213" s="148" t="s">
        <v>19</v>
      </c>
      <c r="F213" s="149" t="s">
        <v>271</v>
      </c>
      <c r="H213" s="150">
        <v>6.3</v>
      </c>
      <c r="I213" s="151"/>
      <c r="L213" s="147"/>
      <c r="M213" s="152"/>
      <c r="T213" s="153"/>
      <c r="AT213" s="148" t="s">
        <v>165</v>
      </c>
      <c r="AU213" s="148" t="s">
        <v>80</v>
      </c>
      <c r="AV213" s="13" t="s">
        <v>80</v>
      </c>
      <c r="AW213" s="13" t="s">
        <v>33</v>
      </c>
      <c r="AX213" s="13" t="s">
        <v>73</v>
      </c>
      <c r="AY213" s="148" t="s">
        <v>153</v>
      </c>
    </row>
    <row r="214" spans="2:65" s="14" customFormat="1">
      <c r="B214" s="154"/>
      <c r="D214" s="141" t="s">
        <v>165</v>
      </c>
      <c r="E214" s="155" t="s">
        <v>19</v>
      </c>
      <c r="F214" s="156" t="s">
        <v>182</v>
      </c>
      <c r="H214" s="157">
        <v>48.957999999999998</v>
      </c>
      <c r="I214" s="158"/>
      <c r="L214" s="154"/>
      <c r="M214" s="159"/>
      <c r="T214" s="160"/>
      <c r="AT214" s="155" t="s">
        <v>165</v>
      </c>
      <c r="AU214" s="155" t="s">
        <v>80</v>
      </c>
      <c r="AV214" s="14" t="s">
        <v>161</v>
      </c>
      <c r="AW214" s="14" t="s">
        <v>33</v>
      </c>
      <c r="AX214" s="14" t="s">
        <v>78</v>
      </c>
      <c r="AY214" s="155" t="s">
        <v>153</v>
      </c>
    </row>
    <row r="215" spans="2:65" s="1" customFormat="1" ht="24.15" customHeight="1">
      <c r="B215" s="33"/>
      <c r="C215" s="123" t="s">
        <v>277</v>
      </c>
      <c r="D215" s="123" t="s">
        <v>156</v>
      </c>
      <c r="E215" s="124" t="s">
        <v>278</v>
      </c>
      <c r="F215" s="125" t="s">
        <v>279</v>
      </c>
      <c r="G215" s="126" t="s">
        <v>170</v>
      </c>
      <c r="H215" s="127">
        <v>36.421999999999997</v>
      </c>
      <c r="I215" s="128"/>
      <c r="J215" s="129">
        <f>ROUND(I215*H215,2)</f>
        <v>0</v>
      </c>
      <c r="K215" s="125" t="s">
        <v>160</v>
      </c>
      <c r="L215" s="33"/>
      <c r="M215" s="130" t="s">
        <v>19</v>
      </c>
      <c r="N215" s="131" t="s">
        <v>44</v>
      </c>
      <c r="P215" s="132">
        <f>O215*H215</f>
        <v>0</v>
      </c>
      <c r="Q215" s="132">
        <v>4.0000000000000001E-3</v>
      </c>
      <c r="R215" s="132">
        <f>Q215*H215</f>
        <v>0.14568799999999998</v>
      </c>
      <c r="S215" s="132">
        <v>0</v>
      </c>
      <c r="T215" s="133">
        <f>S215*H215</f>
        <v>0</v>
      </c>
      <c r="AR215" s="134" t="s">
        <v>161</v>
      </c>
      <c r="AT215" s="134" t="s">
        <v>156</v>
      </c>
      <c r="AU215" s="134" t="s">
        <v>80</v>
      </c>
      <c r="AY215" s="18" t="s">
        <v>153</v>
      </c>
      <c r="BE215" s="135">
        <f>IF(N215="základní",J215,0)</f>
        <v>0</v>
      </c>
      <c r="BF215" s="135">
        <f>IF(N215="snížená",J215,0)</f>
        <v>0</v>
      </c>
      <c r="BG215" s="135">
        <f>IF(N215="zákl. přenesená",J215,0)</f>
        <v>0</v>
      </c>
      <c r="BH215" s="135">
        <f>IF(N215="sníž. přenesená",J215,0)</f>
        <v>0</v>
      </c>
      <c r="BI215" s="135">
        <f>IF(N215="nulová",J215,0)</f>
        <v>0</v>
      </c>
      <c r="BJ215" s="18" t="s">
        <v>78</v>
      </c>
      <c r="BK215" s="135">
        <f>ROUND(I215*H215,2)</f>
        <v>0</v>
      </c>
      <c r="BL215" s="18" t="s">
        <v>161</v>
      </c>
      <c r="BM215" s="134" t="s">
        <v>280</v>
      </c>
    </row>
    <row r="216" spans="2:65" s="1" customFormat="1">
      <c r="B216" s="33"/>
      <c r="D216" s="136" t="s">
        <v>163</v>
      </c>
      <c r="F216" s="137" t="s">
        <v>281</v>
      </c>
      <c r="I216" s="138"/>
      <c r="L216" s="33"/>
      <c r="M216" s="139"/>
      <c r="T216" s="54"/>
      <c r="AT216" s="18" t="s">
        <v>163</v>
      </c>
      <c r="AU216" s="18" t="s">
        <v>80</v>
      </c>
    </row>
    <row r="217" spans="2:65" s="12" customFormat="1">
      <c r="B217" s="140"/>
      <c r="D217" s="141" t="s">
        <v>165</v>
      </c>
      <c r="E217" s="142" t="s">
        <v>19</v>
      </c>
      <c r="F217" s="143" t="s">
        <v>263</v>
      </c>
      <c r="H217" s="142" t="s">
        <v>19</v>
      </c>
      <c r="I217" s="144"/>
      <c r="L217" s="140"/>
      <c r="M217" s="145"/>
      <c r="T217" s="146"/>
      <c r="AT217" s="142" t="s">
        <v>165</v>
      </c>
      <c r="AU217" s="142" t="s">
        <v>80</v>
      </c>
      <c r="AV217" s="12" t="s">
        <v>78</v>
      </c>
      <c r="AW217" s="12" t="s">
        <v>33</v>
      </c>
      <c r="AX217" s="12" t="s">
        <v>73</v>
      </c>
      <c r="AY217" s="142" t="s">
        <v>153</v>
      </c>
    </row>
    <row r="218" spans="2:65" s="13" customFormat="1">
      <c r="B218" s="147"/>
      <c r="D218" s="141" t="s">
        <v>165</v>
      </c>
      <c r="E218" s="148" t="s">
        <v>19</v>
      </c>
      <c r="F218" s="149" t="s">
        <v>264</v>
      </c>
      <c r="H218" s="150">
        <v>2.4700000000000002</v>
      </c>
      <c r="I218" s="151"/>
      <c r="L218" s="147"/>
      <c r="M218" s="152"/>
      <c r="T218" s="153"/>
      <c r="AT218" s="148" t="s">
        <v>165</v>
      </c>
      <c r="AU218" s="148" t="s">
        <v>80</v>
      </c>
      <c r="AV218" s="13" t="s">
        <v>80</v>
      </c>
      <c r="AW218" s="13" t="s">
        <v>33</v>
      </c>
      <c r="AX218" s="13" t="s">
        <v>73</v>
      </c>
      <c r="AY218" s="148" t="s">
        <v>153</v>
      </c>
    </row>
    <row r="219" spans="2:65" s="12" customFormat="1">
      <c r="B219" s="140"/>
      <c r="D219" s="141" t="s">
        <v>165</v>
      </c>
      <c r="E219" s="142" t="s">
        <v>19</v>
      </c>
      <c r="F219" s="143" t="s">
        <v>282</v>
      </c>
      <c r="H219" s="142" t="s">
        <v>19</v>
      </c>
      <c r="I219" s="144"/>
      <c r="L219" s="140"/>
      <c r="M219" s="145"/>
      <c r="T219" s="146"/>
      <c r="AT219" s="142" t="s">
        <v>165</v>
      </c>
      <c r="AU219" s="142" t="s">
        <v>80</v>
      </c>
      <c r="AV219" s="12" t="s">
        <v>78</v>
      </c>
      <c r="AW219" s="12" t="s">
        <v>33</v>
      </c>
      <c r="AX219" s="12" t="s">
        <v>73</v>
      </c>
      <c r="AY219" s="142" t="s">
        <v>153</v>
      </c>
    </row>
    <row r="220" spans="2:65" s="13" customFormat="1">
      <c r="B220" s="147"/>
      <c r="D220" s="141" t="s">
        <v>165</v>
      </c>
      <c r="E220" s="148" t="s">
        <v>19</v>
      </c>
      <c r="F220" s="149" t="s">
        <v>266</v>
      </c>
      <c r="H220" s="150">
        <v>11.531000000000001</v>
      </c>
      <c r="I220" s="151"/>
      <c r="L220" s="147"/>
      <c r="M220" s="152"/>
      <c r="T220" s="153"/>
      <c r="AT220" s="148" t="s">
        <v>165</v>
      </c>
      <c r="AU220" s="148" t="s">
        <v>80</v>
      </c>
      <c r="AV220" s="13" t="s">
        <v>80</v>
      </c>
      <c r="AW220" s="13" t="s">
        <v>33</v>
      </c>
      <c r="AX220" s="13" t="s">
        <v>73</v>
      </c>
      <c r="AY220" s="148" t="s">
        <v>153</v>
      </c>
    </row>
    <row r="221" spans="2:65" s="13" customFormat="1">
      <c r="B221" s="147"/>
      <c r="D221" s="141" t="s">
        <v>165</v>
      </c>
      <c r="E221" s="148" t="s">
        <v>19</v>
      </c>
      <c r="F221" s="149" t="s">
        <v>267</v>
      </c>
      <c r="H221" s="150">
        <v>4.556</v>
      </c>
      <c r="I221" s="151"/>
      <c r="L221" s="147"/>
      <c r="M221" s="152"/>
      <c r="T221" s="153"/>
      <c r="AT221" s="148" t="s">
        <v>165</v>
      </c>
      <c r="AU221" s="148" t="s">
        <v>80</v>
      </c>
      <c r="AV221" s="13" t="s">
        <v>80</v>
      </c>
      <c r="AW221" s="13" t="s">
        <v>33</v>
      </c>
      <c r="AX221" s="13" t="s">
        <v>73</v>
      </c>
      <c r="AY221" s="148" t="s">
        <v>153</v>
      </c>
    </row>
    <row r="222" spans="2:65" s="13" customFormat="1" ht="20.399999999999999">
      <c r="B222" s="147"/>
      <c r="D222" s="141" t="s">
        <v>165</v>
      </c>
      <c r="E222" s="148" t="s">
        <v>19</v>
      </c>
      <c r="F222" s="149" t="s">
        <v>283</v>
      </c>
      <c r="H222" s="150">
        <v>8.6999999999999993</v>
      </c>
      <c r="I222" s="151"/>
      <c r="L222" s="147"/>
      <c r="M222" s="152"/>
      <c r="T222" s="153"/>
      <c r="AT222" s="148" t="s">
        <v>165</v>
      </c>
      <c r="AU222" s="148" t="s">
        <v>80</v>
      </c>
      <c r="AV222" s="13" t="s">
        <v>80</v>
      </c>
      <c r="AW222" s="13" t="s">
        <v>33</v>
      </c>
      <c r="AX222" s="13" t="s">
        <v>73</v>
      </c>
      <c r="AY222" s="148" t="s">
        <v>153</v>
      </c>
    </row>
    <row r="223" spans="2:65" s="12" customFormat="1">
      <c r="B223" s="140"/>
      <c r="D223" s="141" t="s">
        <v>165</v>
      </c>
      <c r="E223" s="142" t="s">
        <v>19</v>
      </c>
      <c r="F223" s="143" t="s">
        <v>284</v>
      </c>
      <c r="H223" s="142" t="s">
        <v>19</v>
      </c>
      <c r="I223" s="144"/>
      <c r="L223" s="140"/>
      <c r="M223" s="145"/>
      <c r="T223" s="146"/>
      <c r="AT223" s="142" t="s">
        <v>165</v>
      </c>
      <c r="AU223" s="142" t="s">
        <v>80</v>
      </c>
      <c r="AV223" s="12" t="s">
        <v>78</v>
      </c>
      <c r="AW223" s="12" t="s">
        <v>33</v>
      </c>
      <c r="AX223" s="12" t="s">
        <v>73</v>
      </c>
      <c r="AY223" s="142" t="s">
        <v>153</v>
      </c>
    </row>
    <row r="224" spans="2:65" s="13" customFormat="1">
      <c r="B224" s="147"/>
      <c r="D224" s="141" t="s">
        <v>165</v>
      </c>
      <c r="E224" s="148" t="s">
        <v>19</v>
      </c>
      <c r="F224" s="149" t="s">
        <v>285</v>
      </c>
      <c r="H224" s="150">
        <v>2.802</v>
      </c>
      <c r="I224" s="151"/>
      <c r="L224" s="147"/>
      <c r="M224" s="152"/>
      <c r="T224" s="153"/>
      <c r="AT224" s="148" t="s">
        <v>165</v>
      </c>
      <c r="AU224" s="148" t="s">
        <v>80</v>
      </c>
      <c r="AV224" s="13" t="s">
        <v>80</v>
      </c>
      <c r="AW224" s="13" t="s">
        <v>33</v>
      </c>
      <c r="AX224" s="13" t="s">
        <v>73</v>
      </c>
      <c r="AY224" s="148" t="s">
        <v>153</v>
      </c>
    </row>
    <row r="225" spans="2:65" s="13" customFormat="1">
      <c r="B225" s="147"/>
      <c r="D225" s="141" t="s">
        <v>165</v>
      </c>
      <c r="E225" s="148" t="s">
        <v>19</v>
      </c>
      <c r="F225" s="149" t="s">
        <v>286</v>
      </c>
      <c r="H225" s="150">
        <v>3.423</v>
      </c>
      <c r="I225" s="151"/>
      <c r="L225" s="147"/>
      <c r="M225" s="152"/>
      <c r="T225" s="153"/>
      <c r="AT225" s="148" t="s">
        <v>165</v>
      </c>
      <c r="AU225" s="148" t="s">
        <v>80</v>
      </c>
      <c r="AV225" s="13" t="s">
        <v>80</v>
      </c>
      <c r="AW225" s="13" t="s">
        <v>33</v>
      </c>
      <c r="AX225" s="13" t="s">
        <v>73</v>
      </c>
      <c r="AY225" s="148" t="s">
        <v>153</v>
      </c>
    </row>
    <row r="226" spans="2:65" s="13" customFormat="1">
      <c r="B226" s="147"/>
      <c r="D226" s="141" t="s">
        <v>165</v>
      </c>
      <c r="E226" s="148" t="s">
        <v>19</v>
      </c>
      <c r="F226" s="149" t="s">
        <v>287</v>
      </c>
      <c r="H226" s="150">
        <v>2.94</v>
      </c>
      <c r="I226" s="151"/>
      <c r="L226" s="147"/>
      <c r="M226" s="152"/>
      <c r="T226" s="153"/>
      <c r="AT226" s="148" t="s">
        <v>165</v>
      </c>
      <c r="AU226" s="148" t="s">
        <v>80</v>
      </c>
      <c r="AV226" s="13" t="s">
        <v>80</v>
      </c>
      <c r="AW226" s="13" t="s">
        <v>33</v>
      </c>
      <c r="AX226" s="13" t="s">
        <v>73</v>
      </c>
      <c r="AY226" s="148" t="s">
        <v>153</v>
      </c>
    </row>
    <row r="227" spans="2:65" s="14" customFormat="1">
      <c r="B227" s="154"/>
      <c r="D227" s="141" t="s">
        <v>165</v>
      </c>
      <c r="E227" s="155" t="s">
        <v>19</v>
      </c>
      <c r="F227" s="156" t="s">
        <v>182</v>
      </c>
      <c r="H227" s="157">
        <v>36.421999999999997</v>
      </c>
      <c r="I227" s="158"/>
      <c r="L227" s="154"/>
      <c r="M227" s="159"/>
      <c r="T227" s="160"/>
      <c r="AT227" s="155" t="s">
        <v>165</v>
      </c>
      <c r="AU227" s="155" t="s">
        <v>80</v>
      </c>
      <c r="AV227" s="14" t="s">
        <v>161</v>
      </c>
      <c r="AW227" s="14" t="s">
        <v>33</v>
      </c>
      <c r="AX227" s="14" t="s">
        <v>78</v>
      </c>
      <c r="AY227" s="155" t="s">
        <v>153</v>
      </c>
    </row>
    <row r="228" spans="2:65" s="11" customFormat="1" ht="22.95" customHeight="1">
      <c r="B228" s="111"/>
      <c r="D228" s="112" t="s">
        <v>72</v>
      </c>
      <c r="E228" s="121" t="s">
        <v>288</v>
      </c>
      <c r="F228" s="121" t="s">
        <v>289</v>
      </c>
      <c r="I228" s="114"/>
      <c r="J228" s="122">
        <f>BK228</f>
        <v>0</v>
      </c>
      <c r="L228" s="111"/>
      <c r="M228" s="116"/>
      <c r="P228" s="117">
        <f>SUM(P229:P230)</f>
        <v>0</v>
      </c>
      <c r="R228" s="117">
        <f>SUM(R229:R230)</f>
        <v>0.29399999999999998</v>
      </c>
      <c r="T228" s="118">
        <f>SUM(T229:T230)</f>
        <v>0</v>
      </c>
      <c r="AR228" s="112" t="s">
        <v>78</v>
      </c>
      <c r="AT228" s="119" t="s">
        <v>72</v>
      </c>
      <c r="AU228" s="119" t="s">
        <v>78</v>
      </c>
      <c r="AY228" s="112" t="s">
        <v>153</v>
      </c>
      <c r="BK228" s="120">
        <f>SUM(BK229:BK230)</f>
        <v>0</v>
      </c>
    </row>
    <row r="229" spans="2:65" s="1" customFormat="1" ht="33" customHeight="1">
      <c r="B229" s="33"/>
      <c r="C229" s="123" t="s">
        <v>290</v>
      </c>
      <c r="D229" s="123" t="s">
        <v>156</v>
      </c>
      <c r="E229" s="124" t="s">
        <v>291</v>
      </c>
      <c r="F229" s="125" t="s">
        <v>292</v>
      </c>
      <c r="G229" s="126" t="s">
        <v>170</v>
      </c>
      <c r="H229" s="127">
        <v>2.4500000000000002</v>
      </c>
      <c r="I229" s="128"/>
      <c r="J229" s="129">
        <f>ROUND(I229*H229,2)</f>
        <v>0</v>
      </c>
      <c r="K229" s="125" t="s">
        <v>19</v>
      </c>
      <c r="L229" s="33"/>
      <c r="M229" s="130" t="s">
        <v>19</v>
      </c>
      <c r="N229" s="131" t="s">
        <v>44</v>
      </c>
      <c r="P229" s="132">
        <f>O229*H229</f>
        <v>0</v>
      </c>
      <c r="Q229" s="132">
        <v>0.12</v>
      </c>
      <c r="R229" s="132">
        <f>Q229*H229</f>
        <v>0.29399999999999998</v>
      </c>
      <c r="S229" s="132">
        <v>0</v>
      </c>
      <c r="T229" s="133">
        <f>S229*H229</f>
        <v>0</v>
      </c>
      <c r="AR229" s="134" t="s">
        <v>161</v>
      </c>
      <c r="AT229" s="134" t="s">
        <v>156</v>
      </c>
      <c r="AU229" s="134" t="s">
        <v>80</v>
      </c>
      <c r="AY229" s="18" t="s">
        <v>153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8" t="s">
        <v>78</v>
      </c>
      <c r="BK229" s="135">
        <f>ROUND(I229*H229,2)</f>
        <v>0</v>
      </c>
      <c r="BL229" s="18" t="s">
        <v>161</v>
      </c>
      <c r="BM229" s="134" t="s">
        <v>293</v>
      </c>
    </row>
    <row r="230" spans="2:65" s="13" customFormat="1">
      <c r="B230" s="147"/>
      <c r="D230" s="141" t="s">
        <v>165</v>
      </c>
      <c r="E230" s="148" t="s">
        <v>19</v>
      </c>
      <c r="F230" s="149" t="s">
        <v>294</v>
      </c>
      <c r="H230" s="150">
        <v>2.4500000000000002</v>
      </c>
      <c r="I230" s="151"/>
      <c r="L230" s="147"/>
      <c r="M230" s="152"/>
      <c r="T230" s="153"/>
      <c r="AT230" s="148" t="s">
        <v>165</v>
      </c>
      <c r="AU230" s="148" t="s">
        <v>80</v>
      </c>
      <c r="AV230" s="13" t="s">
        <v>80</v>
      </c>
      <c r="AW230" s="13" t="s">
        <v>33</v>
      </c>
      <c r="AX230" s="13" t="s">
        <v>78</v>
      </c>
      <c r="AY230" s="148" t="s">
        <v>153</v>
      </c>
    </row>
    <row r="231" spans="2:65" s="11" customFormat="1" ht="22.95" customHeight="1">
      <c r="B231" s="111"/>
      <c r="D231" s="112" t="s">
        <v>72</v>
      </c>
      <c r="E231" s="121" t="s">
        <v>295</v>
      </c>
      <c r="F231" s="121" t="s">
        <v>296</v>
      </c>
      <c r="I231" s="114"/>
      <c r="J231" s="122">
        <f>BK231</f>
        <v>0</v>
      </c>
      <c r="L231" s="111"/>
      <c r="M231" s="116"/>
      <c r="P231" s="117">
        <f>SUM(P232:P256)</f>
        <v>0</v>
      </c>
      <c r="R231" s="117">
        <f>SUM(R232:R256)</f>
        <v>11.491297319999999</v>
      </c>
      <c r="T231" s="118">
        <f>SUM(T232:T256)</f>
        <v>0</v>
      </c>
      <c r="AR231" s="112" t="s">
        <v>78</v>
      </c>
      <c r="AT231" s="119" t="s">
        <v>72</v>
      </c>
      <c r="AU231" s="119" t="s">
        <v>78</v>
      </c>
      <c r="AY231" s="112" t="s">
        <v>153</v>
      </c>
      <c r="BK231" s="120">
        <f>SUM(BK232:BK256)</f>
        <v>0</v>
      </c>
    </row>
    <row r="232" spans="2:65" s="1" customFormat="1" ht="33" customHeight="1">
      <c r="B232" s="33"/>
      <c r="C232" s="123" t="s">
        <v>297</v>
      </c>
      <c r="D232" s="123" t="s">
        <v>156</v>
      </c>
      <c r="E232" s="124" t="s">
        <v>298</v>
      </c>
      <c r="F232" s="125" t="s">
        <v>299</v>
      </c>
      <c r="G232" s="126" t="s">
        <v>159</v>
      </c>
      <c r="H232" s="127">
        <v>1.73</v>
      </c>
      <c r="I232" s="128"/>
      <c r="J232" s="129">
        <f>ROUND(I232*H232,2)</f>
        <v>0</v>
      </c>
      <c r="K232" s="125" t="s">
        <v>160</v>
      </c>
      <c r="L232" s="33"/>
      <c r="M232" s="130" t="s">
        <v>19</v>
      </c>
      <c r="N232" s="131" t="s">
        <v>44</v>
      </c>
      <c r="P232" s="132">
        <f>O232*H232</f>
        <v>0</v>
      </c>
      <c r="Q232" s="132">
        <v>2.5018699999999998</v>
      </c>
      <c r="R232" s="132">
        <f>Q232*H232</f>
        <v>4.3282350999999997</v>
      </c>
      <c r="S232" s="132">
        <v>0</v>
      </c>
      <c r="T232" s="133">
        <f>S232*H232</f>
        <v>0</v>
      </c>
      <c r="AR232" s="134" t="s">
        <v>161</v>
      </c>
      <c r="AT232" s="134" t="s">
        <v>156</v>
      </c>
      <c r="AU232" s="134" t="s">
        <v>80</v>
      </c>
      <c r="AY232" s="18" t="s">
        <v>153</v>
      </c>
      <c r="BE232" s="135">
        <f>IF(N232="základní",J232,0)</f>
        <v>0</v>
      </c>
      <c r="BF232" s="135">
        <f>IF(N232="snížená",J232,0)</f>
        <v>0</v>
      </c>
      <c r="BG232" s="135">
        <f>IF(N232="zákl. přenesená",J232,0)</f>
        <v>0</v>
      </c>
      <c r="BH232" s="135">
        <f>IF(N232="sníž. přenesená",J232,0)</f>
        <v>0</v>
      </c>
      <c r="BI232" s="135">
        <f>IF(N232="nulová",J232,0)</f>
        <v>0</v>
      </c>
      <c r="BJ232" s="18" t="s">
        <v>78</v>
      </c>
      <c r="BK232" s="135">
        <f>ROUND(I232*H232,2)</f>
        <v>0</v>
      </c>
      <c r="BL232" s="18" t="s">
        <v>161</v>
      </c>
      <c r="BM232" s="134" t="s">
        <v>300</v>
      </c>
    </row>
    <row r="233" spans="2:65" s="1" customFormat="1">
      <c r="B233" s="33"/>
      <c r="D233" s="136" t="s">
        <v>163</v>
      </c>
      <c r="F233" s="137" t="s">
        <v>301</v>
      </c>
      <c r="I233" s="138"/>
      <c r="L233" s="33"/>
      <c r="M233" s="139"/>
      <c r="T233" s="54"/>
      <c r="AT233" s="18" t="s">
        <v>163</v>
      </c>
      <c r="AU233" s="18" t="s">
        <v>80</v>
      </c>
    </row>
    <row r="234" spans="2:65" s="12" customFormat="1" ht="20.399999999999999">
      <c r="B234" s="140"/>
      <c r="D234" s="141" t="s">
        <v>165</v>
      </c>
      <c r="E234" s="142" t="s">
        <v>19</v>
      </c>
      <c r="F234" s="143" t="s">
        <v>302</v>
      </c>
      <c r="H234" s="142" t="s">
        <v>19</v>
      </c>
      <c r="I234" s="144"/>
      <c r="L234" s="140"/>
      <c r="M234" s="145"/>
      <c r="T234" s="146"/>
      <c r="AT234" s="142" t="s">
        <v>165</v>
      </c>
      <c r="AU234" s="142" t="s">
        <v>80</v>
      </c>
      <c r="AV234" s="12" t="s">
        <v>78</v>
      </c>
      <c r="AW234" s="12" t="s">
        <v>33</v>
      </c>
      <c r="AX234" s="12" t="s">
        <v>73</v>
      </c>
      <c r="AY234" s="142" t="s">
        <v>153</v>
      </c>
    </row>
    <row r="235" spans="2:65" s="12" customFormat="1">
      <c r="B235" s="140"/>
      <c r="D235" s="141" t="s">
        <v>165</v>
      </c>
      <c r="E235" s="142" t="s">
        <v>19</v>
      </c>
      <c r="F235" s="143" t="s">
        <v>303</v>
      </c>
      <c r="H235" s="142" t="s">
        <v>19</v>
      </c>
      <c r="I235" s="144"/>
      <c r="L235" s="140"/>
      <c r="M235" s="145"/>
      <c r="T235" s="146"/>
      <c r="AT235" s="142" t="s">
        <v>165</v>
      </c>
      <c r="AU235" s="142" t="s">
        <v>80</v>
      </c>
      <c r="AV235" s="12" t="s">
        <v>78</v>
      </c>
      <c r="AW235" s="12" t="s">
        <v>33</v>
      </c>
      <c r="AX235" s="12" t="s">
        <v>73</v>
      </c>
      <c r="AY235" s="142" t="s">
        <v>153</v>
      </c>
    </row>
    <row r="236" spans="2:65" s="13" customFormat="1">
      <c r="B236" s="147"/>
      <c r="D236" s="141" t="s">
        <v>165</v>
      </c>
      <c r="E236" s="148" t="s">
        <v>19</v>
      </c>
      <c r="F236" s="149" t="s">
        <v>304</v>
      </c>
      <c r="H236" s="150">
        <v>1.73</v>
      </c>
      <c r="I236" s="151"/>
      <c r="L236" s="147"/>
      <c r="M236" s="152"/>
      <c r="T236" s="153"/>
      <c r="AT236" s="148" t="s">
        <v>165</v>
      </c>
      <c r="AU236" s="148" t="s">
        <v>80</v>
      </c>
      <c r="AV236" s="13" t="s">
        <v>80</v>
      </c>
      <c r="AW236" s="13" t="s">
        <v>33</v>
      </c>
      <c r="AX236" s="13" t="s">
        <v>73</v>
      </c>
      <c r="AY236" s="148" t="s">
        <v>153</v>
      </c>
    </row>
    <row r="237" spans="2:65" s="14" customFormat="1">
      <c r="B237" s="154"/>
      <c r="D237" s="141" t="s">
        <v>165</v>
      </c>
      <c r="E237" s="155" t="s">
        <v>19</v>
      </c>
      <c r="F237" s="156" t="s">
        <v>182</v>
      </c>
      <c r="H237" s="157">
        <v>1.73</v>
      </c>
      <c r="I237" s="158"/>
      <c r="L237" s="154"/>
      <c r="M237" s="159"/>
      <c r="T237" s="160"/>
      <c r="AT237" s="155" t="s">
        <v>165</v>
      </c>
      <c r="AU237" s="155" t="s">
        <v>80</v>
      </c>
      <c r="AV237" s="14" t="s">
        <v>161</v>
      </c>
      <c r="AW237" s="14" t="s">
        <v>33</v>
      </c>
      <c r="AX237" s="14" t="s">
        <v>78</v>
      </c>
      <c r="AY237" s="155" t="s">
        <v>153</v>
      </c>
    </row>
    <row r="238" spans="2:65" s="1" customFormat="1" ht="33" customHeight="1">
      <c r="B238" s="33"/>
      <c r="C238" s="123" t="s">
        <v>305</v>
      </c>
      <c r="D238" s="123" t="s">
        <v>156</v>
      </c>
      <c r="E238" s="124" t="s">
        <v>306</v>
      </c>
      <c r="F238" s="125" t="s">
        <v>307</v>
      </c>
      <c r="G238" s="126" t="s">
        <v>159</v>
      </c>
      <c r="H238" s="127">
        <v>2.7280000000000002</v>
      </c>
      <c r="I238" s="128"/>
      <c r="J238" s="129">
        <f>ROUND(I238*H238,2)</f>
        <v>0</v>
      </c>
      <c r="K238" s="125" t="s">
        <v>160</v>
      </c>
      <c r="L238" s="33"/>
      <c r="M238" s="130" t="s">
        <v>19</v>
      </c>
      <c r="N238" s="131" t="s">
        <v>44</v>
      </c>
      <c r="P238" s="132">
        <f>O238*H238</f>
        <v>0</v>
      </c>
      <c r="Q238" s="132">
        <v>2.5018699999999998</v>
      </c>
      <c r="R238" s="132">
        <f>Q238*H238</f>
        <v>6.8251013599999997</v>
      </c>
      <c r="S238" s="132">
        <v>0</v>
      </c>
      <c r="T238" s="133">
        <f>S238*H238</f>
        <v>0</v>
      </c>
      <c r="AR238" s="134" t="s">
        <v>161</v>
      </c>
      <c r="AT238" s="134" t="s">
        <v>156</v>
      </c>
      <c r="AU238" s="134" t="s">
        <v>80</v>
      </c>
      <c r="AY238" s="18" t="s">
        <v>153</v>
      </c>
      <c r="BE238" s="135">
        <f>IF(N238="základní",J238,0)</f>
        <v>0</v>
      </c>
      <c r="BF238" s="135">
        <f>IF(N238="snížená",J238,0)</f>
        <v>0</v>
      </c>
      <c r="BG238" s="135">
        <f>IF(N238="zákl. přenesená",J238,0)</f>
        <v>0</v>
      </c>
      <c r="BH238" s="135">
        <f>IF(N238="sníž. přenesená",J238,0)</f>
        <v>0</v>
      </c>
      <c r="BI238" s="135">
        <f>IF(N238="nulová",J238,0)</f>
        <v>0</v>
      </c>
      <c r="BJ238" s="18" t="s">
        <v>78</v>
      </c>
      <c r="BK238" s="135">
        <f>ROUND(I238*H238,2)</f>
        <v>0</v>
      </c>
      <c r="BL238" s="18" t="s">
        <v>161</v>
      </c>
      <c r="BM238" s="134" t="s">
        <v>308</v>
      </c>
    </row>
    <row r="239" spans="2:65" s="1" customFormat="1">
      <c r="B239" s="33"/>
      <c r="D239" s="136" t="s">
        <v>163</v>
      </c>
      <c r="F239" s="137" t="s">
        <v>309</v>
      </c>
      <c r="I239" s="138"/>
      <c r="L239" s="33"/>
      <c r="M239" s="139"/>
      <c r="T239" s="54"/>
      <c r="AT239" s="18" t="s">
        <v>163</v>
      </c>
      <c r="AU239" s="18" t="s">
        <v>80</v>
      </c>
    </row>
    <row r="240" spans="2:65" s="12" customFormat="1" ht="20.399999999999999">
      <c r="B240" s="140"/>
      <c r="D240" s="141" t="s">
        <v>165</v>
      </c>
      <c r="E240" s="142" t="s">
        <v>19</v>
      </c>
      <c r="F240" s="143" t="s">
        <v>310</v>
      </c>
      <c r="H240" s="142" t="s">
        <v>19</v>
      </c>
      <c r="I240" s="144"/>
      <c r="L240" s="140"/>
      <c r="M240" s="145"/>
      <c r="T240" s="146"/>
      <c r="AT240" s="142" t="s">
        <v>165</v>
      </c>
      <c r="AU240" s="142" t="s">
        <v>80</v>
      </c>
      <c r="AV240" s="12" t="s">
        <v>78</v>
      </c>
      <c r="AW240" s="12" t="s">
        <v>33</v>
      </c>
      <c r="AX240" s="12" t="s">
        <v>73</v>
      </c>
      <c r="AY240" s="142" t="s">
        <v>153</v>
      </c>
    </row>
    <row r="241" spans="2:65" s="12" customFormat="1">
      <c r="B241" s="140"/>
      <c r="D241" s="141" t="s">
        <v>165</v>
      </c>
      <c r="E241" s="142" t="s">
        <v>19</v>
      </c>
      <c r="F241" s="143" t="s">
        <v>311</v>
      </c>
      <c r="H241" s="142" t="s">
        <v>19</v>
      </c>
      <c r="I241" s="144"/>
      <c r="L241" s="140"/>
      <c r="M241" s="145"/>
      <c r="T241" s="146"/>
      <c r="AT241" s="142" t="s">
        <v>165</v>
      </c>
      <c r="AU241" s="142" t="s">
        <v>80</v>
      </c>
      <c r="AV241" s="12" t="s">
        <v>78</v>
      </c>
      <c r="AW241" s="12" t="s">
        <v>33</v>
      </c>
      <c r="AX241" s="12" t="s">
        <v>73</v>
      </c>
      <c r="AY241" s="142" t="s">
        <v>153</v>
      </c>
    </row>
    <row r="242" spans="2:65" s="13" customFormat="1">
      <c r="B242" s="147"/>
      <c r="D242" s="141" t="s">
        <v>165</v>
      </c>
      <c r="E242" s="148" t="s">
        <v>19</v>
      </c>
      <c r="F242" s="149" t="s">
        <v>312</v>
      </c>
      <c r="H242" s="150">
        <v>2.7280000000000002</v>
      </c>
      <c r="I242" s="151"/>
      <c r="L242" s="147"/>
      <c r="M242" s="152"/>
      <c r="T242" s="153"/>
      <c r="AT242" s="148" t="s">
        <v>165</v>
      </c>
      <c r="AU242" s="148" t="s">
        <v>80</v>
      </c>
      <c r="AV242" s="13" t="s">
        <v>80</v>
      </c>
      <c r="AW242" s="13" t="s">
        <v>33</v>
      </c>
      <c r="AX242" s="13" t="s">
        <v>73</v>
      </c>
      <c r="AY242" s="148" t="s">
        <v>153</v>
      </c>
    </row>
    <row r="243" spans="2:65" s="14" customFormat="1">
      <c r="B243" s="154"/>
      <c r="D243" s="141" t="s">
        <v>165</v>
      </c>
      <c r="E243" s="155" t="s">
        <v>19</v>
      </c>
      <c r="F243" s="156" t="s">
        <v>182</v>
      </c>
      <c r="H243" s="157">
        <v>2.7280000000000002</v>
      </c>
      <c r="I243" s="158"/>
      <c r="L243" s="154"/>
      <c r="M243" s="159"/>
      <c r="T243" s="160"/>
      <c r="AT243" s="155" t="s">
        <v>165</v>
      </c>
      <c r="AU243" s="155" t="s">
        <v>80</v>
      </c>
      <c r="AV243" s="14" t="s">
        <v>161</v>
      </c>
      <c r="AW243" s="14" t="s">
        <v>33</v>
      </c>
      <c r="AX243" s="14" t="s">
        <v>78</v>
      </c>
      <c r="AY243" s="155" t="s">
        <v>153</v>
      </c>
    </row>
    <row r="244" spans="2:65" s="1" customFormat="1" ht="37.950000000000003" customHeight="1">
      <c r="B244" s="33"/>
      <c r="C244" s="123" t="s">
        <v>7</v>
      </c>
      <c r="D244" s="123" t="s">
        <v>156</v>
      </c>
      <c r="E244" s="124" t="s">
        <v>313</v>
      </c>
      <c r="F244" s="125" t="s">
        <v>314</v>
      </c>
      <c r="G244" s="126" t="s">
        <v>159</v>
      </c>
      <c r="H244" s="127">
        <v>4.4580000000000002</v>
      </c>
      <c r="I244" s="128"/>
      <c r="J244" s="129">
        <f>ROUND(I244*H244,2)</f>
        <v>0</v>
      </c>
      <c r="K244" s="125" t="s">
        <v>160</v>
      </c>
      <c r="L244" s="33"/>
      <c r="M244" s="130" t="s">
        <v>19</v>
      </c>
      <c r="N244" s="131" t="s">
        <v>44</v>
      </c>
      <c r="P244" s="132">
        <f>O244*H244</f>
        <v>0</v>
      </c>
      <c r="Q244" s="132">
        <v>0</v>
      </c>
      <c r="R244" s="132">
        <f>Q244*H244</f>
        <v>0</v>
      </c>
      <c r="S244" s="132">
        <v>0</v>
      </c>
      <c r="T244" s="133">
        <f>S244*H244</f>
        <v>0</v>
      </c>
      <c r="AR244" s="134" t="s">
        <v>161</v>
      </c>
      <c r="AT244" s="134" t="s">
        <v>156</v>
      </c>
      <c r="AU244" s="134" t="s">
        <v>80</v>
      </c>
      <c r="AY244" s="18" t="s">
        <v>153</v>
      </c>
      <c r="BE244" s="135">
        <f>IF(N244="základní",J244,0)</f>
        <v>0</v>
      </c>
      <c r="BF244" s="135">
        <f>IF(N244="snížená",J244,0)</f>
        <v>0</v>
      </c>
      <c r="BG244" s="135">
        <f>IF(N244="zákl. přenesená",J244,0)</f>
        <v>0</v>
      </c>
      <c r="BH244" s="135">
        <f>IF(N244="sníž. přenesená",J244,0)</f>
        <v>0</v>
      </c>
      <c r="BI244" s="135">
        <f>IF(N244="nulová",J244,0)</f>
        <v>0</v>
      </c>
      <c r="BJ244" s="18" t="s">
        <v>78</v>
      </c>
      <c r="BK244" s="135">
        <f>ROUND(I244*H244,2)</f>
        <v>0</v>
      </c>
      <c r="BL244" s="18" t="s">
        <v>161</v>
      </c>
      <c r="BM244" s="134" t="s">
        <v>315</v>
      </c>
    </row>
    <row r="245" spans="2:65" s="1" customFormat="1">
      <c r="B245" s="33"/>
      <c r="D245" s="136" t="s">
        <v>163</v>
      </c>
      <c r="F245" s="137" t="s">
        <v>316</v>
      </c>
      <c r="I245" s="138"/>
      <c r="L245" s="33"/>
      <c r="M245" s="139"/>
      <c r="T245" s="54"/>
      <c r="AT245" s="18" t="s">
        <v>163</v>
      </c>
      <c r="AU245" s="18" t="s">
        <v>80</v>
      </c>
    </row>
    <row r="246" spans="2:65" s="13" customFormat="1">
      <c r="B246" s="147"/>
      <c r="D246" s="141" t="s">
        <v>165</v>
      </c>
      <c r="E246" s="148" t="s">
        <v>19</v>
      </c>
      <c r="F246" s="149" t="s">
        <v>317</v>
      </c>
      <c r="H246" s="150">
        <v>4.4580000000000002</v>
      </c>
      <c r="I246" s="151"/>
      <c r="L246" s="147"/>
      <c r="M246" s="152"/>
      <c r="T246" s="153"/>
      <c r="AT246" s="148" t="s">
        <v>165</v>
      </c>
      <c r="AU246" s="148" t="s">
        <v>80</v>
      </c>
      <c r="AV246" s="13" t="s">
        <v>80</v>
      </c>
      <c r="AW246" s="13" t="s">
        <v>33</v>
      </c>
      <c r="AX246" s="13" t="s">
        <v>78</v>
      </c>
      <c r="AY246" s="148" t="s">
        <v>153</v>
      </c>
    </row>
    <row r="247" spans="2:65" s="1" customFormat="1" ht="44.25" customHeight="1">
      <c r="B247" s="33"/>
      <c r="C247" s="123" t="s">
        <v>318</v>
      </c>
      <c r="D247" s="123" t="s">
        <v>156</v>
      </c>
      <c r="E247" s="124" t="s">
        <v>319</v>
      </c>
      <c r="F247" s="125" t="s">
        <v>320</v>
      </c>
      <c r="G247" s="126" t="s">
        <v>159</v>
      </c>
      <c r="H247" s="127">
        <v>4.4580000000000002</v>
      </c>
      <c r="I247" s="128"/>
      <c r="J247" s="129">
        <f>ROUND(I247*H247,2)</f>
        <v>0</v>
      </c>
      <c r="K247" s="125" t="s">
        <v>160</v>
      </c>
      <c r="L247" s="33"/>
      <c r="M247" s="130" t="s">
        <v>19</v>
      </c>
      <c r="N247" s="131" t="s">
        <v>44</v>
      </c>
      <c r="P247" s="132">
        <f>O247*H247</f>
        <v>0</v>
      </c>
      <c r="Q247" s="132">
        <v>0</v>
      </c>
      <c r="R247" s="132">
        <f>Q247*H247</f>
        <v>0</v>
      </c>
      <c r="S247" s="132">
        <v>0</v>
      </c>
      <c r="T247" s="133">
        <f>S247*H247</f>
        <v>0</v>
      </c>
      <c r="AR247" s="134" t="s">
        <v>161</v>
      </c>
      <c r="AT247" s="134" t="s">
        <v>156</v>
      </c>
      <c r="AU247" s="134" t="s">
        <v>80</v>
      </c>
      <c r="AY247" s="18" t="s">
        <v>153</v>
      </c>
      <c r="BE247" s="135">
        <f>IF(N247="základní",J247,0)</f>
        <v>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8" t="s">
        <v>78</v>
      </c>
      <c r="BK247" s="135">
        <f>ROUND(I247*H247,2)</f>
        <v>0</v>
      </c>
      <c r="BL247" s="18" t="s">
        <v>161</v>
      </c>
      <c r="BM247" s="134" t="s">
        <v>321</v>
      </c>
    </row>
    <row r="248" spans="2:65" s="1" customFormat="1">
      <c r="B248" s="33"/>
      <c r="D248" s="136" t="s">
        <v>163</v>
      </c>
      <c r="F248" s="137" t="s">
        <v>322</v>
      </c>
      <c r="I248" s="138"/>
      <c r="L248" s="33"/>
      <c r="M248" s="139"/>
      <c r="T248" s="54"/>
      <c r="AT248" s="18" t="s">
        <v>163</v>
      </c>
      <c r="AU248" s="18" t="s">
        <v>80</v>
      </c>
    </row>
    <row r="249" spans="2:65" s="13" customFormat="1">
      <c r="B249" s="147"/>
      <c r="D249" s="141" t="s">
        <v>165</v>
      </c>
      <c r="E249" s="148" t="s">
        <v>19</v>
      </c>
      <c r="F249" s="149" t="s">
        <v>317</v>
      </c>
      <c r="H249" s="150">
        <v>4.4580000000000002</v>
      </c>
      <c r="I249" s="151"/>
      <c r="L249" s="147"/>
      <c r="M249" s="152"/>
      <c r="T249" s="153"/>
      <c r="AT249" s="148" t="s">
        <v>165</v>
      </c>
      <c r="AU249" s="148" t="s">
        <v>80</v>
      </c>
      <c r="AV249" s="13" t="s">
        <v>80</v>
      </c>
      <c r="AW249" s="13" t="s">
        <v>33</v>
      </c>
      <c r="AX249" s="13" t="s">
        <v>78</v>
      </c>
      <c r="AY249" s="148" t="s">
        <v>153</v>
      </c>
    </row>
    <row r="250" spans="2:65" s="1" customFormat="1" ht="21.75" customHeight="1">
      <c r="B250" s="33"/>
      <c r="C250" s="123" t="s">
        <v>323</v>
      </c>
      <c r="D250" s="123" t="s">
        <v>156</v>
      </c>
      <c r="E250" s="124" t="s">
        <v>324</v>
      </c>
      <c r="F250" s="125" t="s">
        <v>325</v>
      </c>
      <c r="G250" s="126" t="s">
        <v>326</v>
      </c>
      <c r="H250" s="127">
        <v>0.318</v>
      </c>
      <c r="I250" s="128"/>
      <c r="J250" s="129">
        <f>ROUND(I250*H250,2)</f>
        <v>0</v>
      </c>
      <c r="K250" s="125" t="s">
        <v>160</v>
      </c>
      <c r="L250" s="33"/>
      <c r="M250" s="130" t="s">
        <v>19</v>
      </c>
      <c r="N250" s="131" t="s">
        <v>44</v>
      </c>
      <c r="P250" s="132">
        <f>O250*H250</f>
        <v>0</v>
      </c>
      <c r="Q250" s="132">
        <v>1.06277</v>
      </c>
      <c r="R250" s="132">
        <f>Q250*H250</f>
        <v>0.33796086000000003</v>
      </c>
      <c r="S250" s="132">
        <v>0</v>
      </c>
      <c r="T250" s="133">
        <f>S250*H250</f>
        <v>0</v>
      </c>
      <c r="AR250" s="134" t="s">
        <v>161</v>
      </c>
      <c r="AT250" s="134" t="s">
        <v>156</v>
      </c>
      <c r="AU250" s="134" t="s">
        <v>80</v>
      </c>
      <c r="AY250" s="18" t="s">
        <v>153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8" t="s">
        <v>78</v>
      </c>
      <c r="BK250" s="135">
        <f>ROUND(I250*H250,2)</f>
        <v>0</v>
      </c>
      <c r="BL250" s="18" t="s">
        <v>161</v>
      </c>
      <c r="BM250" s="134" t="s">
        <v>327</v>
      </c>
    </row>
    <row r="251" spans="2:65" s="1" customFormat="1">
      <c r="B251" s="33"/>
      <c r="D251" s="136" t="s">
        <v>163</v>
      </c>
      <c r="F251" s="137" t="s">
        <v>328</v>
      </c>
      <c r="I251" s="138"/>
      <c r="L251" s="33"/>
      <c r="M251" s="139"/>
      <c r="T251" s="54"/>
      <c r="AT251" s="18" t="s">
        <v>163</v>
      </c>
      <c r="AU251" s="18" t="s">
        <v>80</v>
      </c>
    </row>
    <row r="252" spans="2:65" s="12" customFormat="1" ht="20.399999999999999">
      <c r="B252" s="140"/>
      <c r="D252" s="141" t="s">
        <v>165</v>
      </c>
      <c r="E252" s="142" t="s">
        <v>19</v>
      </c>
      <c r="F252" s="143" t="s">
        <v>329</v>
      </c>
      <c r="H252" s="142" t="s">
        <v>19</v>
      </c>
      <c r="I252" s="144"/>
      <c r="L252" s="140"/>
      <c r="M252" s="145"/>
      <c r="T252" s="146"/>
      <c r="AT252" s="142" t="s">
        <v>165</v>
      </c>
      <c r="AU252" s="142" t="s">
        <v>80</v>
      </c>
      <c r="AV252" s="12" t="s">
        <v>78</v>
      </c>
      <c r="AW252" s="12" t="s">
        <v>33</v>
      </c>
      <c r="AX252" s="12" t="s">
        <v>73</v>
      </c>
      <c r="AY252" s="142" t="s">
        <v>153</v>
      </c>
    </row>
    <row r="253" spans="2:65" s="13" customFormat="1">
      <c r="B253" s="147"/>
      <c r="D253" s="141" t="s">
        <v>165</v>
      </c>
      <c r="E253" s="148" t="s">
        <v>19</v>
      </c>
      <c r="F253" s="149" t="s">
        <v>330</v>
      </c>
      <c r="H253" s="150">
        <v>0.11700000000000001</v>
      </c>
      <c r="I253" s="151"/>
      <c r="L253" s="147"/>
      <c r="M253" s="152"/>
      <c r="T253" s="153"/>
      <c r="AT253" s="148" t="s">
        <v>165</v>
      </c>
      <c r="AU253" s="148" t="s">
        <v>80</v>
      </c>
      <c r="AV253" s="13" t="s">
        <v>80</v>
      </c>
      <c r="AW253" s="13" t="s">
        <v>33</v>
      </c>
      <c r="AX253" s="13" t="s">
        <v>73</v>
      </c>
      <c r="AY253" s="148" t="s">
        <v>153</v>
      </c>
    </row>
    <row r="254" spans="2:65" s="12" customFormat="1" ht="20.399999999999999">
      <c r="B254" s="140"/>
      <c r="D254" s="141" t="s">
        <v>165</v>
      </c>
      <c r="E254" s="142" t="s">
        <v>19</v>
      </c>
      <c r="F254" s="143" t="s">
        <v>331</v>
      </c>
      <c r="H254" s="142" t="s">
        <v>19</v>
      </c>
      <c r="I254" s="144"/>
      <c r="L254" s="140"/>
      <c r="M254" s="145"/>
      <c r="T254" s="146"/>
      <c r="AT254" s="142" t="s">
        <v>165</v>
      </c>
      <c r="AU254" s="142" t="s">
        <v>80</v>
      </c>
      <c r="AV254" s="12" t="s">
        <v>78</v>
      </c>
      <c r="AW254" s="12" t="s">
        <v>33</v>
      </c>
      <c r="AX254" s="12" t="s">
        <v>73</v>
      </c>
      <c r="AY254" s="142" t="s">
        <v>153</v>
      </c>
    </row>
    <row r="255" spans="2:65" s="13" customFormat="1">
      <c r="B255" s="147"/>
      <c r="D255" s="141" t="s">
        <v>165</v>
      </c>
      <c r="E255" s="148" t="s">
        <v>19</v>
      </c>
      <c r="F255" s="149" t="s">
        <v>332</v>
      </c>
      <c r="H255" s="150">
        <v>0.20100000000000001</v>
      </c>
      <c r="I255" s="151"/>
      <c r="L255" s="147"/>
      <c r="M255" s="152"/>
      <c r="T255" s="153"/>
      <c r="AT255" s="148" t="s">
        <v>165</v>
      </c>
      <c r="AU255" s="148" t="s">
        <v>80</v>
      </c>
      <c r="AV255" s="13" t="s">
        <v>80</v>
      </c>
      <c r="AW255" s="13" t="s">
        <v>33</v>
      </c>
      <c r="AX255" s="13" t="s">
        <v>73</v>
      </c>
      <c r="AY255" s="148" t="s">
        <v>153</v>
      </c>
    </row>
    <row r="256" spans="2:65" s="14" customFormat="1">
      <c r="B256" s="154"/>
      <c r="D256" s="141" t="s">
        <v>165</v>
      </c>
      <c r="E256" s="155" t="s">
        <v>19</v>
      </c>
      <c r="F256" s="156" t="s">
        <v>182</v>
      </c>
      <c r="H256" s="157">
        <v>0.318</v>
      </c>
      <c r="I256" s="158"/>
      <c r="L256" s="154"/>
      <c r="M256" s="159"/>
      <c r="T256" s="160"/>
      <c r="AT256" s="155" t="s">
        <v>165</v>
      </c>
      <c r="AU256" s="155" t="s">
        <v>80</v>
      </c>
      <c r="AV256" s="14" t="s">
        <v>161</v>
      </c>
      <c r="AW256" s="14" t="s">
        <v>33</v>
      </c>
      <c r="AX256" s="14" t="s">
        <v>78</v>
      </c>
      <c r="AY256" s="155" t="s">
        <v>153</v>
      </c>
    </row>
    <row r="257" spans="2:65" s="11" customFormat="1" ht="22.95" customHeight="1">
      <c r="B257" s="111"/>
      <c r="D257" s="112" t="s">
        <v>72</v>
      </c>
      <c r="E257" s="121" t="s">
        <v>333</v>
      </c>
      <c r="F257" s="121" t="s">
        <v>334</v>
      </c>
      <c r="I257" s="114"/>
      <c r="J257" s="122">
        <f>BK257</f>
        <v>0</v>
      </c>
      <c r="L257" s="111"/>
      <c r="M257" s="116"/>
      <c r="P257" s="117">
        <f>SUM(P258:P278)</f>
        <v>0</v>
      </c>
      <c r="R257" s="117">
        <f>SUM(R258:R278)</f>
        <v>0.18773000000000004</v>
      </c>
      <c r="T257" s="118">
        <f>SUM(T258:T278)</f>
        <v>0</v>
      </c>
      <c r="AR257" s="112" t="s">
        <v>78</v>
      </c>
      <c r="AT257" s="119" t="s">
        <v>72</v>
      </c>
      <c r="AU257" s="119" t="s">
        <v>78</v>
      </c>
      <c r="AY257" s="112" t="s">
        <v>153</v>
      </c>
      <c r="BK257" s="120">
        <f>SUM(BK258:BK278)</f>
        <v>0</v>
      </c>
    </row>
    <row r="258" spans="2:65" s="1" customFormat="1" ht="37.950000000000003" customHeight="1">
      <c r="B258" s="33"/>
      <c r="C258" s="123" t="s">
        <v>335</v>
      </c>
      <c r="D258" s="123" t="s">
        <v>156</v>
      </c>
      <c r="E258" s="124" t="s">
        <v>336</v>
      </c>
      <c r="F258" s="125" t="s">
        <v>337</v>
      </c>
      <c r="G258" s="126" t="s">
        <v>237</v>
      </c>
      <c r="H258" s="127">
        <v>6</v>
      </c>
      <c r="I258" s="128"/>
      <c r="J258" s="129">
        <f>ROUND(I258*H258,2)</f>
        <v>0</v>
      </c>
      <c r="K258" s="125" t="s">
        <v>160</v>
      </c>
      <c r="L258" s="33"/>
      <c r="M258" s="130" t="s">
        <v>19</v>
      </c>
      <c r="N258" s="131" t="s">
        <v>44</v>
      </c>
      <c r="P258" s="132">
        <f>O258*H258</f>
        <v>0</v>
      </c>
      <c r="Q258" s="132">
        <v>1.7770000000000001E-2</v>
      </c>
      <c r="R258" s="132">
        <f>Q258*H258</f>
        <v>0.10662000000000001</v>
      </c>
      <c r="S258" s="132">
        <v>0</v>
      </c>
      <c r="T258" s="133">
        <f>S258*H258</f>
        <v>0</v>
      </c>
      <c r="AR258" s="134" t="s">
        <v>161</v>
      </c>
      <c r="AT258" s="134" t="s">
        <v>156</v>
      </c>
      <c r="AU258" s="134" t="s">
        <v>80</v>
      </c>
      <c r="AY258" s="18" t="s">
        <v>153</v>
      </c>
      <c r="BE258" s="135">
        <f>IF(N258="základní",J258,0)</f>
        <v>0</v>
      </c>
      <c r="BF258" s="135">
        <f>IF(N258="snížená",J258,0)</f>
        <v>0</v>
      </c>
      <c r="BG258" s="135">
        <f>IF(N258="zákl. přenesená",J258,0)</f>
        <v>0</v>
      </c>
      <c r="BH258" s="135">
        <f>IF(N258="sníž. přenesená",J258,0)</f>
        <v>0</v>
      </c>
      <c r="BI258" s="135">
        <f>IF(N258="nulová",J258,0)</f>
        <v>0</v>
      </c>
      <c r="BJ258" s="18" t="s">
        <v>78</v>
      </c>
      <c r="BK258" s="135">
        <f>ROUND(I258*H258,2)</f>
        <v>0</v>
      </c>
      <c r="BL258" s="18" t="s">
        <v>161</v>
      </c>
      <c r="BM258" s="134" t="s">
        <v>338</v>
      </c>
    </row>
    <row r="259" spans="2:65" s="1" customFormat="1">
      <c r="B259" s="33"/>
      <c r="D259" s="136" t="s">
        <v>163</v>
      </c>
      <c r="F259" s="137" t="s">
        <v>339</v>
      </c>
      <c r="I259" s="138"/>
      <c r="L259" s="33"/>
      <c r="M259" s="139"/>
      <c r="T259" s="54"/>
      <c r="AT259" s="18" t="s">
        <v>163</v>
      </c>
      <c r="AU259" s="18" t="s">
        <v>80</v>
      </c>
    </row>
    <row r="260" spans="2:65" s="13" customFormat="1">
      <c r="B260" s="147"/>
      <c r="D260" s="141" t="s">
        <v>165</v>
      </c>
      <c r="E260" s="148" t="s">
        <v>19</v>
      </c>
      <c r="F260" s="149" t="s">
        <v>340</v>
      </c>
      <c r="H260" s="150">
        <v>1</v>
      </c>
      <c r="I260" s="151"/>
      <c r="L260" s="147"/>
      <c r="M260" s="152"/>
      <c r="T260" s="153"/>
      <c r="AT260" s="148" t="s">
        <v>165</v>
      </c>
      <c r="AU260" s="148" t="s">
        <v>80</v>
      </c>
      <c r="AV260" s="13" t="s">
        <v>80</v>
      </c>
      <c r="AW260" s="13" t="s">
        <v>33</v>
      </c>
      <c r="AX260" s="13" t="s">
        <v>73</v>
      </c>
      <c r="AY260" s="148" t="s">
        <v>153</v>
      </c>
    </row>
    <row r="261" spans="2:65" s="13" customFormat="1">
      <c r="B261" s="147"/>
      <c r="D261" s="141" t="s">
        <v>165</v>
      </c>
      <c r="E261" s="148" t="s">
        <v>19</v>
      </c>
      <c r="F261" s="149" t="s">
        <v>341</v>
      </c>
      <c r="H261" s="150">
        <v>1</v>
      </c>
      <c r="I261" s="151"/>
      <c r="L261" s="147"/>
      <c r="M261" s="152"/>
      <c r="T261" s="153"/>
      <c r="AT261" s="148" t="s">
        <v>165</v>
      </c>
      <c r="AU261" s="148" t="s">
        <v>80</v>
      </c>
      <c r="AV261" s="13" t="s">
        <v>80</v>
      </c>
      <c r="AW261" s="13" t="s">
        <v>33</v>
      </c>
      <c r="AX261" s="13" t="s">
        <v>73</v>
      </c>
      <c r="AY261" s="148" t="s">
        <v>153</v>
      </c>
    </row>
    <row r="262" spans="2:65" s="13" customFormat="1">
      <c r="B262" s="147"/>
      <c r="D262" s="141" t="s">
        <v>165</v>
      </c>
      <c r="E262" s="148" t="s">
        <v>19</v>
      </c>
      <c r="F262" s="149" t="s">
        <v>342</v>
      </c>
      <c r="H262" s="150">
        <v>1</v>
      </c>
      <c r="I262" s="151"/>
      <c r="L262" s="147"/>
      <c r="M262" s="152"/>
      <c r="T262" s="153"/>
      <c r="AT262" s="148" t="s">
        <v>165</v>
      </c>
      <c r="AU262" s="148" t="s">
        <v>80</v>
      </c>
      <c r="AV262" s="13" t="s">
        <v>80</v>
      </c>
      <c r="AW262" s="13" t="s">
        <v>33</v>
      </c>
      <c r="AX262" s="13" t="s">
        <v>73</v>
      </c>
      <c r="AY262" s="148" t="s">
        <v>153</v>
      </c>
    </row>
    <row r="263" spans="2:65" s="13" customFormat="1">
      <c r="B263" s="147"/>
      <c r="D263" s="141" t="s">
        <v>165</v>
      </c>
      <c r="E263" s="148" t="s">
        <v>19</v>
      </c>
      <c r="F263" s="149" t="s">
        <v>343</v>
      </c>
      <c r="H263" s="150">
        <v>1</v>
      </c>
      <c r="I263" s="151"/>
      <c r="L263" s="147"/>
      <c r="M263" s="152"/>
      <c r="T263" s="153"/>
      <c r="AT263" s="148" t="s">
        <v>165</v>
      </c>
      <c r="AU263" s="148" t="s">
        <v>80</v>
      </c>
      <c r="AV263" s="13" t="s">
        <v>80</v>
      </c>
      <c r="AW263" s="13" t="s">
        <v>33</v>
      </c>
      <c r="AX263" s="13" t="s">
        <v>73</v>
      </c>
      <c r="AY263" s="148" t="s">
        <v>153</v>
      </c>
    </row>
    <row r="264" spans="2:65" s="13" customFormat="1">
      <c r="B264" s="147"/>
      <c r="D264" s="141" t="s">
        <v>165</v>
      </c>
      <c r="E264" s="148" t="s">
        <v>19</v>
      </c>
      <c r="F264" s="149" t="s">
        <v>344</v>
      </c>
      <c r="H264" s="150">
        <v>1</v>
      </c>
      <c r="I264" s="151"/>
      <c r="L264" s="147"/>
      <c r="M264" s="152"/>
      <c r="T264" s="153"/>
      <c r="AT264" s="148" t="s">
        <v>165</v>
      </c>
      <c r="AU264" s="148" t="s">
        <v>80</v>
      </c>
      <c r="AV264" s="13" t="s">
        <v>80</v>
      </c>
      <c r="AW264" s="13" t="s">
        <v>33</v>
      </c>
      <c r="AX264" s="13" t="s">
        <v>73</v>
      </c>
      <c r="AY264" s="148" t="s">
        <v>153</v>
      </c>
    </row>
    <row r="265" spans="2:65" s="13" customFormat="1">
      <c r="B265" s="147"/>
      <c r="D265" s="141" t="s">
        <v>165</v>
      </c>
      <c r="E265" s="148" t="s">
        <v>19</v>
      </c>
      <c r="F265" s="149" t="s">
        <v>345</v>
      </c>
      <c r="H265" s="150">
        <v>1</v>
      </c>
      <c r="I265" s="151"/>
      <c r="L265" s="147"/>
      <c r="M265" s="152"/>
      <c r="T265" s="153"/>
      <c r="AT265" s="148" t="s">
        <v>165</v>
      </c>
      <c r="AU265" s="148" t="s">
        <v>80</v>
      </c>
      <c r="AV265" s="13" t="s">
        <v>80</v>
      </c>
      <c r="AW265" s="13" t="s">
        <v>33</v>
      </c>
      <c r="AX265" s="13" t="s">
        <v>73</v>
      </c>
      <c r="AY265" s="148" t="s">
        <v>153</v>
      </c>
    </row>
    <row r="266" spans="2:65" s="14" customFormat="1">
      <c r="B266" s="154"/>
      <c r="D266" s="141" t="s">
        <v>165</v>
      </c>
      <c r="E266" s="155" t="s">
        <v>19</v>
      </c>
      <c r="F266" s="156" t="s">
        <v>182</v>
      </c>
      <c r="H266" s="157">
        <v>6</v>
      </c>
      <c r="I266" s="158"/>
      <c r="L266" s="154"/>
      <c r="M266" s="159"/>
      <c r="T266" s="160"/>
      <c r="AT266" s="155" t="s">
        <v>165</v>
      </c>
      <c r="AU266" s="155" t="s">
        <v>80</v>
      </c>
      <c r="AV266" s="14" t="s">
        <v>161</v>
      </c>
      <c r="AW266" s="14" t="s">
        <v>33</v>
      </c>
      <c r="AX266" s="14" t="s">
        <v>78</v>
      </c>
      <c r="AY266" s="155" t="s">
        <v>153</v>
      </c>
    </row>
    <row r="267" spans="2:65" s="1" customFormat="1" ht="24.15" customHeight="1">
      <c r="B267" s="33"/>
      <c r="C267" s="161" t="s">
        <v>346</v>
      </c>
      <c r="D267" s="161" t="s">
        <v>347</v>
      </c>
      <c r="E267" s="162" t="s">
        <v>348</v>
      </c>
      <c r="F267" s="163" t="s">
        <v>349</v>
      </c>
      <c r="G267" s="164" t="s">
        <v>237</v>
      </c>
      <c r="H267" s="165">
        <v>1</v>
      </c>
      <c r="I267" s="166"/>
      <c r="J267" s="167">
        <f>ROUND(I267*H267,2)</f>
        <v>0</v>
      </c>
      <c r="K267" s="163" t="s">
        <v>160</v>
      </c>
      <c r="L267" s="168"/>
      <c r="M267" s="169" t="s">
        <v>19</v>
      </c>
      <c r="N267" s="170" t="s">
        <v>44</v>
      </c>
      <c r="P267" s="132">
        <f>O267*H267</f>
        <v>0</v>
      </c>
      <c r="Q267" s="132">
        <v>1.2489999999999999E-2</v>
      </c>
      <c r="R267" s="132">
        <f>Q267*H267</f>
        <v>1.2489999999999999E-2</v>
      </c>
      <c r="S267" s="132">
        <v>0</v>
      </c>
      <c r="T267" s="133">
        <f>S267*H267</f>
        <v>0</v>
      </c>
      <c r="AR267" s="134" t="s">
        <v>212</v>
      </c>
      <c r="AT267" s="134" t="s">
        <v>347</v>
      </c>
      <c r="AU267" s="134" t="s">
        <v>80</v>
      </c>
      <c r="AY267" s="18" t="s">
        <v>153</v>
      </c>
      <c r="BE267" s="135">
        <f>IF(N267="základní",J267,0)</f>
        <v>0</v>
      </c>
      <c r="BF267" s="135">
        <f>IF(N267="snížená",J267,0)</f>
        <v>0</v>
      </c>
      <c r="BG267" s="135">
        <f>IF(N267="zákl. přenesená",J267,0)</f>
        <v>0</v>
      </c>
      <c r="BH267" s="135">
        <f>IF(N267="sníž. přenesená",J267,0)</f>
        <v>0</v>
      </c>
      <c r="BI267" s="135">
        <f>IF(N267="nulová",J267,0)</f>
        <v>0</v>
      </c>
      <c r="BJ267" s="18" t="s">
        <v>78</v>
      </c>
      <c r="BK267" s="135">
        <f>ROUND(I267*H267,2)</f>
        <v>0</v>
      </c>
      <c r="BL267" s="18" t="s">
        <v>161</v>
      </c>
      <c r="BM267" s="134" t="s">
        <v>350</v>
      </c>
    </row>
    <row r="268" spans="2:65" s="13" customFormat="1">
      <c r="B268" s="147"/>
      <c r="D268" s="141" t="s">
        <v>165</v>
      </c>
      <c r="E268" s="148" t="s">
        <v>19</v>
      </c>
      <c r="F268" s="149" t="s">
        <v>340</v>
      </c>
      <c r="H268" s="150">
        <v>1</v>
      </c>
      <c r="I268" s="151"/>
      <c r="L268" s="147"/>
      <c r="M268" s="152"/>
      <c r="T268" s="153"/>
      <c r="AT268" s="148" t="s">
        <v>165</v>
      </c>
      <c r="AU268" s="148" t="s">
        <v>80</v>
      </c>
      <c r="AV268" s="13" t="s">
        <v>80</v>
      </c>
      <c r="AW268" s="13" t="s">
        <v>33</v>
      </c>
      <c r="AX268" s="13" t="s">
        <v>78</v>
      </c>
      <c r="AY268" s="148" t="s">
        <v>153</v>
      </c>
    </row>
    <row r="269" spans="2:65" s="1" customFormat="1" ht="24.15" customHeight="1">
      <c r="B269" s="33"/>
      <c r="C269" s="161" t="s">
        <v>351</v>
      </c>
      <c r="D269" s="161" t="s">
        <v>347</v>
      </c>
      <c r="E269" s="162" t="s">
        <v>352</v>
      </c>
      <c r="F269" s="163" t="s">
        <v>353</v>
      </c>
      <c r="G269" s="164" t="s">
        <v>237</v>
      </c>
      <c r="H269" s="165">
        <v>2</v>
      </c>
      <c r="I269" s="166"/>
      <c r="J269" s="167">
        <f>ROUND(I269*H269,2)</f>
        <v>0</v>
      </c>
      <c r="K269" s="163" t="s">
        <v>160</v>
      </c>
      <c r="L269" s="168"/>
      <c r="M269" s="169" t="s">
        <v>19</v>
      </c>
      <c r="N269" s="170" t="s">
        <v>44</v>
      </c>
      <c r="P269" s="132">
        <f>O269*H269</f>
        <v>0</v>
      </c>
      <c r="Q269" s="132">
        <v>1.489E-2</v>
      </c>
      <c r="R269" s="132">
        <f>Q269*H269</f>
        <v>2.9780000000000001E-2</v>
      </c>
      <c r="S269" s="132">
        <v>0</v>
      </c>
      <c r="T269" s="133">
        <f>S269*H269</f>
        <v>0</v>
      </c>
      <c r="AR269" s="134" t="s">
        <v>212</v>
      </c>
      <c r="AT269" s="134" t="s">
        <v>347</v>
      </c>
      <c r="AU269" s="134" t="s">
        <v>80</v>
      </c>
      <c r="AY269" s="18" t="s">
        <v>153</v>
      </c>
      <c r="BE269" s="135">
        <f>IF(N269="základní",J269,0)</f>
        <v>0</v>
      </c>
      <c r="BF269" s="135">
        <f>IF(N269="snížená",J269,0)</f>
        <v>0</v>
      </c>
      <c r="BG269" s="135">
        <f>IF(N269="zákl. přenesená",J269,0)</f>
        <v>0</v>
      </c>
      <c r="BH269" s="135">
        <f>IF(N269="sníž. přenesená",J269,0)</f>
        <v>0</v>
      </c>
      <c r="BI269" s="135">
        <f>IF(N269="nulová",J269,0)</f>
        <v>0</v>
      </c>
      <c r="BJ269" s="18" t="s">
        <v>78</v>
      </c>
      <c r="BK269" s="135">
        <f>ROUND(I269*H269,2)</f>
        <v>0</v>
      </c>
      <c r="BL269" s="18" t="s">
        <v>161</v>
      </c>
      <c r="BM269" s="134" t="s">
        <v>354</v>
      </c>
    </row>
    <row r="270" spans="2:65" s="13" customFormat="1">
      <c r="B270" s="147"/>
      <c r="D270" s="141" t="s">
        <v>165</v>
      </c>
      <c r="E270" s="148" t="s">
        <v>19</v>
      </c>
      <c r="F270" s="149" t="s">
        <v>341</v>
      </c>
      <c r="H270" s="150">
        <v>1</v>
      </c>
      <c r="I270" s="151"/>
      <c r="L270" s="147"/>
      <c r="M270" s="152"/>
      <c r="T270" s="153"/>
      <c r="AT270" s="148" t="s">
        <v>165</v>
      </c>
      <c r="AU270" s="148" t="s">
        <v>80</v>
      </c>
      <c r="AV270" s="13" t="s">
        <v>80</v>
      </c>
      <c r="AW270" s="13" t="s">
        <v>33</v>
      </c>
      <c r="AX270" s="13" t="s">
        <v>73</v>
      </c>
      <c r="AY270" s="148" t="s">
        <v>153</v>
      </c>
    </row>
    <row r="271" spans="2:65" s="13" customFormat="1">
      <c r="B271" s="147"/>
      <c r="D271" s="141" t="s">
        <v>165</v>
      </c>
      <c r="E271" s="148" t="s">
        <v>19</v>
      </c>
      <c r="F271" s="149" t="s">
        <v>342</v>
      </c>
      <c r="H271" s="150">
        <v>1</v>
      </c>
      <c r="I271" s="151"/>
      <c r="L271" s="147"/>
      <c r="M271" s="152"/>
      <c r="T271" s="153"/>
      <c r="AT271" s="148" t="s">
        <v>165</v>
      </c>
      <c r="AU271" s="148" t="s">
        <v>80</v>
      </c>
      <c r="AV271" s="13" t="s">
        <v>80</v>
      </c>
      <c r="AW271" s="13" t="s">
        <v>33</v>
      </c>
      <c r="AX271" s="13" t="s">
        <v>73</v>
      </c>
      <c r="AY271" s="148" t="s">
        <v>153</v>
      </c>
    </row>
    <row r="272" spans="2:65" s="14" customFormat="1">
      <c r="B272" s="154"/>
      <c r="D272" s="141" t="s">
        <v>165</v>
      </c>
      <c r="E272" s="155" t="s">
        <v>19</v>
      </c>
      <c r="F272" s="156" t="s">
        <v>182</v>
      </c>
      <c r="H272" s="157">
        <v>2</v>
      </c>
      <c r="I272" s="158"/>
      <c r="L272" s="154"/>
      <c r="M272" s="159"/>
      <c r="T272" s="160"/>
      <c r="AT272" s="155" t="s">
        <v>165</v>
      </c>
      <c r="AU272" s="155" t="s">
        <v>80</v>
      </c>
      <c r="AV272" s="14" t="s">
        <v>161</v>
      </c>
      <c r="AW272" s="14" t="s">
        <v>33</v>
      </c>
      <c r="AX272" s="14" t="s">
        <v>78</v>
      </c>
      <c r="AY272" s="155" t="s">
        <v>153</v>
      </c>
    </row>
    <row r="273" spans="2:65" s="1" customFormat="1" ht="24.15" customHeight="1">
      <c r="B273" s="33"/>
      <c r="C273" s="161" t="s">
        <v>355</v>
      </c>
      <c r="D273" s="161" t="s">
        <v>347</v>
      </c>
      <c r="E273" s="162" t="s">
        <v>356</v>
      </c>
      <c r="F273" s="163" t="s">
        <v>357</v>
      </c>
      <c r="G273" s="164" t="s">
        <v>237</v>
      </c>
      <c r="H273" s="165">
        <v>1</v>
      </c>
      <c r="I273" s="166"/>
      <c r="J273" s="167">
        <f>ROUND(I273*H273,2)</f>
        <v>0</v>
      </c>
      <c r="K273" s="163" t="s">
        <v>160</v>
      </c>
      <c r="L273" s="168"/>
      <c r="M273" s="169" t="s">
        <v>19</v>
      </c>
      <c r="N273" s="170" t="s">
        <v>44</v>
      </c>
      <c r="P273" s="132">
        <f>O273*H273</f>
        <v>0</v>
      </c>
      <c r="Q273" s="132">
        <v>1.225E-2</v>
      </c>
      <c r="R273" s="132">
        <f>Q273*H273</f>
        <v>1.225E-2</v>
      </c>
      <c r="S273" s="132">
        <v>0</v>
      </c>
      <c r="T273" s="133">
        <f>S273*H273</f>
        <v>0</v>
      </c>
      <c r="AR273" s="134" t="s">
        <v>212</v>
      </c>
      <c r="AT273" s="134" t="s">
        <v>347</v>
      </c>
      <c r="AU273" s="134" t="s">
        <v>80</v>
      </c>
      <c r="AY273" s="18" t="s">
        <v>153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8" t="s">
        <v>78</v>
      </c>
      <c r="BK273" s="135">
        <f>ROUND(I273*H273,2)</f>
        <v>0</v>
      </c>
      <c r="BL273" s="18" t="s">
        <v>161</v>
      </c>
      <c r="BM273" s="134" t="s">
        <v>358</v>
      </c>
    </row>
    <row r="274" spans="2:65" s="13" customFormat="1">
      <c r="B274" s="147"/>
      <c r="D274" s="141" t="s">
        <v>165</v>
      </c>
      <c r="E274" s="148" t="s">
        <v>19</v>
      </c>
      <c r="F274" s="149" t="s">
        <v>343</v>
      </c>
      <c r="H274" s="150">
        <v>1</v>
      </c>
      <c r="I274" s="151"/>
      <c r="L274" s="147"/>
      <c r="M274" s="152"/>
      <c r="T274" s="153"/>
      <c r="AT274" s="148" t="s">
        <v>165</v>
      </c>
      <c r="AU274" s="148" t="s">
        <v>80</v>
      </c>
      <c r="AV274" s="13" t="s">
        <v>80</v>
      </c>
      <c r="AW274" s="13" t="s">
        <v>33</v>
      </c>
      <c r="AX274" s="13" t="s">
        <v>78</v>
      </c>
      <c r="AY274" s="148" t="s">
        <v>153</v>
      </c>
    </row>
    <row r="275" spans="2:65" s="1" customFormat="1" ht="24.15" customHeight="1">
      <c r="B275" s="33"/>
      <c r="C275" s="161" t="s">
        <v>359</v>
      </c>
      <c r="D275" s="161" t="s">
        <v>347</v>
      </c>
      <c r="E275" s="162" t="s">
        <v>360</v>
      </c>
      <c r="F275" s="163" t="s">
        <v>361</v>
      </c>
      <c r="G275" s="164" t="s">
        <v>237</v>
      </c>
      <c r="H275" s="165">
        <v>1</v>
      </c>
      <c r="I275" s="166"/>
      <c r="J275" s="167">
        <f>ROUND(I275*H275,2)</f>
        <v>0</v>
      </c>
      <c r="K275" s="163" t="s">
        <v>160</v>
      </c>
      <c r="L275" s="168"/>
      <c r="M275" s="169" t="s">
        <v>19</v>
      </c>
      <c r="N275" s="170" t="s">
        <v>44</v>
      </c>
      <c r="P275" s="132">
        <f>O275*H275</f>
        <v>0</v>
      </c>
      <c r="Q275" s="132">
        <v>1.4579999999999999E-2</v>
      </c>
      <c r="R275" s="132">
        <f>Q275*H275</f>
        <v>1.4579999999999999E-2</v>
      </c>
      <c r="S275" s="132">
        <v>0</v>
      </c>
      <c r="T275" s="133">
        <f>S275*H275</f>
        <v>0</v>
      </c>
      <c r="AR275" s="134" t="s">
        <v>212</v>
      </c>
      <c r="AT275" s="134" t="s">
        <v>347</v>
      </c>
      <c r="AU275" s="134" t="s">
        <v>80</v>
      </c>
      <c r="AY275" s="18" t="s">
        <v>153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8" t="s">
        <v>78</v>
      </c>
      <c r="BK275" s="135">
        <f>ROUND(I275*H275,2)</f>
        <v>0</v>
      </c>
      <c r="BL275" s="18" t="s">
        <v>161</v>
      </c>
      <c r="BM275" s="134" t="s">
        <v>362</v>
      </c>
    </row>
    <row r="276" spans="2:65" s="13" customFormat="1">
      <c r="B276" s="147"/>
      <c r="D276" s="141" t="s">
        <v>165</v>
      </c>
      <c r="E276" s="148" t="s">
        <v>19</v>
      </c>
      <c r="F276" s="149" t="s">
        <v>345</v>
      </c>
      <c r="H276" s="150">
        <v>1</v>
      </c>
      <c r="I276" s="151"/>
      <c r="L276" s="147"/>
      <c r="M276" s="152"/>
      <c r="T276" s="153"/>
      <c r="AT276" s="148" t="s">
        <v>165</v>
      </c>
      <c r="AU276" s="148" t="s">
        <v>80</v>
      </c>
      <c r="AV276" s="13" t="s">
        <v>80</v>
      </c>
      <c r="AW276" s="13" t="s">
        <v>33</v>
      </c>
      <c r="AX276" s="13" t="s">
        <v>78</v>
      </c>
      <c r="AY276" s="148" t="s">
        <v>153</v>
      </c>
    </row>
    <row r="277" spans="2:65" s="1" customFormat="1" ht="24.15" customHeight="1">
      <c r="B277" s="33"/>
      <c r="C277" s="161" t="s">
        <v>363</v>
      </c>
      <c r="D277" s="161" t="s">
        <v>347</v>
      </c>
      <c r="E277" s="162" t="s">
        <v>364</v>
      </c>
      <c r="F277" s="163" t="s">
        <v>365</v>
      </c>
      <c r="G277" s="164" t="s">
        <v>237</v>
      </c>
      <c r="H277" s="165">
        <v>1</v>
      </c>
      <c r="I277" s="166"/>
      <c r="J277" s="167">
        <f>ROUND(I277*H277,2)</f>
        <v>0</v>
      </c>
      <c r="K277" s="163" t="s">
        <v>160</v>
      </c>
      <c r="L277" s="168"/>
      <c r="M277" s="169" t="s">
        <v>19</v>
      </c>
      <c r="N277" s="170" t="s">
        <v>44</v>
      </c>
      <c r="P277" s="132">
        <f>O277*H277</f>
        <v>0</v>
      </c>
      <c r="Q277" s="132">
        <v>1.201E-2</v>
      </c>
      <c r="R277" s="132">
        <f>Q277*H277</f>
        <v>1.201E-2</v>
      </c>
      <c r="S277" s="132">
        <v>0</v>
      </c>
      <c r="T277" s="133">
        <f>S277*H277</f>
        <v>0</v>
      </c>
      <c r="AR277" s="134" t="s">
        <v>212</v>
      </c>
      <c r="AT277" s="134" t="s">
        <v>347</v>
      </c>
      <c r="AU277" s="134" t="s">
        <v>80</v>
      </c>
      <c r="AY277" s="18" t="s">
        <v>153</v>
      </c>
      <c r="BE277" s="135">
        <f>IF(N277="základní",J277,0)</f>
        <v>0</v>
      </c>
      <c r="BF277" s="135">
        <f>IF(N277="snížená",J277,0)</f>
        <v>0</v>
      </c>
      <c r="BG277" s="135">
        <f>IF(N277="zákl. přenesená",J277,0)</f>
        <v>0</v>
      </c>
      <c r="BH277" s="135">
        <f>IF(N277="sníž. přenesená",J277,0)</f>
        <v>0</v>
      </c>
      <c r="BI277" s="135">
        <f>IF(N277="nulová",J277,0)</f>
        <v>0</v>
      </c>
      <c r="BJ277" s="18" t="s">
        <v>78</v>
      </c>
      <c r="BK277" s="135">
        <f>ROUND(I277*H277,2)</f>
        <v>0</v>
      </c>
      <c r="BL277" s="18" t="s">
        <v>161</v>
      </c>
      <c r="BM277" s="134" t="s">
        <v>366</v>
      </c>
    </row>
    <row r="278" spans="2:65" s="13" customFormat="1">
      <c r="B278" s="147"/>
      <c r="D278" s="141" t="s">
        <v>165</v>
      </c>
      <c r="E278" s="148" t="s">
        <v>19</v>
      </c>
      <c r="F278" s="149" t="s">
        <v>344</v>
      </c>
      <c r="H278" s="150">
        <v>1</v>
      </c>
      <c r="I278" s="151"/>
      <c r="L278" s="147"/>
      <c r="M278" s="152"/>
      <c r="T278" s="153"/>
      <c r="AT278" s="148" t="s">
        <v>165</v>
      </c>
      <c r="AU278" s="148" t="s">
        <v>80</v>
      </c>
      <c r="AV278" s="13" t="s">
        <v>80</v>
      </c>
      <c r="AW278" s="13" t="s">
        <v>33</v>
      </c>
      <c r="AX278" s="13" t="s">
        <v>78</v>
      </c>
      <c r="AY278" s="148" t="s">
        <v>153</v>
      </c>
    </row>
    <row r="279" spans="2:65" s="11" customFormat="1" ht="22.95" customHeight="1">
      <c r="B279" s="111"/>
      <c r="D279" s="112" t="s">
        <v>72</v>
      </c>
      <c r="E279" s="121" t="s">
        <v>367</v>
      </c>
      <c r="F279" s="121" t="s">
        <v>368</v>
      </c>
      <c r="I279" s="114"/>
      <c r="J279" s="122">
        <f>BK279</f>
        <v>0</v>
      </c>
      <c r="L279" s="111"/>
      <c r="M279" s="116"/>
      <c r="P279" s="117">
        <f>P280+SUM(P281:P307)</f>
        <v>0</v>
      </c>
      <c r="R279" s="117">
        <f>R280+SUM(R281:R307)</f>
        <v>0.1950684</v>
      </c>
      <c r="T279" s="118">
        <f>T280+SUM(T281:T307)</f>
        <v>0</v>
      </c>
      <c r="AR279" s="112" t="s">
        <v>78</v>
      </c>
      <c r="AT279" s="119" t="s">
        <v>72</v>
      </c>
      <c r="AU279" s="119" t="s">
        <v>78</v>
      </c>
      <c r="AY279" s="112" t="s">
        <v>153</v>
      </c>
      <c r="BK279" s="120">
        <f>BK280+SUM(BK281:BK307)</f>
        <v>0</v>
      </c>
    </row>
    <row r="280" spans="2:65" s="1" customFormat="1" ht="37.950000000000003" customHeight="1">
      <c r="B280" s="33"/>
      <c r="C280" s="123" t="s">
        <v>369</v>
      </c>
      <c r="D280" s="123" t="s">
        <v>156</v>
      </c>
      <c r="E280" s="124" t="s">
        <v>370</v>
      </c>
      <c r="F280" s="125" t="s">
        <v>371</v>
      </c>
      <c r="G280" s="126" t="s">
        <v>159</v>
      </c>
      <c r="H280" s="127">
        <v>141.75</v>
      </c>
      <c r="I280" s="128"/>
      <c r="J280" s="129">
        <f>ROUND(I280*H280,2)</f>
        <v>0</v>
      </c>
      <c r="K280" s="125" t="s">
        <v>19</v>
      </c>
      <c r="L280" s="33"/>
      <c r="M280" s="130" t="s">
        <v>19</v>
      </c>
      <c r="N280" s="131" t="s">
        <v>44</v>
      </c>
      <c r="P280" s="132">
        <f>O280*H280</f>
        <v>0</v>
      </c>
      <c r="Q280" s="132">
        <v>0</v>
      </c>
      <c r="R280" s="132">
        <f>Q280*H280</f>
        <v>0</v>
      </c>
      <c r="S280" s="132">
        <v>0</v>
      </c>
      <c r="T280" s="133">
        <f>S280*H280</f>
        <v>0</v>
      </c>
      <c r="AR280" s="134" t="s">
        <v>161</v>
      </c>
      <c r="AT280" s="134" t="s">
        <v>156</v>
      </c>
      <c r="AU280" s="134" t="s">
        <v>80</v>
      </c>
      <c r="AY280" s="18" t="s">
        <v>153</v>
      </c>
      <c r="BE280" s="135">
        <f>IF(N280="základní",J280,0)</f>
        <v>0</v>
      </c>
      <c r="BF280" s="135">
        <f>IF(N280="snížená",J280,0)</f>
        <v>0</v>
      </c>
      <c r="BG280" s="135">
        <f>IF(N280="zákl. přenesená",J280,0)</f>
        <v>0</v>
      </c>
      <c r="BH280" s="135">
        <f>IF(N280="sníž. přenesená",J280,0)</f>
        <v>0</v>
      </c>
      <c r="BI280" s="135">
        <f>IF(N280="nulová",J280,0)</f>
        <v>0</v>
      </c>
      <c r="BJ280" s="18" t="s">
        <v>78</v>
      </c>
      <c r="BK280" s="135">
        <f>ROUND(I280*H280,2)</f>
        <v>0</v>
      </c>
      <c r="BL280" s="18" t="s">
        <v>161</v>
      </c>
      <c r="BM280" s="134" t="s">
        <v>372</v>
      </c>
    </row>
    <row r="281" spans="2:65" s="12" customFormat="1">
      <c r="B281" s="140"/>
      <c r="D281" s="141" t="s">
        <v>165</v>
      </c>
      <c r="E281" s="142" t="s">
        <v>19</v>
      </c>
      <c r="F281" s="143" t="s">
        <v>373</v>
      </c>
      <c r="H281" s="142" t="s">
        <v>19</v>
      </c>
      <c r="I281" s="144"/>
      <c r="L281" s="140"/>
      <c r="M281" s="145"/>
      <c r="T281" s="146"/>
      <c r="AT281" s="142" t="s">
        <v>165</v>
      </c>
      <c r="AU281" s="142" t="s">
        <v>80</v>
      </c>
      <c r="AV281" s="12" t="s">
        <v>78</v>
      </c>
      <c r="AW281" s="12" t="s">
        <v>33</v>
      </c>
      <c r="AX281" s="12" t="s">
        <v>73</v>
      </c>
      <c r="AY281" s="142" t="s">
        <v>153</v>
      </c>
    </row>
    <row r="282" spans="2:65" s="13" customFormat="1">
      <c r="B282" s="147"/>
      <c r="D282" s="141" t="s">
        <v>165</v>
      </c>
      <c r="E282" s="148" t="s">
        <v>19</v>
      </c>
      <c r="F282" s="149" t="s">
        <v>374</v>
      </c>
      <c r="H282" s="150">
        <v>141.75</v>
      </c>
      <c r="I282" s="151"/>
      <c r="L282" s="147"/>
      <c r="M282" s="152"/>
      <c r="T282" s="153"/>
      <c r="AT282" s="148" t="s">
        <v>165</v>
      </c>
      <c r="AU282" s="148" t="s">
        <v>80</v>
      </c>
      <c r="AV282" s="13" t="s">
        <v>80</v>
      </c>
      <c r="AW282" s="13" t="s">
        <v>33</v>
      </c>
      <c r="AX282" s="13" t="s">
        <v>78</v>
      </c>
      <c r="AY282" s="148" t="s">
        <v>153</v>
      </c>
    </row>
    <row r="283" spans="2:65" s="1" customFormat="1" ht="44.25" customHeight="1">
      <c r="B283" s="33"/>
      <c r="C283" s="123" t="s">
        <v>375</v>
      </c>
      <c r="D283" s="123" t="s">
        <v>156</v>
      </c>
      <c r="E283" s="124" t="s">
        <v>376</v>
      </c>
      <c r="F283" s="125" t="s">
        <v>377</v>
      </c>
      <c r="G283" s="126" t="s">
        <v>159</v>
      </c>
      <c r="H283" s="127">
        <v>17010</v>
      </c>
      <c r="I283" s="128"/>
      <c r="J283" s="129">
        <f>ROUND(I283*H283,2)</f>
        <v>0</v>
      </c>
      <c r="K283" s="125" t="s">
        <v>160</v>
      </c>
      <c r="L283" s="33"/>
      <c r="M283" s="130" t="s">
        <v>19</v>
      </c>
      <c r="N283" s="131" t="s">
        <v>44</v>
      </c>
      <c r="P283" s="132">
        <f>O283*H283</f>
        <v>0</v>
      </c>
      <c r="Q283" s="132">
        <v>0</v>
      </c>
      <c r="R283" s="132">
        <f>Q283*H283</f>
        <v>0</v>
      </c>
      <c r="S283" s="132">
        <v>0</v>
      </c>
      <c r="T283" s="133">
        <f>S283*H283</f>
        <v>0</v>
      </c>
      <c r="AR283" s="134" t="s">
        <v>161</v>
      </c>
      <c r="AT283" s="134" t="s">
        <v>156</v>
      </c>
      <c r="AU283" s="134" t="s">
        <v>80</v>
      </c>
      <c r="AY283" s="18" t="s">
        <v>153</v>
      </c>
      <c r="BE283" s="135">
        <f>IF(N283="základní",J283,0)</f>
        <v>0</v>
      </c>
      <c r="BF283" s="135">
        <f>IF(N283="snížená",J283,0)</f>
        <v>0</v>
      </c>
      <c r="BG283" s="135">
        <f>IF(N283="zákl. přenesená",J283,0)</f>
        <v>0</v>
      </c>
      <c r="BH283" s="135">
        <f>IF(N283="sníž. přenesená",J283,0)</f>
        <v>0</v>
      </c>
      <c r="BI283" s="135">
        <f>IF(N283="nulová",J283,0)</f>
        <v>0</v>
      </c>
      <c r="BJ283" s="18" t="s">
        <v>78</v>
      </c>
      <c r="BK283" s="135">
        <f>ROUND(I283*H283,2)</f>
        <v>0</v>
      </c>
      <c r="BL283" s="18" t="s">
        <v>161</v>
      </c>
      <c r="BM283" s="134" t="s">
        <v>378</v>
      </c>
    </row>
    <row r="284" spans="2:65" s="1" customFormat="1">
      <c r="B284" s="33"/>
      <c r="D284" s="136" t="s">
        <v>163</v>
      </c>
      <c r="F284" s="137" t="s">
        <v>379</v>
      </c>
      <c r="I284" s="138"/>
      <c r="L284" s="33"/>
      <c r="M284" s="139"/>
      <c r="T284" s="54"/>
      <c r="AT284" s="18" t="s">
        <v>163</v>
      </c>
      <c r="AU284" s="18" t="s">
        <v>80</v>
      </c>
    </row>
    <row r="285" spans="2:65" s="12" customFormat="1" ht="20.399999999999999">
      <c r="B285" s="140"/>
      <c r="D285" s="141" t="s">
        <v>165</v>
      </c>
      <c r="E285" s="142" t="s">
        <v>19</v>
      </c>
      <c r="F285" s="143" t="s">
        <v>380</v>
      </c>
      <c r="H285" s="142" t="s">
        <v>19</v>
      </c>
      <c r="I285" s="144"/>
      <c r="L285" s="140"/>
      <c r="M285" s="145"/>
      <c r="T285" s="146"/>
      <c r="AT285" s="142" t="s">
        <v>165</v>
      </c>
      <c r="AU285" s="142" t="s">
        <v>80</v>
      </c>
      <c r="AV285" s="12" t="s">
        <v>78</v>
      </c>
      <c r="AW285" s="12" t="s">
        <v>33</v>
      </c>
      <c r="AX285" s="12" t="s">
        <v>73</v>
      </c>
      <c r="AY285" s="142" t="s">
        <v>153</v>
      </c>
    </row>
    <row r="286" spans="2:65" s="13" customFormat="1">
      <c r="B286" s="147"/>
      <c r="D286" s="141" t="s">
        <v>165</v>
      </c>
      <c r="E286" s="148" t="s">
        <v>19</v>
      </c>
      <c r="F286" s="149" t="s">
        <v>381</v>
      </c>
      <c r="H286" s="150">
        <v>17010</v>
      </c>
      <c r="I286" s="151"/>
      <c r="L286" s="147"/>
      <c r="M286" s="152"/>
      <c r="T286" s="153"/>
      <c r="AT286" s="148" t="s">
        <v>165</v>
      </c>
      <c r="AU286" s="148" t="s">
        <v>80</v>
      </c>
      <c r="AV286" s="13" t="s">
        <v>80</v>
      </c>
      <c r="AW286" s="13" t="s">
        <v>33</v>
      </c>
      <c r="AX286" s="13" t="s">
        <v>78</v>
      </c>
      <c r="AY286" s="148" t="s">
        <v>153</v>
      </c>
    </row>
    <row r="287" spans="2:65" s="1" customFormat="1" ht="37.950000000000003" customHeight="1">
      <c r="B287" s="33"/>
      <c r="C287" s="123" t="s">
        <v>382</v>
      </c>
      <c r="D287" s="123" t="s">
        <v>156</v>
      </c>
      <c r="E287" s="124" t="s">
        <v>383</v>
      </c>
      <c r="F287" s="125" t="s">
        <v>384</v>
      </c>
      <c r="G287" s="126" t="s">
        <v>159</v>
      </c>
      <c r="H287" s="127">
        <v>141.75</v>
      </c>
      <c r="I287" s="128"/>
      <c r="J287" s="129">
        <f>ROUND(I287*H287,2)</f>
        <v>0</v>
      </c>
      <c r="K287" s="125" t="s">
        <v>160</v>
      </c>
      <c r="L287" s="33"/>
      <c r="M287" s="130" t="s">
        <v>19</v>
      </c>
      <c r="N287" s="131" t="s">
        <v>44</v>
      </c>
      <c r="P287" s="132">
        <f>O287*H287</f>
        <v>0</v>
      </c>
      <c r="Q287" s="132">
        <v>0</v>
      </c>
      <c r="R287" s="132">
        <f>Q287*H287</f>
        <v>0</v>
      </c>
      <c r="S287" s="132">
        <v>0</v>
      </c>
      <c r="T287" s="133">
        <f>S287*H287</f>
        <v>0</v>
      </c>
      <c r="AR287" s="134" t="s">
        <v>161</v>
      </c>
      <c r="AT287" s="134" t="s">
        <v>156</v>
      </c>
      <c r="AU287" s="134" t="s">
        <v>80</v>
      </c>
      <c r="AY287" s="18" t="s">
        <v>153</v>
      </c>
      <c r="BE287" s="135">
        <f>IF(N287="základní",J287,0)</f>
        <v>0</v>
      </c>
      <c r="BF287" s="135">
        <f>IF(N287="snížená",J287,0)</f>
        <v>0</v>
      </c>
      <c r="BG287" s="135">
        <f>IF(N287="zákl. přenesená",J287,0)</f>
        <v>0</v>
      </c>
      <c r="BH287" s="135">
        <f>IF(N287="sníž. přenesená",J287,0)</f>
        <v>0</v>
      </c>
      <c r="BI287" s="135">
        <f>IF(N287="nulová",J287,0)</f>
        <v>0</v>
      </c>
      <c r="BJ287" s="18" t="s">
        <v>78</v>
      </c>
      <c r="BK287" s="135">
        <f>ROUND(I287*H287,2)</f>
        <v>0</v>
      </c>
      <c r="BL287" s="18" t="s">
        <v>161</v>
      </c>
      <c r="BM287" s="134" t="s">
        <v>385</v>
      </c>
    </row>
    <row r="288" spans="2:65" s="1" customFormat="1">
      <c r="B288" s="33"/>
      <c r="D288" s="136" t="s">
        <v>163</v>
      </c>
      <c r="F288" s="137" t="s">
        <v>386</v>
      </c>
      <c r="I288" s="138"/>
      <c r="L288" s="33"/>
      <c r="M288" s="139"/>
      <c r="T288" s="54"/>
      <c r="AT288" s="18" t="s">
        <v>163</v>
      </c>
      <c r="AU288" s="18" t="s">
        <v>80</v>
      </c>
    </row>
    <row r="289" spans="2:65" s="12" customFormat="1">
      <c r="B289" s="140"/>
      <c r="D289" s="141" t="s">
        <v>165</v>
      </c>
      <c r="E289" s="142" t="s">
        <v>19</v>
      </c>
      <c r="F289" s="143" t="s">
        <v>373</v>
      </c>
      <c r="H289" s="142" t="s">
        <v>19</v>
      </c>
      <c r="I289" s="144"/>
      <c r="L289" s="140"/>
      <c r="M289" s="145"/>
      <c r="T289" s="146"/>
      <c r="AT289" s="142" t="s">
        <v>165</v>
      </c>
      <c r="AU289" s="142" t="s">
        <v>80</v>
      </c>
      <c r="AV289" s="12" t="s">
        <v>78</v>
      </c>
      <c r="AW289" s="12" t="s">
        <v>33</v>
      </c>
      <c r="AX289" s="12" t="s">
        <v>73</v>
      </c>
      <c r="AY289" s="142" t="s">
        <v>153</v>
      </c>
    </row>
    <row r="290" spans="2:65" s="13" customFormat="1">
      <c r="B290" s="147"/>
      <c r="D290" s="141" t="s">
        <v>165</v>
      </c>
      <c r="E290" s="148" t="s">
        <v>19</v>
      </c>
      <c r="F290" s="149" t="s">
        <v>374</v>
      </c>
      <c r="H290" s="150">
        <v>141.75</v>
      </c>
      <c r="I290" s="151"/>
      <c r="L290" s="147"/>
      <c r="M290" s="152"/>
      <c r="T290" s="153"/>
      <c r="AT290" s="148" t="s">
        <v>165</v>
      </c>
      <c r="AU290" s="148" t="s">
        <v>80</v>
      </c>
      <c r="AV290" s="13" t="s">
        <v>80</v>
      </c>
      <c r="AW290" s="13" t="s">
        <v>33</v>
      </c>
      <c r="AX290" s="13" t="s">
        <v>78</v>
      </c>
      <c r="AY290" s="148" t="s">
        <v>153</v>
      </c>
    </row>
    <row r="291" spans="2:65" s="1" customFormat="1" ht="37.950000000000003" customHeight="1">
      <c r="B291" s="33"/>
      <c r="C291" s="123" t="s">
        <v>387</v>
      </c>
      <c r="D291" s="123" t="s">
        <v>156</v>
      </c>
      <c r="E291" s="124" t="s">
        <v>388</v>
      </c>
      <c r="F291" s="125" t="s">
        <v>389</v>
      </c>
      <c r="G291" s="126" t="s">
        <v>170</v>
      </c>
      <c r="H291" s="127">
        <v>80</v>
      </c>
      <c r="I291" s="128"/>
      <c r="J291" s="129">
        <f>ROUND(I291*H291,2)</f>
        <v>0</v>
      </c>
      <c r="K291" s="125" t="s">
        <v>160</v>
      </c>
      <c r="L291" s="33"/>
      <c r="M291" s="130" t="s">
        <v>19</v>
      </c>
      <c r="N291" s="131" t="s">
        <v>44</v>
      </c>
      <c r="P291" s="132">
        <f>O291*H291</f>
        <v>0</v>
      </c>
      <c r="Q291" s="132">
        <v>0</v>
      </c>
      <c r="R291" s="132">
        <f>Q291*H291</f>
        <v>0</v>
      </c>
      <c r="S291" s="132">
        <v>0</v>
      </c>
      <c r="T291" s="133">
        <f>S291*H291</f>
        <v>0</v>
      </c>
      <c r="AR291" s="134" t="s">
        <v>161</v>
      </c>
      <c r="AT291" s="134" t="s">
        <v>156</v>
      </c>
      <c r="AU291" s="134" t="s">
        <v>80</v>
      </c>
      <c r="AY291" s="18" t="s">
        <v>153</v>
      </c>
      <c r="BE291" s="135">
        <f>IF(N291="základní",J291,0)</f>
        <v>0</v>
      </c>
      <c r="BF291" s="135">
        <f>IF(N291="snížená",J291,0)</f>
        <v>0</v>
      </c>
      <c r="BG291" s="135">
        <f>IF(N291="zákl. přenesená",J291,0)</f>
        <v>0</v>
      </c>
      <c r="BH291" s="135">
        <f>IF(N291="sníž. přenesená",J291,0)</f>
        <v>0</v>
      </c>
      <c r="BI291" s="135">
        <f>IF(N291="nulová",J291,0)</f>
        <v>0</v>
      </c>
      <c r="BJ291" s="18" t="s">
        <v>78</v>
      </c>
      <c r="BK291" s="135">
        <f>ROUND(I291*H291,2)</f>
        <v>0</v>
      </c>
      <c r="BL291" s="18" t="s">
        <v>161</v>
      </c>
      <c r="BM291" s="134" t="s">
        <v>390</v>
      </c>
    </row>
    <row r="292" spans="2:65" s="1" customFormat="1">
      <c r="B292" s="33"/>
      <c r="D292" s="136" t="s">
        <v>163</v>
      </c>
      <c r="F292" s="137" t="s">
        <v>391</v>
      </c>
      <c r="I292" s="138"/>
      <c r="L292" s="33"/>
      <c r="M292" s="139"/>
      <c r="T292" s="54"/>
      <c r="AT292" s="18" t="s">
        <v>163</v>
      </c>
      <c r="AU292" s="18" t="s">
        <v>80</v>
      </c>
    </row>
    <row r="293" spans="2:65" s="12" customFormat="1">
      <c r="B293" s="140"/>
      <c r="D293" s="141" t="s">
        <v>165</v>
      </c>
      <c r="E293" s="142" t="s">
        <v>19</v>
      </c>
      <c r="F293" s="143" t="s">
        <v>392</v>
      </c>
      <c r="H293" s="142" t="s">
        <v>19</v>
      </c>
      <c r="I293" s="144"/>
      <c r="L293" s="140"/>
      <c r="M293" s="145"/>
      <c r="T293" s="146"/>
      <c r="AT293" s="142" t="s">
        <v>165</v>
      </c>
      <c r="AU293" s="142" t="s">
        <v>80</v>
      </c>
      <c r="AV293" s="12" t="s">
        <v>78</v>
      </c>
      <c r="AW293" s="12" t="s">
        <v>33</v>
      </c>
      <c r="AX293" s="12" t="s">
        <v>73</v>
      </c>
      <c r="AY293" s="142" t="s">
        <v>153</v>
      </c>
    </row>
    <row r="294" spans="2:65" s="13" customFormat="1">
      <c r="B294" s="147"/>
      <c r="D294" s="141" t="s">
        <v>165</v>
      </c>
      <c r="E294" s="148" t="s">
        <v>19</v>
      </c>
      <c r="F294" s="149" t="s">
        <v>393</v>
      </c>
      <c r="H294" s="150">
        <v>80</v>
      </c>
      <c r="I294" s="151"/>
      <c r="L294" s="147"/>
      <c r="M294" s="152"/>
      <c r="T294" s="153"/>
      <c r="AT294" s="148" t="s">
        <v>165</v>
      </c>
      <c r="AU294" s="148" t="s">
        <v>80</v>
      </c>
      <c r="AV294" s="13" t="s">
        <v>80</v>
      </c>
      <c r="AW294" s="13" t="s">
        <v>33</v>
      </c>
      <c r="AX294" s="13" t="s">
        <v>78</v>
      </c>
      <c r="AY294" s="148" t="s">
        <v>153</v>
      </c>
    </row>
    <row r="295" spans="2:65" s="1" customFormat="1" ht="33" customHeight="1">
      <c r="B295" s="33"/>
      <c r="C295" s="123" t="s">
        <v>394</v>
      </c>
      <c r="D295" s="123" t="s">
        <v>156</v>
      </c>
      <c r="E295" s="124" t="s">
        <v>395</v>
      </c>
      <c r="F295" s="125" t="s">
        <v>396</v>
      </c>
      <c r="G295" s="126" t="s">
        <v>397</v>
      </c>
      <c r="H295" s="127">
        <v>9</v>
      </c>
      <c r="I295" s="128"/>
      <c r="J295" s="129">
        <f>ROUND(I295*H295,2)</f>
        <v>0</v>
      </c>
      <c r="K295" s="125" t="s">
        <v>160</v>
      </c>
      <c r="L295" s="33"/>
      <c r="M295" s="130" t="s">
        <v>19</v>
      </c>
      <c r="N295" s="131" t="s">
        <v>44</v>
      </c>
      <c r="P295" s="132">
        <f>O295*H295</f>
        <v>0</v>
      </c>
      <c r="Q295" s="132">
        <v>0</v>
      </c>
      <c r="R295" s="132">
        <f>Q295*H295</f>
        <v>0</v>
      </c>
      <c r="S295" s="132">
        <v>0</v>
      </c>
      <c r="T295" s="133">
        <f>S295*H295</f>
        <v>0</v>
      </c>
      <c r="AR295" s="134" t="s">
        <v>161</v>
      </c>
      <c r="AT295" s="134" t="s">
        <v>156</v>
      </c>
      <c r="AU295" s="134" t="s">
        <v>80</v>
      </c>
      <c r="AY295" s="18" t="s">
        <v>153</v>
      </c>
      <c r="BE295" s="135">
        <f>IF(N295="základní",J295,0)</f>
        <v>0</v>
      </c>
      <c r="BF295" s="135">
        <f>IF(N295="snížená",J295,0)</f>
        <v>0</v>
      </c>
      <c r="BG295" s="135">
        <f>IF(N295="zákl. přenesená",J295,0)</f>
        <v>0</v>
      </c>
      <c r="BH295" s="135">
        <f>IF(N295="sníž. přenesená",J295,0)</f>
        <v>0</v>
      </c>
      <c r="BI295" s="135">
        <f>IF(N295="nulová",J295,0)</f>
        <v>0</v>
      </c>
      <c r="BJ295" s="18" t="s">
        <v>78</v>
      </c>
      <c r="BK295" s="135">
        <f>ROUND(I295*H295,2)</f>
        <v>0</v>
      </c>
      <c r="BL295" s="18" t="s">
        <v>161</v>
      </c>
      <c r="BM295" s="134" t="s">
        <v>398</v>
      </c>
    </row>
    <row r="296" spans="2:65" s="1" customFormat="1">
      <c r="B296" s="33"/>
      <c r="D296" s="136" t="s">
        <v>163</v>
      </c>
      <c r="F296" s="137" t="s">
        <v>399</v>
      </c>
      <c r="I296" s="138"/>
      <c r="L296" s="33"/>
      <c r="M296" s="139"/>
      <c r="T296" s="54"/>
      <c r="AT296" s="18" t="s">
        <v>163</v>
      </c>
      <c r="AU296" s="18" t="s">
        <v>80</v>
      </c>
    </row>
    <row r="297" spans="2:65" s="12" customFormat="1">
      <c r="B297" s="140"/>
      <c r="D297" s="141" t="s">
        <v>165</v>
      </c>
      <c r="E297" s="142" t="s">
        <v>19</v>
      </c>
      <c r="F297" s="143" t="s">
        <v>400</v>
      </c>
      <c r="H297" s="142" t="s">
        <v>19</v>
      </c>
      <c r="I297" s="144"/>
      <c r="L297" s="140"/>
      <c r="M297" s="145"/>
      <c r="T297" s="146"/>
      <c r="AT297" s="142" t="s">
        <v>165</v>
      </c>
      <c r="AU297" s="142" t="s">
        <v>80</v>
      </c>
      <c r="AV297" s="12" t="s">
        <v>78</v>
      </c>
      <c r="AW297" s="12" t="s">
        <v>33</v>
      </c>
      <c r="AX297" s="12" t="s">
        <v>73</v>
      </c>
      <c r="AY297" s="142" t="s">
        <v>153</v>
      </c>
    </row>
    <row r="298" spans="2:65" s="13" customFormat="1">
      <c r="B298" s="147"/>
      <c r="D298" s="141" t="s">
        <v>165</v>
      </c>
      <c r="E298" s="148" t="s">
        <v>19</v>
      </c>
      <c r="F298" s="149" t="s">
        <v>219</v>
      </c>
      <c r="H298" s="150">
        <v>9</v>
      </c>
      <c r="I298" s="151"/>
      <c r="L298" s="147"/>
      <c r="M298" s="152"/>
      <c r="T298" s="153"/>
      <c r="AT298" s="148" t="s">
        <v>165</v>
      </c>
      <c r="AU298" s="148" t="s">
        <v>80</v>
      </c>
      <c r="AV298" s="13" t="s">
        <v>80</v>
      </c>
      <c r="AW298" s="13" t="s">
        <v>33</v>
      </c>
      <c r="AX298" s="13" t="s">
        <v>78</v>
      </c>
      <c r="AY298" s="148" t="s">
        <v>153</v>
      </c>
    </row>
    <row r="299" spans="2:65" s="1" customFormat="1" ht="37.950000000000003" customHeight="1">
      <c r="B299" s="33"/>
      <c r="C299" s="123" t="s">
        <v>401</v>
      </c>
      <c r="D299" s="123" t="s">
        <v>156</v>
      </c>
      <c r="E299" s="124" t="s">
        <v>402</v>
      </c>
      <c r="F299" s="125" t="s">
        <v>403</v>
      </c>
      <c r="G299" s="126" t="s">
        <v>397</v>
      </c>
      <c r="H299" s="127">
        <v>1080</v>
      </c>
      <c r="I299" s="128"/>
      <c r="J299" s="129">
        <f>ROUND(I299*H299,2)</f>
        <v>0</v>
      </c>
      <c r="K299" s="125" t="s">
        <v>160</v>
      </c>
      <c r="L299" s="33"/>
      <c r="M299" s="130" t="s">
        <v>19</v>
      </c>
      <c r="N299" s="131" t="s">
        <v>44</v>
      </c>
      <c r="P299" s="132">
        <f>O299*H299</f>
        <v>0</v>
      </c>
      <c r="Q299" s="132">
        <v>0</v>
      </c>
      <c r="R299" s="132">
        <f>Q299*H299</f>
        <v>0</v>
      </c>
      <c r="S299" s="132">
        <v>0</v>
      </c>
      <c r="T299" s="133">
        <f>S299*H299</f>
        <v>0</v>
      </c>
      <c r="AR299" s="134" t="s">
        <v>161</v>
      </c>
      <c r="AT299" s="134" t="s">
        <v>156</v>
      </c>
      <c r="AU299" s="134" t="s">
        <v>80</v>
      </c>
      <c r="AY299" s="18" t="s">
        <v>153</v>
      </c>
      <c r="BE299" s="135">
        <f>IF(N299="základní",J299,0)</f>
        <v>0</v>
      </c>
      <c r="BF299" s="135">
        <f>IF(N299="snížená",J299,0)</f>
        <v>0</v>
      </c>
      <c r="BG299" s="135">
        <f>IF(N299="zákl. přenesená",J299,0)</f>
        <v>0</v>
      </c>
      <c r="BH299" s="135">
        <f>IF(N299="sníž. přenesená",J299,0)</f>
        <v>0</v>
      </c>
      <c r="BI299" s="135">
        <f>IF(N299="nulová",J299,0)</f>
        <v>0</v>
      </c>
      <c r="BJ299" s="18" t="s">
        <v>78</v>
      </c>
      <c r="BK299" s="135">
        <f>ROUND(I299*H299,2)</f>
        <v>0</v>
      </c>
      <c r="BL299" s="18" t="s">
        <v>161</v>
      </c>
      <c r="BM299" s="134" t="s">
        <v>404</v>
      </c>
    </row>
    <row r="300" spans="2:65" s="1" customFormat="1">
      <c r="B300" s="33"/>
      <c r="D300" s="136" t="s">
        <v>163</v>
      </c>
      <c r="F300" s="137" t="s">
        <v>405</v>
      </c>
      <c r="I300" s="138"/>
      <c r="L300" s="33"/>
      <c r="M300" s="139"/>
      <c r="T300" s="54"/>
      <c r="AT300" s="18" t="s">
        <v>163</v>
      </c>
      <c r="AU300" s="18" t="s">
        <v>80</v>
      </c>
    </row>
    <row r="301" spans="2:65" s="12" customFormat="1">
      <c r="B301" s="140"/>
      <c r="D301" s="141" t="s">
        <v>165</v>
      </c>
      <c r="E301" s="142" t="s">
        <v>19</v>
      </c>
      <c r="F301" s="143" t="s">
        <v>406</v>
      </c>
      <c r="H301" s="142" t="s">
        <v>19</v>
      </c>
      <c r="I301" s="144"/>
      <c r="L301" s="140"/>
      <c r="M301" s="145"/>
      <c r="T301" s="146"/>
      <c r="AT301" s="142" t="s">
        <v>165</v>
      </c>
      <c r="AU301" s="142" t="s">
        <v>80</v>
      </c>
      <c r="AV301" s="12" t="s">
        <v>78</v>
      </c>
      <c r="AW301" s="12" t="s">
        <v>33</v>
      </c>
      <c r="AX301" s="12" t="s">
        <v>73</v>
      </c>
      <c r="AY301" s="142" t="s">
        <v>153</v>
      </c>
    </row>
    <row r="302" spans="2:65" s="13" customFormat="1">
      <c r="B302" s="147"/>
      <c r="D302" s="141" t="s">
        <v>165</v>
      </c>
      <c r="E302" s="148" t="s">
        <v>19</v>
      </c>
      <c r="F302" s="149" t="s">
        <v>407</v>
      </c>
      <c r="H302" s="150">
        <v>1080</v>
      </c>
      <c r="I302" s="151"/>
      <c r="L302" s="147"/>
      <c r="M302" s="152"/>
      <c r="T302" s="153"/>
      <c r="AT302" s="148" t="s">
        <v>165</v>
      </c>
      <c r="AU302" s="148" t="s">
        <v>80</v>
      </c>
      <c r="AV302" s="13" t="s">
        <v>80</v>
      </c>
      <c r="AW302" s="13" t="s">
        <v>33</v>
      </c>
      <c r="AX302" s="13" t="s">
        <v>78</v>
      </c>
      <c r="AY302" s="148" t="s">
        <v>153</v>
      </c>
    </row>
    <row r="303" spans="2:65" s="1" customFormat="1" ht="33" customHeight="1">
      <c r="B303" s="33"/>
      <c r="C303" s="123" t="s">
        <v>408</v>
      </c>
      <c r="D303" s="123" t="s">
        <v>156</v>
      </c>
      <c r="E303" s="124" t="s">
        <v>409</v>
      </c>
      <c r="F303" s="125" t="s">
        <v>410</v>
      </c>
      <c r="G303" s="126" t="s">
        <v>397</v>
      </c>
      <c r="H303" s="127">
        <v>9</v>
      </c>
      <c r="I303" s="128"/>
      <c r="J303" s="129">
        <f>ROUND(I303*H303,2)</f>
        <v>0</v>
      </c>
      <c r="K303" s="125" t="s">
        <v>160</v>
      </c>
      <c r="L303" s="33"/>
      <c r="M303" s="130" t="s">
        <v>19</v>
      </c>
      <c r="N303" s="131" t="s">
        <v>44</v>
      </c>
      <c r="P303" s="132">
        <f>O303*H303</f>
        <v>0</v>
      </c>
      <c r="Q303" s="132">
        <v>0</v>
      </c>
      <c r="R303" s="132">
        <f>Q303*H303</f>
        <v>0</v>
      </c>
      <c r="S303" s="132">
        <v>0</v>
      </c>
      <c r="T303" s="133">
        <f>S303*H303</f>
        <v>0</v>
      </c>
      <c r="AR303" s="134" t="s">
        <v>161</v>
      </c>
      <c r="AT303" s="134" t="s">
        <v>156</v>
      </c>
      <c r="AU303" s="134" t="s">
        <v>80</v>
      </c>
      <c r="AY303" s="18" t="s">
        <v>153</v>
      </c>
      <c r="BE303" s="135">
        <f>IF(N303="základní",J303,0)</f>
        <v>0</v>
      </c>
      <c r="BF303" s="135">
        <f>IF(N303="snížená",J303,0)</f>
        <v>0</v>
      </c>
      <c r="BG303" s="135">
        <f>IF(N303="zákl. přenesená",J303,0)</f>
        <v>0</v>
      </c>
      <c r="BH303" s="135">
        <f>IF(N303="sníž. přenesená",J303,0)</f>
        <v>0</v>
      </c>
      <c r="BI303" s="135">
        <f>IF(N303="nulová",J303,0)</f>
        <v>0</v>
      </c>
      <c r="BJ303" s="18" t="s">
        <v>78</v>
      </c>
      <c r="BK303" s="135">
        <f>ROUND(I303*H303,2)</f>
        <v>0</v>
      </c>
      <c r="BL303" s="18" t="s">
        <v>161</v>
      </c>
      <c r="BM303" s="134" t="s">
        <v>411</v>
      </c>
    </row>
    <row r="304" spans="2:65" s="1" customFormat="1">
      <c r="B304" s="33"/>
      <c r="D304" s="136" t="s">
        <v>163</v>
      </c>
      <c r="F304" s="137" t="s">
        <v>412</v>
      </c>
      <c r="I304" s="138"/>
      <c r="L304" s="33"/>
      <c r="M304" s="139"/>
      <c r="T304" s="54"/>
      <c r="AT304" s="18" t="s">
        <v>163</v>
      </c>
      <c r="AU304" s="18" t="s">
        <v>80</v>
      </c>
    </row>
    <row r="305" spans="2:65" s="12" customFormat="1">
      <c r="B305" s="140"/>
      <c r="D305" s="141" t="s">
        <v>165</v>
      </c>
      <c r="E305" s="142" t="s">
        <v>19</v>
      </c>
      <c r="F305" s="143" t="s">
        <v>413</v>
      </c>
      <c r="H305" s="142" t="s">
        <v>19</v>
      </c>
      <c r="I305" s="144"/>
      <c r="L305" s="140"/>
      <c r="M305" s="145"/>
      <c r="T305" s="146"/>
      <c r="AT305" s="142" t="s">
        <v>165</v>
      </c>
      <c r="AU305" s="142" t="s">
        <v>80</v>
      </c>
      <c r="AV305" s="12" t="s">
        <v>78</v>
      </c>
      <c r="AW305" s="12" t="s">
        <v>33</v>
      </c>
      <c r="AX305" s="12" t="s">
        <v>73</v>
      </c>
      <c r="AY305" s="142" t="s">
        <v>153</v>
      </c>
    </row>
    <row r="306" spans="2:65" s="13" customFormat="1">
      <c r="B306" s="147"/>
      <c r="D306" s="141" t="s">
        <v>165</v>
      </c>
      <c r="E306" s="148" t="s">
        <v>19</v>
      </c>
      <c r="F306" s="149" t="s">
        <v>219</v>
      </c>
      <c r="H306" s="150">
        <v>9</v>
      </c>
      <c r="I306" s="151"/>
      <c r="L306" s="147"/>
      <c r="M306" s="152"/>
      <c r="T306" s="153"/>
      <c r="AT306" s="148" t="s">
        <v>165</v>
      </c>
      <c r="AU306" s="148" t="s">
        <v>80</v>
      </c>
      <c r="AV306" s="13" t="s">
        <v>80</v>
      </c>
      <c r="AW306" s="13" t="s">
        <v>33</v>
      </c>
      <c r="AX306" s="13" t="s">
        <v>78</v>
      </c>
      <c r="AY306" s="148" t="s">
        <v>153</v>
      </c>
    </row>
    <row r="307" spans="2:65" s="11" customFormat="1" ht="20.85" customHeight="1">
      <c r="B307" s="111"/>
      <c r="D307" s="112" t="s">
        <v>72</v>
      </c>
      <c r="E307" s="121" t="s">
        <v>414</v>
      </c>
      <c r="F307" s="121" t="s">
        <v>415</v>
      </c>
      <c r="I307" s="114"/>
      <c r="J307" s="122">
        <f>BK307</f>
        <v>0</v>
      </c>
      <c r="L307" s="111"/>
      <c r="M307" s="116"/>
      <c r="P307" s="117">
        <f>SUM(P308:P326)</f>
        <v>0</v>
      </c>
      <c r="R307" s="117">
        <f>SUM(R308:R326)</f>
        <v>0.1950684</v>
      </c>
      <c r="T307" s="118">
        <f>SUM(T308:T326)</f>
        <v>0</v>
      </c>
      <c r="AR307" s="112" t="s">
        <v>78</v>
      </c>
      <c r="AT307" s="119" t="s">
        <v>72</v>
      </c>
      <c r="AU307" s="119" t="s">
        <v>80</v>
      </c>
      <c r="AY307" s="112" t="s">
        <v>153</v>
      </c>
      <c r="BK307" s="120">
        <f>SUM(BK308:BK326)</f>
        <v>0</v>
      </c>
    </row>
    <row r="308" spans="2:65" s="1" customFormat="1" ht="37.950000000000003" customHeight="1">
      <c r="B308" s="33"/>
      <c r="C308" s="123" t="s">
        <v>416</v>
      </c>
      <c r="D308" s="123" t="s">
        <v>156</v>
      </c>
      <c r="E308" s="124" t="s">
        <v>417</v>
      </c>
      <c r="F308" s="125" t="s">
        <v>418</v>
      </c>
      <c r="G308" s="126" t="s">
        <v>170</v>
      </c>
      <c r="H308" s="127">
        <v>376.71</v>
      </c>
      <c r="I308" s="128"/>
      <c r="J308" s="129">
        <f>ROUND(I308*H308,2)</f>
        <v>0</v>
      </c>
      <c r="K308" s="125" t="s">
        <v>160</v>
      </c>
      <c r="L308" s="33"/>
      <c r="M308" s="130" t="s">
        <v>19</v>
      </c>
      <c r="N308" s="131" t="s">
        <v>44</v>
      </c>
      <c r="P308" s="132">
        <f>O308*H308</f>
        <v>0</v>
      </c>
      <c r="Q308" s="132">
        <v>4.0000000000000003E-5</v>
      </c>
      <c r="R308" s="132">
        <f>Q308*H308</f>
        <v>1.5068400000000001E-2</v>
      </c>
      <c r="S308" s="132">
        <v>0</v>
      </c>
      <c r="T308" s="133">
        <f>S308*H308</f>
        <v>0</v>
      </c>
      <c r="AR308" s="134" t="s">
        <v>161</v>
      </c>
      <c r="AT308" s="134" t="s">
        <v>156</v>
      </c>
      <c r="AU308" s="134" t="s">
        <v>154</v>
      </c>
      <c r="AY308" s="18" t="s">
        <v>153</v>
      </c>
      <c r="BE308" s="135">
        <f>IF(N308="základní",J308,0)</f>
        <v>0</v>
      </c>
      <c r="BF308" s="135">
        <f>IF(N308="snížená",J308,0)</f>
        <v>0</v>
      </c>
      <c r="BG308" s="135">
        <f>IF(N308="zákl. přenesená",J308,0)</f>
        <v>0</v>
      </c>
      <c r="BH308" s="135">
        <f>IF(N308="sníž. přenesená",J308,0)</f>
        <v>0</v>
      </c>
      <c r="BI308" s="135">
        <f>IF(N308="nulová",J308,0)</f>
        <v>0</v>
      </c>
      <c r="BJ308" s="18" t="s">
        <v>78</v>
      </c>
      <c r="BK308" s="135">
        <f>ROUND(I308*H308,2)</f>
        <v>0</v>
      </c>
      <c r="BL308" s="18" t="s">
        <v>161</v>
      </c>
      <c r="BM308" s="134" t="s">
        <v>419</v>
      </c>
    </row>
    <row r="309" spans="2:65" s="1" customFormat="1">
      <c r="B309" s="33"/>
      <c r="D309" s="136" t="s">
        <v>163</v>
      </c>
      <c r="F309" s="137" t="s">
        <v>420</v>
      </c>
      <c r="I309" s="138"/>
      <c r="L309" s="33"/>
      <c r="M309" s="139"/>
      <c r="T309" s="54"/>
      <c r="AT309" s="18" t="s">
        <v>163</v>
      </c>
      <c r="AU309" s="18" t="s">
        <v>154</v>
      </c>
    </row>
    <row r="310" spans="2:65" s="12" customFormat="1">
      <c r="B310" s="140"/>
      <c r="D310" s="141" t="s">
        <v>165</v>
      </c>
      <c r="E310" s="142" t="s">
        <v>19</v>
      </c>
      <c r="F310" s="143" t="s">
        <v>421</v>
      </c>
      <c r="H310" s="142" t="s">
        <v>19</v>
      </c>
      <c r="I310" s="144"/>
      <c r="L310" s="140"/>
      <c r="M310" s="145"/>
      <c r="T310" s="146"/>
      <c r="AT310" s="142" t="s">
        <v>165</v>
      </c>
      <c r="AU310" s="142" t="s">
        <v>154</v>
      </c>
      <c r="AV310" s="12" t="s">
        <v>78</v>
      </c>
      <c r="AW310" s="12" t="s">
        <v>33</v>
      </c>
      <c r="AX310" s="12" t="s">
        <v>73</v>
      </c>
      <c r="AY310" s="142" t="s">
        <v>153</v>
      </c>
    </row>
    <row r="311" spans="2:65" s="13" customFormat="1">
      <c r="B311" s="147"/>
      <c r="D311" s="141" t="s">
        <v>165</v>
      </c>
      <c r="E311" s="148" t="s">
        <v>19</v>
      </c>
      <c r="F311" s="149" t="s">
        <v>422</v>
      </c>
      <c r="H311" s="150">
        <v>376.71</v>
      </c>
      <c r="I311" s="151"/>
      <c r="L311" s="147"/>
      <c r="M311" s="152"/>
      <c r="T311" s="153"/>
      <c r="AT311" s="148" t="s">
        <v>165</v>
      </c>
      <c r="AU311" s="148" t="s">
        <v>154</v>
      </c>
      <c r="AV311" s="13" t="s">
        <v>80</v>
      </c>
      <c r="AW311" s="13" t="s">
        <v>33</v>
      </c>
      <c r="AX311" s="13" t="s">
        <v>78</v>
      </c>
      <c r="AY311" s="148" t="s">
        <v>153</v>
      </c>
    </row>
    <row r="312" spans="2:65" s="1" customFormat="1" ht="16.5" customHeight="1">
      <c r="B312" s="33"/>
      <c r="C312" s="123" t="s">
        <v>423</v>
      </c>
      <c r="D312" s="123" t="s">
        <v>156</v>
      </c>
      <c r="E312" s="124" t="s">
        <v>424</v>
      </c>
      <c r="F312" s="125" t="s">
        <v>425</v>
      </c>
      <c r="G312" s="126" t="s">
        <v>426</v>
      </c>
      <c r="H312" s="127">
        <v>66</v>
      </c>
      <c r="I312" s="128"/>
      <c r="J312" s="129">
        <f>ROUND(I312*H312,2)</f>
        <v>0</v>
      </c>
      <c r="K312" s="125" t="s">
        <v>19</v>
      </c>
      <c r="L312" s="33"/>
      <c r="M312" s="130" t="s">
        <v>19</v>
      </c>
      <c r="N312" s="131" t="s">
        <v>44</v>
      </c>
      <c r="P312" s="132">
        <f>O312*H312</f>
        <v>0</v>
      </c>
      <c r="Q312" s="132">
        <v>0</v>
      </c>
      <c r="R312" s="132">
        <f>Q312*H312</f>
        <v>0</v>
      </c>
      <c r="S312" s="132">
        <v>0</v>
      </c>
      <c r="T312" s="133">
        <f>S312*H312</f>
        <v>0</v>
      </c>
      <c r="AR312" s="134" t="s">
        <v>161</v>
      </c>
      <c r="AT312" s="134" t="s">
        <v>156</v>
      </c>
      <c r="AU312" s="134" t="s">
        <v>154</v>
      </c>
      <c r="AY312" s="18" t="s">
        <v>153</v>
      </c>
      <c r="BE312" s="135">
        <f>IF(N312="základní",J312,0)</f>
        <v>0</v>
      </c>
      <c r="BF312" s="135">
        <f>IF(N312="snížená",J312,0)</f>
        <v>0</v>
      </c>
      <c r="BG312" s="135">
        <f>IF(N312="zákl. přenesená",J312,0)</f>
        <v>0</v>
      </c>
      <c r="BH312" s="135">
        <f>IF(N312="sníž. přenesená",J312,0)</f>
        <v>0</v>
      </c>
      <c r="BI312" s="135">
        <f>IF(N312="nulová",J312,0)</f>
        <v>0</v>
      </c>
      <c r="BJ312" s="18" t="s">
        <v>78</v>
      </c>
      <c r="BK312" s="135">
        <f>ROUND(I312*H312,2)</f>
        <v>0</v>
      </c>
      <c r="BL312" s="18" t="s">
        <v>161</v>
      </c>
      <c r="BM312" s="134" t="s">
        <v>427</v>
      </c>
    </row>
    <row r="313" spans="2:65" s="12" customFormat="1">
      <c r="B313" s="140"/>
      <c r="D313" s="141" t="s">
        <v>165</v>
      </c>
      <c r="E313" s="142" t="s">
        <v>19</v>
      </c>
      <c r="F313" s="143" t="s">
        <v>428</v>
      </c>
      <c r="H313" s="142" t="s">
        <v>19</v>
      </c>
      <c r="I313" s="144"/>
      <c r="L313" s="140"/>
      <c r="M313" s="145"/>
      <c r="T313" s="146"/>
      <c r="AT313" s="142" t="s">
        <v>165</v>
      </c>
      <c r="AU313" s="142" t="s">
        <v>154</v>
      </c>
      <c r="AV313" s="12" t="s">
        <v>78</v>
      </c>
      <c r="AW313" s="12" t="s">
        <v>33</v>
      </c>
      <c r="AX313" s="12" t="s">
        <v>73</v>
      </c>
      <c r="AY313" s="142" t="s">
        <v>153</v>
      </c>
    </row>
    <row r="314" spans="2:65" s="13" customFormat="1">
      <c r="B314" s="147"/>
      <c r="D314" s="141" t="s">
        <v>165</v>
      </c>
      <c r="E314" s="148" t="s">
        <v>19</v>
      </c>
      <c r="F314" s="149" t="s">
        <v>429</v>
      </c>
      <c r="H314" s="150">
        <v>30</v>
      </c>
      <c r="I314" s="151"/>
      <c r="L314" s="147"/>
      <c r="M314" s="152"/>
      <c r="T314" s="153"/>
      <c r="AT314" s="148" t="s">
        <v>165</v>
      </c>
      <c r="AU314" s="148" t="s">
        <v>154</v>
      </c>
      <c r="AV314" s="13" t="s">
        <v>80</v>
      </c>
      <c r="AW314" s="13" t="s">
        <v>33</v>
      </c>
      <c r="AX314" s="13" t="s">
        <v>73</v>
      </c>
      <c r="AY314" s="148" t="s">
        <v>153</v>
      </c>
    </row>
    <row r="315" spans="2:65" s="13" customFormat="1">
      <c r="B315" s="147"/>
      <c r="D315" s="141" t="s">
        <v>165</v>
      </c>
      <c r="E315" s="148" t="s">
        <v>19</v>
      </c>
      <c r="F315" s="149" t="s">
        <v>430</v>
      </c>
      <c r="H315" s="150">
        <v>8</v>
      </c>
      <c r="I315" s="151"/>
      <c r="L315" s="147"/>
      <c r="M315" s="152"/>
      <c r="T315" s="153"/>
      <c r="AT315" s="148" t="s">
        <v>165</v>
      </c>
      <c r="AU315" s="148" t="s">
        <v>154</v>
      </c>
      <c r="AV315" s="13" t="s">
        <v>80</v>
      </c>
      <c r="AW315" s="13" t="s">
        <v>33</v>
      </c>
      <c r="AX315" s="13" t="s">
        <v>73</v>
      </c>
      <c r="AY315" s="148" t="s">
        <v>153</v>
      </c>
    </row>
    <row r="316" spans="2:65" s="13" customFormat="1">
      <c r="B316" s="147"/>
      <c r="D316" s="141" t="s">
        <v>165</v>
      </c>
      <c r="E316" s="148" t="s">
        <v>19</v>
      </c>
      <c r="F316" s="149" t="s">
        <v>431</v>
      </c>
      <c r="H316" s="150">
        <v>12</v>
      </c>
      <c r="I316" s="151"/>
      <c r="L316" s="147"/>
      <c r="M316" s="152"/>
      <c r="T316" s="153"/>
      <c r="AT316" s="148" t="s">
        <v>165</v>
      </c>
      <c r="AU316" s="148" t="s">
        <v>154</v>
      </c>
      <c r="AV316" s="13" t="s">
        <v>80</v>
      </c>
      <c r="AW316" s="13" t="s">
        <v>33</v>
      </c>
      <c r="AX316" s="13" t="s">
        <v>73</v>
      </c>
      <c r="AY316" s="148" t="s">
        <v>153</v>
      </c>
    </row>
    <row r="317" spans="2:65" s="13" customFormat="1">
      <c r="B317" s="147"/>
      <c r="D317" s="141" t="s">
        <v>165</v>
      </c>
      <c r="E317" s="148" t="s">
        <v>19</v>
      </c>
      <c r="F317" s="149" t="s">
        <v>432</v>
      </c>
      <c r="H317" s="150">
        <v>16</v>
      </c>
      <c r="I317" s="151"/>
      <c r="L317" s="147"/>
      <c r="M317" s="152"/>
      <c r="T317" s="153"/>
      <c r="AT317" s="148" t="s">
        <v>165</v>
      </c>
      <c r="AU317" s="148" t="s">
        <v>154</v>
      </c>
      <c r="AV317" s="13" t="s">
        <v>80</v>
      </c>
      <c r="AW317" s="13" t="s">
        <v>33</v>
      </c>
      <c r="AX317" s="13" t="s">
        <v>73</v>
      </c>
      <c r="AY317" s="148" t="s">
        <v>153</v>
      </c>
    </row>
    <row r="318" spans="2:65" s="14" customFormat="1">
      <c r="B318" s="154"/>
      <c r="D318" s="141" t="s">
        <v>165</v>
      </c>
      <c r="E318" s="155" t="s">
        <v>19</v>
      </c>
      <c r="F318" s="156" t="s">
        <v>182</v>
      </c>
      <c r="H318" s="157">
        <v>66</v>
      </c>
      <c r="I318" s="158"/>
      <c r="L318" s="154"/>
      <c r="M318" s="159"/>
      <c r="T318" s="160"/>
      <c r="AT318" s="155" t="s">
        <v>165</v>
      </c>
      <c r="AU318" s="155" t="s">
        <v>154</v>
      </c>
      <c r="AV318" s="14" t="s">
        <v>161</v>
      </c>
      <c r="AW318" s="14" t="s">
        <v>33</v>
      </c>
      <c r="AX318" s="14" t="s">
        <v>78</v>
      </c>
      <c r="AY318" s="155" t="s">
        <v>153</v>
      </c>
    </row>
    <row r="319" spans="2:65" s="1" customFormat="1" ht="21.75" customHeight="1">
      <c r="B319" s="33"/>
      <c r="C319" s="123" t="s">
        <v>433</v>
      </c>
      <c r="D319" s="123" t="s">
        <v>156</v>
      </c>
      <c r="E319" s="124" t="s">
        <v>434</v>
      </c>
      <c r="F319" s="125" t="s">
        <v>435</v>
      </c>
      <c r="G319" s="126" t="s">
        <v>426</v>
      </c>
      <c r="H319" s="127">
        <v>12</v>
      </c>
      <c r="I319" s="128"/>
      <c r="J319" s="129">
        <f>ROUND(I319*H319,2)</f>
        <v>0</v>
      </c>
      <c r="K319" s="125" t="s">
        <v>19</v>
      </c>
      <c r="L319" s="33"/>
      <c r="M319" s="130" t="s">
        <v>19</v>
      </c>
      <c r="N319" s="131" t="s">
        <v>44</v>
      </c>
      <c r="P319" s="132">
        <f>O319*H319</f>
        <v>0</v>
      </c>
      <c r="Q319" s="132">
        <v>0</v>
      </c>
      <c r="R319" s="132">
        <f>Q319*H319</f>
        <v>0</v>
      </c>
      <c r="S319" s="132">
        <v>0</v>
      </c>
      <c r="T319" s="133">
        <f>S319*H319</f>
        <v>0</v>
      </c>
      <c r="AR319" s="134" t="s">
        <v>161</v>
      </c>
      <c r="AT319" s="134" t="s">
        <v>156</v>
      </c>
      <c r="AU319" s="134" t="s">
        <v>154</v>
      </c>
      <c r="AY319" s="18" t="s">
        <v>153</v>
      </c>
      <c r="BE319" s="135">
        <f>IF(N319="základní",J319,0)</f>
        <v>0</v>
      </c>
      <c r="BF319" s="135">
        <f>IF(N319="snížená",J319,0)</f>
        <v>0</v>
      </c>
      <c r="BG319" s="135">
        <f>IF(N319="zákl. přenesená",J319,0)</f>
        <v>0</v>
      </c>
      <c r="BH319" s="135">
        <f>IF(N319="sníž. přenesená",J319,0)</f>
        <v>0</v>
      </c>
      <c r="BI319" s="135">
        <f>IF(N319="nulová",J319,0)</f>
        <v>0</v>
      </c>
      <c r="BJ319" s="18" t="s">
        <v>78</v>
      </c>
      <c r="BK319" s="135">
        <f>ROUND(I319*H319,2)</f>
        <v>0</v>
      </c>
      <c r="BL319" s="18" t="s">
        <v>161</v>
      </c>
      <c r="BM319" s="134" t="s">
        <v>436</v>
      </c>
    </row>
    <row r="320" spans="2:65" s="12" customFormat="1">
      <c r="B320" s="140"/>
      <c r="D320" s="141" t="s">
        <v>165</v>
      </c>
      <c r="E320" s="142" t="s">
        <v>19</v>
      </c>
      <c r="F320" s="143" t="s">
        <v>437</v>
      </c>
      <c r="H320" s="142" t="s">
        <v>19</v>
      </c>
      <c r="I320" s="144"/>
      <c r="L320" s="140"/>
      <c r="M320" s="145"/>
      <c r="T320" s="146"/>
      <c r="AT320" s="142" t="s">
        <v>165</v>
      </c>
      <c r="AU320" s="142" t="s">
        <v>154</v>
      </c>
      <c r="AV320" s="12" t="s">
        <v>78</v>
      </c>
      <c r="AW320" s="12" t="s">
        <v>33</v>
      </c>
      <c r="AX320" s="12" t="s">
        <v>73</v>
      </c>
      <c r="AY320" s="142" t="s">
        <v>153</v>
      </c>
    </row>
    <row r="321" spans="2:65" s="13" customFormat="1">
      <c r="B321" s="147"/>
      <c r="D321" s="141" t="s">
        <v>165</v>
      </c>
      <c r="E321" s="148" t="s">
        <v>19</v>
      </c>
      <c r="F321" s="149" t="s">
        <v>8</v>
      </c>
      <c r="H321" s="150">
        <v>12</v>
      </c>
      <c r="I321" s="151"/>
      <c r="L321" s="147"/>
      <c r="M321" s="152"/>
      <c r="T321" s="153"/>
      <c r="AT321" s="148" t="s">
        <v>165</v>
      </c>
      <c r="AU321" s="148" t="s">
        <v>154</v>
      </c>
      <c r="AV321" s="13" t="s">
        <v>80</v>
      </c>
      <c r="AW321" s="13" t="s">
        <v>33</v>
      </c>
      <c r="AX321" s="13" t="s">
        <v>78</v>
      </c>
      <c r="AY321" s="148" t="s">
        <v>153</v>
      </c>
    </row>
    <row r="322" spans="2:65" s="1" customFormat="1" ht="44.25" customHeight="1">
      <c r="B322" s="33"/>
      <c r="C322" s="123" t="s">
        <v>438</v>
      </c>
      <c r="D322" s="123" t="s">
        <v>156</v>
      </c>
      <c r="E322" s="124" t="s">
        <v>439</v>
      </c>
      <c r="F322" s="125" t="s">
        <v>440</v>
      </c>
      <c r="G322" s="126" t="s">
        <v>237</v>
      </c>
      <c r="H322" s="127">
        <v>1</v>
      </c>
      <c r="I322" s="128"/>
      <c r="J322" s="129">
        <f>ROUND(I322*H322,2)</f>
        <v>0</v>
      </c>
      <c r="K322" s="125" t="s">
        <v>19</v>
      </c>
      <c r="L322" s="33"/>
      <c r="M322" s="130" t="s">
        <v>19</v>
      </c>
      <c r="N322" s="131" t="s">
        <v>44</v>
      </c>
      <c r="P322" s="132">
        <f>O322*H322</f>
        <v>0</v>
      </c>
      <c r="Q322" s="132">
        <v>0.1</v>
      </c>
      <c r="R322" s="132">
        <f>Q322*H322</f>
        <v>0.1</v>
      </c>
      <c r="S322" s="132">
        <v>0</v>
      </c>
      <c r="T322" s="133">
        <f>S322*H322</f>
        <v>0</v>
      </c>
      <c r="AR322" s="134" t="s">
        <v>161</v>
      </c>
      <c r="AT322" s="134" t="s">
        <v>156</v>
      </c>
      <c r="AU322" s="134" t="s">
        <v>154</v>
      </c>
      <c r="AY322" s="18" t="s">
        <v>153</v>
      </c>
      <c r="BE322" s="135">
        <f>IF(N322="základní",J322,0)</f>
        <v>0</v>
      </c>
      <c r="BF322" s="135">
        <f>IF(N322="snížená",J322,0)</f>
        <v>0</v>
      </c>
      <c r="BG322" s="135">
        <f>IF(N322="zákl. přenesená",J322,0)</f>
        <v>0</v>
      </c>
      <c r="BH322" s="135">
        <f>IF(N322="sníž. přenesená",J322,0)</f>
        <v>0</v>
      </c>
      <c r="BI322" s="135">
        <f>IF(N322="nulová",J322,0)</f>
        <v>0</v>
      </c>
      <c r="BJ322" s="18" t="s">
        <v>78</v>
      </c>
      <c r="BK322" s="135">
        <f>ROUND(I322*H322,2)</f>
        <v>0</v>
      </c>
      <c r="BL322" s="18" t="s">
        <v>161</v>
      </c>
      <c r="BM322" s="134" t="s">
        <v>441</v>
      </c>
    </row>
    <row r="323" spans="2:65" s="13" customFormat="1">
      <c r="B323" s="147"/>
      <c r="D323" s="141" t="s">
        <v>165</v>
      </c>
      <c r="E323" s="148" t="s">
        <v>19</v>
      </c>
      <c r="F323" s="149" t="s">
        <v>78</v>
      </c>
      <c r="H323" s="150">
        <v>1</v>
      </c>
      <c r="I323" s="151"/>
      <c r="L323" s="147"/>
      <c r="M323" s="152"/>
      <c r="T323" s="153"/>
      <c r="AT323" s="148" t="s">
        <v>165</v>
      </c>
      <c r="AU323" s="148" t="s">
        <v>154</v>
      </c>
      <c r="AV323" s="13" t="s">
        <v>80</v>
      </c>
      <c r="AW323" s="13" t="s">
        <v>33</v>
      </c>
      <c r="AX323" s="13" t="s">
        <v>78</v>
      </c>
      <c r="AY323" s="148" t="s">
        <v>153</v>
      </c>
    </row>
    <row r="324" spans="2:65" s="1" customFormat="1" ht="44.25" customHeight="1">
      <c r="B324" s="33"/>
      <c r="C324" s="123" t="s">
        <v>442</v>
      </c>
      <c r="D324" s="123" t="s">
        <v>156</v>
      </c>
      <c r="E324" s="124" t="s">
        <v>443</v>
      </c>
      <c r="F324" s="125" t="s">
        <v>444</v>
      </c>
      <c r="G324" s="126" t="s">
        <v>237</v>
      </c>
      <c r="H324" s="127">
        <v>1</v>
      </c>
      <c r="I324" s="128"/>
      <c r="J324" s="129">
        <f>ROUND(I324*H324,2)</f>
        <v>0</v>
      </c>
      <c r="K324" s="125" t="s">
        <v>19</v>
      </c>
      <c r="L324" s="33"/>
      <c r="M324" s="130" t="s">
        <v>19</v>
      </c>
      <c r="N324" s="131" t="s">
        <v>44</v>
      </c>
      <c r="P324" s="132">
        <f>O324*H324</f>
        <v>0</v>
      </c>
      <c r="Q324" s="132">
        <v>0.08</v>
      </c>
      <c r="R324" s="132">
        <f>Q324*H324</f>
        <v>0.08</v>
      </c>
      <c r="S324" s="132">
        <v>0</v>
      </c>
      <c r="T324" s="133">
        <f>S324*H324</f>
        <v>0</v>
      </c>
      <c r="AR324" s="134" t="s">
        <v>161</v>
      </c>
      <c r="AT324" s="134" t="s">
        <v>156</v>
      </c>
      <c r="AU324" s="134" t="s">
        <v>154</v>
      </c>
      <c r="AY324" s="18" t="s">
        <v>153</v>
      </c>
      <c r="BE324" s="135">
        <f>IF(N324="základní",J324,0)</f>
        <v>0</v>
      </c>
      <c r="BF324" s="135">
        <f>IF(N324="snížená",J324,0)</f>
        <v>0</v>
      </c>
      <c r="BG324" s="135">
        <f>IF(N324="zákl. přenesená",J324,0)</f>
        <v>0</v>
      </c>
      <c r="BH324" s="135">
        <f>IF(N324="sníž. přenesená",J324,0)</f>
        <v>0</v>
      </c>
      <c r="BI324" s="135">
        <f>IF(N324="nulová",J324,0)</f>
        <v>0</v>
      </c>
      <c r="BJ324" s="18" t="s">
        <v>78</v>
      </c>
      <c r="BK324" s="135">
        <f>ROUND(I324*H324,2)</f>
        <v>0</v>
      </c>
      <c r="BL324" s="18" t="s">
        <v>161</v>
      </c>
      <c r="BM324" s="134" t="s">
        <v>445</v>
      </c>
    </row>
    <row r="325" spans="2:65" s="12" customFormat="1">
      <c r="B325" s="140"/>
      <c r="D325" s="141" t="s">
        <v>165</v>
      </c>
      <c r="E325" s="142" t="s">
        <v>19</v>
      </c>
      <c r="F325" s="143" t="s">
        <v>446</v>
      </c>
      <c r="H325" s="142" t="s">
        <v>19</v>
      </c>
      <c r="I325" s="144"/>
      <c r="L325" s="140"/>
      <c r="M325" s="145"/>
      <c r="T325" s="146"/>
      <c r="AT325" s="142" t="s">
        <v>165</v>
      </c>
      <c r="AU325" s="142" t="s">
        <v>154</v>
      </c>
      <c r="AV325" s="12" t="s">
        <v>78</v>
      </c>
      <c r="AW325" s="12" t="s">
        <v>33</v>
      </c>
      <c r="AX325" s="12" t="s">
        <v>73</v>
      </c>
      <c r="AY325" s="142" t="s">
        <v>153</v>
      </c>
    </row>
    <row r="326" spans="2:65" s="13" customFormat="1">
      <c r="B326" s="147"/>
      <c r="D326" s="141" t="s">
        <v>165</v>
      </c>
      <c r="E326" s="148" t="s">
        <v>19</v>
      </c>
      <c r="F326" s="149" t="s">
        <v>78</v>
      </c>
      <c r="H326" s="150">
        <v>1</v>
      </c>
      <c r="I326" s="151"/>
      <c r="L326" s="147"/>
      <c r="M326" s="152"/>
      <c r="T326" s="153"/>
      <c r="AT326" s="148" t="s">
        <v>165</v>
      </c>
      <c r="AU326" s="148" t="s">
        <v>154</v>
      </c>
      <c r="AV326" s="13" t="s">
        <v>80</v>
      </c>
      <c r="AW326" s="13" t="s">
        <v>33</v>
      </c>
      <c r="AX326" s="13" t="s">
        <v>78</v>
      </c>
      <c r="AY326" s="148" t="s">
        <v>153</v>
      </c>
    </row>
    <row r="327" spans="2:65" s="11" customFormat="1" ht="22.95" customHeight="1">
      <c r="B327" s="111"/>
      <c r="D327" s="112" t="s">
        <v>72</v>
      </c>
      <c r="E327" s="121" t="s">
        <v>447</v>
      </c>
      <c r="F327" s="121" t="s">
        <v>448</v>
      </c>
      <c r="I327" s="114"/>
      <c r="J327" s="122">
        <f>BK327</f>
        <v>0</v>
      </c>
      <c r="L327" s="111"/>
      <c r="M327" s="116"/>
      <c r="P327" s="117">
        <f>SUM(P328:P393)</f>
        <v>0</v>
      </c>
      <c r="R327" s="117">
        <f>SUM(R328:R393)</f>
        <v>1.1900000000000001E-3</v>
      </c>
      <c r="T327" s="118">
        <f>SUM(T328:T393)</f>
        <v>36.121760000000002</v>
      </c>
      <c r="AR327" s="112" t="s">
        <v>78</v>
      </c>
      <c r="AT327" s="119" t="s">
        <v>72</v>
      </c>
      <c r="AU327" s="119" t="s">
        <v>78</v>
      </c>
      <c r="AY327" s="112" t="s">
        <v>153</v>
      </c>
      <c r="BK327" s="120">
        <f>SUM(BK328:BK393)</f>
        <v>0</v>
      </c>
    </row>
    <row r="328" spans="2:65" s="1" customFormat="1" ht="37.950000000000003" customHeight="1">
      <c r="B328" s="33"/>
      <c r="C328" s="123" t="s">
        <v>449</v>
      </c>
      <c r="D328" s="123" t="s">
        <v>156</v>
      </c>
      <c r="E328" s="124" t="s">
        <v>450</v>
      </c>
      <c r="F328" s="125" t="s">
        <v>451</v>
      </c>
      <c r="G328" s="126" t="s">
        <v>159</v>
      </c>
      <c r="H328" s="127">
        <v>1.708</v>
      </c>
      <c r="I328" s="128"/>
      <c r="J328" s="129">
        <f>ROUND(I328*H328,2)</f>
        <v>0</v>
      </c>
      <c r="K328" s="125" t="s">
        <v>160</v>
      </c>
      <c r="L328" s="33"/>
      <c r="M328" s="130" t="s">
        <v>19</v>
      </c>
      <c r="N328" s="131" t="s">
        <v>44</v>
      </c>
      <c r="P328" s="132">
        <f>O328*H328</f>
        <v>0</v>
      </c>
      <c r="Q328" s="132">
        <v>0</v>
      </c>
      <c r="R328" s="132">
        <f>Q328*H328</f>
        <v>0</v>
      </c>
      <c r="S328" s="132">
        <v>1</v>
      </c>
      <c r="T328" s="133">
        <f>S328*H328</f>
        <v>1.708</v>
      </c>
      <c r="AR328" s="134" t="s">
        <v>161</v>
      </c>
      <c r="AT328" s="134" t="s">
        <v>156</v>
      </c>
      <c r="AU328" s="134" t="s">
        <v>80</v>
      </c>
      <c r="AY328" s="18" t="s">
        <v>153</v>
      </c>
      <c r="BE328" s="135">
        <f>IF(N328="základní",J328,0)</f>
        <v>0</v>
      </c>
      <c r="BF328" s="135">
        <f>IF(N328="snížená",J328,0)</f>
        <v>0</v>
      </c>
      <c r="BG328" s="135">
        <f>IF(N328="zákl. přenesená",J328,0)</f>
        <v>0</v>
      </c>
      <c r="BH328" s="135">
        <f>IF(N328="sníž. přenesená",J328,0)</f>
        <v>0</v>
      </c>
      <c r="BI328" s="135">
        <f>IF(N328="nulová",J328,0)</f>
        <v>0</v>
      </c>
      <c r="BJ328" s="18" t="s">
        <v>78</v>
      </c>
      <c r="BK328" s="135">
        <f>ROUND(I328*H328,2)</f>
        <v>0</v>
      </c>
      <c r="BL328" s="18" t="s">
        <v>161</v>
      </c>
      <c r="BM328" s="134" t="s">
        <v>452</v>
      </c>
    </row>
    <row r="329" spans="2:65" s="1" customFormat="1">
      <c r="B329" s="33"/>
      <c r="D329" s="136" t="s">
        <v>163</v>
      </c>
      <c r="F329" s="137" t="s">
        <v>453</v>
      </c>
      <c r="I329" s="138"/>
      <c r="L329" s="33"/>
      <c r="M329" s="139"/>
      <c r="T329" s="54"/>
      <c r="AT329" s="18" t="s">
        <v>163</v>
      </c>
      <c r="AU329" s="18" t="s">
        <v>80</v>
      </c>
    </row>
    <row r="330" spans="2:65" s="12" customFormat="1">
      <c r="B330" s="140"/>
      <c r="D330" s="141" t="s">
        <v>165</v>
      </c>
      <c r="E330" s="142" t="s">
        <v>19</v>
      </c>
      <c r="F330" s="143" t="s">
        <v>454</v>
      </c>
      <c r="H330" s="142" t="s">
        <v>19</v>
      </c>
      <c r="I330" s="144"/>
      <c r="L330" s="140"/>
      <c r="M330" s="145"/>
      <c r="T330" s="146"/>
      <c r="AT330" s="142" t="s">
        <v>165</v>
      </c>
      <c r="AU330" s="142" t="s">
        <v>80</v>
      </c>
      <c r="AV330" s="12" t="s">
        <v>78</v>
      </c>
      <c r="AW330" s="12" t="s">
        <v>33</v>
      </c>
      <c r="AX330" s="12" t="s">
        <v>73</v>
      </c>
      <c r="AY330" s="142" t="s">
        <v>153</v>
      </c>
    </row>
    <row r="331" spans="2:65" s="13" customFormat="1">
      <c r="B331" s="147"/>
      <c r="D331" s="141" t="s">
        <v>165</v>
      </c>
      <c r="E331" s="148" t="s">
        <v>19</v>
      </c>
      <c r="F331" s="149" t="s">
        <v>455</v>
      </c>
      <c r="H331" s="150">
        <v>1.708</v>
      </c>
      <c r="I331" s="151"/>
      <c r="L331" s="147"/>
      <c r="M331" s="152"/>
      <c r="T331" s="153"/>
      <c r="AT331" s="148" t="s">
        <v>165</v>
      </c>
      <c r="AU331" s="148" t="s">
        <v>80</v>
      </c>
      <c r="AV331" s="13" t="s">
        <v>80</v>
      </c>
      <c r="AW331" s="13" t="s">
        <v>33</v>
      </c>
      <c r="AX331" s="13" t="s">
        <v>78</v>
      </c>
      <c r="AY331" s="148" t="s">
        <v>153</v>
      </c>
    </row>
    <row r="332" spans="2:65" s="1" customFormat="1" ht="24.15" customHeight="1">
      <c r="B332" s="33"/>
      <c r="C332" s="123" t="s">
        <v>456</v>
      </c>
      <c r="D332" s="123" t="s">
        <v>156</v>
      </c>
      <c r="E332" s="124" t="s">
        <v>457</v>
      </c>
      <c r="F332" s="125" t="s">
        <v>458</v>
      </c>
      <c r="G332" s="126" t="s">
        <v>170</v>
      </c>
      <c r="H332" s="127">
        <v>20.803999999999998</v>
      </c>
      <c r="I332" s="128"/>
      <c r="J332" s="129">
        <f>ROUND(I332*H332,2)</f>
        <v>0</v>
      </c>
      <c r="K332" s="125" t="s">
        <v>160</v>
      </c>
      <c r="L332" s="33"/>
      <c r="M332" s="130" t="s">
        <v>19</v>
      </c>
      <c r="N332" s="131" t="s">
        <v>44</v>
      </c>
      <c r="P332" s="132">
        <f>O332*H332</f>
        <v>0</v>
      </c>
      <c r="Q332" s="132">
        <v>0</v>
      </c>
      <c r="R332" s="132">
        <f>Q332*H332</f>
        <v>0</v>
      </c>
      <c r="S332" s="132">
        <v>0.20799999999999999</v>
      </c>
      <c r="T332" s="133">
        <f>S332*H332</f>
        <v>4.3272319999999995</v>
      </c>
      <c r="AR332" s="134" t="s">
        <v>161</v>
      </c>
      <c r="AT332" s="134" t="s">
        <v>156</v>
      </c>
      <c r="AU332" s="134" t="s">
        <v>80</v>
      </c>
      <c r="AY332" s="18" t="s">
        <v>153</v>
      </c>
      <c r="BE332" s="135">
        <f>IF(N332="základní",J332,0)</f>
        <v>0</v>
      </c>
      <c r="BF332" s="135">
        <f>IF(N332="snížená",J332,0)</f>
        <v>0</v>
      </c>
      <c r="BG332" s="135">
        <f>IF(N332="zákl. přenesená",J332,0)</f>
        <v>0</v>
      </c>
      <c r="BH332" s="135">
        <f>IF(N332="sníž. přenesená",J332,0)</f>
        <v>0</v>
      </c>
      <c r="BI332" s="135">
        <f>IF(N332="nulová",J332,0)</f>
        <v>0</v>
      </c>
      <c r="BJ332" s="18" t="s">
        <v>78</v>
      </c>
      <c r="BK332" s="135">
        <f>ROUND(I332*H332,2)</f>
        <v>0</v>
      </c>
      <c r="BL332" s="18" t="s">
        <v>161</v>
      </c>
      <c r="BM332" s="134" t="s">
        <v>459</v>
      </c>
    </row>
    <row r="333" spans="2:65" s="1" customFormat="1">
      <c r="B333" s="33"/>
      <c r="D333" s="136" t="s">
        <v>163</v>
      </c>
      <c r="F333" s="137" t="s">
        <v>460</v>
      </c>
      <c r="I333" s="138"/>
      <c r="L333" s="33"/>
      <c r="M333" s="139"/>
      <c r="T333" s="54"/>
      <c r="AT333" s="18" t="s">
        <v>163</v>
      </c>
      <c r="AU333" s="18" t="s">
        <v>80</v>
      </c>
    </row>
    <row r="334" spans="2:65" s="12" customFormat="1">
      <c r="B334" s="140"/>
      <c r="D334" s="141" t="s">
        <v>165</v>
      </c>
      <c r="E334" s="142" t="s">
        <v>19</v>
      </c>
      <c r="F334" s="143" t="s">
        <v>461</v>
      </c>
      <c r="H334" s="142" t="s">
        <v>19</v>
      </c>
      <c r="I334" s="144"/>
      <c r="L334" s="140"/>
      <c r="M334" s="145"/>
      <c r="T334" s="146"/>
      <c r="AT334" s="142" t="s">
        <v>165</v>
      </c>
      <c r="AU334" s="142" t="s">
        <v>80</v>
      </c>
      <c r="AV334" s="12" t="s">
        <v>78</v>
      </c>
      <c r="AW334" s="12" t="s">
        <v>33</v>
      </c>
      <c r="AX334" s="12" t="s">
        <v>73</v>
      </c>
      <c r="AY334" s="142" t="s">
        <v>153</v>
      </c>
    </row>
    <row r="335" spans="2:65" s="13" customFormat="1" ht="20.399999999999999">
      <c r="B335" s="147"/>
      <c r="D335" s="141" t="s">
        <v>165</v>
      </c>
      <c r="E335" s="148" t="s">
        <v>19</v>
      </c>
      <c r="F335" s="149" t="s">
        <v>462</v>
      </c>
      <c r="H335" s="150">
        <v>20.803999999999998</v>
      </c>
      <c r="I335" s="151"/>
      <c r="L335" s="147"/>
      <c r="M335" s="152"/>
      <c r="T335" s="153"/>
      <c r="AT335" s="148" t="s">
        <v>165</v>
      </c>
      <c r="AU335" s="148" t="s">
        <v>80</v>
      </c>
      <c r="AV335" s="13" t="s">
        <v>80</v>
      </c>
      <c r="AW335" s="13" t="s">
        <v>33</v>
      </c>
      <c r="AX335" s="13" t="s">
        <v>78</v>
      </c>
      <c r="AY335" s="148" t="s">
        <v>153</v>
      </c>
    </row>
    <row r="336" spans="2:65" s="1" customFormat="1" ht="24.15" customHeight="1">
      <c r="B336" s="33"/>
      <c r="C336" s="123" t="s">
        <v>463</v>
      </c>
      <c r="D336" s="123" t="s">
        <v>156</v>
      </c>
      <c r="E336" s="124" t="s">
        <v>464</v>
      </c>
      <c r="F336" s="125" t="s">
        <v>465</v>
      </c>
      <c r="G336" s="126" t="s">
        <v>170</v>
      </c>
      <c r="H336" s="127">
        <v>73.241</v>
      </c>
      <c r="I336" s="128"/>
      <c r="J336" s="129">
        <f>ROUND(I336*H336,2)</f>
        <v>0</v>
      </c>
      <c r="K336" s="125" t="s">
        <v>160</v>
      </c>
      <c r="L336" s="33"/>
      <c r="M336" s="130" t="s">
        <v>19</v>
      </c>
      <c r="N336" s="131" t="s">
        <v>44</v>
      </c>
      <c r="P336" s="132">
        <f>O336*H336</f>
        <v>0</v>
      </c>
      <c r="Q336" s="132">
        <v>0</v>
      </c>
      <c r="R336" s="132">
        <f>Q336*H336</f>
        <v>0</v>
      </c>
      <c r="S336" s="132">
        <v>0.308</v>
      </c>
      <c r="T336" s="133">
        <f>S336*H336</f>
        <v>22.558228</v>
      </c>
      <c r="AR336" s="134" t="s">
        <v>161</v>
      </c>
      <c r="AT336" s="134" t="s">
        <v>156</v>
      </c>
      <c r="AU336" s="134" t="s">
        <v>80</v>
      </c>
      <c r="AY336" s="18" t="s">
        <v>153</v>
      </c>
      <c r="BE336" s="135">
        <f>IF(N336="základní",J336,0)</f>
        <v>0</v>
      </c>
      <c r="BF336" s="135">
        <f>IF(N336="snížená",J336,0)</f>
        <v>0</v>
      </c>
      <c r="BG336" s="135">
        <f>IF(N336="zákl. přenesená",J336,0)</f>
        <v>0</v>
      </c>
      <c r="BH336" s="135">
        <f>IF(N336="sníž. přenesená",J336,0)</f>
        <v>0</v>
      </c>
      <c r="BI336" s="135">
        <f>IF(N336="nulová",J336,0)</f>
        <v>0</v>
      </c>
      <c r="BJ336" s="18" t="s">
        <v>78</v>
      </c>
      <c r="BK336" s="135">
        <f>ROUND(I336*H336,2)</f>
        <v>0</v>
      </c>
      <c r="BL336" s="18" t="s">
        <v>161</v>
      </c>
      <c r="BM336" s="134" t="s">
        <v>466</v>
      </c>
    </row>
    <row r="337" spans="2:65" s="1" customFormat="1">
      <c r="B337" s="33"/>
      <c r="D337" s="136" t="s">
        <v>163</v>
      </c>
      <c r="F337" s="137" t="s">
        <v>467</v>
      </c>
      <c r="I337" s="138"/>
      <c r="L337" s="33"/>
      <c r="M337" s="139"/>
      <c r="T337" s="54"/>
      <c r="AT337" s="18" t="s">
        <v>163</v>
      </c>
      <c r="AU337" s="18" t="s">
        <v>80</v>
      </c>
    </row>
    <row r="338" spans="2:65" s="12" customFormat="1">
      <c r="B338" s="140"/>
      <c r="D338" s="141" t="s">
        <v>165</v>
      </c>
      <c r="E338" s="142" t="s">
        <v>19</v>
      </c>
      <c r="F338" s="143" t="s">
        <v>461</v>
      </c>
      <c r="H338" s="142" t="s">
        <v>19</v>
      </c>
      <c r="I338" s="144"/>
      <c r="L338" s="140"/>
      <c r="M338" s="145"/>
      <c r="T338" s="146"/>
      <c r="AT338" s="142" t="s">
        <v>165</v>
      </c>
      <c r="AU338" s="142" t="s">
        <v>80</v>
      </c>
      <c r="AV338" s="12" t="s">
        <v>78</v>
      </c>
      <c r="AW338" s="12" t="s">
        <v>33</v>
      </c>
      <c r="AX338" s="12" t="s">
        <v>73</v>
      </c>
      <c r="AY338" s="142" t="s">
        <v>153</v>
      </c>
    </row>
    <row r="339" spans="2:65" s="13" customFormat="1" ht="20.399999999999999">
      <c r="B339" s="147"/>
      <c r="D339" s="141" t="s">
        <v>165</v>
      </c>
      <c r="E339" s="148" t="s">
        <v>19</v>
      </c>
      <c r="F339" s="149" t="s">
        <v>2592</v>
      </c>
      <c r="H339" s="150">
        <v>53.348999999999997</v>
      </c>
      <c r="I339" s="151"/>
      <c r="L339" s="147"/>
      <c r="M339" s="152"/>
      <c r="T339" s="153"/>
      <c r="AT339" s="148" t="s">
        <v>165</v>
      </c>
      <c r="AU339" s="148" t="s">
        <v>80</v>
      </c>
      <c r="AV339" s="13" t="s">
        <v>80</v>
      </c>
      <c r="AW339" s="13" t="s">
        <v>33</v>
      </c>
      <c r="AX339" s="13" t="s">
        <v>73</v>
      </c>
      <c r="AY339" s="148" t="s">
        <v>153</v>
      </c>
    </row>
    <row r="340" spans="2:65" s="13" customFormat="1">
      <c r="B340" s="147"/>
      <c r="D340" s="141" t="s">
        <v>165</v>
      </c>
      <c r="E340" s="148" t="s">
        <v>19</v>
      </c>
      <c r="F340" s="149" t="s">
        <v>468</v>
      </c>
      <c r="H340" s="150">
        <v>15.744999999999999</v>
      </c>
      <c r="I340" s="151"/>
      <c r="L340" s="147"/>
      <c r="M340" s="152"/>
      <c r="T340" s="153"/>
      <c r="AT340" s="148" t="s">
        <v>165</v>
      </c>
      <c r="AU340" s="148" t="s">
        <v>80</v>
      </c>
      <c r="AV340" s="13" t="s">
        <v>80</v>
      </c>
      <c r="AW340" s="13" t="s">
        <v>33</v>
      </c>
      <c r="AX340" s="13" t="s">
        <v>73</v>
      </c>
      <c r="AY340" s="148" t="s">
        <v>153</v>
      </c>
    </row>
    <row r="341" spans="2:65" s="14" customFormat="1">
      <c r="B341" s="154"/>
      <c r="D341" s="141" t="s">
        <v>165</v>
      </c>
      <c r="E341" s="155" t="s">
        <v>19</v>
      </c>
      <c r="F341" s="156" t="s">
        <v>182</v>
      </c>
      <c r="H341" s="157">
        <v>73.241</v>
      </c>
      <c r="I341" s="158"/>
      <c r="L341" s="154"/>
      <c r="M341" s="159"/>
      <c r="T341" s="160"/>
      <c r="AT341" s="155" t="s">
        <v>165</v>
      </c>
      <c r="AU341" s="155" t="s">
        <v>80</v>
      </c>
      <c r="AV341" s="14" t="s">
        <v>161</v>
      </c>
      <c r="AW341" s="14" t="s">
        <v>33</v>
      </c>
      <c r="AX341" s="14" t="s">
        <v>78</v>
      </c>
      <c r="AY341" s="155" t="s">
        <v>153</v>
      </c>
    </row>
    <row r="342" spans="2:65" s="1" customFormat="1" ht="24.15" customHeight="1">
      <c r="B342" s="33"/>
      <c r="C342" s="123" t="s">
        <v>469</v>
      </c>
      <c r="D342" s="123" t="s">
        <v>156</v>
      </c>
      <c r="E342" s="124" t="s">
        <v>470</v>
      </c>
      <c r="F342" s="125" t="s">
        <v>471</v>
      </c>
      <c r="G342" s="126" t="s">
        <v>159</v>
      </c>
      <c r="H342" s="127">
        <v>0.373</v>
      </c>
      <c r="I342" s="128"/>
      <c r="J342" s="129">
        <f>ROUND(I342*H342,2)</f>
        <v>0</v>
      </c>
      <c r="K342" s="125" t="s">
        <v>160</v>
      </c>
      <c r="L342" s="33"/>
      <c r="M342" s="130" t="s">
        <v>19</v>
      </c>
      <c r="N342" s="131" t="s">
        <v>44</v>
      </c>
      <c r="P342" s="132">
        <f>O342*H342</f>
        <v>0</v>
      </c>
      <c r="Q342" s="132">
        <v>0</v>
      </c>
      <c r="R342" s="132">
        <f>Q342*H342</f>
        <v>0</v>
      </c>
      <c r="S342" s="132">
        <v>1.6</v>
      </c>
      <c r="T342" s="133">
        <f>S342*H342</f>
        <v>0.5968</v>
      </c>
      <c r="AR342" s="134" t="s">
        <v>161</v>
      </c>
      <c r="AT342" s="134" t="s">
        <v>156</v>
      </c>
      <c r="AU342" s="134" t="s">
        <v>80</v>
      </c>
      <c r="AY342" s="18" t="s">
        <v>153</v>
      </c>
      <c r="BE342" s="135">
        <f>IF(N342="základní",J342,0)</f>
        <v>0</v>
      </c>
      <c r="BF342" s="135">
        <f>IF(N342="snížená",J342,0)</f>
        <v>0</v>
      </c>
      <c r="BG342" s="135">
        <f>IF(N342="zákl. přenesená",J342,0)</f>
        <v>0</v>
      </c>
      <c r="BH342" s="135">
        <f>IF(N342="sníž. přenesená",J342,0)</f>
        <v>0</v>
      </c>
      <c r="BI342" s="135">
        <f>IF(N342="nulová",J342,0)</f>
        <v>0</v>
      </c>
      <c r="BJ342" s="18" t="s">
        <v>78</v>
      </c>
      <c r="BK342" s="135">
        <f>ROUND(I342*H342,2)</f>
        <v>0</v>
      </c>
      <c r="BL342" s="18" t="s">
        <v>161</v>
      </c>
      <c r="BM342" s="134" t="s">
        <v>472</v>
      </c>
    </row>
    <row r="343" spans="2:65" s="1" customFormat="1">
      <c r="B343" s="33"/>
      <c r="D343" s="136" t="s">
        <v>163</v>
      </c>
      <c r="F343" s="137" t="s">
        <v>473</v>
      </c>
      <c r="I343" s="138"/>
      <c r="L343" s="33"/>
      <c r="M343" s="139"/>
      <c r="T343" s="54"/>
      <c r="AT343" s="18" t="s">
        <v>163</v>
      </c>
      <c r="AU343" s="18" t="s">
        <v>80</v>
      </c>
    </row>
    <row r="344" spans="2:65" s="12" customFormat="1">
      <c r="B344" s="140"/>
      <c r="D344" s="141" t="s">
        <v>165</v>
      </c>
      <c r="E344" s="142" t="s">
        <v>19</v>
      </c>
      <c r="F344" s="143" t="s">
        <v>474</v>
      </c>
      <c r="H344" s="142" t="s">
        <v>19</v>
      </c>
      <c r="I344" s="144"/>
      <c r="L344" s="140"/>
      <c r="M344" s="145"/>
      <c r="T344" s="146"/>
      <c r="AT344" s="142" t="s">
        <v>165</v>
      </c>
      <c r="AU344" s="142" t="s">
        <v>80</v>
      </c>
      <c r="AV344" s="12" t="s">
        <v>78</v>
      </c>
      <c r="AW344" s="12" t="s">
        <v>33</v>
      </c>
      <c r="AX344" s="12" t="s">
        <v>73</v>
      </c>
      <c r="AY344" s="142" t="s">
        <v>153</v>
      </c>
    </row>
    <row r="345" spans="2:65" s="13" customFormat="1">
      <c r="B345" s="147"/>
      <c r="D345" s="141" t="s">
        <v>165</v>
      </c>
      <c r="E345" s="148" t="s">
        <v>19</v>
      </c>
      <c r="F345" s="149" t="s">
        <v>475</v>
      </c>
      <c r="H345" s="150">
        <v>0.373</v>
      </c>
      <c r="I345" s="151"/>
      <c r="L345" s="147"/>
      <c r="M345" s="152"/>
      <c r="T345" s="153"/>
      <c r="AT345" s="148" t="s">
        <v>165</v>
      </c>
      <c r="AU345" s="148" t="s">
        <v>80</v>
      </c>
      <c r="AV345" s="13" t="s">
        <v>80</v>
      </c>
      <c r="AW345" s="13" t="s">
        <v>33</v>
      </c>
      <c r="AX345" s="13" t="s">
        <v>78</v>
      </c>
      <c r="AY345" s="148" t="s">
        <v>153</v>
      </c>
    </row>
    <row r="346" spans="2:65" s="1" customFormat="1" ht="24.15" customHeight="1">
      <c r="B346" s="33"/>
      <c r="C346" s="123" t="s">
        <v>476</v>
      </c>
      <c r="D346" s="123" t="s">
        <v>156</v>
      </c>
      <c r="E346" s="124" t="s">
        <v>477</v>
      </c>
      <c r="F346" s="125" t="s">
        <v>478</v>
      </c>
      <c r="G346" s="126" t="s">
        <v>159</v>
      </c>
      <c r="H346" s="127">
        <v>0.78200000000000003</v>
      </c>
      <c r="I346" s="128"/>
      <c r="J346" s="129">
        <f>ROUND(I346*H346,2)</f>
        <v>0</v>
      </c>
      <c r="K346" s="125" t="s">
        <v>160</v>
      </c>
      <c r="L346" s="33"/>
      <c r="M346" s="130" t="s">
        <v>19</v>
      </c>
      <c r="N346" s="131" t="s">
        <v>44</v>
      </c>
      <c r="P346" s="132">
        <f>O346*H346</f>
        <v>0</v>
      </c>
      <c r="Q346" s="132">
        <v>0</v>
      </c>
      <c r="R346" s="132">
        <f>Q346*H346</f>
        <v>0</v>
      </c>
      <c r="S346" s="132">
        <v>2.2000000000000002</v>
      </c>
      <c r="T346" s="133">
        <f>S346*H346</f>
        <v>1.7204000000000002</v>
      </c>
      <c r="AR346" s="134" t="s">
        <v>161</v>
      </c>
      <c r="AT346" s="134" t="s">
        <v>156</v>
      </c>
      <c r="AU346" s="134" t="s">
        <v>80</v>
      </c>
      <c r="AY346" s="18" t="s">
        <v>153</v>
      </c>
      <c r="BE346" s="135">
        <f>IF(N346="základní",J346,0)</f>
        <v>0</v>
      </c>
      <c r="BF346" s="135">
        <f>IF(N346="snížená",J346,0)</f>
        <v>0</v>
      </c>
      <c r="BG346" s="135">
        <f>IF(N346="zákl. přenesená",J346,0)</f>
        <v>0</v>
      </c>
      <c r="BH346" s="135">
        <f>IF(N346="sníž. přenesená",J346,0)</f>
        <v>0</v>
      </c>
      <c r="BI346" s="135">
        <f>IF(N346="nulová",J346,0)</f>
        <v>0</v>
      </c>
      <c r="BJ346" s="18" t="s">
        <v>78</v>
      </c>
      <c r="BK346" s="135">
        <f>ROUND(I346*H346,2)</f>
        <v>0</v>
      </c>
      <c r="BL346" s="18" t="s">
        <v>161</v>
      </c>
      <c r="BM346" s="134" t="s">
        <v>479</v>
      </c>
    </row>
    <row r="347" spans="2:65" s="1" customFormat="1">
      <c r="B347" s="33"/>
      <c r="D347" s="136" t="s">
        <v>163</v>
      </c>
      <c r="F347" s="137" t="s">
        <v>480</v>
      </c>
      <c r="I347" s="138"/>
      <c r="L347" s="33"/>
      <c r="M347" s="139"/>
      <c r="T347" s="54"/>
      <c r="AT347" s="18" t="s">
        <v>163</v>
      </c>
      <c r="AU347" s="18" t="s">
        <v>80</v>
      </c>
    </row>
    <row r="348" spans="2:65" s="12" customFormat="1">
      <c r="B348" s="140"/>
      <c r="D348" s="141" t="s">
        <v>165</v>
      </c>
      <c r="E348" s="142" t="s">
        <v>19</v>
      </c>
      <c r="F348" s="143" t="s">
        <v>474</v>
      </c>
      <c r="H348" s="142" t="s">
        <v>19</v>
      </c>
      <c r="I348" s="144"/>
      <c r="L348" s="140"/>
      <c r="M348" s="145"/>
      <c r="T348" s="146"/>
      <c r="AT348" s="142" t="s">
        <v>165</v>
      </c>
      <c r="AU348" s="142" t="s">
        <v>80</v>
      </c>
      <c r="AV348" s="12" t="s">
        <v>78</v>
      </c>
      <c r="AW348" s="12" t="s">
        <v>33</v>
      </c>
      <c r="AX348" s="12" t="s">
        <v>73</v>
      </c>
      <c r="AY348" s="142" t="s">
        <v>153</v>
      </c>
    </row>
    <row r="349" spans="2:65" s="13" customFormat="1">
      <c r="B349" s="147"/>
      <c r="D349" s="141" t="s">
        <v>165</v>
      </c>
      <c r="E349" s="148" t="s">
        <v>19</v>
      </c>
      <c r="F349" s="149" t="s">
        <v>481</v>
      </c>
      <c r="H349" s="150">
        <v>0.311</v>
      </c>
      <c r="I349" s="151"/>
      <c r="L349" s="147"/>
      <c r="M349" s="152"/>
      <c r="T349" s="153"/>
      <c r="AT349" s="148" t="s">
        <v>165</v>
      </c>
      <c r="AU349" s="148" t="s">
        <v>80</v>
      </c>
      <c r="AV349" s="13" t="s">
        <v>80</v>
      </c>
      <c r="AW349" s="13" t="s">
        <v>33</v>
      </c>
      <c r="AX349" s="13" t="s">
        <v>73</v>
      </c>
      <c r="AY349" s="148" t="s">
        <v>153</v>
      </c>
    </row>
    <row r="350" spans="2:65" s="13" customFormat="1">
      <c r="B350" s="147"/>
      <c r="D350" s="141" t="s">
        <v>165</v>
      </c>
      <c r="E350" s="148" t="s">
        <v>19</v>
      </c>
      <c r="F350" s="149" t="s">
        <v>482</v>
      </c>
      <c r="H350" s="150">
        <v>0.253</v>
      </c>
      <c r="I350" s="151"/>
      <c r="L350" s="147"/>
      <c r="M350" s="152"/>
      <c r="T350" s="153"/>
      <c r="AT350" s="148" t="s">
        <v>165</v>
      </c>
      <c r="AU350" s="148" t="s">
        <v>80</v>
      </c>
      <c r="AV350" s="13" t="s">
        <v>80</v>
      </c>
      <c r="AW350" s="13" t="s">
        <v>33</v>
      </c>
      <c r="AX350" s="13" t="s">
        <v>73</v>
      </c>
      <c r="AY350" s="148" t="s">
        <v>153</v>
      </c>
    </row>
    <row r="351" spans="2:65" s="13" customFormat="1">
      <c r="B351" s="147"/>
      <c r="D351" s="141" t="s">
        <v>165</v>
      </c>
      <c r="E351" s="148" t="s">
        <v>19</v>
      </c>
      <c r="F351" s="149" t="s">
        <v>483</v>
      </c>
      <c r="H351" s="150">
        <v>0.218</v>
      </c>
      <c r="I351" s="151"/>
      <c r="L351" s="147"/>
      <c r="M351" s="152"/>
      <c r="T351" s="153"/>
      <c r="AT351" s="148" t="s">
        <v>165</v>
      </c>
      <c r="AU351" s="148" t="s">
        <v>80</v>
      </c>
      <c r="AV351" s="13" t="s">
        <v>80</v>
      </c>
      <c r="AW351" s="13" t="s">
        <v>33</v>
      </c>
      <c r="AX351" s="13" t="s">
        <v>73</v>
      </c>
      <c r="AY351" s="148" t="s">
        <v>153</v>
      </c>
    </row>
    <row r="352" spans="2:65" s="14" customFormat="1">
      <c r="B352" s="154"/>
      <c r="D352" s="141" t="s">
        <v>165</v>
      </c>
      <c r="E352" s="155" t="s">
        <v>19</v>
      </c>
      <c r="F352" s="156" t="s">
        <v>182</v>
      </c>
      <c r="H352" s="157">
        <v>0.78200000000000003</v>
      </c>
      <c r="I352" s="158"/>
      <c r="L352" s="154"/>
      <c r="M352" s="159"/>
      <c r="T352" s="160"/>
      <c r="AT352" s="155" t="s">
        <v>165</v>
      </c>
      <c r="AU352" s="155" t="s">
        <v>80</v>
      </c>
      <c r="AV352" s="14" t="s">
        <v>161</v>
      </c>
      <c r="AW352" s="14" t="s">
        <v>33</v>
      </c>
      <c r="AX352" s="14" t="s">
        <v>78</v>
      </c>
      <c r="AY352" s="155" t="s">
        <v>153</v>
      </c>
    </row>
    <row r="353" spans="2:65" s="1" customFormat="1" ht="44.25" customHeight="1">
      <c r="B353" s="33"/>
      <c r="C353" s="123" t="s">
        <v>484</v>
      </c>
      <c r="D353" s="123" t="s">
        <v>156</v>
      </c>
      <c r="E353" s="124" t="s">
        <v>485</v>
      </c>
      <c r="F353" s="125" t="s">
        <v>486</v>
      </c>
      <c r="G353" s="126" t="s">
        <v>170</v>
      </c>
      <c r="H353" s="127">
        <v>9.42</v>
      </c>
      <c r="I353" s="128"/>
      <c r="J353" s="129">
        <f>ROUND(I353*H353,2)</f>
        <v>0</v>
      </c>
      <c r="K353" s="125" t="s">
        <v>160</v>
      </c>
      <c r="L353" s="33"/>
      <c r="M353" s="130" t="s">
        <v>19</v>
      </c>
      <c r="N353" s="131" t="s">
        <v>44</v>
      </c>
      <c r="P353" s="132">
        <f>O353*H353</f>
        <v>0</v>
      </c>
      <c r="Q353" s="132">
        <v>0</v>
      </c>
      <c r="R353" s="132">
        <f>Q353*H353</f>
        <v>0</v>
      </c>
      <c r="S353" s="132">
        <v>3.5000000000000003E-2</v>
      </c>
      <c r="T353" s="133">
        <f>S353*H353</f>
        <v>0.32970000000000005</v>
      </c>
      <c r="AR353" s="134" t="s">
        <v>161</v>
      </c>
      <c r="AT353" s="134" t="s">
        <v>156</v>
      </c>
      <c r="AU353" s="134" t="s">
        <v>80</v>
      </c>
      <c r="AY353" s="18" t="s">
        <v>153</v>
      </c>
      <c r="BE353" s="135">
        <f>IF(N353="základní",J353,0)</f>
        <v>0</v>
      </c>
      <c r="BF353" s="135">
        <f>IF(N353="snížená",J353,0)</f>
        <v>0</v>
      </c>
      <c r="BG353" s="135">
        <f>IF(N353="zákl. přenesená",J353,0)</f>
        <v>0</v>
      </c>
      <c r="BH353" s="135">
        <f>IF(N353="sníž. přenesená",J353,0)</f>
        <v>0</v>
      </c>
      <c r="BI353" s="135">
        <f>IF(N353="nulová",J353,0)</f>
        <v>0</v>
      </c>
      <c r="BJ353" s="18" t="s">
        <v>78</v>
      </c>
      <c r="BK353" s="135">
        <f>ROUND(I353*H353,2)</f>
        <v>0</v>
      </c>
      <c r="BL353" s="18" t="s">
        <v>161</v>
      </c>
      <c r="BM353" s="134" t="s">
        <v>487</v>
      </c>
    </row>
    <row r="354" spans="2:65" s="1" customFormat="1">
      <c r="B354" s="33"/>
      <c r="D354" s="136" t="s">
        <v>163</v>
      </c>
      <c r="F354" s="137" t="s">
        <v>488</v>
      </c>
      <c r="I354" s="138"/>
      <c r="L354" s="33"/>
      <c r="M354" s="139"/>
      <c r="T354" s="54"/>
      <c r="AT354" s="18" t="s">
        <v>163</v>
      </c>
      <c r="AU354" s="18" t="s">
        <v>80</v>
      </c>
    </row>
    <row r="355" spans="2:65" s="12" customFormat="1">
      <c r="B355" s="140"/>
      <c r="D355" s="141" t="s">
        <v>165</v>
      </c>
      <c r="E355" s="142" t="s">
        <v>19</v>
      </c>
      <c r="F355" s="143" t="s">
        <v>474</v>
      </c>
      <c r="H355" s="142" t="s">
        <v>19</v>
      </c>
      <c r="I355" s="144"/>
      <c r="L355" s="140"/>
      <c r="M355" s="145"/>
      <c r="T355" s="146"/>
      <c r="AT355" s="142" t="s">
        <v>165</v>
      </c>
      <c r="AU355" s="142" t="s">
        <v>80</v>
      </c>
      <c r="AV355" s="12" t="s">
        <v>78</v>
      </c>
      <c r="AW355" s="12" t="s">
        <v>33</v>
      </c>
      <c r="AX355" s="12" t="s">
        <v>73</v>
      </c>
      <c r="AY355" s="142" t="s">
        <v>153</v>
      </c>
    </row>
    <row r="356" spans="2:65" s="13" customFormat="1">
      <c r="B356" s="147"/>
      <c r="D356" s="141" t="s">
        <v>165</v>
      </c>
      <c r="E356" s="148" t="s">
        <v>19</v>
      </c>
      <c r="F356" s="149" t="s">
        <v>489</v>
      </c>
      <c r="H356" s="150">
        <v>5.0599999999999996</v>
      </c>
      <c r="I356" s="151"/>
      <c r="L356" s="147"/>
      <c r="M356" s="152"/>
      <c r="T356" s="153"/>
      <c r="AT356" s="148" t="s">
        <v>165</v>
      </c>
      <c r="AU356" s="148" t="s">
        <v>80</v>
      </c>
      <c r="AV356" s="13" t="s">
        <v>80</v>
      </c>
      <c r="AW356" s="13" t="s">
        <v>33</v>
      </c>
      <c r="AX356" s="13" t="s">
        <v>73</v>
      </c>
      <c r="AY356" s="148" t="s">
        <v>153</v>
      </c>
    </row>
    <row r="357" spans="2:65" s="13" customFormat="1">
      <c r="B357" s="147"/>
      <c r="D357" s="141" t="s">
        <v>165</v>
      </c>
      <c r="E357" s="148" t="s">
        <v>19</v>
      </c>
      <c r="F357" s="149" t="s">
        <v>490</v>
      </c>
      <c r="H357" s="150">
        <v>4.3600000000000003</v>
      </c>
      <c r="I357" s="151"/>
      <c r="L357" s="147"/>
      <c r="M357" s="152"/>
      <c r="T357" s="153"/>
      <c r="AT357" s="148" t="s">
        <v>165</v>
      </c>
      <c r="AU357" s="148" t="s">
        <v>80</v>
      </c>
      <c r="AV357" s="13" t="s">
        <v>80</v>
      </c>
      <c r="AW357" s="13" t="s">
        <v>33</v>
      </c>
      <c r="AX357" s="13" t="s">
        <v>73</v>
      </c>
      <c r="AY357" s="148" t="s">
        <v>153</v>
      </c>
    </row>
    <row r="358" spans="2:65" s="14" customFormat="1">
      <c r="B358" s="154"/>
      <c r="D358" s="141" t="s">
        <v>165</v>
      </c>
      <c r="E358" s="155" t="s">
        <v>19</v>
      </c>
      <c r="F358" s="156" t="s">
        <v>182</v>
      </c>
      <c r="H358" s="157">
        <v>9.42</v>
      </c>
      <c r="I358" s="158"/>
      <c r="L358" s="154"/>
      <c r="M358" s="159"/>
      <c r="T358" s="160"/>
      <c r="AT358" s="155" t="s">
        <v>165</v>
      </c>
      <c r="AU358" s="155" t="s">
        <v>80</v>
      </c>
      <c r="AV358" s="14" t="s">
        <v>161</v>
      </c>
      <c r="AW358" s="14" t="s">
        <v>33</v>
      </c>
      <c r="AX358" s="14" t="s">
        <v>78</v>
      </c>
      <c r="AY358" s="155" t="s">
        <v>153</v>
      </c>
    </row>
    <row r="359" spans="2:65" s="1" customFormat="1" ht="33" customHeight="1">
      <c r="B359" s="33"/>
      <c r="C359" s="123" t="s">
        <v>491</v>
      </c>
      <c r="D359" s="123" t="s">
        <v>156</v>
      </c>
      <c r="E359" s="124" t="s">
        <v>492</v>
      </c>
      <c r="F359" s="125" t="s">
        <v>493</v>
      </c>
      <c r="G359" s="126" t="s">
        <v>159</v>
      </c>
      <c r="H359" s="127">
        <v>1.792</v>
      </c>
      <c r="I359" s="128"/>
      <c r="J359" s="129">
        <f>ROUND(I359*H359,2)</f>
        <v>0</v>
      </c>
      <c r="K359" s="125" t="s">
        <v>160</v>
      </c>
      <c r="L359" s="33"/>
      <c r="M359" s="130" t="s">
        <v>19</v>
      </c>
      <c r="N359" s="131" t="s">
        <v>44</v>
      </c>
      <c r="P359" s="132">
        <f>O359*H359</f>
        <v>0</v>
      </c>
      <c r="Q359" s="132">
        <v>0</v>
      </c>
      <c r="R359" s="132">
        <f>Q359*H359</f>
        <v>0</v>
      </c>
      <c r="S359" s="132">
        <v>1.4</v>
      </c>
      <c r="T359" s="133">
        <f>S359*H359</f>
        <v>2.5087999999999999</v>
      </c>
      <c r="AR359" s="134" t="s">
        <v>161</v>
      </c>
      <c r="AT359" s="134" t="s">
        <v>156</v>
      </c>
      <c r="AU359" s="134" t="s">
        <v>80</v>
      </c>
      <c r="AY359" s="18" t="s">
        <v>153</v>
      </c>
      <c r="BE359" s="135">
        <f>IF(N359="základní",J359,0)</f>
        <v>0</v>
      </c>
      <c r="BF359" s="135">
        <f>IF(N359="snížená",J359,0)</f>
        <v>0</v>
      </c>
      <c r="BG359" s="135">
        <f>IF(N359="zákl. přenesená",J359,0)</f>
        <v>0</v>
      </c>
      <c r="BH359" s="135">
        <f>IF(N359="sníž. přenesená",J359,0)</f>
        <v>0</v>
      </c>
      <c r="BI359" s="135">
        <f>IF(N359="nulová",J359,0)</f>
        <v>0</v>
      </c>
      <c r="BJ359" s="18" t="s">
        <v>78</v>
      </c>
      <c r="BK359" s="135">
        <f>ROUND(I359*H359,2)</f>
        <v>0</v>
      </c>
      <c r="BL359" s="18" t="s">
        <v>161</v>
      </c>
      <c r="BM359" s="134" t="s">
        <v>494</v>
      </c>
    </row>
    <row r="360" spans="2:65" s="1" customFormat="1">
      <c r="B360" s="33"/>
      <c r="D360" s="136" t="s">
        <v>163</v>
      </c>
      <c r="F360" s="137" t="s">
        <v>495</v>
      </c>
      <c r="I360" s="138"/>
      <c r="L360" s="33"/>
      <c r="M360" s="139"/>
      <c r="T360" s="54"/>
      <c r="AT360" s="18" t="s">
        <v>163</v>
      </c>
      <c r="AU360" s="18" t="s">
        <v>80</v>
      </c>
    </row>
    <row r="361" spans="2:65" s="12" customFormat="1">
      <c r="B361" s="140"/>
      <c r="D361" s="141" t="s">
        <v>165</v>
      </c>
      <c r="E361" s="142" t="s">
        <v>19</v>
      </c>
      <c r="F361" s="143" t="s">
        <v>474</v>
      </c>
      <c r="H361" s="142" t="s">
        <v>19</v>
      </c>
      <c r="I361" s="144"/>
      <c r="L361" s="140"/>
      <c r="M361" s="145"/>
      <c r="T361" s="146"/>
      <c r="AT361" s="142" t="s">
        <v>165</v>
      </c>
      <c r="AU361" s="142" t="s">
        <v>80</v>
      </c>
      <c r="AV361" s="12" t="s">
        <v>78</v>
      </c>
      <c r="AW361" s="12" t="s">
        <v>33</v>
      </c>
      <c r="AX361" s="12" t="s">
        <v>73</v>
      </c>
      <c r="AY361" s="142" t="s">
        <v>153</v>
      </c>
    </row>
    <row r="362" spans="2:65" s="13" customFormat="1">
      <c r="B362" s="147"/>
      <c r="D362" s="141" t="s">
        <v>165</v>
      </c>
      <c r="E362" s="148" t="s">
        <v>19</v>
      </c>
      <c r="F362" s="149" t="s">
        <v>482</v>
      </c>
      <c r="H362" s="150">
        <v>0.253</v>
      </c>
      <c r="I362" s="151"/>
      <c r="L362" s="147"/>
      <c r="M362" s="152"/>
      <c r="T362" s="153"/>
      <c r="AT362" s="148" t="s">
        <v>165</v>
      </c>
      <c r="AU362" s="148" t="s">
        <v>80</v>
      </c>
      <c r="AV362" s="13" t="s">
        <v>80</v>
      </c>
      <c r="AW362" s="13" t="s">
        <v>33</v>
      </c>
      <c r="AX362" s="13" t="s">
        <v>73</v>
      </c>
      <c r="AY362" s="148" t="s">
        <v>153</v>
      </c>
    </row>
    <row r="363" spans="2:65" s="13" customFormat="1">
      <c r="B363" s="147"/>
      <c r="D363" s="141" t="s">
        <v>165</v>
      </c>
      <c r="E363" s="148" t="s">
        <v>19</v>
      </c>
      <c r="F363" s="149" t="s">
        <v>483</v>
      </c>
      <c r="H363" s="150">
        <v>0.218</v>
      </c>
      <c r="I363" s="151"/>
      <c r="L363" s="147"/>
      <c r="M363" s="152"/>
      <c r="T363" s="153"/>
      <c r="AT363" s="148" t="s">
        <v>165</v>
      </c>
      <c r="AU363" s="148" t="s">
        <v>80</v>
      </c>
      <c r="AV363" s="13" t="s">
        <v>80</v>
      </c>
      <c r="AW363" s="13" t="s">
        <v>33</v>
      </c>
      <c r="AX363" s="13" t="s">
        <v>73</v>
      </c>
      <c r="AY363" s="148" t="s">
        <v>153</v>
      </c>
    </row>
    <row r="364" spans="2:65" s="13" customFormat="1">
      <c r="B364" s="147"/>
      <c r="D364" s="141" t="s">
        <v>165</v>
      </c>
      <c r="E364" s="148" t="s">
        <v>19</v>
      </c>
      <c r="F364" s="149" t="s">
        <v>496</v>
      </c>
      <c r="H364" s="150">
        <v>1.321</v>
      </c>
      <c r="I364" s="151"/>
      <c r="L364" s="147"/>
      <c r="M364" s="152"/>
      <c r="T364" s="153"/>
      <c r="AT364" s="148" t="s">
        <v>165</v>
      </c>
      <c r="AU364" s="148" t="s">
        <v>80</v>
      </c>
      <c r="AV364" s="13" t="s">
        <v>80</v>
      </c>
      <c r="AW364" s="13" t="s">
        <v>33</v>
      </c>
      <c r="AX364" s="13" t="s">
        <v>73</v>
      </c>
      <c r="AY364" s="148" t="s">
        <v>153</v>
      </c>
    </row>
    <row r="365" spans="2:65" s="14" customFormat="1">
      <c r="B365" s="154"/>
      <c r="D365" s="141" t="s">
        <v>165</v>
      </c>
      <c r="E365" s="155" t="s">
        <v>19</v>
      </c>
      <c r="F365" s="156" t="s">
        <v>182</v>
      </c>
      <c r="H365" s="157">
        <v>1.792</v>
      </c>
      <c r="I365" s="158"/>
      <c r="L365" s="154"/>
      <c r="M365" s="159"/>
      <c r="T365" s="160"/>
      <c r="AT365" s="155" t="s">
        <v>165</v>
      </c>
      <c r="AU365" s="155" t="s">
        <v>80</v>
      </c>
      <c r="AV365" s="14" t="s">
        <v>161</v>
      </c>
      <c r="AW365" s="14" t="s">
        <v>33</v>
      </c>
      <c r="AX365" s="14" t="s">
        <v>78</v>
      </c>
      <c r="AY365" s="155" t="s">
        <v>153</v>
      </c>
    </row>
    <row r="366" spans="2:65" s="1" customFormat="1" ht="33" customHeight="1">
      <c r="B366" s="33"/>
      <c r="C366" s="123" t="s">
        <v>497</v>
      </c>
      <c r="D366" s="123" t="s">
        <v>156</v>
      </c>
      <c r="E366" s="124" t="s">
        <v>498</v>
      </c>
      <c r="F366" s="125" t="s">
        <v>499</v>
      </c>
      <c r="G366" s="126" t="s">
        <v>170</v>
      </c>
      <c r="H366" s="127">
        <v>4</v>
      </c>
      <c r="I366" s="128"/>
      <c r="J366" s="129">
        <f>ROUND(I366*H366,2)</f>
        <v>0</v>
      </c>
      <c r="K366" s="125" t="s">
        <v>160</v>
      </c>
      <c r="L366" s="33"/>
      <c r="M366" s="130" t="s">
        <v>19</v>
      </c>
      <c r="N366" s="131" t="s">
        <v>44</v>
      </c>
      <c r="P366" s="132">
        <f>O366*H366</f>
        <v>0</v>
      </c>
      <c r="Q366" s="132">
        <v>0</v>
      </c>
      <c r="R366" s="132">
        <f>Q366*H366</f>
        <v>0</v>
      </c>
      <c r="S366" s="132">
        <v>5.8999999999999997E-2</v>
      </c>
      <c r="T366" s="133">
        <f>S366*H366</f>
        <v>0.23599999999999999</v>
      </c>
      <c r="AR366" s="134" t="s">
        <v>161</v>
      </c>
      <c r="AT366" s="134" t="s">
        <v>156</v>
      </c>
      <c r="AU366" s="134" t="s">
        <v>80</v>
      </c>
      <c r="AY366" s="18" t="s">
        <v>153</v>
      </c>
      <c r="BE366" s="135">
        <f>IF(N366="základní",J366,0)</f>
        <v>0</v>
      </c>
      <c r="BF366" s="135">
        <f>IF(N366="snížená",J366,0)</f>
        <v>0</v>
      </c>
      <c r="BG366" s="135">
        <f>IF(N366="zákl. přenesená",J366,0)</f>
        <v>0</v>
      </c>
      <c r="BH366" s="135">
        <f>IF(N366="sníž. přenesená",J366,0)</f>
        <v>0</v>
      </c>
      <c r="BI366" s="135">
        <f>IF(N366="nulová",J366,0)</f>
        <v>0</v>
      </c>
      <c r="BJ366" s="18" t="s">
        <v>78</v>
      </c>
      <c r="BK366" s="135">
        <f>ROUND(I366*H366,2)</f>
        <v>0</v>
      </c>
      <c r="BL366" s="18" t="s">
        <v>161</v>
      </c>
      <c r="BM366" s="134" t="s">
        <v>500</v>
      </c>
    </row>
    <row r="367" spans="2:65" s="1" customFormat="1">
      <c r="B367" s="33"/>
      <c r="D367" s="136" t="s">
        <v>163</v>
      </c>
      <c r="F367" s="137" t="s">
        <v>501</v>
      </c>
      <c r="I367" s="138"/>
      <c r="L367" s="33"/>
      <c r="M367" s="139"/>
      <c r="T367" s="54"/>
      <c r="AT367" s="18" t="s">
        <v>163</v>
      </c>
      <c r="AU367" s="18" t="s">
        <v>80</v>
      </c>
    </row>
    <row r="368" spans="2:65" s="12" customFormat="1">
      <c r="B368" s="140"/>
      <c r="D368" s="141" t="s">
        <v>165</v>
      </c>
      <c r="E368" s="142" t="s">
        <v>19</v>
      </c>
      <c r="F368" s="143" t="s">
        <v>502</v>
      </c>
      <c r="H368" s="142" t="s">
        <v>19</v>
      </c>
      <c r="I368" s="144"/>
      <c r="L368" s="140"/>
      <c r="M368" s="145"/>
      <c r="T368" s="146"/>
      <c r="AT368" s="142" t="s">
        <v>165</v>
      </c>
      <c r="AU368" s="142" t="s">
        <v>80</v>
      </c>
      <c r="AV368" s="12" t="s">
        <v>78</v>
      </c>
      <c r="AW368" s="12" t="s">
        <v>33</v>
      </c>
      <c r="AX368" s="12" t="s">
        <v>73</v>
      </c>
      <c r="AY368" s="142" t="s">
        <v>153</v>
      </c>
    </row>
    <row r="369" spans="2:65" s="13" customFormat="1">
      <c r="B369" s="147"/>
      <c r="D369" s="141" t="s">
        <v>165</v>
      </c>
      <c r="E369" s="148" t="s">
        <v>19</v>
      </c>
      <c r="F369" s="149" t="s">
        <v>503</v>
      </c>
      <c r="H369" s="150">
        <v>4</v>
      </c>
      <c r="I369" s="151"/>
      <c r="L369" s="147"/>
      <c r="M369" s="152"/>
      <c r="T369" s="153"/>
      <c r="AT369" s="148" t="s">
        <v>165</v>
      </c>
      <c r="AU369" s="148" t="s">
        <v>80</v>
      </c>
      <c r="AV369" s="13" t="s">
        <v>80</v>
      </c>
      <c r="AW369" s="13" t="s">
        <v>33</v>
      </c>
      <c r="AX369" s="13" t="s">
        <v>78</v>
      </c>
      <c r="AY369" s="148" t="s">
        <v>153</v>
      </c>
    </row>
    <row r="370" spans="2:65" s="1" customFormat="1" ht="55.5" customHeight="1">
      <c r="B370" s="33"/>
      <c r="C370" s="123" t="s">
        <v>504</v>
      </c>
      <c r="D370" s="123" t="s">
        <v>156</v>
      </c>
      <c r="E370" s="124" t="s">
        <v>505</v>
      </c>
      <c r="F370" s="125" t="s">
        <v>506</v>
      </c>
      <c r="G370" s="126" t="s">
        <v>159</v>
      </c>
      <c r="H370" s="127">
        <v>1.1870000000000001</v>
      </c>
      <c r="I370" s="128"/>
      <c r="J370" s="129">
        <f>ROUND(I370*H370,2)</f>
        <v>0</v>
      </c>
      <c r="K370" s="125" t="s">
        <v>160</v>
      </c>
      <c r="L370" s="33"/>
      <c r="M370" s="130" t="s">
        <v>19</v>
      </c>
      <c r="N370" s="131" t="s">
        <v>44</v>
      </c>
      <c r="P370" s="132">
        <f>O370*H370</f>
        <v>0</v>
      </c>
      <c r="Q370" s="132">
        <v>0</v>
      </c>
      <c r="R370" s="132">
        <f>Q370*H370</f>
        <v>0</v>
      </c>
      <c r="S370" s="132">
        <v>1.8</v>
      </c>
      <c r="T370" s="133">
        <f>S370*H370</f>
        <v>2.1366000000000001</v>
      </c>
      <c r="AR370" s="134" t="s">
        <v>161</v>
      </c>
      <c r="AT370" s="134" t="s">
        <v>156</v>
      </c>
      <c r="AU370" s="134" t="s">
        <v>80</v>
      </c>
      <c r="AY370" s="18" t="s">
        <v>153</v>
      </c>
      <c r="BE370" s="135">
        <f>IF(N370="základní",J370,0)</f>
        <v>0</v>
      </c>
      <c r="BF370" s="135">
        <f>IF(N370="snížená",J370,0)</f>
        <v>0</v>
      </c>
      <c r="BG370" s="135">
        <f>IF(N370="zákl. přenesená",J370,0)</f>
        <v>0</v>
      </c>
      <c r="BH370" s="135">
        <f>IF(N370="sníž. přenesená",J370,0)</f>
        <v>0</v>
      </c>
      <c r="BI370" s="135">
        <f>IF(N370="nulová",J370,0)</f>
        <v>0</v>
      </c>
      <c r="BJ370" s="18" t="s">
        <v>78</v>
      </c>
      <c r="BK370" s="135">
        <f>ROUND(I370*H370,2)</f>
        <v>0</v>
      </c>
      <c r="BL370" s="18" t="s">
        <v>161</v>
      </c>
      <c r="BM370" s="134" t="s">
        <v>507</v>
      </c>
    </row>
    <row r="371" spans="2:65" s="1" customFormat="1">
      <c r="B371" s="33"/>
      <c r="D371" s="136" t="s">
        <v>163</v>
      </c>
      <c r="F371" s="137" t="s">
        <v>508</v>
      </c>
      <c r="I371" s="138"/>
      <c r="L371" s="33"/>
      <c r="M371" s="139"/>
      <c r="T371" s="54"/>
      <c r="AT371" s="18" t="s">
        <v>163</v>
      </c>
      <c r="AU371" s="18" t="s">
        <v>80</v>
      </c>
    </row>
    <row r="372" spans="2:65" s="12" customFormat="1">
      <c r="B372" s="140"/>
      <c r="D372" s="141" t="s">
        <v>165</v>
      </c>
      <c r="E372" s="142" t="s">
        <v>19</v>
      </c>
      <c r="F372" s="143" t="s">
        <v>509</v>
      </c>
      <c r="H372" s="142" t="s">
        <v>19</v>
      </c>
      <c r="I372" s="144"/>
      <c r="L372" s="140"/>
      <c r="M372" s="145"/>
      <c r="T372" s="146"/>
      <c r="AT372" s="142" t="s">
        <v>165</v>
      </c>
      <c r="AU372" s="142" t="s">
        <v>80</v>
      </c>
      <c r="AV372" s="12" t="s">
        <v>78</v>
      </c>
      <c r="AW372" s="12" t="s">
        <v>33</v>
      </c>
      <c r="AX372" s="12" t="s">
        <v>73</v>
      </c>
      <c r="AY372" s="142" t="s">
        <v>153</v>
      </c>
    </row>
    <row r="373" spans="2:65" s="12" customFormat="1">
      <c r="B373" s="140"/>
      <c r="D373" s="141" t="s">
        <v>165</v>
      </c>
      <c r="E373" s="142" t="s">
        <v>19</v>
      </c>
      <c r="F373" s="143" t="s">
        <v>510</v>
      </c>
      <c r="H373" s="142" t="s">
        <v>19</v>
      </c>
      <c r="I373" s="144"/>
      <c r="L373" s="140"/>
      <c r="M373" s="145"/>
      <c r="T373" s="146"/>
      <c r="AT373" s="142" t="s">
        <v>165</v>
      </c>
      <c r="AU373" s="142" t="s">
        <v>80</v>
      </c>
      <c r="AV373" s="12" t="s">
        <v>78</v>
      </c>
      <c r="AW373" s="12" t="s">
        <v>33</v>
      </c>
      <c r="AX373" s="12" t="s">
        <v>73</v>
      </c>
      <c r="AY373" s="142" t="s">
        <v>153</v>
      </c>
    </row>
    <row r="374" spans="2:65" s="13" customFormat="1">
      <c r="B374" s="147"/>
      <c r="D374" s="141" t="s">
        <v>165</v>
      </c>
      <c r="E374" s="148" t="s">
        <v>19</v>
      </c>
      <c r="F374" s="149" t="s">
        <v>511</v>
      </c>
      <c r="H374" s="150">
        <v>1.1870000000000001</v>
      </c>
      <c r="I374" s="151"/>
      <c r="L374" s="147"/>
      <c r="M374" s="152"/>
      <c r="T374" s="153"/>
      <c r="AT374" s="148" t="s">
        <v>165</v>
      </c>
      <c r="AU374" s="148" t="s">
        <v>80</v>
      </c>
      <c r="AV374" s="13" t="s">
        <v>80</v>
      </c>
      <c r="AW374" s="13" t="s">
        <v>33</v>
      </c>
      <c r="AX374" s="13" t="s">
        <v>78</v>
      </c>
      <c r="AY374" s="148" t="s">
        <v>153</v>
      </c>
    </row>
    <row r="375" spans="2:65" s="1" customFormat="1" ht="37.950000000000003" customHeight="1">
      <c r="B375" s="33"/>
      <c r="C375" s="123" t="s">
        <v>512</v>
      </c>
      <c r="D375" s="123" t="s">
        <v>156</v>
      </c>
      <c r="E375" s="124" t="s">
        <v>513</v>
      </c>
      <c r="F375" s="125" t="s">
        <v>514</v>
      </c>
      <c r="G375" s="126" t="s">
        <v>397</v>
      </c>
      <c r="H375" s="127">
        <v>5</v>
      </c>
      <c r="I375" s="128"/>
      <c r="J375" s="129">
        <f>ROUND(I375*H375,2)</f>
        <v>0</v>
      </c>
      <c r="K375" s="125" t="s">
        <v>160</v>
      </c>
      <c r="L375" s="33"/>
      <c r="M375" s="130" t="s">
        <v>19</v>
      </c>
      <c r="N375" s="131" t="s">
        <v>44</v>
      </c>
      <c r="P375" s="132">
        <f>O375*H375</f>
        <v>0</v>
      </c>
      <c r="Q375" s="132">
        <v>0</v>
      </c>
      <c r="R375" s="132">
        <f>Q375*H375</f>
        <v>0</v>
      </c>
      <c r="S375" s="132">
        <v>0</v>
      </c>
      <c r="T375" s="133">
        <f>S375*H375</f>
        <v>0</v>
      </c>
      <c r="AR375" s="134" t="s">
        <v>161</v>
      </c>
      <c r="AT375" s="134" t="s">
        <v>156</v>
      </c>
      <c r="AU375" s="134" t="s">
        <v>80</v>
      </c>
      <c r="AY375" s="18" t="s">
        <v>153</v>
      </c>
      <c r="BE375" s="135">
        <f>IF(N375="základní",J375,0)</f>
        <v>0</v>
      </c>
      <c r="BF375" s="135">
        <f>IF(N375="snížená",J375,0)</f>
        <v>0</v>
      </c>
      <c r="BG375" s="135">
        <f>IF(N375="zákl. přenesená",J375,0)</f>
        <v>0</v>
      </c>
      <c r="BH375" s="135">
        <f>IF(N375="sníž. přenesená",J375,0)</f>
        <v>0</v>
      </c>
      <c r="BI375" s="135">
        <f>IF(N375="nulová",J375,0)</f>
        <v>0</v>
      </c>
      <c r="BJ375" s="18" t="s">
        <v>78</v>
      </c>
      <c r="BK375" s="135">
        <f>ROUND(I375*H375,2)</f>
        <v>0</v>
      </c>
      <c r="BL375" s="18" t="s">
        <v>161</v>
      </c>
      <c r="BM375" s="134" t="s">
        <v>515</v>
      </c>
    </row>
    <row r="376" spans="2:65" s="1" customFormat="1">
      <c r="B376" s="33"/>
      <c r="D376" s="136" t="s">
        <v>163</v>
      </c>
      <c r="F376" s="137" t="s">
        <v>516</v>
      </c>
      <c r="I376" s="138"/>
      <c r="L376" s="33"/>
      <c r="M376" s="139"/>
      <c r="T376" s="54"/>
      <c r="AT376" s="18" t="s">
        <v>163</v>
      </c>
      <c r="AU376" s="18" t="s">
        <v>80</v>
      </c>
    </row>
    <row r="377" spans="2:65" s="12" customFormat="1">
      <c r="B377" s="140"/>
      <c r="D377" s="141" t="s">
        <v>165</v>
      </c>
      <c r="E377" s="142" t="s">
        <v>19</v>
      </c>
      <c r="F377" s="143" t="s">
        <v>517</v>
      </c>
      <c r="H377" s="142" t="s">
        <v>19</v>
      </c>
      <c r="I377" s="144"/>
      <c r="L377" s="140"/>
      <c r="M377" s="145"/>
      <c r="T377" s="146"/>
      <c r="AT377" s="142" t="s">
        <v>165</v>
      </c>
      <c r="AU377" s="142" t="s">
        <v>80</v>
      </c>
      <c r="AV377" s="12" t="s">
        <v>78</v>
      </c>
      <c r="AW377" s="12" t="s">
        <v>33</v>
      </c>
      <c r="AX377" s="12" t="s">
        <v>73</v>
      </c>
      <c r="AY377" s="142" t="s">
        <v>153</v>
      </c>
    </row>
    <row r="378" spans="2:65" s="13" customFormat="1">
      <c r="B378" s="147"/>
      <c r="D378" s="141" t="s">
        <v>165</v>
      </c>
      <c r="E378" s="148" t="s">
        <v>19</v>
      </c>
      <c r="F378" s="149" t="s">
        <v>518</v>
      </c>
      <c r="H378" s="150">
        <v>5</v>
      </c>
      <c r="I378" s="151"/>
      <c r="L378" s="147"/>
      <c r="M378" s="152"/>
      <c r="T378" s="153"/>
      <c r="AT378" s="148" t="s">
        <v>165</v>
      </c>
      <c r="AU378" s="148" t="s">
        <v>80</v>
      </c>
      <c r="AV378" s="13" t="s">
        <v>80</v>
      </c>
      <c r="AW378" s="13" t="s">
        <v>33</v>
      </c>
      <c r="AX378" s="13" t="s">
        <v>78</v>
      </c>
      <c r="AY378" s="148" t="s">
        <v>153</v>
      </c>
    </row>
    <row r="379" spans="2:65" s="1" customFormat="1" ht="49.2" customHeight="1">
      <c r="B379" s="33"/>
      <c r="C379" s="123" t="s">
        <v>519</v>
      </c>
      <c r="D379" s="123" t="s">
        <v>156</v>
      </c>
      <c r="E379" s="124" t="s">
        <v>520</v>
      </c>
      <c r="F379" s="125" t="s">
        <v>521</v>
      </c>
      <c r="G379" s="126" t="s">
        <v>397</v>
      </c>
      <c r="H379" s="127">
        <v>75</v>
      </c>
      <c r="I379" s="128"/>
      <c r="J379" s="129">
        <f>ROUND(I379*H379,2)</f>
        <v>0</v>
      </c>
      <c r="K379" s="125" t="s">
        <v>160</v>
      </c>
      <c r="L379" s="33"/>
      <c r="M379" s="130" t="s">
        <v>19</v>
      </c>
      <c r="N379" s="131" t="s">
        <v>44</v>
      </c>
      <c r="P379" s="132">
        <f>O379*H379</f>
        <v>0</v>
      </c>
      <c r="Q379" s="132">
        <v>0</v>
      </c>
      <c r="R379" s="132">
        <f>Q379*H379</f>
        <v>0</v>
      </c>
      <c r="S379" s="132">
        <v>0</v>
      </c>
      <c r="T379" s="133">
        <f>S379*H379</f>
        <v>0</v>
      </c>
      <c r="AR379" s="134" t="s">
        <v>161</v>
      </c>
      <c r="AT379" s="134" t="s">
        <v>156</v>
      </c>
      <c r="AU379" s="134" t="s">
        <v>80</v>
      </c>
      <c r="AY379" s="18" t="s">
        <v>153</v>
      </c>
      <c r="BE379" s="135">
        <f>IF(N379="základní",J379,0)</f>
        <v>0</v>
      </c>
      <c r="BF379" s="135">
        <f>IF(N379="snížená",J379,0)</f>
        <v>0</v>
      </c>
      <c r="BG379" s="135">
        <f>IF(N379="zákl. přenesená",J379,0)</f>
        <v>0</v>
      </c>
      <c r="BH379" s="135">
        <f>IF(N379="sníž. přenesená",J379,0)</f>
        <v>0</v>
      </c>
      <c r="BI379" s="135">
        <f>IF(N379="nulová",J379,0)</f>
        <v>0</v>
      </c>
      <c r="BJ379" s="18" t="s">
        <v>78</v>
      </c>
      <c r="BK379" s="135">
        <f>ROUND(I379*H379,2)</f>
        <v>0</v>
      </c>
      <c r="BL379" s="18" t="s">
        <v>161</v>
      </c>
      <c r="BM379" s="134" t="s">
        <v>522</v>
      </c>
    </row>
    <row r="380" spans="2:65" s="1" customFormat="1">
      <c r="B380" s="33"/>
      <c r="D380" s="136" t="s">
        <v>163</v>
      </c>
      <c r="F380" s="137" t="s">
        <v>523</v>
      </c>
      <c r="I380" s="138"/>
      <c r="L380" s="33"/>
      <c r="M380" s="139"/>
      <c r="T380" s="54"/>
      <c r="AT380" s="18" t="s">
        <v>163</v>
      </c>
      <c r="AU380" s="18" t="s">
        <v>80</v>
      </c>
    </row>
    <row r="381" spans="2:65" s="12" customFormat="1">
      <c r="B381" s="140"/>
      <c r="D381" s="141" t="s">
        <v>165</v>
      </c>
      <c r="E381" s="142" t="s">
        <v>19</v>
      </c>
      <c r="F381" s="143" t="s">
        <v>524</v>
      </c>
      <c r="H381" s="142" t="s">
        <v>19</v>
      </c>
      <c r="I381" s="144"/>
      <c r="L381" s="140"/>
      <c r="M381" s="145"/>
      <c r="T381" s="146"/>
      <c r="AT381" s="142" t="s">
        <v>165</v>
      </c>
      <c r="AU381" s="142" t="s">
        <v>80</v>
      </c>
      <c r="AV381" s="12" t="s">
        <v>78</v>
      </c>
      <c r="AW381" s="12" t="s">
        <v>33</v>
      </c>
      <c r="AX381" s="12" t="s">
        <v>73</v>
      </c>
      <c r="AY381" s="142" t="s">
        <v>153</v>
      </c>
    </row>
    <row r="382" spans="2:65" s="13" customFormat="1">
      <c r="B382" s="147"/>
      <c r="D382" s="141" t="s">
        <v>165</v>
      </c>
      <c r="E382" s="148" t="s">
        <v>19</v>
      </c>
      <c r="F382" s="149" t="s">
        <v>525</v>
      </c>
      <c r="H382" s="150">
        <v>75</v>
      </c>
      <c r="I382" s="151"/>
      <c r="L382" s="147"/>
      <c r="M382" s="152"/>
      <c r="T382" s="153"/>
      <c r="AT382" s="148" t="s">
        <v>165</v>
      </c>
      <c r="AU382" s="148" t="s">
        <v>80</v>
      </c>
      <c r="AV382" s="13" t="s">
        <v>80</v>
      </c>
      <c r="AW382" s="13" t="s">
        <v>33</v>
      </c>
      <c r="AX382" s="13" t="s">
        <v>78</v>
      </c>
      <c r="AY382" s="148" t="s">
        <v>153</v>
      </c>
    </row>
    <row r="383" spans="2:65" s="1" customFormat="1" ht="44.25" customHeight="1">
      <c r="B383" s="33"/>
      <c r="C383" s="123" t="s">
        <v>526</v>
      </c>
      <c r="D383" s="123" t="s">
        <v>156</v>
      </c>
      <c r="E383" s="124" t="s">
        <v>527</v>
      </c>
      <c r="F383" s="125" t="s">
        <v>528</v>
      </c>
      <c r="G383" s="126" t="s">
        <v>397</v>
      </c>
      <c r="H383" s="127">
        <v>5</v>
      </c>
      <c r="I383" s="128"/>
      <c r="J383" s="129">
        <f>ROUND(I383*H383,2)</f>
        <v>0</v>
      </c>
      <c r="K383" s="125" t="s">
        <v>160</v>
      </c>
      <c r="L383" s="33"/>
      <c r="M383" s="130" t="s">
        <v>19</v>
      </c>
      <c r="N383" s="131" t="s">
        <v>44</v>
      </c>
      <c r="P383" s="132">
        <f>O383*H383</f>
        <v>0</v>
      </c>
      <c r="Q383" s="132">
        <v>0</v>
      </c>
      <c r="R383" s="132">
        <f>Q383*H383</f>
        <v>0</v>
      </c>
      <c r="S383" s="132">
        <v>0</v>
      </c>
      <c r="T383" s="133">
        <f>S383*H383</f>
        <v>0</v>
      </c>
      <c r="AR383" s="134" t="s">
        <v>161</v>
      </c>
      <c r="AT383" s="134" t="s">
        <v>156</v>
      </c>
      <c r="AU383" s="134" t="s">
        <v>80</v>
      </c>
      <c r="AY383" s="18" t="s">
        <v>153</v>
      </c>
      <c r="BE383" s="135">
        <f>IF(N383="základní",J383,0)</f>
        <v>0</v>
      </c>
      <c r="BF383" s="135">
        <f>IF(N383="snížená",J383,0)</f>
        <v>0</v>
      </c>
      <c r="BG383" s="135">
        <f>IF(N383="zákl. přenesená",J383,0)</f>
        <v>0</v>
      </c>
      <c r="BH383" s="135">
        <f>IF(N383="sníž. přenesená",J383,0)</f>
        <v>0</v>
      </c>
      <c r="BI383" s="135">
        <f>IF(N383="nulová",J383,0)</f>
        <v>0</v>
      </c>
      <c r="BJ383" s="18" t="s">
        <v>78</v>
      </c>
      <c r="BK383" s="135">
        <f>ROUND(I383*H383,2)</f>
        <v>0</v>
      </c>
      <c r="BL383" s="18" t="s">
        <v>161</v>
      </c>
      <c r="BM383" s="134" t="s">
        <v>529</v>
      </c>
    </row>
    <row r="384" spans="2:65" s="1" customFormat="1">
      <c r="B384" s="33"/>
      <c r="D384" s="136" t="s">
        <v>163</v>
      </c>
      <c r="F384" s="137" t="s">
        <v>530</v>
      </c>
      <c r="I384" s="138"/>
      <c r="L384" s="33"/>
      <c r="M384" s="139"/>
      <c r="T384" s="54"/>
      <c r="AT384" s="18" t="s">
        <v>163</v>
      </c>
      <c r="AU384" s="18" t="s">
        <v>80</v>
      </c>
    </row>
    <row r="385" spans="2:65" s="12" customFormat="1">
      <c r="B385" s="140"/>
      <c r="D385" s="141" t="s">
        <v>165</v>
      </c>
      <c r="E385" s="142" t="s">
        <v>19</v>
      </c>
      <c r="F385" s="143" t="s">
        <v>531</v>
      </c>
      <c r="H385" s="142" t="s">
        <v>19</v>
      </c>
      <c r="I385" s="144"/>
      <c r="L385" s="140"/>
      <c r="M385" s="145"/>
      <c r="T385" s="146"/>
      <c r="AT385" s="142" t="s">
        <v>165</v>
      </c>
      <c r="AU385" s="142" t="s">
        <v>80</v>
      </c>
      <c r="AV385" s="12" t="s">
        <v>78</v>
      </c>
      <c r="AW385" s="12" t="s">
        <v>33</v>
      </c>
      <c r="AX385" s="12" t="s">
        <v>73</v>
      </c>
      <c r="AY385" s="142" t="s">
        <v>153</v>
      </c>
    </row>
    <row r="386" spans="2:65" s="13" customFormat="1">
      <c r="B386" s="147"/>
      <c r="D386" s="141" t="s">
        <v>165</v>
      </c>
      <c r="E386" s="148" t="s">
        <v>19</v>
      </c>
      <c r="F386" s="149" t="s">
        <v>190</v>
      </c>
      <c r="H386" s="150">
        <v>5</v>
      </c>
      <c r="I386" s="151"/>
      <c r="L386" s="147"/>
      <c r="M386" s="152"/>
      <c r="T386" s="153"/>
      <c r="AT386" s="148" t="s">
        <v>165</v>
      </c>
      <c r="AU386" s="148" t="s">
        <v>80</v>
      </c>
      <c r="AV386" s="13" t="s">
        <v>80</v>
      </c>
      <c r="AW386" s="13" t="s">
        <v>33</v>
      </c>
      <c r="AX386" s="13" t="s">
        <v>78</v>
      </c>
      <c r="AY386" s="148" t="s">
        <v>153</v>
      </c>
    </row>
    <row r="387" spans="2:65" s="1" customFormat="1" ht="44.25" customHeight="1">
      <c r="B387" s="33"/>
      <c r="C387" s="123" t="s">
        <v>532</v>
      </c>
      <c r="D387" s="123" t="s">
        <v>156</v>
      </c>
      <c r="E387" s="124" t="s">
        <v>533</v>
      </c>
      <c r="F387" s="125" t="s">
        <v>534</v>
      </c>
      <c r="G387" s="126" t="s">
        <v>397</v>
      </c>
      <c r="H387" s="127">
        <v>5.95</v>
      </c>
      <c r="I387" s="128"/>
      <c r="J387" s="129">
        <f>ROUND(I387*H387,2)</f>
        <v>0</v>
      </c>
      <c r="K387" s="125" t="s">
        <v>160</v>
      </c>
      <c r="L387" s="33"/>
      <c r="M387" s="130" t="s">
        <v>19</v>
      </c>
      <c r="N387" s="131" t="s">
        <v>44</v>
      </c>
      <c r="P387" s="132">
        <f>O387*H387</f>
        <v>0</v>
      </c>
      <c r="Q387" s="132">
        <v>2.0000000000000001E-4</v>
      </c>
      <c r="R387" s="132">
        <f>Q387*H387</f>
        <v>1.1900000000000001E-3</v>
      </c>
      <c r="S387" s="132">
        <v>0</v>
      </c>
      <c r="T387" s="133">
        <f>S387*H387</f>
        <v>0</v>
      </c>
      <c r="AR387" s="134" t="s">
        <v>161</v>
      </c>
      <c r="AT387" s="134" t="s">
        <v>156</v>
      </c>
      <c r="AU387" s="134" t="s">
        <v>80</v>
      </c>
      <c r="AY387" s="18" t="s">
        <v>153</v>
      </c>
      <c r="BE387" s="135">
        <f>IF(N387="základní",J387,0)</f>
        <v>0</v>
      </c>
      <c r="BF387" s="135">
        <f>IF(N387="snížená",J387,0)</f>
        <v>0</v>
      </c>
      <c r="BG387" s="135">
        <f>IF(N387="zákl. přenesená",J387,0)</f>
        <v>0</v>
      </c>
      <c r="BH387" s="135">
        <f>IF(N387="sníž. přenesená",J387,0)</f>
        <v>0</v>
      </c>
      <c r="BI387" s="135">
        <f>IF(N387="nulová",J387,0)</f>
        <v>0</v>
      </c>
      <c r="BJ387" s="18" t="s">
        <v>78</v>
      </c>
      <c r="BK387" s="135">
        <f>ROUND(I387*H387,2)</f>
        <v>0</v>
      </c>
      <c r="BL387" s="18" t="s">
        <v>161</v>
      </c>
      <c r="BM387" s="134" t="s">
        <v>535</v>
      </c>
    </row>
    <row r="388" spans="2:65" s="1" customFormat="1">
      <c r="B388" s="33"/>
      <c r="D388" s="136" t="s">
        <v>163</v>
      </c>
      <c r="F388" s="137" t="s">
        <v>536</v>
      </c>
      <c r="I388" s="138"/>
      <c r="L388" s="33"/>
      <c r="M388" s="139"/>
      <c r="T388" s="54"/>
      <c r="AT388" s="18" t="s">
        <v>163</v>
      </c>
      <c r="AU388" s="18" t="s">
        <v>80</v>
      </c>
    </row>
    <row r="389" spans="2:65" s="12" customFormat="1">
      <c r="B389" s="140"/>
      <c r="D389" s="141" t="s">
        <v>165</v>
      </c>
      <c r="E389" s="142" t="s">
        <v>19</v>
      </c>
      <c r="F389" s="143" t="s">
        <v>537</v>
      </c>
      <c r="H389" s="142" t="s">
        <v>19</v>
      </c>
      <c r="I389" s="144"/>
      <c r="L389" s="140"/>
      <c r="M389" s="145"/>
      <c r="T389" s="146"/>
      <c r="AT389" s="142" t="s">
        <v>165</v>
      </c>
      <c r="AU389" s="142" t="s">
        <v>80</v>
      </c>
      <c r="AV389" s="12" t="s">
        <v>78</v>
      </c>
      <c r="AW389" s="12" t="s">
        <v>33</v>
      </c>
      <c r="AX389" s="12" t="s">
        <v>73</v>
      </c>
      <c r="AY389" s="142" t="s">
        <v>153</v>
      </c>
    </row>
    <row r="390" spans="2:65" s="13" customFormat="1">
      <c r="B390" s="147"/>
      <c r="D390" s="141" t="s">
        <v>165</v>
      </c>
      <c r="E390" s="148" t="s">
        <v>19</v>
      </c>
      <c r="F390" s="149" t="s">
        <v>538</v>
      </c>
      <c r="H390" s="150">
        <v>5.95</v>
      </c>
      <c r="I390" s="151"/>
      <c r="L390" s="147"/>
      <c r="M390" s="152"/>
      <c r="T390" s="153"/>
      <c r="AT390" s="148" t="s">
        <v>165</v>
      </c>
      <c r="AU390" s="148" t="s">
        <v>80</v>
      </c>
      <c r="AV390" s="13" t="s">
        <v>80</v>
      </c>
      <c r="AW390" s="13" t="s">
        <v>33</v>
      </c>
      <c r="AX390" s="13" t="s">
        <v>78</v>
      </c>
      <c r="AY390" s="148" t="s">
        <v>153</v>
      </c>
    </row>
    <row r="391" spans="2:65" s="1" customFormat="1" ht="44.25" customHeight="1">
      <c r="B391" s="33"/>
      <c r="C391" s="123" t="s">
        <v>539</v>
      </c>
      <c r="D391" s="123" t="s">
        <v>156</v>
      </c>
      <c r="E391" s="124" t="s">
        <v>540</v>
      </c>
      <c r="F391" s="125" t="s">
        <v>541</v>
      </c>
      <c r="G391" s="126" t="s">
        <v>170</v>
      </c>
      <c r="H391" s="127">
        <v>5</v>
      </c>
      <c r="I391" s="128"/>
      <c r="J391" s="129">
        <f>ROUND(I391*H391,2)</f>
        <v>0</v>
      </c>
      <c r="K391" s="125" t="s">
        <v>160</v>
      </c>
      <c r="L391" s="33"/>
      <c r="M391" s="130" t="s">
        <v>19</v>
      </c>
      <c r="N391" s="131" t="s">
        <v>44</v>
      </c>
      <c r="P391" s="132">
        <f>O391*H391</f>
        <v>0</v>
      </c>
      <c r="Q391" s="132">
        <v>0</v>
      </c>
      <c r="R391" s="132">
        <f>Q391*H391</f>
        <v>0</v>
      </c>
      <c r="S391" s="132">
        <v>0</v>
      </c>
      <c r="T391" s="133">
        <f>S391*H391</f>
        <v>0</v>
      </c>
      <c r="AR391" s="134" t="s">
        <v>161</v>
      </c>
      <c r="AT391" s="134" t="s">
        <v>156</v>
      </c>
      <c r="AU391" s="134" t="s">
        <v>80</v>
      </c>
      <c r="AY391" s="18" t="s">
        <v>153</v>
      </c>
      <c r="BE391" s="135">
        <f>IF(N391="základní",J391,0)</f>
        <v>0</v>
      </c>
      <c r="BF391" s="135">
        <f>IF(N391="snížená",J391,0)</f>
        <v>0</v>
      </c>
      <c r="BG391" s="135">
        <f>IF(N391="zákl. přenesená",J391,0)</f>
        <v>0</v>
      </c>
      <c r="BH391" s="135">
        <f>IF(N391="sníž. přenesená",J391,0)</f>
        <v>0</v>
      </c>
      <c r="BI391" s="135">
        <f>IF(N391="nulová",J391,0)</f>
        <v>0</v>
      </c>
      <c r="BJ391" s="18" t="s">
        <v>78</v>
      </c>
      <c r="BK391" s="135">
        <f>ROUND(I391*H391,2)</f>
        <v>0</v>
      </c>
      <c r="BL391" s="18" t="s">
        <v>161</v>
      </c>
      <c r="BM391" s="134" t="s">
        <v>542</v>
      </c>
    </row>
    <row r="392" spans="2:65" s="1" customFormat="1">
      <c r="B392" s="33"/>
      <c r="D392" s="136" t="s">
        <v>163</v>
      </c>
      <c r="F392" s="137" t="s">
        <v>543</v>
      </c>
      <c r="I392" s="138"/>
      <c r="L392" s="33"/>
      <c r="M392" s="139"/>
      <c r="T392" s="54"/>
      <c r="AT392" s="18" t="s">
        <v>163</v>
      </c>
      <c r="AU392" s="18" t="s">
        <v>80</v>
      </c>
    </row>
    <row r="393" spans="2:65" s="13" customFormat="1">
      <c r="B393" s="147"/>
      <c r="D393" s="141" t="s">
        <v>165</v>
      </c>
      <c r="E393" s="148" t="s">
        <v>19</v>
      </c>
      <c r="F393" s="149" t="s">
        <v>190</v>
      </c>
      <c r="H393" s="150">
        <v>5</v>
      </c>
      <c r="I393" s="151"/>
      <c r="L393" s="147"/>
      <c r="M393" s="152"/>
      <c r="T393" s="153"/>
      <c r="AT393" s="148" t="s">
        <v>165</v>
      </c>
      <c r="AU393" s="148" t="s">
        <v>80</v>
      </c>
      <c r="AV393" s="13" t="s">
        <v>80</v>
      </c>
      <c r="AW393" s="13" t="s">
        <v>33</v>
      </c>
      <c r="AX393" s="13" t="s">
        <v>78</v>
      </c>
      <c r="AY393" s="148" t="s">
        <v>153</v>
      </c>
    </row>
    <row r="394" spans="2:65" s="11" customFormat="1" ht="22.95" customHeight="1">
      <c r="B394" s="111"/>
      <c r="D394" s="112" t="s">
        <v>72</v>
      </c>
      <c r="E394" s="121" t="s">
        <v>544</v>
      </c>
      <c r="F394" s="121" t="s">
        <v>545</v>
      </c>
      <c r="I394" s="114"/>
      <c r="J394" s="122">
        <f>BK394</f>
        <v>0</v>
      </c>
      <c r="L394" s="111"/>
      <c r="M394" s="116"/>
      <c r="P394" s="117">
        <f>SUM(P395:P406)</f>
        <v>0</v>
      </c>
      <c r="R394" s="117">
        <f>SUM(R395:R406)</f>
        <v>0.12892056999999998</v>
      </c>
      <c r="T394" s="118">
        <f>SUM(T395:T406)</f>
        <v>0</v>
      </c>
      <c r="AR394" s="112" t="s">
        <v>78</v>
      </c>
      <c r="AT394" s="119" t="s">
        <v>72</v>
      </c>
      <c r="AU394" s="119" t="s">
        <v>78</v>
      </c>
      <c r="AY394" s="112" t="s">
        <v>153</v>
      </c>
      <c r="BK394" s="120">
        <f>SUM(BK395:BK406)</f>
        <v>0</v>
      </c>
    </row>
    <row r="395" spans="2:65" s="1" customFormat="1" ht="37.950000000000003" customHeight="1">
      <c r="B395" s="33"/>
      <c r="C395" s="123" t="s">
        <v>546</v>
      </c>
      <c r="D395" s="123" t="s">
        <v>156</v>
      </c>
      <c r="E395" s="124" t="s">
        <v>547</v>
      </c>
      <c r="F395" s="125" t="s">
        <v>548</v>
      </c>
      <c r="G395" s="126" t="s">
        <v>397</v>
      </c>
      <c r="H395" s="127">
        <v>20.933</v>
      </c>
      <c r="I395" s="128"/>
      <c r="J395" s="129">
        <f>ROUND(I395*H395,2)</f>
        <v>0</v>
      </c>
      <c r="K395" s="125" t="s">
        <v>160</v>
      </c>
      <c r="L395" s="33"/>
      <c r="M395" s="130" t="s">
        <v>19</v>
      </c>
      <c r="N395" s="131" t="s">
        <v>44</v>
      </c>
      <c r="P395" s="132">
        <f>O395*H395</f>
        <v>0</v>
      </c>
      <c r="Q395" s="132">
        <v>2.9E-4</v>
      </c>
      <c r="R395" s="132">
        <f>Q395*H395</f>
        <v>6.07057E-3</v>
      </c>
      <c r="S395" s="132">
        <v>0</v>
      </c>
      <c r="T395" s="133">
        <f>S395*H395</f>
        <v>0</v>
      </c>
      <c r="AR395" s="134" t="s">
        <v>161</v>
      </c>
      <c r="AT395" s="134" t="s">
        <v>156</v>
      </c>
      <c r="AU395" s="134" t="s">
        <v>80</v>
      </c>
      <c r="AY395" s="18" t="s">
        <v>153</v>
      </c>
      <c r="BE395" s="135">
        <f>IF(N395="základní",J395,0)</f>
        <v>0</v>
      </c>
      <c r="BF395" s="135">
        <f>IF(N395="snížená",J395,0)</f>
        <v>0</v>
      </c>
      <c r="BG395" s="135">
        <f>IF(N395="zákl. přenesená",J395,0)</f>
        <v>0</v>
      </c>
      <c r="BH395" s="135">
        <f>IF(N395="sníž. přenesená",J395,0)</f>
        <v>0</v>
      </c>
      <c r="BI395" s="135">
        <f>IF(N395="nulová",J395,0)</f>
        <v>0</v>
      </c>
      <c r="BJ395" s="18" t="s">
        <v>78</v>
      </c>
      <c r="BK395" s="135">
        <f>ROUND(I395*H395,2)</f>
        <v>0</v>
      </c>
      <c r="BL395" s="18" t="s">
        <v>161</v>
      </c>
      <c r="BM395" s="134" t="s">
        <v>549</v>
      </c>
    </row>
    <row r="396" spans="2:65" s="1" customFormat="1">
      <c r="B396" s="33"/>
      <c r="D396" s="136" t="s">
        <v>163</v>
      </c>
      <c r="F396" s="137" t="s">
        <v>550</v>
      </c>
      <c r="I396" s="138"/>
      <c r="L396" s="33"/>
      <c r="M396" s="139"/>
      <c r="T396" s="54"/>
      <c r="AT396" s="18" t="s">
        <v>163</v>
      </c>
      <c r="AU396" s="18" t="s">
        <v>80</v>
      </c>
    </row>
    <row r="397" spans="2:65" s="12" customFormat="1" ht="20.399999999999999">
      <c r="B397" s="140"/>
      <c r="D397" s="141" t="s">
        <v>165</v>
      </c>
      <c r="E397" s="142" t="s">
        <v>19</v>
      </c>
      <c r="F397" s="143" t="s">
        <v>551</v>
      </c>
      <c r="H397" s="142" t="s">
        <v>19</v>
      </c>
      <c r="I397" s="144"/>
      <c r="L397" s="140"/>
      <c r="M397" s="145"/>
      <c r="T397" s="146"/>
      <c r="AT397" s="142" t="s">
        <v>165</v>
      </c>
      <c r="AU397" s="142" t="s">
        <v>80</v>
      </c>
      <c r="AV397" s="12" t="s">
        <v>78</v>
      </c>
      <c r="AW397" s="12" t="s">
        <v>33</v>
      </c>
      <c r="AX397" s="12" t="s">
        <v>73</v>
      </c>
      <c r="AY397" s="142" t="s">
        <v>153</v>
      </c>
    </row>
    <row r="398" spans="2:65" s="12" customFormat="1">
      <c r="B398" s="140"/>
      <c r="D398" s="141" t="s">
        <v>165</v>
      </c>
      <c r="E398" s="142" t="s">
        <v>19</v>
      </c>
      <c r="F398" s="143" t="s">
        <v>552</v>
      </c>
      <c r="H398" s="142" t="s">
        <v>19</v>
      </c>
      <c r="I398" s="144"/>
      <c r="L398" s="140"/>
      <c r="M398" s="145"/>
      <c r="T398" s="146"/>
      <c r="AT398" s="142" t="s">
        <v>165</v>
      </c>
      <c r="AU398" s="142" t="s">
        <v>80</v>
      </c>
      <c r="AV398" s="12" t="s">
        <v>78</v>
      </c>
      <c r="AW398" s="12" t="s">
        <v>33</v>
      </c>
      <c r="AX398" s="12" t="s">
        <v>73</v>
      </c>
      <c r="AY398" s="142" t="s">
        <v>153</v>
      </c>
    </row>
    <row r="399" spans="2:65" s="13" customFormat="1">
      <c r="B399" s="147"/>
      <c r="D399" s="141" t="s">
        <v>165</v>
      </c>
      <c r="E399" s="148" t="s">
        <v>19</v>
      </c>
      <c r="F399" s="149" t="s">
        <v>553</v>
      </c>
      <c r="H399" s="150">
        <v>20.933</v>
      </c>
      <c r="I399" s="151"/>
      <c r="L399" s="147"/>
      <c r="M399" s="152"/>
      <c r="T399" s="153"/>
      <c r="AT399" s="148" t="s">
        <v>165</v>
      </c>
      <c r="AU399" s="148" t="s">
        <v>80</v>
      </c>
      <c r="AV399" s="13" t="s">
        <v>80</v>
      </c>
      <c r="AW399" s="13" t="s">
        <v>33</v>
      </c>
      <c r="AX399" s="13" t="s">
        <v>78</v>
      </c>
      <c r="AY399" s="148" t="s">
        <v>153</v>
      </c>
    </row>
    <row r="400" spans="2:65" s="1" customFormat="1" ht="24.15" customHeight="1">
      <c r="B400" s="33"/>
      <c r="C400" s="161" t="s">
        <v>554</v>
      </c>
      <c r="D400" s="161" t="s">
        <v>347</v>
      </c>
      <c r="E400" s="162" t="s">
        <v>555</v>
      </c>
      <c r="F400" s="163" t="s">
        <v>556</v>
      </c>
      <c r="G400" s="164" t="s">
        <v>326</v>
      </c>
      <c r="H400" s="165">
        <v>8.9999999999999993E-3</v>
      </c>
      <c r="I400" s="166"/>
      <c r="J400" s="167">
        <f>ROUND(I400*H400,2)</f>
        <v>0</v>
      </c>
      <c r="K400" s="163" t="s">
        <v>160</v>
      </c>
      <c r="L400" s="168"/>
      <c r="M400" s="169" t="s">
        <v>19</v>
      </c>
      <c r="N400" s="170" t="s">
        <v>44</v>
      </c>
      <c r="P400" s="132">
        <f>O400*H400</f>
        <v>0</v>
      </c>
      <c r="Q400" s="132">
        <v>1</v>
      </c>
      <c r="R400" s="132">
        <f>Q400*H400</f>
        <v>8.9999999999999993E-3</v>
      </c>
      <c r="S400" s="132">
        <v>0</v>
      </c>
      <c r="T400" s="133">
        <f>S400*H400</f>
        <v>0</v>
      </c>
      <c r="AR400" s="134" t="s">
        <v>212</v>
      </c>
      <c r="AT400" s="134" t="s">
        <v>347</v>
      </c>
      <c r="AU400" s="134" t="s">
        <v>80</v>
      </c>
      <c r="AY400" s="18" t="s">
        <v>153</v>
      </c>
      <c r="BE400" s="135">
        <f>IF(N400="základní",J400,0)</f>
        <v>0</v>
      </c>
      <c r="BF400" s="135">
        <f>IF(N400="snížená",J400,0)</f>
        <v>0</v>
      </c>
      <c r="BG400" s="135">
        <f>IF(N400="zákl. přenesená",J400,0)</f>
        <v>0</v>
      </c>
      <c r="BH400" s="135">
        <f>IF(N400="sníž. přenesená",J400,0)</f>
        <v>0</v>
      </c>
      <c r="BI400" s="135">
        <f>IF(N400="nulová",J400,0)</f>
        <v>0</v>
      </c>
      <c r="BJ400" s="18" t="s">
        <v>78</v>
      </c>
      <c r="BK400" s="135">
        <f>ROUND(I400*H400,2)</f>
        <v>0</v>
      </c>
      <c r="BL400" s="18" t="s">
        <v>161</v>
      </c>
      <c r="BM400" s="134" t="s">
        <v>557</v>
      </c>
    </row>
    <row r="401" spans="2:65" s="13" customFormat="1">
      <c r="B401" s="147"/>
      <c r="D401" s="141" t="s">
        <v>165</v>
      </c>
      <c r="F401" s="149" t="s">
        <v>558</v>
      </c>
      <c r="H401" s="150">
        <v>8.9999999999999993E-3</v>
      </c>
      <c r="I401" s="151"/>
      <c r="L401" s="147"/>
      <c r="M401" s="152"/>
      <c r="T401" s="153"/>
      <c r="AT401" s="148" t="s">
        <v>165</v>
      </c>
      <c r="AU401" s="148" t="s">
        <v>80</v>
      </c>
      <c r="AV401" s="13" t="s">
        <v>80</v>
      </c>
      <c r="AW401" s="13" t="s">
        <v>4</v>
      </c>
      <c r="AX401" s="13" t="s">
        <v>78</v>
      </c>
      <c r="AY401" s="148" t="s">
        <v>153</v>
      </c>
    </row>
    <row r="402" spans="2:65" s="1" customFormat="1" ht="44.25" customHeight="1">
      <c r="B402" s="33"/>
      <c r="C402" s="123" t="s">
        <v>559</v>
      </c>
      <c r="D402" s="123" t="s">
        <v>156</v>
      </c>
      <c r="E402" s="124" t="s">
        <v>560</v>
      </c>
      <c r="F402" s="125" t="s">
        <v>561</v>
      </c>
      <c r="G402" s="126" t="s">
        <v>237</v>
      </c>
      <c r="H402" s="127">
        <v>165</v>
      </c>
      <c r="I402" s="128"/>
      <c r="J402" s="129">
        <f>ROUND(I402*H402,2)</f>
        <v>0</v>
      </c>
      <c r="K402" s="125" t="s">
        <v>160</v>
      </c>
      <c r="L402" s="33"/>
      <c r="M402" s="130" t="s">
        <v>19</v>
      </c>
      <c r="N402" s="131" t="s">
        <v>44</v>
      </c>
      <c r="P402" s="132">
        <f>O402*H402</f>
        <v>0</v>
      </c>
      <c r="Q402" s="132">
        <v>6.8999999999999997E-4</v>
      </c>
      <c r="R402" s="132">
        <f>Q402*H402</f>
        <v>0.11384999999999999</v>
      </c>
      <c r="S402" s="132">
        <v>0</v>
      </c>
      <c r="T402" s="133">
        <f>S402*H402</f>
        <v>0</v>
      </c>
      <c r="AR402" s="134" t="s">
        <v>161</v>
      </c>
      <c r="AT402" s="134" t="s">
        <v>156</v>
      </c>
      <c r="AU402" s="134" t="s">
        <v>80</v>
      </c>
      <c r="AY402" s="18" t="s">
        <v>153</v>
      </c>
      <c r="BE402" s="135">
        <f>IF(N402="základní",J402,0)</f>
        <v>0</v>
      </c>
      <c r="BF402" s="135">
        <f>IF(N402="snížená",J402,0)</f>
        <v>0</v>
      </c>
      <c r="BG402" s="135">
        <f>IF(N402="zákl. přenesená",J402,0)</f>
        <v>0</v>
      </c>
      <c r="BH402" s="135">
        <f>IF(N402="sníž. přenesená",J402,0)</f>
        <v>0</v>
      </c>
      <c r="BI402" s="135">
        <f>IF(N402="nulová",J402,0)</f>
        <v>0</v>
      </c>
      <c r="BJ402" s="18" t="s">
        <v>78</v>
      </c>
      <c r="BK402" s="135">
        <f>ROUND(I402*H402,2)</f>
        <v>0</v>
      </c>
      <c r="BL402" s="18" t="s">
        <v>161</v>
      </c>
      <c r="BM402" s="134" t="s">
        <v>562</v>
      </c>
    </row>
    <row r="403" spans="2:65" s="1" customFormat="1">
      <c r="B403" s="33"/>
      <c r="D403" s="136" t="s">
        <v>163</v>
      </c>
      <c r="F403" s="137" t="s">
        <v>563</v>
      </c>
      <c r="I403" s="138"/>
      <c r="L403" s="33"/>
      <c r="M403" s="139"/>
      <c r="T403" s="54"/>
      <c r="AT403" s="18" t="s">
        <v>163</v>
      </c>
      <c r="AU403" s="18" t="s">
        <v>80</v>
      </c>
    </row>
    <row r="404" spans="2:65" s="12" customFormat="1" ht="20.399999999999999">
      <c r="B404" s="140"/>
      <c r="D404" s="141" t="s">
        <v>165</v>
      </c>
      <c r="E404" s="142" t="s">
        <v>19</v>
      </c>
      <c r="F404" s="143" t="s">
        <v>564</v>
      </c>
      <c r="H404" s="142" t="s">
        <v>19</v>
      </c>
      <c r="I404" s="144"/>
      <c r="L404" s="140"/>
      <c r="M404" s="145"/>
      <c r="T404" s="146"/>
      <c r="AT404" s="142" t="s">
        <v>165</v>
      </c>
      <c r="AU404" s="142" t="s">
        <v>80</v>
      </c>
      <c r="AV404" s="12" t="s">
        <v>78</v>
      </c>
      <c r="AW404" s="12" t="s">
        <v>33</v>
      </c>
      <c r="AX404" s="12" t="s">
        <v>73</v>
      </c>
      <c r="AY404" s="142" t="s">
        <v>153</v>
      </c>
    </row>
    <row r="405" spans="2:65" s="12" customFormat="1">
      <c r="B405" s="140"/>
      <c r="D405" s="141" t="s">
        <v>165</v>
      </c>
      <c r="E405" s="142" t="s">
        <v>19</v>
      </c>
      <c r="F405" s="143" t="s">
        <v>565</v>
      </c>
      <c r="H405" s="142" t="s">
        <v>19</v>
      </c>
      <c r="I405" s="144"/>
      <c r="L405" s="140"/>
      <c r="M405" s="145"/>
      <c r="T405" s="146"/>
      <c r="AT405" s="142" t="s">
        <v>165</v>
      </c>
      <c r="AU405" s="142" t="s">
        <v>80</v>
      </c>
      <c r="AV405" s="12" t="s">
        <v>78</v>
      </c>
      <c r="AW405" s="12" t="s">
        <v>33</v>
      </c>
      <c r="AX405" s="12" t="s">
        <v>73</v>
      </c>
      <c r="AY405" s="142" t="s">
        <v>153</v>
      </c>
    </row>
    <row r="406" spans="2:65" s="13" customFormat="1">
      <c r="B406" s="147"/>
      <c r="D406" s="141" t="s">
        <v>165</v>
      </c>
      <c r="E406" s="148" t="s">
        <v>19</v>
      </c>
      <c r="F406" s="149" t="s">
        <v>566</v>
      </c>
      <c r="H406" s="150">
        <v>165</v>
      </c>
      <c r="I406" s="151"/>
      <c r="L406" s="147"/>
      <c r="M406" s="152"/>
      <c r="T406" s="153"/>
      <c r="AT406" s="148" t="s">
        <v>165</v>
      </c>
      <c r="AU406" s="148" t="s">
        <v>80</v>
      </c>
      <c r="AV406" s="13" t="s">
        <v>80</v>
      </c>
      <c r="AW406" s="13" t="s">
        <v>33</v>
      </c>
      <c r="AX406" s="13" t="s">
        <v>78</v>
      </c>
      <c r="AY406" s="148" t="s">
        <v>153</v>
      </c>
    </row>
    <row r="407" spans="2:65" s="11" customFormat="1" ht="22.95" customHeight="1">
      <c r="B407" s="111"/>
      <c r="D407" s="112" t="s">
        <v>72</v>
      </c>
      <c r="E407" s="121" t="s">
        <v>567</v>
      </c>
      <c r="F407" s="121" t="s">
        <v>568</v>
      </c>
      <c r="I407" s="114"/>
      <c r="J407" s="122">
        <f>BK407</f>
        <v>0</v>
      </c>
      <c r="L407" s="111"/>
      <c r="M407" s="116"/>
      <c r="P407" s="117">
        <f>SUM(P408:P461)</f>
        <v>0</v>
      </c>
      <c r="R407" s="117">
        <f>SUM(R408:R461)</f>
        <v>6.5033938299999994</v>
      </c>
      <c r="T407" s="118">
        <f>SUM(T408:T461)</f>
        <v>4.9000640000000013</v>
      </c>
      <c r="AR407" s="112" t="s">
        <v>78</v>
      </c>
      <c r="AT407" s="119" t="s">
        <v>72</v>
      </c>
      <c r="AU407" s="119" t="s">
        <v>78</v>
      </c>
      <c r="AY407" s="112" t="s">
        <v>153</v>
      </c>
      <c r="BK407" s="120">
        <f>SUM(BK408:BK461)</f>
        <v>0</v>
      </c>
    </row>
    <row r="408" spans="2:65" s="1" customFormat="1" ht="37.950000000000003" customHeight="1">
      <c r="B408" s="33"/>
      <c r="C408" s="123" t="s">
        <v>569</v>
      </c>
      <c r="D408" s="123" t="s">
        <v>156</v>
      </c>
      <c r="E408" s="124" t="s">
        <v>570</v>
      </c>
      <c r="F408" s="125" t="s">
        <v>571</v>
      </c>
      <c r="G408" s="126" t="s">
        <v>237</v>
      </c>
      <c r="H408" s="127">
        <v>2</v>
      </c>
      <c r="I408" s="128"/>
      <c r="J408" s="129">
        <f>ROUND(I408*H408,2)</f>
        <v>0</v>
      </c>
      <c r="K408" s="125" t="s">
        <v>160</v>
      </c>
      <c r="L408" s="33"/>
      <c r="M408" s="130" t="s">
        <v>19</v>
      </c>
      <c r="N408" s="131" t="s">
        <v>44</v>
      </c>
      <c r="P408" s="132">
        <f>O408*H408</f>
        <v>0</v>
      </c>
      <c r="Q408" s="132">
        <v>2.9929999999999998E-2</v>
      </c>
      <c r="R408" s="132">
        <f>Q408*H408</f>
        <v>5.9859999999999997E-2</v>
      </c>
      <c r="S408" s="132">
        <v>0</v>
      </c>
      <c r="T408" s="133">
        <f>S408*H408</f>
        <v>0</v>
      </c>
      <c r="AR408" s="134" t="s">
        <v>161</v>
      </c>
      <c r="AT408" s="134" t="s">
        <v>156</v>
      </c>
      <c r="AU408" s="134" t="s">
        <v>80</v>
      </c>
      <c r="AY408" s="18" t="s">
        <v>153</v>
      </c>
      <c r="BE408" s="135">
        <f>IF(N408="základní",J408,0)</f>
        <v>0</v>
      </c>
      <c r="BF408" s="135">
        <f>IF(N408="snížená",J408,0)</f>
        <v>0</v>
      </c>
      <c r="BG408" s="135">
        <f>IF(N408="zákl. přenesená",J408,0)</f>
        <v>0</v>
      </c>
      <c r="BH408" s="135">
        <f>IF(N408="sníž. přenesená",J408,0)</f>
        <v>0</v>
      </c>
      <c r="BI408" s="135">
        <f>IF(N408="nulová",J408,0)</f>
        <v>0</v>
      </c>
      <c r="BJ408" s="18" t="s">
        <v>78</v>
      </c>
      <c r="BK408" s="135">
        <f>ROUND(I408*H408,2)</f>
        <v>0</v>
      </c>
      <c r="BL408" s="18" t="s">
        <v>161</v>
      </c>
      <c r="BM408" s="134" t="s">
        <v>572</v>
      </c>
    </row>
    <row r="409" spans="2:65" s="1" customFormat="1">
      <c r="B409" s="33"/>
      <c r="D409" s="136" t="s">
        <v>163</v>
      </c>
      <c r="F409" s="137" t="s">
        <v>573</v>
      </c>
      <c r="I409" s="138"/>
      <c r="L409" s="33"/>
      <c r="M409" s="139"/>
      <c r="T409" s="54"/>
      <c r="AT409" s="18" t="s">
        <v>163</v>
      </c>
      <c r="AU409" s="18" t="s">
        <v>80</v>
      </c>
    </row>
    <row r="410" spans="2:65" s="12" customFormat="1">
      <c r="B410" s="140"/>
      <c r="D410" s="141" t="s">
        <v>165</v>
      </c>
      <c r="E410" s="142" t="s">
        <v>19</v>
      </c>
      <c r="F410" s="143" t="s">
        <v>574</v>
      </c>
      <c r="H410" s="142" t="s">
        <v>19</v>
      </c>
      <c r="I410" s="144"/>
      <c r="L410" s="140"/>
      <c r="M410" s="145"/>
      <c r="T410" s="146"/>
      <c r="AT410" s="142" t="s">
        <v>165</v>
      </c>
      <c r="AU410" s="142" t="s">
        <v>80</v>
      </c>
      <c r="AV410" s="12" t="s">
        <v>78</v>
      </c>
      <c r="AW410" s="12" t="s">
        <v>33</v>
      </c>
      <c r="AX410" s="12" t="s">
        <v>73</v>
      </c>
      <c r="AY410" s="142" t="s">
        <v>153</v>
      </c>
    </row>
    <row r="411" spans="2:65" s="13" customFormat="1">
      <c r="B411" s="147"/>
      <c r="D411" s="141" t="s">
        <v>165</v>
      </c>
      <c r="E411" s="148" t="s">
        <v>19</v>
      </c>
      <c r="F411" s="149" t="s">
        <v>80</v>
      </c>
      <c r="H411" s="150">
        <v>2</v>
      </c>
      <c r="I411" s="151"/>
      <c r="L411" s="147"/>
      <c r="M411" s="152"/>
      <c r="T411" s="153"/>
      <c r="AT411" s="148" t="s">
        <v>165</v>
      </c>
      <c r="AU411" s="148" t="s">
        <v>80</v>
      </c>
      <c r="AV411" s="13" t="s">
        <v>80</v>
      </c>
      <c r="AW411" s="13" t="s">
        <v>33</v>
      </c>
      <c r="AX411" s="13" t="s">
        <v>78</v>
      </c>
      <c r="AY411" s="148" t="s">
        <v>153</v>
      </c>
    </row>
    <row r="412" spans="2:65" s="1" customFormat="1" ht="33" customHeight="1">
      <c r="B412" s="33"/>
      <c r="C412" s="123" t="s">
        <v>575</v>
      </c>
      <c r="D412" s="123" t="s">
        <v>156</v>
      </c>
      <c r="E412" s="124" t="s">
        <v>576</v>
      </c>
      <c r="F412" s="125" t="s">
        <v>577</v>
      </c>
      <c r="G412" s="126" t="s">
        <v>326</v>
      </c>
      <c r="H412" s="127">
        <v>0.26400000000000001</v>
      </c>
      <c r="I412" s="128"/>
      <c r="J412" s="129">
        <f>ROUND(I412*H412,2)</f>
        <v>0</v>
      </c>
      <c r="K412" s="125" t="s">
        <v>160</v>
      </c>
      <c r="L412" s="33"/>
      <c r="M412" s="130" t="s">
        <v>19</v>
      </c>
      <c r="N412" s="131" t="s">
        <v>44</v>
      </c>
      <c r="P412" s="132">
        <f>O412*H412</f>
        <v>0</v>
      </c>
      <c r="Q412" s="132">
        <v>1.221E-2</v>
      </c>
      <c r="R412" s="132">
        <f>Q412*H412</f>
        <v>3.2234400000000002E-3</v>
      </c>
      <c r="S412" s="132">
        <v>0</v>
      </c>
      <c r="T412" s="133">
        <f>S412*H412</f>
        <v>0</v>
      </c>
      <c r="AR412" s="134" t="s">
        <v>161</v>
      </c>
      <c r="AT412" s="134" t="s">
        <v>156</v>
      </c>
      <c r="AU412" s="134" t="s">
        <v>80</v>
      </c>
      <c r="AY412" s="18" t="s">
        <v>153</v>
      </c>
      <c r="BE412" s="135">
        <f>IF(N412="základní",J412,0)</f>
        <v>0</v>
      </c>
      <c r="BF412" s="135">
        <f>IF(N412="snížená",J412,0)</f>
        <v>0</v>
      </c>
      <c r="BG412" s="135">
        <f>IF(N412="zákl. přenesená",J412,0)</f>
        <v>0</v>
      </c>
      <c r="BH412" s="135">
        <f>IF(N412="sníž. přenesená",J412,0)</f>
        <v>0</v>
      </c>
      <c r="BI412" s="135">
        <f>IF(N412="nulová",J412,0)</f>
        <v>0</v>
      </c>
      <c r="BJ412" s="18" t="s">
        <v>78</v>
      </c>
      <c r="BK412" s="135">
        <f>ROUND(I412*H412,2)</f>
        <v>0</v>
      </c>
      <c r="BL412" s="18" t="s">
        <v>161</v>
      </c>
      <c r="BM412" s="134" t="s">
        <v>578</v>
      </c>
    </row>
    <row r="413" spans="2:65" s="1" customFormat="1">
      <c r="B413" s="33"/>
      <c r="D413" s="136" t="s">
        <v>163</v>
      </c>
      <c r="F413" s="137" t="s">
        <v>579</v>
      </c>
      <c r="I413" s="138"/>
      <c r="L413" s="33"/>
      <c r="M413" s="139"/>
      <c r="T413" s="54"/>
      <c r="AT413" s="18" t="s">
        <v>163</v>
      </c>
      <c r="AU413" s="18" t="s">
        <v>80</v>
      </c>
    </row>
    <row r="414" spans="2:65" s="12" customFormat="1">
      <c r="B414" s="140"/>
      <c r="D414" s="141" t="s">
        <v>165</v>
      </c>
      <c r="E414" s="142" t="s">
        <v>19</v>
      </c>
      <c r="F414" s="143" t="s">
        <v>580</v>
      </c>
      <c r="H414" s="142" t="s">
        <v>19</v>
      </c>
      <c r="I414" s="144"/>
      <c r="L414" s="140"/>
      <c r="M414" s="145"/>
      <c r="T414" s="146"/>
      <c r="AT414" s="142" t="s">
        <v>165</v>
      </c>
      <c r="AU414" s="142" t="s">
        <v>80</v>
      </c>
      <c r="AV414" s="12" t="s">
        <v>78</v>
      </c>
      <c r="AW414" s="12" t="s">
        <v>33</v>
      </c>
      <c r="AX414" s="12" t="s">
        <v>73</v>
      </c>
      <c r="AY414" s="142" t="s">
        <v>153</v>
      </c>
    </row>
    <row r="415" spans="2:65" s="13" customFormat="1">
      <c r="B415" s="147"/>
      <c r="D415" s="141" t="s">
        <v>165</v>
      </c>
      <c r="E415" s="148" t="s">
        <v>19</v>
      </c>
      <c r="F415" s="149" t="s">
        <v>581</v>
      </c>
      <c r="H415" s="150">
        <v>0.26400000000000001</v>
      </c>
      <c r="I415" s="151"/>
      <c r="L415" s="147"/>
      <c r="M415" s="152"/>
      <c r="T415" s="153"/>
      <c r="AT415" s="148" t="s">
        <v>165</v>
      </c>
      <c r="AU415" s="148" t="s">
        <v>80</v>
      </c>
      <c r="AV415" s="13" t="s">
        <v>80</v>
      </c>
      <c r="AW415" s="13" t="s">
        <v>33</v>
      </c>
      <c r="AX415" s="13" t="s">
        <v>78</v>
      </c>
      <c r="AY415" s="148" t="s">
        <v>153</v>
      </c>
    </row>
    <row r="416" spans="2:65" s="1" customFormat="1" ht="21.75" customHeight="1">
      <c r="B416" s="33"/>
      <c r="C416" s="161" t="s">
        <v>226</v>
      </c>
      <c r="D416" s="161" t="s">
        <v>347</v>
      </c>
      <c r="E416" s="162" t="s">
        <v>582</v>
      </c>
      <c r="F416" s="163" t="s">
        <v>583</v>
      </c>
      <c r="G416" s="164" t="s">
        <v>326</v>
      </c>
      <c r="H416" s="165">
        <v>0.26400000000000001</v>
      </c>
      <c r="I416" s="166"/>
      <c r="J416" s="167">
        <f>ROUND(I416*H416,2)</f>
        <v>0</v>
      </c>
      <c r="K416" s="163" t="s">
        <v>160</v>
      </c>
      <c r="L416" s="168"/>
      <c r="M416" s="169" t="s">
        <v>19</v>
      </c>
      <c r="N416" s="170" t="s">
        <v>44</v>
      </c>
      <c r="P416" s="132">
        <f>O416*H416</f>
        <v>0</v>
      </c>
      <c r="Q416" s="132">
        <v>1</v>
      </c>
      <c r="R416" s="132">
        <f>Q416*H416</f>
        <v>0.26400000000000001</v>
      </c>
      <c r="S416" s="132">
        <v>0</v>
      </c>
      <c r="T416" s="133">
        <f>S416*H416</f>
        <v>0</v>
      </c>
      <c r="AR416" s="134" t="s">
        <v>212</v>
      </c>
      <c r="AT416" s="134" t="s">
        <v>347</v>
      </c>
      <c r="AU416" s="134" t="s">
        <v>80</v>
      </c>
      <c r="AY416" s="18" t="s">
        <v>153</v>
      </c>
      <c r="BE416" s="135">
        <f>IF(N416="základní",J416,0)</f>
        <v>0</v>
      </c>
      <c r="BF416" s="135">
        <f>IF(N416="snížená",J416,0)</f>
        <v>0</v>
      </c>
      <c r="BG416" s="135">
        <f>IF(N416="zákl. přenesená",J416,0)</f>
        <v>0</v>
      </c>
      <c r="BH416" s="135">
        <f>IF(N416="sníž. přenesená",J416,0)</f>
        <v>0</v>
      </c>
      <c r="BI416" s="135">
        <f>IF(N416="nulová",J416,0)</f>
        <v>0</v>
      </c>
      <c r="BJ416" s="18" t="s">
        <v>78</v>
      </c>
      <c r="BK416" s="135">
        <f>ROUND(I416*H416,2)</f>
        <v>0</v>
      </c>
      <c r="BL416" s="18" t="s">
        <v>161</v>
      </c>
      <c r="BM416" s="134" t="s">
        <v>584</v>
      </c>
    </row>
    <row r="417" spans="2:65" s="1" customFormat="1" ht="33" customHeight="1">
      <c r="B417" s="33"/>
      <c r="C417" s="123" t="s">
        <v>288</v>
      </c>
      <c r="D417" s="123" t="s">
        <v>156</v>
      </c>
      <c r="E417" s="124" t="s">
        <v>306</v>
      </c>
      <c r="F417" s="125" t="s">
        <v>307</v>
      </c>
      <c r="G417" s="126" t="s">
        <v>159</v>
      </c>
      <c r="H417" s="127">
        <v>2.3719999999999999</v>
      </c>
      <c r="I417" s="128"/>
      <c r="J417" s="129">
        <f>ROUND(I417*H417,2)</f>
        <v>0</v>
      </c>
      <c r="K417" s="125" t="s">
        <v>160</v>
      </c>
      <c r="L417" s="33"/>
      <c r="M417" s="130" t="s">
        <v>19</v>
      </c>
      <c r="N417" s="131" t="s">
        <v>44</v>
      </c>
      <c r="P417" s="132">
        <f>O417*H417</f>
        <v>0</v>
      </c>
      <c r="Q417" s="132">
        <v>2.5018699999999998</v>
      </c>
      <c r="R417" s="132">
        <f>Q417*H417</f>
        <v>5.9344356399999993</v>
      </c>
      <c r="S417" s="132">
        <v>0</v>
      </c>
      <c r="T417" s="133">
        <f>S417*H417</f>
        <v>0</v>
      </c>
      <c r="AR417" s="134" t="s">
        <v>161</v>
      </c>
      <c r="AT417" s="134" t="s">
        <v>156</v>
      </c>
      <c r="AU417" s="134" t="s">
        <v>80</v>
      </c>
      <c r="AY417" s="18" t="s">
        <v>153</v>
      </c>
      <c r="BE417" s="135">
        <f>IF(N417="základní",J417,0)</f>
        <v>0</v>
      </c>
      <c r="BF417" s="135">
        <f>IF(N417="snížená",J417,0)</f>
        <v>0</v>
      </c>
      <c r="BG417" s="135">
        <f>IF(N417="zákl. přenesená",J417,0)</f>
        <v>0</v>
      </c>
      <c r="BH417" s="135">
        <f>IF(N417="sníž. přenesená",J417,0)</f>
        <v>0</v>
      </c>
      <c r="BI417" s="135">
        <f>IF(N417="nulová",J417,0)</f>
        <v>0</v>
      </c>
      <c r="BJ417" s="18" t="s">
        <v>78</v>
      </c>
      <c r="BK417" s="135">
        <f>ROUND(I417*H417,2)</f>
        <v>0</v>
      </c>
      <c r="BL417" s="18" t="s">
        <v>161</v>
      </c>
      <c r="BM417" s="134" t="s">
        <v>585</v>
      </c>
    </row>
    <row r="418" spans="2:65" s="1" customFormat="1">
      <c r="B418" s="33"/>
      <c r="D418" s="136" t="s">
        <v>163</v>
      </c>
      <c r="F418" s="137" t="s">
        <v>309</v>
      </c>
      <c r="I418" s="138"/>
      <c r="L418" s="33"/>
      <c r="M418" s="139"/>
      <c r="T418" s="54"/>
      <c r="AT418" s="18" t="s">
        <v>163</v>
      </c>
      <c r="AU418" s="18" t="s">
        <v>80</v>
      </c>
    </row>
    <row r="419" spans="2:65" s="12" customFormat="1" ht="20.399999999999999">
      <c r="B419" s="140"/>
      <c r="D419" s="141" t="s">
        <v>165</v>
      </c>
      <c r="E419" s="142" t="s">
        <v>19</v>
      </c>
      <c r="F419" s="143" t="s">
        <v>586</v>
      </c>
      <c r="H419" s="142" t="s">
        <v>19</v>
      </c>
      <c r="I419" s="144"/>
      <c r="L419" s="140"/>
      <c r="M419" s="145"/>
      <c r="T419" s="146"/>
      <c r="AT419" s="142" t="s">
        <v>165</v>
      </c>
      <c r="AU419" s="142" t="s">
        <v>80</v>
      </c>
      <c r="AV419" s="12" t="s">
        <v>78</v>
      </c>
      <c r="AW419" s="12" t="s">
        <v>33</v>
      </c>
      <c r="AX419" s="12" t="s">
        <v>73</v>
      </c>
      <c r="AY419" s="142" t="s">
        <v>153</v>
      </c>
    </row>
    <row r="420" spans="2:65" s="12" customFormat="1">
      <c r="B420" s="140"/>
      <c r="D420" s="141" t="s">
        <v>165</v>
      </c>
      <c r="E420" s="142" t="s">
        <v>19</v>
      </c>
      <c r="F420" s="143" t="s">
        <v>587</v>
      </c>
      <c r="H420" s="142" t="s">
        <v>19</v>
      </c>
      <c r="I420" s="144"/>
      <c r="L420" s="140"/>
      <c r="M420" s="145"/>
      <c r="T420" s="146"/>
      <c r="AT420" s="142" t="s">
        <v>165</v>
      </c>
      <c r="AU420" s="142" t="s">
        <v>80</v>
      </c>
      <c r="AV420" s="12" t="s">
        <v>78</v>
      </c>
      <c r="AW420" s="12" t="s">
        <v>33</v>
      </c>
      <c r="AX420" s="12" t="s">
        <v>73</v>
      </c>
      <c r="AY420" s="142" t="s">
        <v>153</v>
      </c>
    </row>
    <row r="421" spans="2:65" s="13" customFormat="1">
      <c r="B421" s="147"/>
      <c r="D421" s="141" t="s">
        <v>165</v>
      </c>
      <c r="E421" s="148" t="s">
        <v>19</v>
      </c>
      <c r="F421" s="149" t="s">
        <v>588</v>
      </c>
      <c r="H421" s="150">
        <v>2.3719999999999999</v>
      </c>
      <c r="I421" s="151"/>
      <c r="L421" s="147"/>
      <c r="M421" s="152"/>
      <c r="T421" s="153"/>
      <c r="AT421" s="148" t="s">
        <v>165</v>
      </c>
      <c r="AU421" s="148" t="s">
        <v>80</v>
      </c>
      <c r="AV421" s="13" t="s">
        <v>80</v>
      </c>
      <c r="AW421" s="13" t="s">
        <v>33</v>
      </c>
      <c r="AX421" s="13" t="s">
        <v>78</v>
      </c>
      <c r="AY421" s="148" t="s">
        <v>153</v>
      </c>
    </row>
    <row r="422" spans="2:65" s="1" customFormat="1" ht="37.950000000000003" customHeight="1">
      <c r="B422" s="33"/>
      <c r="C422" s="123" t="s">
        <v>295</v>
      </c>
      <c r="D422" s="123" t="s">
        <v>156</v>
      </c>
      <c r="E422" s="124" t="s">
        <v>313</v>
      </c>
      <c r="F422" s="125" t="s">
        <v>314</v>
      </c>
      <c r="G422" s="126" t="s">
        <v>159</v>
      </c>
      <c r="H422" s="127">
        <v>2.3719999999999999</v>
      </c>
      <c r="I422" s="128"/>
      <c r="J422" s="129">
        <f>ROUND(I422*H422,2)</f>
        <v>0</v>
      </c>
      <c r="K422" s="125" t="s">
        <v>160</v>
      </c>
      <c r="L422" s="33"/>
      <c r="M422" s="130" t="s">
        <v>19</v>
      </c>
      <c r="N422" s="131" t="s">
        <v>44</v>
      </c>
      <c r="P422" s="132">
        <f>O422*H422</f>
        <v>0</v>
      </c>
      <c r="Q422" s="132">
        <v>0</v>
      </c>
      <c r="R422" s="132">
        <f>Q422*H422</f>
        <v>0</v>
      </c>
      <c r="S422" s="132">
        <v>0</v>
      </c>
      <c r="T422" s="133">
        <f>S422*H422</f>
        <v>0</v>
      </c>
      <c r="AR422" s="134" t="s">
        <v>161</v>
      </c>
      <c r="AT422" s="134" t="s">
        <v>156</v>
      </c>
      <c r="AU422" s="134" t="s">
        <v>80</v>
      </c>
      <c r="AY422" s="18" t="s">
        <v>153</v>
      </c>
      <c r="BE422" s="135">
        <f>IF(N422="základní",J422,0)</f>
        <v>0</v>
      </c>
      <c r="BF422" s="135">
        <f>IF(N422="snížená",J422,0)</f>
        <v>0</v>
      </c>
      <c r="BG422" s="135">
        <f>IF(N422="zákl. přenesená",J422,0)</f>
        <v>0</v>
      </c>
      <c r="BH422" s="135">
        <f>IF(N422="sníž. přenesená",J422,0)</f>
        <v>0</v>
      </c>
      <c r="BI422" s="135">
        <f>IF(N422="nulová",J422,0)</f>
        <v>0</v>
      </c>
      <c r="BJ422" s="18" t="s">
        <v>78</v>
      </c>
      <c r="BK422" s="135">
        <f>ROUND(I422*H422,2)</f>
        <v>0</v>
      </c>
      <c r="BL422" s="18" t="s">
        <v>161</v>
      </c>
      <c r="BM422" s="134" t="s">
        <v>589</v>
      </c>
    </row>
    <row r="423" spans="2:65" s="1" customFormat="1">
      <c r="B423" s="33"/>
      <c r="D423" s="136" t="s">
        <v>163</v>
      </c>
      <c r="F423" s="137" t="s">
        <v>316</v>
      </c>
      <c r="I423" s="138"/>
      <c r="L423" s="33"/>
      <c r="M423" s="139"/>
      <c r="T423" s="54"/>
      <c r="AT423" s="18" t="s">
        <v>163</v>
      </c>
      <c r="AU423" s="18" t="s">
        <v>80</v>
      </c>
    </row>
    <row r="424" spans="2:65" s="1" customFormat="1" ht="44.25" customHeight="1">
      <c r="B424" s="33"/>
      <c r="C424" s="123" t="s">
        <v>333</v>
      </c>
      <c r="D424" s="123" t="s">
        <v>156</v>
      </c>
      <c r="E424" s="124" t="s">
        <v>319</v>
      </c>
      <c r="F424" s="125" t="s">
        <v>320</v>
      </c>
      <c r="G424" s="126" t="s">
        <v>159</v>
      </c>
      <c r="H424" s="127">
        <v>2.3719999999999999</v>
      </c>
      <c r="I424" s="128"/>
      <c r="J424" s="129">
        <f>ROUND(I424*H424,2)</f>
        <v>0</v>
      </c>
      <c r="K424" s="125" t="s">
        <v>160</v>
      </c>
      <c r="L424" s="33"/>
      <c r="M424" s="130" t="s">
        <v>19</v>
      </c>
      <c r="N424" s="131" t="s">
        <v>44</v>
      </c>
      <c r="P424" s="132">
        <f>O424*H424</f>
        <v>0</v>
      </c>
      <c r="Q424" s="132">
        <v>0</v>
      </c>
      <c r="R424" s="132">
        <f>Q424*H424</f>
        <v>0</v>
      </c>
      <c r="S424" s="132">
        <v>0</v>
      </c>
      <c r="T424" s="133">
        <f>S424*H424</f>
        <v>0</v>
      </c>
      <c r="AR424" s="134" t="s">
        <v>161</v>
      </c>
      <c r="AT424" s="134" t="s">
        <v>156</v>
      </c>
      <c r="AU424" s="134" t="s">
        <v>80</v>
      </c>
      <c r="AY424" s="18" t="s">
        <v>153</v>
      </c>
      <c r="BE424" s="135">
        <f>IF(N424="základní",J424,0)</f>
        <v>0</v>
      </c>
      <c r="BF424" s="135">
        <f>IF(N424="snížená",J424,0)</f>
        <v>0</v>
      </c>
      <c r="BG424" s="135">
        <f>IF(N424="zákl. přenesená",J424,0)</f>
        <v>0</v>
      </c>
      <c r="BH424" s="135">
        <f>IF(N424="sníž. přenesená",J424,0)</f>
        <v>0</v>
      </c>
      <c r="BI424" s="135">
        <f>IF(N424="nulová",J424,0)</f>
        <v>0</v>
      </c>
      <c r="BJ424" s="18" t="s">
        <v>78</v>
      </c>
      <c r="BK424" s="135">
        <f>ROUND(I424*H424,2)</f>
        <v>0</v>
      </c>
      <c r="BL424" s="18" t="s">
        <v>161</v>
      </c>
      <c r="BM424" s="134" t="s">
        <v>590</v>
      </c>
    </row>
    <row r="425" spans="2:65" s="1" customFormat="1">
      <c r="B425" s="33"/>
      <c r="D425" s="136" t="s">
        <v>163</v>
      </c>
      <c r="F425" s="137" t="s">
        <v>322</v>
      </c>
      <c r="I425" s="138"/>
      <c r="L425" s="33"/>
      <c r="M425" s="139"/>
      <c r="T425" s="54"/>
      <c r="AT425" s="18" t="s">
        <v>163</v>
      </c>
      <c r="AU425" s="18" t="s">
        <v>80</v>
      </c>
    </row>
    <row r="426" spans="2:65" s="1" customFormat="1" ht="21.75" customHeight="1">
      <c r="B426" s="33"/>
      <c r="C426" s="123" t="s">
        <v>591</v>
      </c>
      <c r="D426" s="123" t="s">
        <v>156</v>
      </c>
      <c r="E426" s="124" t="s">
        <v>324</v>
      </c>
      <c r="F426" s="125" t="s">
        <v>325</v>
      </c>
      <c r="G426" s="126" t="s">
        <v>326</v>
      </c>
      <c r="H426" s="127">
        <v>0.17499999999999999</v>
      </c>
      <c r="I426" s="128"/>
      <c r="J426" s="129">
        <f>ROUND(I426*H426,2)</f>
        <v>0</v>
      </c>
      <c r="K426" s="125" t="s">
        <v>160</v>
      </c>
      <c r="L426" s="33"/>
      <c r="M426" s="130" t="s">
        <v>19</v>
      </c>
      <c r="N426" s="131" t="s">
        <v>44</v>
      </c>
      <c r="P426" s="132">
        <f>O426*H426</f>
        <v>0</v>
      </c>
      <c r="Q426" s="132">
        <v>1.06277</v>
      </c>
      <c r="R426" s="132">
        <f>Q426*H426</f>
        <v>0.18598474999999998</v>
      </c>
      <c r="S426" s="132">
        <v>0</v>
      </c>
      <c r="T426" s="133">
        <f>S426*H426</f>
        <v>0</v>
      </c>
      <c r="AR426" s="134" t="s">
        <v>161</v>
      </c>
      <c r="AT426" s="134" t="s">
        <v>156</v>
      </c>
      <c r="AU426" s="134" t="s">
        <v>80</v>
      </c>
      <c r="AY426" s="18" t="s">
        <v>153</v>
      </c>
      <c r="BE426" s="135">
        <f>IF(N426="základní",J426,0)</f>
        <v>0</v>
      </c>
      <c r="BF426" s="135">
        <f>IF(N426="snížená",J426,0)</f>
        <v>0</v>
      </c>
      <c r="BG426" s="135">
        <f>IF(N426="zákl. přenesená",J426,0)</f>
        <v>0</v>
      </c>
      <c r="BH426" s="135">
        <f>IF(N426="sníž. přenesená",J426,0)</f>
        <v>0</v>
      </c>
      <c r="BI426" s="135">
        <f>IF(N426="nulová",J426,0)</f>
        <v>0</v>
      </c>
      <c r="BJ426" s="18" t="s">
        <v>78</v>
      </c>
      <c r="BK426" s="135">
        <f>ROUND(I426*H426,2)</f>
        <v>0</v>
      </c>
      <c r="BL426" s="18" t="s">
        <v>161</v>
      </c>
      <c r="BM426" s="134" t="s">
        <v>592</v>
      </c>
    </row>
    <row r="427" spans="2:65" s="1" customFormat="1">
      <c r="B427" s="33"/>
      <c r="D427" s="136" t="s">
        <v>163</v>
      </c>
      <c r="F427" s="137" t="s">
        <v>328</v>
      </c>
      <c r="I427" s="138"/>
      <c r="L427" s="33"/>
      <c r="M427" s="139"/>
      <c r="T427" s="54"/>
      <c r="AT427" s="18" t="s">
        <v>163</v>
      </c>
      <c r="AU427" s="18" t="s">
        <v>80</v>
      </c>
    </row>
    <row r="428" spans="2:65" s="12" customFormat="1" ht="20.399999999999999">
      <c r="B428" s="140"/>
      <c r="D428" s="141" t="s">
        <v>165</v>
      </c>
      <c r="E428" s="142" t="s">
        <v>19</v>
      </c>
      <c r="F428" s="143" t="s">
        <v>331</v>
      </c>
      <c r="H428" s="142" t="s">
        <v>19</v>
      </c>
      <c r="I428" s="144"/>
      <c r="L428" s="140"/>
      <c r="M428" s="145"/>
      <c r="T428" s="146"/>
      <c r="AT428" s="142" t="s">
        <v>165</v>
      </c>
      <c r="AU428" s="142" t="s">
        <v>80</v>
      </c>
      <c r="AV428" s="12" t="s">
        <v>78</v>
      </c>
      <c r="AW428" s="12" t="s">
        <v>33</v>
      </c>
      <c r="AX428" s="12" t="s">
        <v>73</v>
      </c>
      <c r="AY428" s="142" t="s">
        <v>153</v>
      </c>
    </row>
    <row r="429" spans="2:65" s="13" customFormat="1">
      <c r="B429" s="147"/>
      <c r="D429" s="141" t="s">
        <v>165</v>
      </c>
      <c r="E429" s="148" t="s">
        <v>19</v>
      </c>
      <c r="F429" s="149" t="s">
        <v>593</v>
      </c>
      <c r="H429" s="150">
        <v>0.17499999999999999</v>
      </c>
      <c r="I429" s="151"/>
      <c r="L429" s="147"/>
      <c r="M429" s="152"/>
      <c r="T429" s="153"/>
      <c r="AT429" s="148" t="s">
        <v>165</v>
      </c>
      <c r="AU429" s="148" t="s">
        <v>80</v>
      </c>
      <c r="AV429" s="13" t="s">
        <v>80</v>
      </c>
      <c r="AW429" s="13" t="s">
        <v>33</v>
      </c>
      <c r="AX429" s="13" t="s">
        <v>78</v>
      </c>
      <c r="AY429" s="148" t="s">
        <v>153</v>
      </c>
    </row>
    <row r="430" spans="2:65" s="1" customFormat="1" ht="24.15" customHeight="1">
      <c r="B430" s="33"/>
      <c r="C430" s="123" t="s">
        <v>594</v>
      </c>
      <c r="D430" s="123" t="s">
        <v>156</v>
      </c>
      <c r="E430" s="124" t="s">
        <v>477</v>
      </c>
      <c r="F430" s="125" t="s">
        <v>478</v>
      </c>
      <c r="G430" s="126" t="s">
        <v>159</v>
      </c>
      <c r="H430" s="127">
        <v>2.1560000000000001</v>
      </c>
      <c r="I430" s="128"/>
      <c r="J430" s="129">
        <f>ROUND(I430*H430,2)</f>
        <v>0</v>
      </c>
      <c r="K430" s="125" t="s">
        <v>160</v>
      </c>
      <c r="L430" s="33"/>
      <c r="M430" s="130" t="s">
        <v>19</v>
      </c>
      <c r="N430" s="131" t="s">
        <v>44</v>
      </c>
      <c r="P430" s="132">
        <f>O430*H430</f>
        <v>0</v>
      </c>
      <c r="Q430" s="132">
        <v>0</v>
      </c>
      <c r="R430" s="132">
        <f>Q430*H430</f>
        <v>0</v>
      </c>
      <c r="S430" s="132">
        <v>2.2000000000000002</v>
      </c>
      <c r="T430" s="133">
        <f>S430*H430</f>
        <v>4.7432000000000007</v>
      </c>
      <c r="AR430" s="134" t="s">
        <v>161</v>
      </c>
      <c r="AT430" s="134" t="s">
        <v>156</v>
      </c>
      <c r="AU430" s="134" t="s">
        <v>80</v>
      </c>
      <c r="AY430" s="18" t="s">
        <v>153</v>
      </c>
      <c r="BE430" s="135">
        <f>IF(N430="základní",J430,0)</f>
        <v>0</v>
      </c>
      <c r="BF430" s="135">
        <f>IF(N430="snížená",J430,0)</f>
        <v>0</v>
      </c>
      <c r="BG430" s="135">
        <f>IF(N430="zákl. přenesená",J430,0)</f>
        <v>0</v>
      </c>
      <c r="BH430" s="135">
        <f>IF(N430="sníž. přenesená",J430,0)</f>
        <v>0</v>
      </c>
      <c r="BI430" s="135">
        <f>IF(N430="nulová",J430,0)</f>
        <v>0</v>
      </c>
      <c r="BJ430" s="18" t="s">
        <v>78</v>
      </c>
      <c r="BK430" s="135">
        <f>ROUND(I430*H430,2)</f>
        <v>0</v>
      </c>
      <c r="BL430" s="18" t="s">
        <v>161</v>
      </c>
      <c r="BM430" s="134" t="s">
        <v>595</v>
      </c>
    </row>
    <row r="431" spans="2:65" s="1" customFormat="1">
      <c r="B431" s="33"/>
      <c r="D431" s="136" t="s">
        <v>163</v>
      </c>
      <c r="F431" s="137" t="s">
        <v>480</v>
      </c>
      <c r="I431" s="138"/>
      <c r="L431" s="33"/>
      <c r="M431" s="139"/>
      <c r="T431" s="54"/>
      <c r="AT431" s="18" t="s">
        <v>163</v>
      </c>
      <c r="AU431" s="18" t="s">
        <v>80</v>
      </c>
    </row>
    <row r="432" spans="2:65" s="12" customFormat="1" ht="20.399999999999999">
      <c r="B432" s="140"/>
      <c r="D432" s="141" t="s">
        <v>165</v>
      </c>
      <c r="E432" s="142" t="s">
        <v>19</v>
      </c>
      <c r="F432" s="143" t="s">
        <v>596</v>
      </c>
      <c r="H432" s="142" t="s">
        <v>19</v>
      </c>
      <c r="I432" s="144"/>
      <c r="L432" s="140"/>
      <c r="M432" s="145"/>
      <c r="T432" s="146"/>
      <c r="AT432" s="142" t="s">
        <v>165</v>
      </c>
      <c r="AU432" s="142" t="s">
        <v>80</v>
      </c>
      <c r="AV432" s="12" t="s">
        <v>78</v>
      </c>
      <c r="AW432" s="12" t="s">
        <v>33</v>
      </c>
      <c r="AX432" s="12" t="s">
        <v>73</v>
      </c>
      <c r="AY432" s="142" t="s">
        <v>153</v>
      </c>
    </row>
    <row r="433" spans="2:65" s="12" customFormat="1" ht="20.399999999999999">
      <c r="B433" s="140"/>
      <c r="D433" s="141" t="s">
        <v>165</v>
      </c>
      <c r="E433" s="142" t="s">
        <v>19</v>
      </c>
      <c r="F433" s="143" t="s">
        <v>597</v>
      </c>
      <c r="H433" s="142" t="s">
        <v>19</v>
      </c>
      <c r="I433" s="144"/>
      <c r="L433" s="140"/>
      <c r="M433" s="145"/>
      <c r="T433" s="146"/>
      <c r="AT433" s="142" t="s">
        <v>165</v>
      </c>
      <c r="AU433" s="142" t="s">
        <v>80</v>
      </c>
      <c r="AV433" s="12" t="s">
        <v>78</v>
      </c>
      <c r="AW433" s="12" t="s">
        <v>33</v>
      </c>
      <c r="AX433" s="12" t="s">
        <v>73</v>
      </c>
      <c r="AY433" s="142" t="s">
        <v>153</v>
      </c>
    </row>
    <row r="434" spans="2:65" s="13" customFormat="1">
      <c r="B434" s="147"/>
      <c r="D434" s="141" t="s">
        <v>165</v>
      </c>
      <c r="E434" s="148" t="s">
        <v>19</v>
      </c>
      <c r="F434" s="149" t="s">
        <v>598</v>
      </c>
      <c r="H434" s="150">
        <v>2.1560000000000001</v>
      </c>
      <c r="I434" s="151"/>
      <c r="L434" s="147"/>
      <c r="M434" s="152"/>
      <c r="T434" s="153"/>
      <c r="AT434" s="148" t="s">
        <v>165</v>
      </c>
      <c r="AU434" s="148" t="s">
        <v>80</v>
      </c>
      <c r="AV434" s="13" t="s">
        <v>80</v>
      </c>
      <c r="AW434" s="13" t="s">
        <v>33</v>
      </c>
      <c r="AX434" s="13" t="s">
        <v>78</v>
      </c>
      <c r="AY434" s="148" t="s">
        <v>153</v>
      </c>
    </row>
    <row r="435" spans="2:65" s="1" customFormat="1" ht="33" customHeight="1">
      <c r="B435" s="33"/>
      <c r="C435" s="123" t="s">
        <v>599</v>
      </c>
      <c r="D435" s="123" t="s">
        <v>156</v>
      </c>
      <c r="E435" s="124" t="s">
        <v>600</v>
      </c>
      <c r="F435" s="125" t="s">
        <v>601</v>
      </c>
      <c r="G435" s="126" t="s">
        <v>159</v>
      </c>
      <c r="H435" s="127">
        <v>2.1560000000000001</v>
      </c>
      <c r="I435" s="128"/>
      <c r="J435" s="129">
        <f>ROUND(I435*H435,2)</f>
        <v>0</v>
      </c>
      <c r="K435" s="125" t="s">
        <v>160</v>
      </c>
      <c r="L435" s="33"/>
      <c r="M435" s="130" t="s">
        <v>19</v>
      </c>
      <c r="N435" s="131" t="s">
        <v>44</v>
      </c>
      <c r="P435" s="132">
        <f>O435*H435</f>
        <v>0</v>
      </c>
      <c r="Q435" s="132">
        <v>0</v>
      </c>
      <c r="R435" s="132">
        <f>Q435*H435</f>
        <v>0</v>
      </c>
      <c r="S435" s="132">
        <v>4.3999999999999997E-2</v>
      </c>
      <c r="T435" s="133">
        <f>S435*H435</f>
        <v>9.4864000000000004E-2</v>
      </c>
      <c r="AR435" s="134" t="s">
        <v>161</v>
      </c>
      <c r="AT435" s="134" t="s">
        <v>156</v>
      </c>
      <c r="AU435" s="134" t="s">
        <v>80</v>
      </c>
      <c r="AY435" s="18" t="s">
        <v>153</v>
      </c>
      <c r="BE435" s="135">
        <f>IF(N435="základní",J435,0)</f>
        <v>0</v>
      </c>
      <c r="BF435" s="135">
        <f>IF(N435="snížená",J435,0)</f>
        <v>0</v>
      </c>
      <c r="BG435" s="135">
        <f>IF(N435="zákl. přenesená",J435,0)</f>
        <v>0</v>
      </c>
      <c r="BH435" s="135">
        <f>IF(N435="sníž. přenesená",J435,0)</f>
        <v>0</v>
      </c>
      <c r="BI435" s="135">
        <f>IF(N435="nulová",J435,0)</f>
        <v>0</v>
      </c>
      <c r="BJ435" s="18" t="s">
        <v>78</v>
      </c>
      <c r="BK435" s="135">
        <f>ROUND(I435*H435,2)</f>
        <v>0</v>
      </c>
      <c r="BL435" s="18" t="s">
        <v>161</v>
      </c>
      <c r="BM435" s="134" t="s">
        <v>602</v>
      </c>
    </row>
    <row r="436" spans="2:65" s="1" customFormat="1">
      <c r="B436" s="33"/>
      <c r="D436" s="136" t="s">
        <v>163</v>
      </c>
      <c r="F436" s="137" t="s">
        <v>603</v>
      </c>
      <c r="I436" s="138"/>
      <c r="L436" s="33"/>
      <c r="M436" s="139"/>
      <c r="T436" s="54"/>
      <c r="AT436" s="18" t="s">
        <v>163</v>
      </c>
      <c r="AU436" s="18" t="s">
        <v>80</v>
      </c>
    </row>
    <row r="437" spans="2:65" s="12" customFormat="1" ht="20.399999999999999">
      <c r="B437" s="140"/>
      <c r="D437" s="141" t="s">
        <v>165</v>
      </c>
      <c r="E437" s="142" t="s">
        <v>19</v>
      </c>
      <c r="F437" s="143" t="s">
        <v>596</v>
      </c>
      <c r="H437" s="142" t="s">
        <v>19</v>
      </c>
      <c r="I437" s="144"/>
      <c r="L437" s="140"/>
      <c r="M437" s="145"/>
      <c r="T437" s="146"/>
      <c r="AT437" s="142" t="s">
        <v>165</v>
      </c>
      <c r="AU437" s="142" t="s">
        <v>80</v>
      </c>
      <c r="AV437" s="12" t="s">
        <v>78</v>
      </c>
      <c r="AW437" s="12" t="s">
        <v>33</v>
      </c>
      <c r="AX437" s="12" t="s">
        <v>73</v>
      </c>
      <c r="AY437" s="142" t="s">
        <v>153</v>
      </c>
    </row>
    <row r="438" spans="2:65" s="12" customFormat="1">
      <c r="B438" s="140"/>
      <c r="D438" s="141" t="s">
        <v>165</v>
      </c>
      <c r="E438" s="142" t="s">
        <v>19</v>
      </c>
      <c r="F438" s="143" t="s">
        <v>604</v>
      </c>
      <c r="H438" s="142" t="s">
        <v>19</v>
      </c>
      <c r="I438" s="144"/>
      <c r="L438" s="140"/>
      <c r="M438" s="145"/>
      <c r="T438" s="146"/>
      <c r="AT438" s="142" t="s">
        <v>165</v>
      </c>
      <c r="AU438" s="142" t="s">
        <v>80</v>
      </c>
      <c r="AV438" s="12" t="s">
        <v>78</v>
      </c>
      <c r="AW438" s="12" t="s">
        <v>33</v>
      </c>
      <c r="AX438" s="12" t="s">
        <v>73</v>
      </c>
      <c r="AY438" s="142" t="s">
        <v>153</v>
      </c>
    </row>
    <row r="439" spans="2:65" s="13" customFormat="1">
      <c r="B439" s="147"/>
      <c r="D439" s="141" t="s">
        <v>165</v>
      </c>
      <c r="E439" s="148" t="s">
        <v>19</v>
      </c>
      <c r="F439" s="149" t="s">
        <v>598</v>
      </c>
      <c r="H439" s="150">
        <v>2.1560000000000001</v>
      </c>
      <c r="I439" s="151"/>
      <c r="L439" s="147"/>
      <c r="M439" s="152"/>
      <c r="T439" s="153"/>
      <c r="AT439" s="148" t="s">
        <v>165</v>
      </c>
      <c r="AU439" s="148" t="s">
        <v>80</v>
      </c>
      <c r="AV439" s="13" t="s">
        <v>80</v>
      </c>
      <c r="AW439" s="13" t="s">
        <v>33</v>
      </c>
      <c r="AX439" s="13" t="s">
        <v>78</v>
      </c>
      <c r="AY439" s="148" t="s">
        <v>153</v>
      </c>
    </row>
    <row r="440" spans="2:65" s="1" customFormat="1" ht="37.950000000000003" customHeight="1">
      <c r="B440" s="33"/>
      <c r="C440" s="123" t="s">
        <v>605</v>
      </c>
      <c r="D440" s="123" t="s">
        <v>156</v>
      </c>
      <c r="E440" s="124" t="s">
        <v>606</v>
      </c>
      <c r="F440" s="125" t="s">
        <v>607</v>
      </c>
      <c r="G440" s="126" t="s">
        <v>237</v>
      </c>
      <c r="H440" s="127">
        <v>2</v>
      </c>
      <c r="I440" s="128"/>
      <c r="J440" s="129">
        <f>ROUND(I440*H440,2)</f>
        <v>0</v>
      </c>
      <c r="K440" s="125" t="s">
        <v>160</v>
      </c>
      <c r="L440" s="33"/>
      <c r="M440" s="130" t="s">
        <v>19</v>
      </c>
      <c r="N440" s="131" t="s">
        <v>44</v>
      </c>
      <c r="P440" s="132">
        <f>O440*H440</f>
        <v>0</v>
      </c>
      <c r="Q440" s="132">
        <v>0</v>
      </c>
      <c r="R440" s="132">
        <f>Q440*H440</f>
        <v>0</v>
      </c>
      <c r="S440" s="132">
        <v>3.1E-2</v>
      </c>
      <c r="T440" s="133">
        <f>S440*H440</f>
        <v>6.2E-2</v>
      </c>
      <c r="AR440" s="134" t="s">
        <v>161</v>
      </c>
      <c r="AT440" s="134" t="s">
        <v>156</v>
      </c>
      <c r="AU440" s="134" t="s">
        <v>80</v>
      </c>
      <c r="AY440" s="18" t="s">
        <v>153</v>
      </c>
      <c r="BE440" s="135">
        <f>IF(N440="základní",J440,0)</f>
        <v>0</v>
      </c>
      <c r="BF440" s="135">
        <f>IF(N440="snížená",J440,0)</f>
        <v>0</v>
      </c>
      <c r="BG440" s="135">
        <f>IF(N440="zákl. přenesená",J440,0)</f>
        <v>0</v>
      </c>
      <c r="BH440" s="135">
        <f>IF(N440="sníž. přenesená",J440,0)</f>
        <v>0</v>
      </c>
      <c r="BI440" s="135">
        <f>IF(N440="nulová",J440,0)</f>
        <v>0</v>
      </c>
      <c r="BJ440" s="18" t="s">
        <v>78</v>
      </c>
      <c r="BK440" s="135">
        <f>ROUND(I440*H440,2)</f>
        <v>0</v>
      </c>
      <c r="BL440" s="18" t="s">
        <v>161</v>
      </c>
      <c r="BM440" s="134" t="s">
        <v>608</v>
      </c>
    </row>
    <row r="441" spans="2:65" s="1" customFormat="1">
      <c r="B441" s="33"/>
      <c r="D441" s="136" t="s">
        <v>163</v>
      </c>
      <c r="F441" s="137" t="s">
        <v>609</v>
      </c>
      <c r="I441" s="138"/>
      <c r="L441" s="33"/>
      <c r="M441" s="139"/>
      <c r="T441" s="54"/>
      <c r="AT441" s="18" t="s">
        <v>163</v>
      </c>
      <c r="AU441" s="18" t="s">
        <v>80</v>
      </c>
    </row>
    <row r="442" spans="2:65" s="12" customFormat="1" ht="20.399999999999999">
      <c r="B442" s="140"/>
      <c r="D442" s="141" t="s">
        <v>165</v>
      </c>
      <c r="E442" s="142" t="s">
        <v>19</v>
      </c>
      <c r="F442" s="143" t="s">
        <v>596</v>
      </c>
      <c r="H442" s="142" t="s">
        <v>19</v>
      </c>
      <c r="I442" s="144"/>
      <c r="L442" s="140"/>
      <c r="M442" s="145"/>
      <c r="T442" s="146"/>
      <c r="AT442" s="142" t="s">
        <v>165</v>
      </c>
      <c r="AU442" s="142" t="s">
        <v>80</v>
      </c>
      <c r="AV442" s="12" t="s">
        <v>78</v>
      </c>
      <c r="AW442" s="12" t="s">
        <v>33</v>
      </c>
      <c r="AX442" s="12" t="s">
        <v>73</v>
      </c>
      <c r="AY442" s="142" t="s">
        <v>153</v>
      </c>
    </row>
    <row r="443" spans="2:65" s="12" customFormat="1">
      <c r="B443" s="140"/>
      <c r="D443" s="141" t="s">
        <v>165</v>
      </c>
      <c r="E443" s="142" t="s">
        <v>19</v>
      </c>
      <c r="F443" s="143" t="s">
        <v>610</v>
      </c>
      <c r="H443" s="142" t="s">
        <v>19</v>
      </c>
      <c r="I443" s="144"/>
      <c r="L443" s="140"/>
      <c r="M443" s="145"/>
      <c r="T443" s="146"/>
      <c r="AT443" s="142" t="s">
        <v>165</v>
      </c>
      <c r="AU443" s="142" t="s">
        <v>80</v>
      </c>
      <c r="AV443" s="12" t="s">
        <v>78</v>
      </c>
      <c r="AW443" s="12" t="s">
        <v>33</v>
      </c>
      <c r="AX443" s="12" t="s">
        <v>73</v>
      </c>
      <c r="AY443" s="142" t="s">
        <v>153</v>
      </c>
    </row>
    <row r="444" spans="2:65" s="13" customFormat="1">
      <c r="B444" s="147"/>
      <c r="D444" s="141" t="s">
        <v>165</v>
      </c>
      <c r="E444" s="148" t="s">
        <v>19</v>
      </c>
      <c r="F444" s="149" t="s">
        <v>80</v>
      </c>
      <c r="H444" s="150">
        <v>2</v>
      </c>
      <c r="I444" s="151"/>
      <c r="L444" s="147"/>
      <c r="M444" s="152"/>
      <c r="T444" s="153"/>
      <c r="AT444" s="148" t="s">
        <v>165</v>
      </c>
      <c r="AU444" s="148" t="s">
        <v>80</v>
      </c>
      <c r="AV444" s="13" t="s">
        <v>80</v>
      </c>
      <c r="AW444" s="13" t="s">
        <v>33</v>
      </c>
      <c r="AX444" s="13" t="s">
        <v>78</v>
      </c>
      <c r="AY444" s="148" t="s">
        <v>153</v>
      </c>
    </row>
    <row r="445" spans="2:65" s="1" customFormat="1" ht="37.950000000000003" customHeight="1">
      <c r="B445" s="33"/>
      <c r="C445" s="123" t="s">
        <v>611</v>
      </c>
      <c r="D445" s="123" t="s">
        <v>156</v>
      </c>
      <c r="E445" s="124" t="s">
        <v>513</v>
      </c>
      <c r="F445" s="125" t="s">
        <v>514</v>
      </c>
      <c r="G445" s="126" t="s">
        <v>397</v>
      </c>
      <c r="H445" s="127">
        <v>6.6</v>
      </c>
      <c r="I445" s="128"/>
      <c r="J445" s="129">
        <f>ROUND(I445*H445,2)</f>
        <v>0</v>
      </c>
      <c r="K445" s="125" t="s">
        <v>160</v>
      </c>
      <c r="L445" s="33"/>
      <c r="M445" s="130" t="s">
        <v>19</v>
      </c>
      <c r="N445" s="131" t="s">
        <v>44</v>
      </c>
      <c r="P445" s="132">
        <f>O445*H445</f>
        <v>0</v>
      </c>
      <c r="Q445" s="132">
        <v>0</v>
      </c>
      <c r="R445" s="132">
        <f>Q445*H445</f>
        <v>0</v>
      </c>
      <c r="S445" s="132">
        <v>0</v>
      </c>
      <c r="T445" s="133">
        <f>S445*H445</f>
        <v>0</v>
      </c>
      <c r="AR445" s="134" t="s">
        <v>161</v>
      </c>
      <c r="AT445" s="134" t="s">
        <v>156</v>
      </c>
      <c r="AU445" s="134" t="s">
        <v>80</v>
      </c>
      <c r="AY445" s="18" t="s">
        <v>153</v>
      </c>
      <c r="BE445" s="135">
        <f>IF(N445="základní",J445,0)</f>
        <v>0</v>
      </c>
      <c r="BF445" s="135">
        <f>IF(N445="snížená",J445,0)</f>
        <v>0</v>
      </c>
      <c r="BG445" s="135">
        <f>IF(N445="zákl. přenesená",J445,0)</f>
        <v>0</v>
      </c>
      <c r="BH445" s="135">
        <f>IF(N445="sníž. přenesená",J445,0)</f>
        <v>0</v>
      </c>
      <c r="BI445" s="135">
        <f>IF(N445="nulová",J445,0)</f>
        <v>0</v>
      </c>
      <c r="BJ445" s="18" t="s">
        <v>78</v>
      </c>
      <c r="BK445" s="135">
        <f>ROUND(I445*H445,2)</f>
        <v>0</v>
      </c>
      <c r="BL445" s="18" t="s">
        <v>161</v>
      </c>
      <c r="BM445" s="134" t="s">
        <v>612</v>
      </c>
    </row>
    <row r="446" spans="2:65" s="1" customFormat="1">
      <c r="B446" s="33"/>
      <c r="D446" s="136" t="s">
        <v>163</v>
      </c>
      <c r="F446" s="137" t="s">
        <v>516</v>
      </c>
      <c r="I446" s="138"/>
      <c r="L446" s="33"/>
      <c r="M446" s="139"/>
      <c r="T446" s="54"/>
      <c r="AT446" s="18" t="s">
        <v>163</v>
      </c>
      <c r="AU446" s="18" t="s">
        <v>80</v>
      </c>
    </row>
    <row r="447" spans="2:65" s="12" customFormat="1" ht="20.399999999999999">
      <c r="B447" s="140"/>
      <c r="D447" s="141" t="s">
        <v>165</v>
      </c>
      <c r="E447" s="142" t="s">
        <v>19</v>
      </c>
      <c r="F447" s="143" t="s">
        <v>613</v>
      </c>
      <c r="H447" s="142" t="s">
        <v>19</v>
      </c>
      <c r="I447" s="144"/>
      <c r="L447" s="140"/>
      <c r="M447" s="145"/>
      <c r="T447" s="146"/>
      <c r="AT447" s="142" t="s">
        <v>165</v>
      </c>
      <c r="AU447" s="142" t="s">
        <v>80</v>
      </c>
      <c r="AV447" s="12" t="s">
        <v>78</v>
      </c>
      <c r="AW447" s="12" t="s">
        <v>33</v>
      </c>
      <c r="AX447" s="12" t="s">
        <v>73</v>
      </c>
      <c r="AY447" s="142" t="s">
        <v>153</v>
      </c>
    </row>
    <row r="448" spans="2:65" s="13" customFormat="1">
      <c r="B448" s="147"/>
      <c r="D448" s="141" t="s">
        <v>165</v>
      </c>
      <c r="E448" s="148" t="s">
        <v>19</v>
      </c>
      <c r="F448" s="149" t="s">
        <v>614</v>
      </c>
      <c r="H448" s="150">
        <v>6.6</v>
      </c>
      <c r="I448" s="151"/>
      <c r="L448" s="147"/>
      <c r="M448" s="152"/>
      <c r="T448" s="153"/>
      <c r="AT448" s="148" t="s">
        <v>165</v>
      </c>
      <c r="AU448" s="148" t="s">
        <v>80</v>
      </c>
      <c r="AV448" s="13" t="s">
        <v>80</v>
      </c>
      <c r="AW448" s="13" t="s">
        <v>33</v>
      </c>
      <c r="AX448" s="13" t="s">
        <v>78</v>
      </c>
      <c r="AY448" s="148" t="s">
        <v>153</v>
      </c>
    </row>
    <row r="449" spans="2:65" s="1" customFormat="1" ht="49.2" customHeight="1">
      <c r="B449" s="33"/>
      <c r="C449" s="123" t="s">
        <v>615</v>
      </c>
      <c r="D449" s="123" t="s">
        <v>156</v>
      </c>
      <c r="E449" s="124" t="s">
        <v>520</v>
      </c>
      <c r="F449" s="125" t="s">
        <v>521</v>
      </c>
      <c r="G449" s="126" t="s">
        <v>397</v>
      </c>
      <c r="H449" s="127">
        <v>66</v>
      </c>
      <c r="I449" s="128"/>
      <c r="J449" s="129">
        <f>ROUND(I449*H449,2)</f>
        <v>0</v>
      </c>
      <c r="K449" s="125" t="s">
        <v>160</v>
      </c>
      <c r="L449" s="33"/>
      <c r="M449" s="130" t="s">
        <v>19</v>
      </c>
      <c r="N449" s="131" t="s">
        <v>44</v>
      </c>
      <c r="P449" s="132">
        <f>O449*H449</f>
        <v>0</v>
      </c>
      <c r="Q449" s="132">
        <v>0</v>
      </c>
      <c r="R449" s="132">
        <f>Q449*H449</f>
        <v>0</v>
      </c>
      <c r="S449" s="132">
        <v>0</v>
      </c>
      <c r="T449" s="133">
        <f>S449*H449</f>
        <v>0</v>
      </c>
      <c r="AR449" s="134" t="s">
        <v>161</v>
      </c>
      <c r="AT449" s="134" t="s">
        <v>156</v>
      </c>
      <c r="AU449" s="134" t="s">
        <v>80</v>
      </c>
      <c r="AY449" s="18" t="s">
        <v>153</v>
      </c>
      <c r="BE449" s="135">
        <f>IF(N449="základní",J449,0)</f>
        <v>0</v>
      </c>
      <c r="BF449" s="135">
        <f>IF(N449="snížená",J449,0)</f>
        <v>0</v>
      </c>
      <c r="BG449" s="135">
        <f>IF(N449="zákl. přenesená",J449,0)</f>
        <v>0</v>
      </c>
      <c r="BH449" s="135">
        <f>IF(N449="sníž. přenesená",J449,0)</f>
        <v>0</v>
      </c>
      <c r="BI449" s="135">
        <f>IF(N449="nulová",J449,0)</f>
        <v>0</v>
      </c>
      <c r="BJ449" s="18" t="s">
        <v>78</v>
      </c>
      <c r="BK449" s="135">
        <f>ROUND(I449*H449,2)</f>
        <v>0</v>
      </c>
      <c r="BL449" s="18" t="s">
        <v>161</v>
      </c>
      <c r="BM449" s="134" t="s">
        <v>616</v>
      </c>
    </row>
    <row r="450" spans="2:65" s="1" customFormat="1">
      <c r="B450" s="33"/>
      <c r="D450" s="136" t="s">
        <v>163</v>
      </c>
      <c r="F450" s="137" t="s">
        <v>523</v>
      </c>
      <c r="I450" s="138"/>
      <c r="L450" s="33"/>
      <c r="M450" s="139"/>
      <c r="T450" s="54"/>
      <c r="AT450" s="18" t="s">
        <v>163</v>
      </c>
      <c r="AU450" s="18" t="s">
        <v>80</v>
      </c>
    </row>
    <row r="451" spans="2:65" s="12" customFormat="1" ht="20.399999999999999">
      <c r="B451" s="140"/>
      <c r="D451" s="141" t="s">
        <v>165</v>
      </c>
      <c r="E451" s="142" t="s">
        <v>19</v>
      </c>
      <c r="F451" s="143" t="s">
        <v>617</v>
      </c>
      <c r="H451" s="142" t="s">
        <v>19</v>
      </c>
      <c r="I451" s="144"/>
      <c r="L451" s="140"/>
      <c r="M451" s="145"/>
      <c r="T451" s="146"/>
      <c r="AT451" s="142" t="s">
        <v>165</v>
      </c>
      <c r="AU451" s="142" t="s">
        <v>80</v>
      </c>
      <c r="AV451" s="12" t="s">
        <v>78</v>
      </c>
      <c r="AW451" s="12" t="s">
        <v>33</v>
      </c>
      <c r="AX451" s="12" t="s">
        <v>73</v>
      </c>
      <c r="AY451" s="142" t="s">
        <v>153</v>
      </c>
    </row>
    <row r="452" spans="2:65" s="13" customFormat="1">
      <c r="B452" s="147"/>
      <c r="D452" s="141" t="s">
        <v>165</v>
      </c>
      <c r="E452" s="148" t="s">
        <v>19</v>
      </c>
      <c r="F452" s="149" t="s">
        <v>618</v>
      </c>
      <c r="H452" s="150">
        <v>66</v>
      </c>
      <c r="I452" s="151"/>
      <c r="L452" s="147"/>
      <c r="M452" s="152"/>
      <c r="T452" s="153"/>
      <c r="AT452" s="148" t="s">
        <v>165</v>
      </c>
      <c r="AU452" s="148" t="s">
        <v>80</v>
      </c>
      <c r="AV452" s="13" t="s">
        <v>80</v>
      </c>
      <c r="AW452" s="13" t="s">
        <v>33</v>
      </c>
      <c r="AX452" s="13" t="s">
        <v>78</v>
      </c>
      <c r="AY452" s="148" t="s">
        <v>153</v>
      </c>
    </row>
    <row r="453" spans="2:65" s="1" customFormat="1" ht="44.25" customHeight="1">
      <c r="B453" s="33"/>
      <c r="C453" s="123" t="s">
        <v>619</v>
      </c>
      <c r="D453" s="123" t="s">
        <v>156</v>
      </c>
      <c r="E453" s="124" t="s">
        <v>527</v>
      </c>
      <c r="F453" s="125" t="s">
        <v>528</v>
      </c>
      <c r="G453" s="126" t="s">
        <v>397</v>
      </c>
      <c r="H453" s="127">
        <v>6.6</v>
      </c>
      <c r="I453" s="128"/>
      <c r="J453" s="129">
        <f>ROUND(I453*H453,2)</f>
        <v>0</v>
      </c>
      <c r="K453" s="125" t="s">
        <v>160</v>
      </c>
      <c r="L453" s="33"/>
      <c r="M453" s="130" t="s">
        <v>19</v>
      </c>
      <c r="N453" s="131" t="s">
        <v>44</v>
      </c>
      <c r="P453" s="132">
        <f>O453*H453</f>
        <v>0</v>
      </c>
      <c r="Q453" s="132">
        <v>0</v>
      </c>
      <c r="R453" s="132">
        <f>Q453*H453</f>
        <v>0</v>
      </c>
      <c r="S453" s="132">
        <v>0</v>
      </c>
      <c r="T453" s="133">
        <f>S453*H453</f>
        <v>0</v>
      </c>
      <c r="AR453" s="134" t="s">
        <v>161</v>
      </c>
      <c r="AT453" s="134" t="s">
        <v>156</v>
      </c>
      <c r="AU453" s="134" t="s">
        <v>80</v>
      </c>
      <c r="AY453" s="18" t="s">
        <v>153</v>
      </c>
      <c r="BE453" s="135">
        <f>IF(N453="základní",J453,0)</f>
        <v>0</v>
      </c>
      <c r="BF453" s="135">
        <f>IF(N453="snížená",J453,0)</f>
        <v>0</v>
      </c>
      <c r="BG453" s="135">
        <f>IF(N453="zákl. přenesená",J453,0)</f>
        <v>0</v>
      </c>
      <c r="BH453" s="135">
        <f>IF(N453="sníž. přenesená",J453,0)</f>
        <v>0</v>
      </c>
      <c r="BI453" s="135">
        <f>IF(N453="nulová",J453,0)</f>
        <v>0</v>
      </c>
      <c r="BJ453" s="18" t="s">
        <v>78</v>
      </c>
      <c r="BK453" s="135">
        <f>ROUND(I453*H453,2)</f>
        <v>0</v>
      </c>
      <c r="BL453" s="18" t="s">
        <v>161</v>
      </c>
      <c r="BM453" s="134" t="s">
        <v>620</v>
      </c>
    </row>
    <row r="454" spans="2:65" s="1" customFormat="1">
      <c r="B454" s="33"/>
      <c r="D454" s="136" t="s">
        <v>163</v>
      </c>
      <c r="F454" s="137" t="s">
        <v>530</v>
      </c>
      <c r="I454" s="138"/>
      <c r="L454" s="33"/>
      <c r="M454" s="139"/>
      <c r="T454" s="54"/>
      <c r="AT454" s="18" t="s">
        <v>163</v>
      </c>
      <c r="AU454" s="18" t="s">
        <v>80</v>
      </c>
    </row>
    <row r="455" spans="2:65" s="12" customFormat="1">
      <c r="B455" s="140"/>
      <c r="D455" s="141" t="s">
        <v>165</v>
      </c>
      <c r="E455" s="142" t="s">
        <v>19</v>
      </c>
      <c r="F455" s="143" t="s">
        <v>621</v>
      </c>
      <c r="H455" s="142" t="s">
        <v>19</v>
      </c>
      <c r="I455" s="144"/>
      <c r="L455" s="140"/>
      <c r="M455" s="145"/>
      <c r="T455" s="146"/>
      <c r="AT455" s="142" t="s">
        <v>165</v>
      </c>
      <c r="AU455" s="142" t="s">
        <v>80</v>
      </c>
      <c r="AV455" s="12" t="s">
        <v>78</v>
      </c>
      <c r="AW455" s="12" t="s">
        <v>33</v>
      </c>
      <c r="AX455" s="12" t="s">
        <v>73</v>
      </c>
      <c r="AY455" s="142" t="s">
        <v>153</v>
      </c>
    </row>
    <row r="456" spans="2:65" s="13" customFormat="1">
      <c r="B456" s="147"/>
      <c r="D456" s="141" t="s">
        <v>165</v>
      </c>
      <c r="E456" s="148" t="s">
        <v>19</v>
      </c>
      <c r="F456" s="149" t="s">
        <v>614</v>
      </c>
      <c r="H456" s="150">
        <v>6.6</v>
      </c>
      <c r="I456" s="151"/>
      <c r="L456" s="147"/>
      <c r="M456" s="152"/>
      <c r="T456" s="153"/>
      <c r="AT456" s="148" t="s">
        <v>165</v>
      </c>
      <c r="AU456" s="148" t="s">
        <v>80</v>
      </c>
      <c r="AV456" s="13" t="s">
        <v>80</v>
      </c>
      <c r="AW456" s="13" t="s">
        <v>33</v>
      </c>
      <c r="AX456" s="13" t="s">
        <v>78</v>
      </c>
      <c r="AY456" s="148" t="s">
        <v>153</v>
      </c>
    </row>
    <row r="457" spans="2:65" s="1" customFormat="1" ht="44.25" customHeight="1">
      <c r="B457" s="33"/>
      <c r="C457" s="123" t="s">
        <v>622</v>
      </c>
      <c r="D457" s="123" t="s">
        <v>156</v>
      </c>
      <c r="E457" s="124" t="s">
        <v>560</v>
      </c>
      <c r="F457" s="125" t="s">
        <v>561</v>
      </c>
      <c r="G457" s="126" t="s">
        <v>237</v>
      </c>
      <c r="H457" s="127">
        <v>81</v>
      </c>
      <c r="I457" s="128"/>
      <c r="J457" s="129">
        <f>ROUND(I457*H457,2)</f>
        <v>0</v>
      </c>
      <c r="K457" s="125" t="s">
        <v>160</v>
      </c>
      <c r="L457" s="33"/>
      <c r="M457" s="130" t="s">
        <v>19</v>
      </c>
      <c r="N457" s="131" t="s">
        <v>44</v>
      </c>
      <c r="P457" s="132">
        <f>O457*H457</f>
        <v>0</v>
      </c>
      <c r="Q457" s="132">
        <v>6.8999999999999997E-4</v>
      </c>
      <c r="R457" s="132">
        <f>Q457*H457</f>
        <v>5.5889999999999995E-2</v>
      </c>
      <c r="S457" s="132">
        <v>0</v>
      </c>
      <c r="T457" s="133">
        <f>S457*H457</f>
        <v>0</v>
      </c>
      <c r="AR457" s="134" t="s">
        <v>161</v>
      </c>
      <c r="AT457" s="134" t="s">
        <v>156</v>
      </c>
      <c r="AU457" s="134" t="s">
        <v>80</v>
      </c>
      <c r="AY457" s="18" t="s">
        <v>153</v>
      </c>
      <c r="BE457" s="135">
        <f>IF(N457="základní",J457,0)</f>
        <v>0</v>
      </c>
      <c r="BF457" s="135">
        <f>IF(N457="snížená",J457,0)</f>
        <v>0</v>
      </c>
      <c r="BG457" s="135">
        <f>IF(N457="zákl. přenesená",J457,0)</f>
        <v>0</v>
      </c>
      <c r="BH457" s="135">
        <f>IF(N457="sníž. přenesená",J457,0)</f>
        <v>0</v>
      </c>
      <c r="BI457" s="135">
        <f>IF(N457="nulová",J457,0)</f>
        <v>0</v>
      </c>
      <c r="BJ457" s="18" t="s">
        <v>78</v>
      </c>
      <c r="BK457" s="135">
        <f>ROUND(I457*H457,2)</f>
        <v>0</v>
      </c>
      <c r="BL457" s="18" t="s">
        <v>161</v>
      </c>
      <c r="BM457" s="134" t="s">
        <v>623</v>
      </c>
    </row>
    <row r="458" spans="2:65" s="1" customFormat="1">
      <c r="B458" s="33"/>
      <c r="D458" s="136" t="s">
        <v>163</v>
      </c>
      <c r="F458" s="137" t="s">
        <v>563</v>
      </c>
      <c r="I458" s="138"/>
      <c r="L458" s="33"/>
      <c r="M458" s="139"/>
      <c r="T458" s="54"/>
      <c r="AT458" s="18" t="s">
        <v>163</v>
      </c>
      <c r="AU458" s="18" t="s">
        <v>80</v>
      </c>
    </row>
    <row r="459" spans="2:65" s="12" customFormat="1" ht="20.399999999999999">
      <c r="B459" s="140"/>
      <c r="D459" s="141" t="s">
        <v>165</v>
      </c>
      <c r="E459" s="142" t="s">
        <v>19</v>
      </c>
      <c r="F459" s="143" t="s">
        <v>624</v>
      </c>
      <c r="H459" s="142" t="s">
        <v>19</v>
      </c>
      <c r="I459" s="144"/>
      <c r="L459" s="140"/>
      <c r="M459" s="145"/>
      <c r="T459" s="146"/>
      <c r="AT459" s="142" t="s">
        <v>165</v>
      </c>
      <c r="AU459" s="142" t="s">
        <v>80</v>
      </c>
      <c r="AV459" s="12" t="s">
        <v>78</v>
      </c>
      <c r="AW459" s="12" t="s">
        <v>33</v>
      </c>
      <c r="AX459" s="12" t="s">
        <v>73</v>
      </c>
      <c r="AY459" s="142" t="s">
        <v>153</v>
      </c>
    </row>
    <row r="460" spans="2:65" s="12" customFormat="1">
      <c r="B460" s="140"/>
      <c r="D460" s="141" t="s">
        <v>165</v>
      </c>
      <c r="E460" s="142" t="s">
        <v>19</v>
      </c>
      <c r="F460" s="143" t="s">
        <v>565</v>
      </c>
      <c r="H460" s="142" t="s">
        <v>19</v>
      </c>
      <c r="I460" s="144"/>
      <c r="L460" s="140"/>
      <c r="M460" s="145"/>
      <c r="T460" s="146"/>
      <c r="AT460" s="142" t="s">
        <v>165</v>
      </c>
      <c r="AU460" s="142" t="s">
        <v>80</v>
      </c>
      <c r="AV460" s="12" t="s">
        <v>78</v>
      </c>
      <c r="AW460" s="12" t="s">
        <v>33</v>
      </c>
      <c r="AX460" s="12" t="s">
        <v>73</v>
      </c>
      <c r="AY460" s="142" t="s">
        <v>153</v>
      </c>
    </row>
    <row r="461" spans="2:65" s="13" customFormat="1">
      <c r="B461" s="147"/>
      <c r="D461" s="141" t="s">
        <v>165</v>
      </c>
      <c r="E461" s="148" t="s">
        <v>19</v>
      </c>
      <c r="F461" s="149" t="s">
        <v>625</v>
      </c>
      <c r="H461" s="150">
        <v>81</v>
      </c>
      <c r="I461" s="151"/>
      <c r="L461" s="147"/>
      <c r="M461" s="152"/>
      <c r="T461" s="153"/>
      <c r="AT461" s="148" t="s">
        <v>165</v>
      </c>
      <c r="AU461" s="148" t="s">
        <v>80</v>
      </c>
      <c r="AV461" s="13" t="s">
        <v>80</v>
      </c>
      <c r="AW461" s="13" t="s">
        <v>33</v>
      </c>
      <c r="AX461" s="13" t="s">
        <v>78</v>
      </c>
      <c r="AY461" s="148" t="s">
        <v>153</v>
      </c>
    </row>
    <row r="462" spans="2:65" s="11" customFormat="1" ht="22.95" customHeight="1">
      <c r="B462" s="111"/>
      <c r="D462" s="112" t="s">
        <v>72</v>
      </c>
      <c r="E462" s="121" t="s">
        <v>626</v>
      </c>
      <c r="F462" s="121" t="s">
        <v>627</v>
      </c>
      <c r="I462" s="114"/>
      <c r="J462" s="122">
        <f>BK462</f>
        <v>0</v>
      </c>
      <c r="L462" s="111"/>
      <c r="M462" s="116"/>
      <c r="P462" s="117">
        <f>SUM(P463:P472)</f>
        <v>0</v>
      </c>
      <c r="R462" s="117">
        <f>SUM(R463:R472)</f>
        <v>0</v>
      </c>
      <c r="T462" s="118">
        <f>SUM(T463:T472)</f>
        <v>0</v>
      </c>
      <c r="AR462" s="112" t="s">
        <v>78</v>
      </c>
      <c r="AT462" s="119" t="s">
        <v>72</v>
      </c>
      <c r="AU462" s="119" t="s">
        <v>78</v>
      </c>
      <c r="AY462" s="112" t="s">
        <v>153</v>
      </c>
      <c r="BK462" s="120">
        <f>SUM(BK463:BK472)</f>
        <v>0</v>
      </c>
    </row>
    <row r="463" spans="2:65" s="1" customFormat="1" ht="37.950000000000003" customHeight="1">
      <c r="B463" s="33"/>
      <c r="C463" s="123" t="s">
        <v>628</v>
      </c>
      <c r="D463" s="123" t="s">
        <v>156</v>
      </c>
      <c r="E463" s="124" t="s">
        <v>629</v>
      </c>
      <c r="F463" s="125" t="s">
        <v>630</v>
      </c>
      <c r="G463" s="126" t="s">
        <v>326</v>
      </c>
      <c r="H463" s="127">
        <v>49.465000000000003</v>
      </c>
      <c r="I463" s="128"/>
      <c r="J463" s="129">
        <f>ROUND(I463*H463,2)</f>
        <v>0</v>
      </c>
      <c r="K463" s="125" t="s">
        <v>160</v>
      </c>
      <c r="L463" s="33"/>
      <c r="M463" s="130" t="s">
        <v>19</v>
      </c>
      <c r="N463" s="131" t="s">
        <v>44</v>
      </c>
      <c r="P463" s="132">
        <f>O463*H463</f>
        <v>0</v>
      </c>
      <c r="Q463" s="132">
        <v>0</v>
      </c>
      <c r="R463" s="132">
        <f>Q463*H463</f>
        <v>0</v>
      </c>
      <c r="S463" s="132">
        <v>0</v>
      </c>
      <c r="T463" s="133">
        <f>S463*H463</f>
        <v>0</v>
      </c>
      <c r="AR463" s="134" t="s">
        <v>161</v>
      </c>
      <c r="AT463" s="134" t="s">
        <v>156</v>
      </c>
      <c r="AU463" s="134" t="s">
        <v>80</v>
      </c>
      <c r="AY463" s="18" t="s">
        <v>153</v>
      </c>
      <c r="BE463" s="135">
        <f>IF(N463="základní",J463,0)</f>
        <v>0</v>
      </c>
      <c r="BF463" s="135">
        <f>IF(N463="snížená",J463,0)</f>
        <v>0</v>
      </c>
      <c r="BG463" s="135">
        <f>IF(N463="zákl. přenesená",J463,0)</f>
        <v>0</v>
      </c>
      <c r="BH463" s="135">
        <f>IF(N463="sníž. přenesená",J463,0)</f>
        <v>0</v>
      </c>
      <c r="BI463" s="135">
        <f>IF(N463="nulová",J463,0)</f>
        <v>0</v>
      </c>
      <c r="BJ463" s="18" t="s">
        <v>78</v>
      </c>
      <c r="BK463" s="135">
        <f>ROUND(I463*H463,2)</f>
        <v>0</v>
      </c>
      <c r="BL463" s="18" t="s">
        <v>161</v>
      </c>
      <c r="BM463" s="134" t="s">
        <v>631</v>
      </c>
    </row>
    <row r="464" spans="2:65" s="1" customFormat="1">
      <c r="B464" s="33"/>
      <c r="D464" s="136" t="s">
        <v>163</v>
      </c>
      <c r="F464" s="137" t="s">
        <v>632</v>
      </c>
      <c r="I464" s="138"/>
      <c r="L464" s="33"/>
      <c r="M464" s="139"/>
      <c r="T464" s="54"/>
      <c r="AT464" s="18" t="s">
        <v>163</v>
      </c>
      <c r="AU464" s="18" t="s">
        <v>80</v>
      </c>
    </row>
    <row r="465" spans="2:65" s="1" customFormat="1" ht="33" customHeight="1">
      <c r="B465" s="33"/>
      <c r="C465" s="123" t="s">
        <v>633</v>
      </c>
      <c r="D465" s="123" t="s">
        <v>156</v>
      </c>
      <c r="E465" s="124" t="s">
        <v>634</v>
      </c>
      <c r="F465" s="125" t="s">
        <v>635</v>
      </c>
      <c r="G465" s="126" t="s">
        <v>326</v>
      </c>
      <c r="H465" s="127">
        <v>49.465000000000003</v>
      </c>
      <c r="I465" s="128"/>
      <c r="J465" s="129">
        <f>ROUND(I465*H465,2)</f>
        <v>0</v>
      </c>
      <c r="K465" s="125" t="s">
        <v>160</v>
      </c>
      <c r="L465" s="33"/>
      <c r="M465" s="130" t="s">
        <v>19</v>
      </c>
      <c r="N465" s="131" t="s">
        <v>44</v>
      </c>
      <c r="P465" s="132">
        <f>O465*H465</f>
        <v>0</v>
      </c>
      <c r="Q465" s="132">
        <v>0</v>
      </c>
      <c r="R465" s="132">
        <f>Q465*H465</f>
        <v>0</v>
      </c>
      <c r="S465" s="132">
        <v>0</v>
      </c>
      <c r="T465" s="133">
        <f>S465*H465</f>
        <v>0</v>
      </c>
      <c r="AR465" s="134" t="s">
        <v>161</v>
      </c>
      <c r="AT465" s="134" t="s">
        <v>156</v>
      </c>
      <c r="AU465" s="134" t="s">
        <v>80</v>
      </c>
      <c r="AY465" s="18" t="s">
        <v>153</v>
      </c>
      <c r="BE465" s="135">
        <f>IF(N465="základní",J465,0)</f>
        <v>0</v>
      </c>
      <c r="BF465" s="135">
        <f>IF(N465="snížená",J465,0)</f>
        <v>0</v>
      </c>
      <c r="BG465" s="135">
        <f>IF(N465="zákl. přenesená",J465,0)</f>
        <v>0</v>
      </c>
      <c r="BH465" s="135">
        <f>IF(N465="sníž. přenesená",J465,0)</f>
        <v>0</v>
      </c>
      <c r="BI465" s="135">
        <f>IF(N465="nulová",J465,0)</f>
        <v>0</v>
      </c>
      <c r="BJ465" s="18" t="s">
        <v>78</v>
      </c>
      <c r="BK465" s="135">
        <f>ROUND(I465*H465,2)</f>
        <v>0</v>
      </c>
      <c r="BL465" s="18" t="s">
        <v>161</v>
      </c>
      <c r="BM465" s="134" t="s">
        <v>636</v>
      </c>
    </row>
    <row r="466" spans="2:65" s="1" customFormat="1">
      <c r="B466" s="33"/>
      <c r="D466" s="136" t="s">
        <v>163</v>
      </c>
      <c r="F466" s="137" t="s">
        <v>637</v>
      </c>
      <c r="I466" s="138"/>
      <c r="L466" s="33"/>
      <c r="M466" s="139"/>
      <c r="T466" s="54"/>
      <c r="AT466" s="18" t="s">
        <v>163</v>
      </c>
      <c r="AU466" s="18" t="s">
        <v>80</v>
      </c>
    </row>
    <row r="467" spans="2:65" s="1" customFormat="1" ht="44.25" customHeight="1">
      <c r="B467" s="33"/>
      <c r="C467" s="123" t="s">
        <v>638</v>
      </c>
      <c r="D467" s="123" t="s">
        <v>156</v>
      </c>
      <c r="E467" s="124" t="s">
        <v>639</v>
      </c>
      <c r="F467" s="125" t="s">
        <v>640</v>
      </c>
      <c r="G467" s="126" t="s">
        <v>326</v>
      </c>
      <c r="H467" s="127">
        <v>822.89</v>
      </c>
      <c r="I467" s="128"/>
      <c r="J467" s="129">
        <f>ROUND(I467*H467,2)</f>
        <v>0</v>
      </c>
      <c r="K467" s="125" t="s">
        <v>160</v>
      </c>
      <c r="L467" s="33"/>
      <c r="M467" s="130" t="s">
        <v>19</v>
      </c>
      <c r="N467" s="131" t="s">
        <v>44</v>
      </c>
      <c r="P467" s="132">
        <f>O467*H467</f>
        <v>0</v>
      </c>
      <c r="Q467" s="132">
        <v>0</v>
      </c>
      <c r="R467" s="132">
        <f>Q467*H467</f>
        <v>0</v>
      </c>
      <c r="S467" s="132">
        <v>0</v>
      </c>
      <c r="T467" s="133">
        <f>S467*H467</f>
        <v>0</v>
      </c>
      <c r="AR467" s="134" t="s">
        <v>161</v>
      </c>
      <c r="AT467" s="134" t="s">
        <v>156</v>
      </c>
      <c r="AU467" s="134" t="s">
        <v>80</v>
      </c>
      <c r="AY467" s="18" t="s">
        <v>153</v>
      </c>
      <c r="BE467" s="135">
        <f>IF(N467="základní",J467,0)</f>
        <v>0</v>
      </c>
      <c r="BF467" s="135">
        <f>IF(N467="snížená",J467,0)</f>
        <v>0</v>
      </c>
      <c r="BG467" s="135">
        <f>IF(N467="zákl. přenesená",J467,0)</f>
        <v>0</v>
      </c>
      <c r="BH467" s="135">
        <f>IF(N467="sníž. přenesená",J467,0)</f>
        <v>0</v>
      </c>
      <c r="BI467" s="135">
        <f>IF(N467="nulová",J467,0)</f>
        <v>0</v>
      </c>
      <c r="BJ467" s="18" t="s">
        <v>78</v>
      </c>
      <c r="BK467" s="135">
        <f>ROUND(I467*H467,2)</f>
        <v>0</v>
      </c>
      <c r="BL467" s="18" t="s">
        <v>161</v>
      </c>
      <c r="BM467" s="134" t="s">
        <v>641</v>
      </c>
    </row>
    <row r="468" spans="2:65" s="1" customFormat="1">
      <c r="B468" s="33"/>
      <c r="D468" s="136" t="s">
        <v>163</v>
      </c>
      <c r="F468" s="137" t="s">
        <v>642</v>
      </c>
      <c r="I468" s="138"/>
      <c r="L468" s="33"/>
      <c r="M468" s="139"/>
      <c r="T468" s="54"/>
      <c r="AT468" s="18" t="s">
        <v>163</v>
      </c>
      <c r="AU468" s="18" t="s">
        <v>80</v>
      </c>
    </row>
    <row r="469" spans="2:65" s="12" customFormat="1">
      <c r="B469" s="140"/>
      <c r="D469" s="141" t="s">
        <v>165</v>
      </c>
      <c r="E469" s="142" t="s">
        <v>19</v>
      </c>
      <c r="F469" s="143" t="s">
        <v>643</v>
      </c>
      <c r="H469" s="142" t="s">
        <v>19</v>
      </c>
      <c r="I469" s="144"/>
      <c r="L469" s="140"/>
      <c r="M469" s="145"/>
      <c r="T469" s="146"/>
      <c r="AT469" s="142" t="s">
        <v>165</v>
      </c>
      <c r="AU469" s="142" t="s">
        <v>80</v>
      </c>
      <c r="AV469" s="12" t="s">
        <v>78</v>
      </c>
      <c r="AW469" s="12" t="s">
        <v>33</v>
      </c>
      <c r="AX469" s="12" t="s">
        <v>73</v>
      </c>
      <c r="AY469" s="142" t="s">
        <v>153</v>
      </c>
    </row>
    <row r="470" spans="2:65" s="13" customFormat="1">
      <c r="B470" s="147"/>
      <c r="D470" s="141" t="s">
        <v>165</v>
      </c>
      <c r="E470" s="148" t="s">
        <v>19</v>
      </c>
      <c r="F470" s="149" t="s">
        <v>644</v>
      </c>
      <c r="H470" s="150">
        <v>822.89</v>
      </c>
      <c r="I470" s="151"/>
      <c r="L470" s="147"/>
      <c r="M470" s="152"/>
      <c r="T470" s="153"/>
      <c r="AT470" s="148" t="s">
        <v>165</v>
      </c>
      <c r="AU470" s="148" t="s">
        <v>80</v>
      </c>
      <c r="AV470" s="13" t="s">
        <v>80</v>
      </c>
      <c r="AW470" s="13" t="s">
        <v>33</v>
      </c>
      <c r="AX470" s="13" t="s">
        <v>78</v>
      </c>
      <c r="AY470" s="148" t="s">
        <v>153</v>
      </c>
    </row>
    <row r="471" spans="2:65" s="1" customFormat="1" ht="49.2" customHeight="1">
      <c r="B471" s="33"/>
      <c r="C471" s="123" t="s">
        <v>645</v>
      </c>
      <c r="D471" s="123" t="s">
        <v>156</v>
      </c>
      <c r="E471" s="124" t="s">
        <v>646</v>
      </c>
      <c r="F471" s="125" t="s">
        <v>647</v>
      </c>
      <c r="G471" s="126" t="s">
        <v>326</v>
      </c>
      <c r="H471" s="127">
        <v>43.31</v>
      </c>
      <c r="I471" s="128"/>
      <c r="J471" s="129">
        <f>ROUND(I471*H471,2)</f>
        <v>0</v>
      </c>
      <c r="K471" s="125" t="s">
        <v>160</v>
      </c>
      <c r="L471" s="33"/>
      <c r="M471" s="130" t="s">
        <v>19</v>
      </c>
      <c r="N471" s="131" t="s">
        <v>44</v>
      </c>
      <c r="P471" s="132">
        <f>O471*H471</f>
        <v>0</v>
      </c>
      <c r="Q471" s="132">
        <v>0</v>
      </c>
      <c r="R471" s="132">
        <f>Q471*H471</f>
        <v>0</v>
      </c>
      <c r="S471" s="132">
        <v>0</v>
      </c>
      <c r="T471" s="133">
        <f>S471*H471</f>
        <v>0</v>
      </c>
      <c r="AR471" s="134" t="s">
        <v>161</v>
      </c>
      <c r="AT471" s="134" t="s">
        <v>156</v>
      </c>
      <c r="AU471" s="134" t="s">
        <v>80</v>
      </c>
      <c r="AY471" s="18" t="s">
        <v>153</v>
      </c>
      <c r="BE471" s="135">
        <f>IF(N471="základní",J471,0)</f>
        <v>0</v>
      </c>
      <c r="BF471" s="135">
        <f>IF(N471="snížená",J471,0)</f>
        <v>0</v>
      </c>
      <c r="BG471" s="135">
        <f>IF(N471="zákl. přenesená",J471,0)</f>
        <v>0</v>
      </c>
      <c r="BH471" s="135">
        <f>IF(N471="sníž. přenesená",J471,0)</f>
        <v>0</v>
      </c>
      <c r="BI471" s="135">
        <f>IF(N471="nulová",J471,0)</f>
        <v>0</v>
      </c>
      <c r="BJ471" s="18" t="s">
        <v>78</v>
      </c>
      <c r="BK471" s="135">
        <f>ROUND(I471*H471,2)</f>
        <v>0</v>
      </c>
      <c r="BL471" s="18" t="s">
        <v>161</v>
      </c>
      <c r="BM471" s="134" t="s">
        <v>648</v>
      </c>
    </row>
    <row r="472" spans="2:65" s="1" customFormat="1">
      <c r="B472" s="33"/>
      <c r="D472" s="136" t="s">
        <v>163</v>
      </c>
      <c r="F472" s="137" t="s">
        <v>649</v>
      </c>
      <c r="I472" s="138"/>
      <c r="L472" s="33"/>
      <c r="M472" s="139"/>
      <c r="T472" s="54"/>
      <c r="AT472" s="18" t="s">
        <v>163</v>
      </c>
      <c r="AU472" s="18" t="s">
        <v>80</v>
      </c>
    </row>
    <row r="473" spans="2:65" s="11" customFormat="1" ht="22.95" customHeight="1">
      <c r="B473" s="111"/>
      <c r="D473" s="112" t="s">
        <v>72</v>
      </c>
      <c r="E473" s="121" t="s">
        <v>650</v>
      </c>
      <c r="F473" s="121" t="s">
        <v>651</v>
      </c>
      <c r="I473" s="114"/>
      <c r="J473" s="122">
        <f>BK473</f>
        <v>0</v>
      </c>
      <c r="L473" s="111"/>
      <c r="M473" s="116"/>
      <c r="P473" s="117">
        <f>SUM(P474:P475)</f>
        <v>0</v>
      </c>
      <c r="R473" s="117">
        <f>SUM(R474:R475)</f>
        <v>0</v>
      </c>
      <c r="T473" s="118">
        <f>SUM(T474:T475)</f>
        <v>0</v>
      </c>
      <c r="AR473" s="112" t="s">
        <v>78</v>
      </c>
      <c r="AT473" s="119" t="s">
        <v>72</v>
      </c>
      <c r="AU473" s="119" t="s">
        <v>78</v>
      </c>
      <c r="AY473" s="112" t="s">
        <v>153</v>
      </c>
      <c r="BK473" s="120">
        <f>SUM(BK474:BK475)</f>
        <v>0</v>
      </c>
    </row>
    <row r="474" spans="2:65" s="1" customFormat="1" ht="66.75" customHeight="1">
      <c r="B474" s="33"/>
      <c r="C474" s="123" t="s">
        <v>652</v>
      </c>
      <c r="D474" s="123" t="s">
        <v>156</v>
      </c>
      <c r="E474" s="124" t="s">
        <v>653</v>
      </c>
      <c r="F474" s="125" t="s">
        <v>654</v>
      </c>
      <c r="G474" s="126" t="s">
        <v>326</v>
      </c>
      <c r="H474" s="127">
        <v>26.388999999999999</v>
      </c>
      <c r="I474" s="128"/>
      <c r="J474" s="129">
        <f>ROUND(I474*H474,2)</f>
        <v>0</v>
      </c>
      <c r="K474" s="125" t="s">
        <v>160</v>
      </c>
      <c r="L474" s="33"/>
      <c r="M474" s="130" t="s">
        <v>19</v>
      </c>
      <c r="N474" s="131" t="s">
        <v>44</v>
      </c>
      <c r="P474" s="132">
        <f>O474*H474</f>
        <v>0</v>
      </c>
      <c r="Q474" s="132">
        <v>0</v>
      </c>
      <c r="R474" s="132">
        <f>Q474*H474</f>
        <v>0</v>
      </c>
      <c r="S474" s="132">
        <v>0</v>
      </c>
      <c r="T474" s="133">
        <f>S474*H474</f>
        <v>0</v>
      </c>
      <c r="AR474" s="134" t="s">
        <v>161</v>
      </c>
      <c r="AT474" s="134" t="s">
        <v>156</v>
      </c>
      <c r="AU474" s="134" t="s">
        <v>80</v>
      </c>
      <c r="AY474" s="18" t="s">
        <v>153</v>
      </c>
      <c r="BE474" s="135">
        <f>IF(N474="základní",J474,0)</f>
        <v>0</v>
      </c>
      <c r="BF474" s="135">
        <f>IF(N474="snížená",J474,0)</f>
        <v>0</v>
      </c>
      <c r="BG474" s="135">
        <f>IF(N474="zákl. přenesená",J474,0)</f>
        <v>0</v>
      </c>
      <c r="BH474" s="135">
        <f>IF(N474="sníž. přenesená",J474,0)</f>
        <v>0</v>
      </c>
      <c r="BI474" s="135">
        <f>IF(N474="nulová",J474,0)</f>
        <v>0</v>
      </c>
      <c r="BJ474" s="18" t="s">
        <v>78</v>
      </c>
      <c r="BK474" s="135">
        <f>ROUND(I474*H474,2)</f>
        <v>0</v>
      </c>
      <c r="BL474" s="18" t="s">
        <v>161</v>
      </c>
      <c r="BM474" s="134" t="s">
        <v>655</v>
      </c>
    </row>
    <row r="475" spans="2:65" s="1" customFormat="1">
      <c r="B475" s="33"/>
      <c r="D475" s="136" t="s">
        <v>163</v>
      </c>
      <c r="F475" s="137" t="s">
        <v>656</v>
      </c>
      <c r="I475" s="138"/>
      <c r="L475" s="33"/>
      <c r="M475" s="139"/>
      <c r="T475" s="54"/>
      <c r="AT475" s="18" t="s">
        <v>163</v>
      </c>
      <c r="AU475" s="18" t="s">
        <v>80</v>
      </c>
    </row>
    <row r="476" spans="2:65" s="11" customFormat="1" ht="25.95" customHeight="1">
      <c r="B476" s="111"/>
      <c r="D476" s="112" t="s">
        <v>72</v>
      </c>
      <c r="E476" s="113" t="s">
        <v>657</v>
      </c>
      <c r="F476" s="113" t="s">
        <v>658</v>
      </c>
      <c r="I476" s="114"/>
      <c r="J476" s="115">
        <f>BK476</f>
        <v>0</v>
      </c>
      <c r="L476" s="111"/>
      <c r="M476" s="116"/>
      <c r="P476" s="117">
        <f>P477+P498+P527+P560+P626+P640+P665+P771+P804+P819+P837+P870+P880+P901+P918+P1026+P1031+P1055+P1111+P1148+P1203+P1208</f>
        <v>0</v>
      </c>
      <c r="R476" s="117">
        <f>R477+R498+R527+R560+R626+R640+R665+R771+R804+R819+R837+R870+R880+R901+R918+R1026+R1031+R1055+R1111+R1148+R1203+R1208</f>
        <v>2.0229587600000003</v>
      </c>
      <c r="T476" s="118">
        <f>T477+T498+T527+T560+T626+T640+T665+T771+T804+T819+T837+T870+T880+T901+T918+T1026+T1031+T1055+T1111+T1148+T1203+T1208</f>
        <v>7.5916121000000016</v>
      </c>
      <c r="AR476" s="112" t="s">
        <v>80</v>
      </c>
      <c r="AT476" s="119" t="s">
        <v>72</v>
      </c>
      <c r="AU476" s="119" t="s">
        <v>73</v>
      </c>
      <c r="AY476" s="112" t="s">
        <v>153</v>
      </c>
      <c r="BK476" s="120">
        <f>BK477+BK498+BK527+BK560+BK626+BK640+BK665+BK771+BK804+BK819+BK837+BK870+BK880+BK901+BK918+BK1026+BK1031+BK1055+BK1111+BK1148+BK1203+BK1208</f>
        <v>0</v>
      </c>
    </row>
    <row r="477" spans="2:65" s="11" customFormat="1" ht="22.95" customHeight="1">
      <c r="B477" s="111"/>
      <c r="D477" s="112" t="s">
        <v>72</v>
      </c>
      <c r="E477" s="121" t="s">
        <v>659</v>
      </c>
      <c r="F477" s="121" t="s">
        <v>660</v>
      </c>
      <c r="I477" s="114"/>
      <c r="J477" s="122">
        <f>BK477</f>
        <v>0</v>
      </c>
      <c r="L477" s="111"/>
      <c r="M477" s="116"/>
      <c r="P477" s="117">
        <f>SUM(P478:P497)</f>
        <v>0</v>
      </c>
      <c r="R477" s="117">
        <f>SUM(R478:R497)</f>
        <v>4.5429999999999998E-2</v>
      </c>
      <c r="T477" s="118">
        <f>SUM(T478:T497)</f>
        <v>1.4919999999999999E-2</v>
      </c>
      <c r="AR477" s="112" t="s">
        <v>80</v>
      </c>
      <c r="AT477" s="119" t="s">
        <v>72</v>
      </c>
      <c r="AU477" s="119" t="s">
        <v>78</v>
      </c>
      <c r="AY477" s="112" t="s">
        <v>153</v>
      </c>
      <c r="BK477" s="120">
        <f>SUM(BK478:BK497)</f>
        <v>0</v>
      </c>
    </row>
    <row r="478" spans="2:65" s="1" customFormat="1" ht="16.5" customHeight="1">
      <c r="B478" s="33"/>
      <c r="C478" s="123" t="s">
        <v>661</v>
      </c>
      <c r="D478" s="123" t="s">
        <v>156</v>
      </c>
      <c r="E478" s="124" t="s">
        <v>662</v>
      </c>
      <c r="F478" s="125" t="s">
        <v>663</v>
      </c>
      <c r="G478" s="126" t="s">
        <v>664</v>
      </c>
      <c r="H478" s="127">
        <v>1</v>
      </c>
      <c r="I478" s="128"/>
      <c r="J478" s="129">
        <f>ROUND(I478*H478,2)</f>
        <v>0</v>
      </c>
      <c r="K478" s="125" t="s">
        <v>19</v>
      </c>
      <c r="L478" s="33"/>
      <c r="M478" s="130" t="s">
        <v>19</v>
      </c>
      <c r="N478" s="131" t="s">
        <v>44</v>
      </c>
      <c r="P478" s="132">
        <f>O478*H478</f>
        <v>0</v>
      </c>
      <c r="Q478" s="132">
        <v>0</v>
      </c>
      <c r="R478" s="132">
        <f>Q478*H478</f>
        <v>0</v>
      </c>
      <c r="S478" s="132">
        <v>1.4919999999999999E-2</v>
      </c>
      <c r="T478" s="133">
        <f>S478*H478</f>
        <v>1.4919999999999999E-2</v>
      </c>
      <c r="AR478" s="134" t="s">
        <v>272</v>
      </c>
      <c r="AT478" s="134" t="s">
        <v>156</v>
      </c>
      <c r="AU478" s="134" t="s">
        <v>80</v>
      </c>
      <c r="AY478" s="18" t="s">
        <v>153</v>
      </c>
      <c r="BE478" s="135">
        <f>IF(N478="základní",J478,0)</f>
        <v>0</v>
      </c>
      <c r="BF478" s="135">
        <f>IF(N478="snížená",J478,0)</f>
        <v>0</v>
      </c>
      <c r="BG478" s="135">
        <f>IF(N478="zákl. přenesená",J478,0)</f>
        <v>0</v>
      </c>
      <c r="BH478" s="135">
        <f>IF(N478="sníž. přenesená",J478,0)</f>
        <v>0</v>
      </c>
      <c r="BI478" s="135">
        <f>IF(N478="nulová",J478,0)</f>
        <v>0</v>
      </c>
      <c r="BJ478" s="18" t="s">
        <v>78</v>
      </c>
      <c r="BK478" s="135">
        <f>ROUND(I478*H478,2)</f>
        <v>0</v>
      </c>
      <c r="BL478" s="18" t="s">
        <v>272</v>
      </c>
      <c r="BM478" s="134" t="s">
        <v>665</v>
      </c>
    </row>
    <row r="479" spans="2:65" s="1" customFormat="1" ht="21.75" customHeight="1">
      <c r="B479" s="33"/>
      <c r="C479" s="123" t="s">
        <v>666</v>
      </c>
      <c r="D479" s="123" t="s">
        <v>156</v>
      </c>
      <c r="E479" s="124" t="s">
        <v>667</v>
      </c>
      <c r="F479" s="125" t="s">
        <v>668</v>
      </c>
      <c r="G479" s="126" t="s">
        <v>397</v>
      </c>
      <c r="H479" s="127">
        <v>5</v>
      </c>
      <c r="I479" s="128"/>
      <c r="J479" s="129">
        <f>ROUND(I479*H479,2)</f>
        <v>0</v>
      </c>
      <c r="K479" s="125" t="s">
        <v>160</v>
      </c>
      <c r="L479" s="33"/>
      <c r="M479" s="130" t="s">
        <v>19</v>
      </c>
      <c r="N479" s="131" t="s">
        <v>44</v>
      </c>
      <c r="P479" s="132">
        <f>O479*H479</f>
        <v>0</v>
      </c>
      <c r="Q479" s="132">
        <v>5.0000000000000001E-4</v>
      </c>
      <c r="R479" s="132">
        <f>Q479*H479</f>
        <v>2.5000000000000001E-3</v>
      </c>
      <c r="S479" s="132">
        <v>0</v>
      </c>
      <c r="T479" s="133">
        <f>S479*H479</f>
        <v>0</v>
      </c>
      <c r="AR479" s="134" t="s">
        <v>272</v>
      </c>
      <c r="AT479" s="134" t="s">
        <v>156</v>
      </c>
      <c r="AU479" s="134" t="s">
        <v>80</v>
      </c>
      <c r="AY479" s="18" t="s">
        <v>153</v>
      </c>
      <c r="BE479" s="135">
        <f>IF(N479="základní",J479,0)</f>
        <v>0</v>
      </c>
      <c r="BF479" s="135">
        <f>IF(N479="snížená",J479,0)</f>
        <v>0</v>
      </c>
      <c r="BG479" s="135">
        <f>IF(N479="zákl. přenesená",J479,0)</f>
        <v>0</v>
      </c>
      <c r="BH479" s="135">
        <f>IF(N479="sníž. přenesená",J479,0)</f>
        <v>0</v>
      </c>
      <c r="BI479" s="135">
        <f>IF(N479="nulová",J479,0)</f>
        <v>0</v>
      </c>
      <c r="BJ479" s="18" t="s">
        <v>78</v>
      </c>
      <c r="BK479" s="135">
        <f>ROUND(I479*H479,2)</f>
        <v>0</v>
      </c>
      <c r="BL479" s="18" t="s">
        <v>272</v>
      </c>
      <c r="BM479" s="134" t="s">
        <v>669</v>
      </c>
    </row>
    <row r="480" spans="2:65" s="1" customFormat="1">
      <c r="B480" s="33"/>
      <c r="D480" s="136" t="s">
        <v>163</v>
      </c>
      <c r="F480" s="137" t="s">
        <v>670</v>
      </c>
      <c r="I480" s="138"/>
      <c r="L480" s="33"/>
      <c r="M480" s="139"/>
      <c r="T480" s="54"/>
      <c r="AT480" s="18" t="s">
        <v>163</v>
      </c>
      <c r="AU480" s="18" t="s">
        <v>80</v>
      </c>
    </row>
    <row r="481" spans="2:65" s="12" customFormat="1" ht="20.399999999999999">
      <c r="B481" s="140"/>
      <c r="D481" s="141" t="s">
        <v>165</v>
      </c>
      <c r="E481" s="142" t="s">
        <v>19</v>
      </c>
      <c r="F481" s="143" t="s">
        <v>671</v>
      </c>
      <c r="H481" s="142" t="s">
        <v>19</v>
      </c>
      <c r="I481" s="144"/>
      <c r="L481" s="140"/>
      <c r="M481" s="145"/>
      <c r="T481" s="146"/>
      <c r="AT481" s="142" t="s">
        <v>165</v>
      </c>
      <c r="AU481" s="142" t="s">
        <v>80</v>
      </c>
      <c r="AV481" s="12" t="s">
        <v>78</v>
      </c>
      <c r="AW481" s="12" t="s">
        <v>33</v>
      </c>
      <c r="AX481" s="12" t="s">
        <v>73</v>
      </c>
      <c r="AY481" s="142" t="s">
        <v>153</v>
      </c>
    </row>
    <row r="482" spans="2:65" s="13" customFormat="1">
      <c r="B482" s="147"/>
      <c r="D482" s="141" t="s">
        <v>165</v>
      </c>
      <c r="E482" s="148" t="s">
        <v>19</v>
      </c>
      <c r="F482" s="149" t="s">
        <v>672</v>
      </c>
      <c r="H482" s="150">
        <v>5</v>
      </c>
      <c r="I482" s="151"/>
      <c r="L482" s="147"/>
      <c r="M482" s="152"/>
      <c r="T482" s="153"/>
      <c r="AT482" s="148" t="s">
        <v>165</v>
      </c>
      <c r="AU482" s="148" t="s">
        <v>80</v>
      </c>
      <c r="AV482" s="13" t="s">
        <v>80</v>
      </c>
      <c r="AW482" s="13" t="s">
        <v>33</v>
      </c>
      <c r="AX482" s="13" t="s">
        <v>78</v>
      </c>
      <c r="AY482" s="148" t="s">
        <v>153</v>
      </c>
    </row>
    <row r="483" spans="2:65" s="1" customFormat="1" ht="24.15" customHeight="1">
      <c r="B483" s="33"/>
      <c r="C483" s="123" t="s">
        <v>673</v>
      </c>
      <c r="D483" s="123" t="s">
        <v>156</v>
      </c>
      <c r="E483" s="124" t="s">
        <v>674</v>
      </c>
      <c r="F483" s="125" t="s">
        <v>675</v>
      </c>
      <c r="G483" s="126" t="s">
        <v>397</v>
      </c>
      <c r="H483" s="127">
        <v>14</v>
      </c>
      <c r="I483" s="128"/>
      <c r="J483" s="129">
        <f>ROUND(I483*H483,2)</f>
        <v>0</v>
      </c>
      <c r="K483" s="125" t="s">
        <v>160</v>
      </c>
      <c r="L483" s="33"/>
      <c r="M483" s="130" t="s">
        <v>19</v>
      </c>
      <c r="N483" s="131" t="s">
        <v>44</v>
      </c>
      <c r="P483" s="132">
        <f>O483*H483</f>
        <v>0</v>
      </c>
      <c r="Q483" s="132">
        <v>1.9400000000000001E-3</v>
      </c>
      <c r="R483" s="132">
        <f>Q483*H483</f>
        <v>2.716E-2</v>
      </c>
      <c r="S483" s="132">
        <v>0</v>
      </c>
      <c r="T483" s="133">
        <f>S483*H483</f>
        <v>0</v>
      </c>
      <c r="AR483" s="134" t="s">
        <v>272</v>
      </c>
      <c r="AT483" s="134" t="s">
        <v>156</v>
      </c>
      <c r="AU483" s="134" t="s">
        <v>80</v>
      </c>
      <c r="AY483" s="18" t="s">
        <v>153</v>
      </c>
      <c r="BE483" s="135">
        <f>IF(N483="základní",J483,0)</f>
        <v>0</v>
      </c>
      <c r="BF483" s="135">
        <f>IF(N483="snížená",J483,0)</f>
        <v>0</v>
      </c>
      <c r="BG483" s="135">
        <f>IF(N483="zákl. přenesená",J483,0)</f>
        <v>0</v>
      </c>
      <c r="BH483" s="135">
        <f>IF(N483="sníž. přenesená",J483,0)</f>
        <v>0</v>
      </c>
      <c r="BI483" s="135">
        <f>IF(N483="nulová",J483,0)</f>
        <v>0</v>
      </c>
      <c r="BJ483" s="18" t="s">
        <v>78</v>
      </c>
      <c r="BK483" s="135">
        <f>ROUND(I483*H483,2)</f>
        <v>0</v>
      </c>
      <c r="BL483" s="18" t="s">
        <v>272</v>
      </c>
      <c r="BM483" s="134" t="s">
        <v>676</v>
      </c>
    </row>
    <row r="484" spans="2:65" s="1" customFormat="1">
      <c r="B484" s="33"/>
      <c r="D484" s="136" t="s">
        <v>163</v>
      </c>
      <c r="F484" s="137" t="s">
        <v>677</v>
      </c>
      <c r="I484" s="138"/>
      <c r="L484" s="33"/>
      <c r="M484" s="139"/>
      <c r="T484" s="54"/>
      <c r="AT484" s="18" t="s">
        <v>163</v>
      </c>
      <c r="AU484" s="18" t="s">
        <v>80</v>
      </c>
    </row>
    <row r="485" spans="2:65" s="12" customFormat="1" ht="20.399999999999999">
      <c r="B485" s="140"/>
      <c r="D485" s="141" t="s">
        <v>165</v>
      </c>
      <c r="E485" s="142" t="s">
        <v>19</v>
      </c>
      <c r="F485" s="143" t="s">
        <v>678</v>
      </c>
      <c r="H485" s="142" t="s">
        <v>19</v>
      </c>
      <c r="I485" s="144"/>
      <c r="L485" s="140"/>
      <c r="M485" s="145"/>
      <c r="T485" s="146"/>
      <c r="AT485" s="142" t="s">
        <v>165</v>
      </c>
      <c r="AU485" s="142" t="s">
        <v>80</v>
      </c>
      <c r="AV485" s="12" t="s">
        <v>78</v>
      </c>
      <c r="AW485" s="12" t="s">
        <v>33</v>
      </c>
      <c r="AX485" s="12" t="s">
        <v>73</v>
      </c>
      <c r="AY485" s="142" t="s">
        <v>153</v>
      </c>
    </row>
    <row r="486" spans="2:65" s="13" customFormat="1">
      <c r="B486" s="147"/>
      <c r="D486" s="141" t="s">
        <v>165</v>
      </c>
      <c r="E486" s="148" t="s">
        <v>19</v>
      </c>
      <c r="F486" s="149" t="s">
        <v>253</v>
      </c>
      <c r="H486" s="150">
        <v>14</v>
      </c>
      <c r="I486" s="151"/>
      <c r="L486" s="147"/>
      <c r="M486" s="152"/>
      <c r="T486" s="153"/>
      <c r="AT486" s="148" t="s">
        <v>165</v>
      </c>
      <c r="AU486" s="148" t="s">
        <v>80</v>
      </c>
      <c r="AV486" s="13" t="s">
        <v>80</v>
      </c>
      <c r="AW486" s="13" t="s">
        <v>33</v>
      </c>
      <c r="AX486" s="13" t="s">
        <v>78</v>
      </c>
      <c r="AY486" s="148" t="s">
        <v>153</v>
      </c>
    </row>
    <row r="487" spans="2:65" s="1" customFormat="1" ht="24.15" customHeight="1">
      <c r="B487" s="33"/>
      <c r="C487" s="123" t="s">
        <v>679</v>
      </c>
      <c r="D487" s="123" t="s">
        <v>156</v>
      </c>
      <c r="E487" s="124" t="s">
        <v>680</v>
      </c>
      <c r="F487" s="125" t="s">
        <v>681</v>
      </c>
      <c r="G487" s="126" t="s">
        <v>397</v>
      </c>
      <c r="H487" s="127">
        <v>30</v>
      </c>
      <c r="I487" s="128"/>
      <c r="J487" s="129">
        <f>ROUND(I487*H487,2)</f>
        <v>0</v>
      </c>
      <c r="K487" s="125" t="s">
        <v>19</v>
      </c>
      <c r="L487" s="33"/>
      <c r="M487" s="130" t="s">
        <v>19</v>
      </c>
      <c r="N487" s="131" t="s">
        <v>44</v>
      </c>
      <c r="P487" s="132">
        <f>O487*H487</f>
        <v>0</v>
      </c>
      <c r="Q487" s="132">
        <v>5.0000000000000001E-4</v>
      </c>
      <c r="R487" s="132">
        <f>Q487*H487</f>
        <v>1.4999999999999999E-2</v>
      </c>
      <c r="S487" s="132">
        <v>0</v>
      </c>
      <c r="T487" s="133">
        <f>S487*H487</f>
        <v>0</v>
      </c>
      <c r="AR487" s="134" t="s">
        <v>272</v>
      </c>
      <c r="AT487" s="134" t="s">
        <v>156</v>
      </c>
      <c r="AU487" s="134" t="s">
        <v>80</v>
      </c>
      <c r="AY487" s="18" t="s">
        <v>153</v>
      </c>
      <c r="BE487" s="135">
        <f>IF(N487="základní",J487,0)</f>
        <v>0</v>
      </c>
      <c r="BF487" s="135">
        <f>IF(N487="snížená",J487,0)</f>
        <v>0</v>
      </c>
      <c r="BG487" s="135">
        <f>IF(N487="zákl. přenesená",J487,0)</f>
        <v>0</v>
      </c>
      <c r="BH487" s="135">
        <f>IF(N487="sníž. přenesená",J487,0)</f>
        <v>0</v>
      </c>
      <c r="BI487" s="135">
        <f>IF(N487="nulová",J487,0)</f>
        <v>0</v>
      </c>
      <c r="BJ487" s="18" t="s">
        <v>78</v>
      </c>
      <c r="BK487" s="135">
        <f>ROUND(I487*H487,2)</f>
        <v>0</v>
      </c>
      <c r="BL487" s="18" t="s">
        <v>272</v>
      </c>
      <c r="BM487" s="134" t="s">
        <v>682</v>
      </c>
    </row>
    <row r="488" spans="2:65" s="12" customFormat="1">
      <c r="B488" s="140"/>
      <c r="D488" s="141" t="s">
        <v>165</v>
      </c>
      <c r="E488" s="142" t="s">
        <v>19</v>
      </c>
      <c r="F488" s="143" t="s">
        <v>683</v>
      </c>
      <c r="H488" s="142" t="s">
        <v>19</v>
      </c>
      <c r="I488" s="144"/>
      <c r="L488" s="140"/>
      <c r="M488" s="145"/>
      <c r="T488" s="146"/>
      <c r="AT488" s="142" t="s">
        <v>165</v>
      </c>
      <c r="AU488" s="142" t="s">
        <v>80</v>
      </c>
      <c r="AV488" s="12" t="s">
        <v>78</v>
      </c>
      <c r="AW488" s="12" t="s">
        <v>33</v>
      </c>
      <c r="AX488" s="12" t="s">
        <v>73</v>
      </c>
      <c r="AY488" s="142" t="s">
        <v>153</v>
      </c>
    </row>
    <row r="489" spans="2:65" s="13" customFormat="1">
      <c r="B489" s="147"/>
      <c r="D489" s="141" t="s">
        <v>165</v>
      </c>
      <c r="E489" s="148" t="s">
        <v>19</v>
      </c>
      <c r="F489" s="149" t="s">
        <v>369</v>
      </c>
      <c r="H489" s="150">
        <v>30</v>
      </c>
      <c r="I489" s="151"/>
      <c r="L489" s="147"/>
      <c r="M489" s="152"/>
      <c r="T489" s="153"/>
      <c r="AT489" s="148" t="s">
        <v>165</v>
      </c>
      <c r="AU489" s="148" t="s">
        <v>80</v>
      </c>
      <c r="AV489" s="13" t="s">
        <v>80</v>
      </c>
      <c r="AW489" s="13" t="s">
        <v>33</v>
      </c>
      <c r="AX489" s="13" t="s">
        <v>78</v>
      </c>
      <c r="AY489" s="148" t="s">
        <v>153</v>
      </c>
    </row>
    <row r="490" spans="2:65" s="1" customFormat="1" ht="24.15" customHeight="1">
      <c r="B490" s="33"/>
      <c r="C490" s="123" t="s">
        <v>684</v>
      </c>
      <c r="D490" s="123" t="s">
        <v>156</v>
      </c>
      <c r="E490" s="124" t="s">
        <v>685</v>
      </c>
      <c r="F490" s="125" t="s">
        <v>686</v>
      </c>
      <c r="G490" s="126" t="s">
        <v>237</v>
      </c>
      <c r="H490" s="127">
        <v>1</v>
      </c>
      <c r="I490" s="128"/>
      <c r="J490" s="129">
        <f>ROUND(I490*H490,2)</f>
        <v>0</v>
      </c>
      <c r="K490" s="125" t="s">
        <v>160</v>
      </c>
      <c r="L490" s="33"/>
      <c r="M490" s="130" t="s">
        <v>19</v>
      </c>
      <c r="N490" s="131" t="s">
        <v>44</v>
      </c>
      <c r="P490" s="132">
        <f>O490*H490</f>
        <v>0</v>
      </c>
      <c r="Q490" s="132">
        <v>6.0000000000000002E-5</v>
      </c>
      <c r="R490" s="132">
        <f>Q490*H490</f>
        <v>6.0000000000000002E-5</v>
      </c>
      <c r="S490" s="132">
        <v>0</v>
      </c>
      <c r="T490" s="133">
        <f>S490*H490</f>
        <v>0</v>
      </c>
      <c r="AR490" s="134" t="s">
        <v>272</v>
      </c>
      <c r="AT490" s="134" t="s">
        <v>156</v>
      </c>
      <c r="AU490" s="134" t="s">
        <v>80</v>
      </c>
      <c r="AY490" s="18" t="s">
        <v>153</v>
      </c>
      <c r="BE490" s="135">
        <f>IF(N490="základní",J490,0)</f>
        <v>0</v>
      </c>
      <c r="BF490" s="135">
        <f>IF(N490="snížená",J490,0)</f>
        <v>0</v>
      </c>
      <c r="BG490" s="135">
        <f>IF(N490="zákl. přenesená",J490,0)</f>
        <v>0</v>
      </c>
      <c r="BH490" s="135">
        <f>IF(N490="sníž. přenesená",J490,0)</f>
        <v>0</v>
      </c>
      <c r="BI490" s="135">
        <f>IF(N490="nulová",J490,0)</f>
        <v>0</v>
      </c>
      <c r="BJ490" s="18" t="s">
        <v>78</v>
      </c>
      <c r="BK490" s="135">
        <f>ROUND(I490*H490,2)</f>
        <v>0</v>
      </c>
      <c r="BL490" s="18" t="s">
        <v>272</v>
      </c>
      <c r="BM490" s="134" t="s">
        <v>687</v>
      </c>
    </row>
    <row r="491" spans="2:65" s="1" customFormat="1">
      <c r="B491" s="33"/>
      <c r="D491" s="136" t="s">
        <v>163</v>
      </c>
      <c r="F491" s="137" t="s">
        <v>688</v>
      </c>
      <c r="I491" s="138"/>
      <c r="L491" s="33"/>
      <c r="M491" s="139"/>
      <c r="T491" s="54"/>
      <c r="AT491" s="18" t="s">
        <v>163</v>
      </c>
      <c r="AU491" s="18" t="s">
        <v>80</v>
      </c>
    </row>
    <row r="492" spans="2:65" s="12" customFormat="1">
      <c r="B492" s="140"/>
      <c r="D492" s="141" t="s">
        <v>165</v>
      </c>
      <c r="E492" s="142" t="s">
        <v>19</v>
      </c>
      <c r="F492" s="143" t="s">
        <v>689</v>
      </c>
      <c r="H492" s="142" t="s">
        <v>19</v>
      </c>
      <c r="I492" s="144"/>
      <c r="L492" s="140"/>
      <c r="M492" s="145"/>
      <c r="T492" s="146"/>
      <c r="AT492" s="142" t="s">
        <v>165</v>
      </c>
      <c r="AU492" s="142" t="s">
        <v>80</v>
      </c>
      <c r="AV492" s="12" t="s">
        <v>78</v>
      </c>
      <c r="AW492" s="12" t="s">
        <v>33</v>
      </c>
      <c r="AX492" s="12" t="s">
        <v>73</v>
      </c>
      <c r="AY492" s="142" t="s">
        <v>153</v>
      </c>
    </row>
    <row r="493" spans="2:65" s="13" customFormat="1">
      <c r="B493" s="147"/>
      <c r="D493" s="141" t="s">
        <v>165</v>
      </c>
      <c r="E493" s="148" t="s">
        <v>19</v>
      </c>
      <c r="F493" s="149" t="s">
        <v>78</v>
      </c>
      <c r="H493" s="150">
        <v>1</v>
      </c>
      <c r="I493" s="151"/>
      <c r="L493" s="147"/>
      <c r="M493" s="152"/>
      <c r="T493" s="153"/>
      <c r="AT493" s="148" t="s">
        <v>165</v>
      </c>
      <c r="AU493" s="148" t="s">
        <v>80</v>
      </c>
      <c r="AV493" s="13" t="s">
        <v>80</v>
      </c>
      <c r="AW493" s="13" t="s">
        <v>33</v>
      </c>
      <c r="AX493" s="13" t="s">
        <v>78</v>
      </c>
      <c r="AY493" s="148" t="s">
        <v>153</v>
      </c>
    </row>
    <row r="494" spans="2:65" s="1" customFormat="1" ht="49.2" customHeight="1">
      <c r="B494" s="33"/>
      <c r="C494" s="161" t="s">
        <v>690</v>
      </c>
      <c r="D494" s="161" t="s">
        <v>347</v>
      </c>
      <c r="E494" s="162" t="s">
        <v>691</v>
      </c>
      <c r="F494" s="163" t="s">
        <v>692</v>
      </c>
      <c r="G494" s="164" t="s">
        <v>237</v>
      </c>
      <c r="H494" s="165">
        <v>1</v>
      </c>
      <c r="I494" s="166"/>
      <c r="J494" s="167">
        <f>ROUND(I494*H494,2)</f>
        <v>0</v>
      </c>
      <c r="K494" s="163" t="s">
        <v>19</v>
      </c>
      <c r="L494" s="168"/>
      <c r="M494" s="169" t="s">
        <v>19</v>
      </c>
      <c r="N494" s="170" t="s">
        <v>44</v>
      </c>
      <c r="P494" s="132">
        <f>O494*H494</f>
        <v>0</v>
      </c>
      <c r="Q494" s="132">
        <v>2.3000000000000001E-4</v>
      </c>
      <c r="R494" s="132">
        <f>Q494*H494</f>
        <v>2.3000000000000001E-4</v>
      </c>
      <c r="S494" s="132">
        <v>0</v>
      </c>
      <c r="T494" s="133">
        <f>S494*H494</f>
        <v>0</v>
      </c>
      <c r="AR494" s="134" t="s">
        <v>382</v>
      </c>
      <c r="AT494" s="134" t="s">
        <v>347</v>
      </c>
      <c r="AU494" s="134" t="s">
        <v>80</v>
      </c>
      <c r="AY494" s="18" t="s">
        <v>153</v>
      </c>
      <c r="BE494" s="135">
        <f>IF(N494="základní",J494,0)</f>
        <v>0</v>
      </c>
      <c r="BF494" s="135">
        <f>IF(N494="snížená",J494,0)</f>
        <v>0</v>
      </c>
      <c r="BG494" s="135">
        <f>IF(N494="zákl. přenesená",J494,0)</f>
        <v>0</v>
      </c>
      <c r="BH494" s="135">
        <f>IF(N494="sníž. přenesená",J494,0)</f>
        <v>0</v>
      </c>
      <c r="BI494" s="135">
        <f>IF(N494="nulová",J494,0)</f>
        <v>0</v>
      </c>
      <c r="BJ494" s="18" t="s">
        <v>78</v>
      </c>
      <c r="BK494" s="135">
        <f>ROUND(I494*H494,2)</f>
        <v>0</v>
      </c>
      <c r="BL494" s="18" t="s">
        <v>272</v>
      </c>
      <c r="BM494" s="134" t="s">
        <v>693</v>
      </c>
    </row>
    <row r="495" spans="2:65" s="1" customFormat="1" ht="33" customHeight="1">
      <c r="B495" s="33"/>
      <c r="C495" s="123" t="s">
        <v>694</v>
      </c>
      <c r="D495" s="123" t="s">
        <v>156</v>
      </c>
      <c r="E495" s="124" t="s">
        <v>695</v>
      </c>
      <c r="F495" s="125" t="s">
        <v>696</v>
      </c>
      <c r="G495" s="126" t="s">
        <v>237</v>
      </c>
      <c r="H495" s="127">
        <v>1</v>
      </c>
      <c r="I495" s="128"/>
      <c r="J495" s="129">
        <f>ROUND(I495*H495,2)</f>
        <v>0</v>
      </c>
      <c r="K495" s="125" t="s">
        <v>160</v>
      </c>
      <c r="L495" s="33"/>
      <c r="M495" s="130" t="s">
        <v>19</v>
      </c>
      <c r="N495" s="131" t="s">
        <v>44</v>
      </c>
      <c r="P495" s="132">
        <f>O495*H495</f>
        <v>0</v>
      </c>
      <c r="Q495" s="132">
        <v>2.0000000000000002E-5</v>
      </c>
      <c r="R495" s="132">
        <f>Q495*H495</f>
        <v>2.0000000000000002E-5</v>
      </c>
      <c r="S495" s="132">
        <v>0</v>
      </c>
      <c r="T495" s="133">
        <f>S495*H495</f>
        <v>0</v>
      </c>
      <c r="AR495" s="134" t="s">
        <v>272</v>
      </c>
      <c r="AT495" s="134" t="s">
        <v>156</v>
      </c>
      <c r="AU495" s="134" t="s">
        <v>80</v>
      </c>
      <c r="AY495" s="18" t="s">
        <v>153</v>
      </c>
      <c r="BE495" s="135">
        <f>IF(N495="základní",J495,0)</f>
        <v>0</v>
      </c>
      <c r="BF495" s="135">
        <f>IF(N495="snížená",J495,0)</f>
        <v>0</v>
      </c>
      <c r="BG495" s="135">
        <f>IF(N495="zákl. přenesená",J495,0)</f>
        <v>0</v>
      </c>
      <c r="BH495" s="135">
        <f>IF(N495="sníž. přenesená",J495,0)</f>
        <v>0</v>
      </c>
      <c r="BI495" s="135">
        <f>IF(N495="nulová",J495,0)</f>
        <v>0</v>
      </c>
      <c r="BJ495" s="18" t="s">
        <v>78</v>
      </c>
      <c r="BK495" s="135">
        <f>ROUND(I495*H495,2)</f>
        <v>0</v>
      </c>
      <c r="BL495" s="18" t="s">
        <v>272</v>
      </c>
      <c r="BM495" s="134" t="s">
        <v>697</v>
      </c>
    </row>
    <row r="496" spans="2:65" s="1" customFormat="1">
      <c r="B496" s="33"/>
      <c r="D496" s="136" t="s">
        <v>163</v>
      </c>
      <c r="F496" s="137" t="s">
        <v>698</v>
      </c>
      <c r="I496" s="138"/>
      <c r="L496" s="33"/>
      <c r="M496" s="139"/>
      <c r="T496" s="54"/>
      <c r="AT496" s="18" t="s">
        <v>163</v>
      </c>
      <c r="AU496" s="18" t="s">
        <v>80</v>
      </c>
    </row>
    <row r="497" spans="2:65" s="1" customFormat="1" ht="24.15" customHeight="1">
      <c r="B497" s="33"/>
      <c r="C497" s="161" t="s">
        <v>699</v>
      </c>
      <c r="D497" s="161" t="s">
        <v>347</v>
      </c>
      <c r="E497" s="162" t="s">
        <v>700</v>
      </c>
      <c r="F497" s="163" t="s">
        <v>701</v>
      </c>
      <c r="G497" s="164" t="s">
        <v>237</v>
      </c>
      <c r="H497" s="165">
        <v>1</v>
      </c>
      <c r="I497" s="166"/>
      <c r="J497" s="167">
        <f>ROUND(I497*H497,2)</f>
        <v>0</v>
      </c>
      <c r="K497" s="163" t="s">
        <v>19</v>
      </c>
      <c r="L497" s="168"/>
      <c r="M497" s="169" t="s">
        <v>19</v>
      </c>
      <c r="N497" s="170" t="s">
        <v>44</v>
      </c>
      <c r="P497" s="132">
        <f>O497*H497</f>
        <v>0</v>
      </c>
      <c r="Q497" s="132">
        <v>4.6000000000000001E-4</v>
      </c>
      <c r="R497" s="132">
        <f>Q497*H497</f>
        <v>4.6000000000000001E-4</v>
      </c>
      <c r="S497" s="132">
        <v>0</v>
      </c>
      <c r="T497" s="133">
        <f>S497*H497</f>
        <v>0</v>
      </c>
      <c r="AR497" s="134" t="s">
        <v>382</v>
      </c>
      <c r="AT497" s="134" t="s">
        <v>347</v>
      </c>
      <c r="AU497" s="134" t="s">
        <v>80</v>
      </c>
      <c r="AY497" s="18" t="s">
        <v>153</v>
      </c>
      <c r="BE497" s="135">
        <f>IF(N497="základní",J497,0)</f>
        <v>0</v>
      </c>
      <c r="BF497" s="135">
        <f>IF(N497="snížená",J497,0)</f>
        <v>0</v>
      </c>
      <c r="BG497" s="135">
        <f>IF(N497="zákl. přenesená",J497,0)</f>
        <v>0</v>
      </c>
      <c r="BH497" s="135">
        <f>IF(N497="sníž. přenesená",J497,0)</f>
        <v>0</v>
      </c>
      <c r="BI497" s="135">
        <f>IF(N497="nulová",J497,0)</f>
        <v>0</v>
      </c>
      <c r="BJ497" s="18" t="s">
        <v>78</v>
      </c>
      <c r="BK497" s="135">
        <f>ROUND(I497*H497,2)</f>
        <v>0</v>
      </c>
      <c r="BL497" s="18" t="s">
        <v>272</v>
      </c>
      <c r="BM497" s="134" t="s">
        <v>702</v>
      </c>
    </row>
    <row r="498" spans="2:65" s="11" customFormat="1" ht="22.95" customHeight="1">
      <c r="B498" s="111"/>
      <c r="D498" s="112" t="s">
        <v>72</v>
      </c>
      <c r="E498" s="121" t="s">
        <v>703</v>
      </c>
      <c r="F498" s="121" t="s">
        <v>704</v>
      </c>
      <c r="I498" s="114"/>
      <c r="J498" s="122">
        <f>BK498</f>
        <v>0</v>
      </c>
      <c r="L498" s="111"/>
      <c r="M498" s="116"/>
      <c r="P498" s="117">
        <f>SUM(P499:P526)</f>
        <v>0</v>
      </c>
      <c r="R498" s="117">
        <f>SUM(R499:R526)</f>
        <v>0.10750000000000001</v>
      </c>
      <c r="T498" s="118">
        <f>SUM(T499:T526)</f>
        <v>2.1299999999999999E-3</v>
      </c>
      <c r="AR498" s="112" t="s">
        <v>80</v>
      </c>
      <c r="AT498" s="119" t="s">
        <v>72</v>
      </c>
      <c r="AU498" s="119" t="s">
        <v>78</v>
      </c>
      <c r="AY498" s="112" t="s">
        <v>153</v>
      </c>
      <c r="BK498" s="120">
        <f>SUM(BK499:BK526)</f>
        <v>0</v>
      </c>
    </row>
    <row r="499" spans="2:65" s="1" customFormat="1" ht="16.5" customHeight="1">
      <c r="B499" s="33"/>
      <c r="C499" s="123" t="s">
        <v>705</v>
      </c>
      <c r="D499" s="123" t="s">
        <v>156</v>
      </c>
      <c r="E499" s="124" t="s">
        <v>706</v>
      </c>
      <c r="F499" s="125" t="s">
        <v>707</v>
      </c>
      <c r="G499" s="126" t="s">
        <v>708</v>
      </c>
      <c r="H499" s="127">
        <v>1</v>
      </c>
      <c r="I499" s="128"/>
      <c r="J499" s="129">
        <f>ROUND(I499*H499,2)</f>
        <v>0</v>
      </c>
      <c r="K499" s="125" t="s">
        <v>19</v>
      </c>
      <c r="L499" s="33"/>
      <c r="M499" s="130" t="s">
        <v>19</v>
      </c>
      <c r="N499" s="131" t="s">
        <v>44</v>
      </c>
      <c r="P499" s="132">
        <f>O499*H499</f>
        <v>0</v>
      </c>
      <c r="Q499" s="132">
        <v>0</v>
      </c>
      <c r="R499" s="132">
        <f>Q499*H499</f>
        <v>0</v>
      </c>
      <c r="S499" s="132">
        <v>2.1299999999999999E-3</v>
      </c>
      <c r="T499" s="133">
        <f>S499*H499</f>
        <v>2.1299999999999999E-3</v>
      </c>
      <c r="AR499" s="134" t="s">
        <v>272</v>
      </c>
      <c r="AT499" s="134" t="s">
        <v>156</v>
      </c>
      <c r="AU499" s="134" t="s">
        <v>80</v>
      </c>
      <c r="AY499" s="18" t="s">
        <v>153</v>
      </c>
      <c r="BE499" s="135">
        <f>IF(N499="základní",J499,0)</f>
        <v>0</v>
      </c>
      <c r="BF499" s="135">
        <f>IF(N499="snížená",J499,0)</f>
        <v>0</v>
      </c>
      <c r="BG499" s="135">
        <f>IF(N499="zákl. přenesená",J499,0)</f>
        <v>0</v>
      </c>
      <c r="BH499" s="135">
        <f>IF(N499="sníž. přenesená",J499,0)</f>
        <v>0</v>
      </c>
      <c r="BI499" s="135">
        <f>IF(N499="nulová",J499,0)</f>
        <v>0</v>
      </c>
      <c r="BJ499" s="18" t="s">
        <v>78</v>
      </c>
      <c r="BK499" s="135">
        <f>ROUND(I499*H499,2)</f>
        <v>0</v>
      </c>
      <c r="BL499" s="18" t="s">
        <v>272</v>
      </c>
      <c r="BM499" s="134" t="s">
        <v>709</v>
      </c>
    </row>
    <row r="500" spans="2:65" s="1" customFormat="1" ht="33" customHeight="1">
      <c r="B500" s="33"/>
      <c r="C500" s="123" t="s">
        <v>710</v>
      </c>
      <c r="D500" s="123" t="s">
        <v>156</v>
      </c>
      <c r="E500" s="124" t="s">
        <v>711</v>
      </c>
      <c r="F500" s="125" t="s">
        <v>712</v>
      </c>
      <c r="G500" s="126" t="s">
        <v>397</v>
      </c>
      <c r="H500" s="127">
        <v>45</v>
      </c>
      <c r="I500" s="128"/>
      <c r="J500" s="129">
        <f>ROUND(I500*H500,2)</f>
        <v>0</v>
      </c>
      <c r="K500" s="125" t="s">
        <v>160</v>
      </c>
      <c r="L500" s="33"/>
      <c r="M500" s="130" t="s">
        <v>19</v>
      </c>
      <c r="N500" s="131" t="s">
        <v>44</v>
      </c>
      <c r="P500" s="132">
        <f>O500*H500</f>
        <v>0</v>
      </c>
      <c r="Q500" s="132">
        <v>7.5000000000000002E-4</v>
      </c>
      <c r="R500" s="132">
        <f>Q500*H500</f>
        <v>3.3750000000000002E-2</v>
      </c>
      <c r="S500" s="132">
        <v>0</v>
      </c>
      <c r="T500" s="133">
        <f>S500*H500</f>
        <v>0</v>
      </c>
      <c r="AR500" s="134" t="s">
        <v>272</v>
      </c>
      <c r="AT500" s="134" t="s">
        <v>156</v>
      </c>
      <c r="AU500" s="134" t="s">
        <v>80</v>
      </c>
      <c r="AY500" s="18" t="s">
        <v>153</v>
      </c>
      <c r="BE500" s="135">
        <f>IF(N500="základní",J500,0)</f>
        <v>0</v>
      </c>
      <c r="BF500" s="135">
        <f>IF(N500="snížená",J500,0)</f>
        <v>0</v>
      </c>
      <c r="BG500" s="135">
        <f>IF(N500="zákl. přenesená",J500,0)</f>
        <v>0</v>
      </c>
      <c r="BH500" s="135">
        <f>IF(N500="sníž. přenesená",J500,0)</f>
        <v>0</v>
      </c>
      <c r="BI500" s="135">
        <f>IF(N500="nulová",J500,0)</f>
        <v>0</v>
      </c>
      <c r="BJ500" s="18" t="s">
        <v>78</v>
      </c>
      <c r="BK500" s="135">
        <f>ROUND(I500*H500,2)</f>
        <v>0</v>
      </c>
      <c r="BL500" s="18" t="s">
        <v>272</v>
      </c>
      <c r="BM500" s="134" t="s">
        <v>713</v>
      </c>
    </row>
    <row r="501" spans="2:65" s="1" customFormat="1">
      <c r="B501" s="33"/>
      <c r="D501" s="136" t="s">
        <v>163</v>
      </c>
      <c r="F501" s="137" t="s">
        <v>714</v>
      </c>
      <c r="I501" s="138"/>
      <c r="L501" s="33"/>
      <c r="M501" s="139"/>
      <c r="T501" s="54"/>
      <c r="AT501" s="18" t="s">
        <v>163</v>
      </c>
      <c r="AU501" s="18" t="s">
        <v>80</v>
      </c>
    </row>
    <row r="502" spans="2:65" s="12" customFormat="1" ht="30.6">
      <c r="B502" s="140"/>
      <c r="D502" s="141" t="s">
        <v>165</v>
      </c>
      <c r="E502" s="142" t="s">
        <v>19</v>
      </c>
      <c r="F502" s="143" t="s">
        <v>715</v>
      </c>
      <c r="H502" s="142" t="s">
        <v>19</v>
      </c>
      <c r="I502" s="144"/>
      <c r="L502" s="140"/>
      <c r="M502" s="145"/>
      <c r="T502" s="146"/>
      <c r="AT502" s="142" t="s">
        <v>165</v>
      </c>
      <c r="AU502" s="142" t="s">
        <v>80</v>
      </c>
      <c r="AV502" s="12" t="s">
        <v>78</v>
      </c>
      <c r="AW502" s="12" t="s">
        <v>33</v>
      </c>
      <c r="AX502" s="12" t="s">
        <v>73</v>
      </c>
      <c r="AY502" s="142" t="s">
        <v>153</v>
      </c>
    </row>
    <row r="503" spans="2:65" s="13" customFormat="1">
      <c r="B503" s="147"/>
      <c r="D503" s="141" t="s">
        <v>165</v>
      </c>
      <c r="E503" s="148" t="s">
        <v>19</v>
      </c>
      <c r="F503" s="149" t="s">
        <v>469</v>
      </c>
      <c r="H503" s="150">
        <v>45</v>
      </c>
      <c r="I503" s="151"/>
      <c r="L503" s="147"/>
      <c r="M503" s="152"/>
      <c r="T503" s="153"/>
      <c r="AT503" s="148" t="s">
        <v>165</v>
      </c>
      <c r="AU503" s="148" t="s">
        <v>80</v>
      </c>
      <c r="AV503" s="13" t="s">
        <v>80</v>
      </c>
      <c r="AW503" s="13" t="s">
        <v>33</v>
      </c>
      <c r="AX503" s="13" t="s">
        <v>78</v>
      </c>
      <c r="AY503" s="148" t="s">
        <v>153</v>
      </c>
    </row>
    <row r="504" spans="2:65" s="1" customFormat="1" ht="33" customHeight="1">
      <c r="B504" s="33"/>
      <c r="C504" s="123" t="s">
        <v>716</v>
      </c>
      <c r="D504" s="123" t="s">
        <v>156</v>
      </c>
      <c r="E504" s="124" t="s">
        <v>717</v>
      </c>
      <c r="F504" s="125" t="s">
        <v>718</v>
      </c>
      <c r="G504" s="126" t="s">
        <v>397</v>
      </c>
      <c r="H504" s="127">
        <v>5</v>
      </c>
      <c r="I504" s="128"/>
      <c r="J504" s="129">
        <f>ROUND(I504*H504,2)</f>
        <v>0</v>
      </c>
      <c r="K504" s="125" t="s">
        <v>160</v>
      </c>
      <c r="L504" s="33"/>
      <c r="M504" s="130" t="s">
        <v>19</v>
      </c>
      <c r="N504" s="131" t="s">
        <v>44</v>
      </c>
      <c r="P504" s="132">
        <f>O504*H504</f>
        <v>0</v>
      </c>
      <c r="Q504" s="132">
        <v>1.15E-3</v>
      </c>
      <c r="R504" s="132">
        <f>Q504*H504</f>
        <v>5.7499999999999999E-3</v>
      </c>
      <c r="S504" s="132">
        <v>0</v>
      </c>
      <c r="T504" s="133">
        <f>S504*H504</f>
        <v>0</v>
      </c>
      <c r="AR504" s="134" t="s">
        <v>272</v>
      </c>
      <c r="AT504" s="134" t="s">
        <v>156</v>
      </c>
      <c r="AU504" s="134" t="s">
        <v>80</v>
      </c>
      <c r="AY504" s="18" t="s">
        <v>153</v>
      </c>
      <c r="BE504" s="135">
        <f>IF(N504="základní",J504,0)</f>
        <v>0</v>
      </c>
      <c r="BF504" s="135">
        <f>IF(N504="snížená",J504,0)</f>
        <v>0</v>
      </c>
      <c r="BG504" s="135">
        <f>IF(N504="zákl. přenesená",J504,0)</f>
        <v>0</v>
      </c>
      <c r="BH504" s="135">
        <f>IF(N504="sníž. přenesená",J504,0)</f>
        <v>0</v>
      </c>
      <c r="BI504" s="135">
        <f>IF(N504="nulová",J504,0)</f>
        <v>0</v>
      </c>
      <c r="BJ504" s="18" t="s">
        <v>78</v>
      </c>
      <c r="BK504" s="135">
        <f>ROUND(I504*H504,2)</f>
        <v>0</v>
      </c>
      <c r="BL504" s="18" t="s">
        <v>272</v>
      </c>
      <c r="BM504" s="134" t="s">
        <v>719</v>
      </c>
    </row>
    <row r="505" spans="2:65" s="1" customFormat="1">
      <c r="B505" s="33"/>
      <c r="D505" s="136" t="s">
        <v>163</v>
      </c>
      <c r="F505" s="137" t="s">
        <v>720</v>
      </c>
      <c r="I505" s="138"/>
      <c r="L505" s="33"/>
      <c r="M505" s="139"/>
      <c r="T505" s="54"/>
      <c r="AT505" s="18" t="s">
        <v>163</v>
      </c>
      <c r="AU505" s="18" t="s">
        <v>80</v>
      </c>
    </row>
    <row r="506" spans="2:65" s="12" customFormat="1" ht="30.6">
      <c r="B506" s="140"/>
      <c r="D506" s="141" t="s">
        <v>165</v>
      </c>
      <c r="E506" s="142" t="s">
        <v>19</v>
      </c>
      <c r="F506" s="143" t="s">
        <v>715</v>
      </c>
      <c r="H506" s="142" t="s">
        <v>19</v>
      </c>
      <c r="I506" s="144"/>
      <c r="L506" s="140"/>
      <c r="M506" s="145"/>
      <c r="T506" s="146"/>
      <c r="AT506" s="142" t="s">
        <v>165</v>
      </c>
      <c r="AU506" s="142" t="s">
        <v>80</v>
      </c>
      <c r="AV506" s="12" t="s">
        <v>78</v>
      </c>
      <c r="AW506" s="12" t="s">
        <v>33</v>
      </c>
      <c r="AX506" s="12" t="s">
        <v>73</v>
      </c>
      <c r="AY506" s="142" t="s">
        <v>153</v>
      </c>
    </row>
    <row r="507" spans="2:65" s="13" customFormat="1">
      <c r="B507" s="147"/>
      <c r="D507" s="141" t="s">
        <v>165</v>
      </c>
      <c r="E507" s="148" t="s">
        <v>19</v>
      </c>
      <c r="F507" s="149" t="s">
        <v>190</v>
      </c>
      <c r="H507" s="150">
        <v>5</v>
      </c>
      <c r="I507" s="151"/>
      <c r="L507" s="147"/>
      <c r="M507" s="152"/>
      <c r="T507" s="153"/>
      <c r="AT507" s="148" t="s">
        <v>165</v>
      </c>
      <c r="AU507" s="148" t="s">
        <v>80</v>
      </c>
      <c r="AV507" s="13" t="s">
        <v>80</v>
      </c>
      <c r="AW507" s="13" t="s">
        <v>33</v>
      </c>
      <c r="AX507" s="13" t="s">
        <v>78</v>
      </c>
      <c r="AY507" s="148" t="s">
        <v>153</v>
      </c>
    </row>
    <row r="508" spans="2:65" s="1" customFormat="1" ht="33" customHeight="1">
      <c r="B508" s="33"/>
      <c r="C508" s="123" t="s">
        <v>721</v>
      </c>
      <c r="D508" s="123" t="s">
        <v>156</v>
      </c>
      <c r="E508" s="124" t="s">
        <v>722</v>
      </c>
      <c r="F508" s="125" t="s">
        <v>723</v>
      </c>
      <c r="G508" s="126" t="s">
        <v>397</v>
      </c>
      <c r="H508" s="127">
        <v>35</v>
      </c>
      <c r="I508" s="128"/>
      <c r="J508" s="129">
        <f>ROUND(I508*H508,2)</f>
        <v>0</v>
      </c>
      <c r="K508" s="125" t="s">
        <v>160</v>
      </c>
      <c r="L508" s="33"/>
      <c r="M508" s="130" t="s">
        <v>19</v>
      </c>
      <c r="N508" s="131" t="s">
        <v>44</v>
      </c>
      <c r="P508" s="132">
        <f>O508*H508</f>
        <v>0</v>
      </c>
      <c r="Q508" s="132">
        <v>1.2999999999999999E-3</v>
      </c>
      <c r="R508" s="132">
        <f>Q508*H508</f>
        <v>4.5499999999999999E-2</v>
      </c>
      <c r="S508" s="132">
        <v>0</v>
      </c>
      <c r="T508" s="133">
        <f>S508*H508</f>
        <v>0</v>
      </c>
      <c r="AR508" s="134" t="s">
        <v>272</v>
      </c>
      <c r="AT508" s="134" t="s">
        <v>156</v>
      </c>
      <c r="AU508" s="134" t="s">
        <v>80</v>
      </c>
      <c r="AY508" s="18" t="s">
        <v>153</v>
      </c>
      <c r="BE508" s="135">
        <f>IF(N508="základní",J508,0)</f>
        <v>0</v>
      </c>
      <c r="BF508" s="135">
        <f>IF(N508="snížená",J508,0)</f>
        <v>0</v>
      </c>
      <c r="BG508" s="135">
        <f>IF(N508="zákl. přenesená",J508,0)</f>
        <v>0</v>
      </c>
      <c r="BH508" s="135">
        <f>IF(N508="sníž. přenesená",J508,0)</f>
        <v>0</v>
      </c>
      <c r="BI508" s="135">
        <f>IF(N508="nulová",J508,0)</f>
        <v>0</v>
      </c>
      <c r="BJ508" s="18" t="s">
        <v>78</v>
      </c>
      <c r="BK508" s="135">
        <f>ROUND(I508*H508,2)</f>
        <v>0</v>
      </c>
      <c r="BL508" s="18" t="s">
        <v>272</v>
      </c>
      <c r="BM508" s="134" t="s">
        <v>724</v>
      </c>
    </row>
    <row r="509" spans="2:65" s="1" customFormat="1">
      <c r="B509" s="33"/>
      <c r="D509" s="136" t="s">
        <v>163</v>
      </c>
      <c r="F509" s="137" t="s">
        <v>725</v>
      </c>
      <c r="I509" s="138"/>
      <c r="L509" s="33"/>
      <c r="M509" s="139"/>
      <c r="T509" s="54"/>
      <c r="AT509" s="18" t="s">
        <v>163</v>
      </c>
      <c r="AU509" s="18" t="s">
        <v>80</v>
      </c>
    </row>
    <row r="510" spans="2:65" s="12" customFormat="1" ht="30.6">
      <c r="B510" s="140"/>
      <c r="D510" s="141" t="s">
        <v>165</v>
      </c>
      <c r="E510" s="142" t="s">
        <v>19</v>
      </c>
      <c r="F510" s="143" t="s">
        <v>715</v>
      </c>
      <c r="H510" s="142" t="s">
        <v>19</v>
      </c>
      <c r="I510" s="144"/>
      <c r="L510" s="140"/>
      <c r="M510" s="145"/>
      <c r="T510" s="146"/>
      <c r="AT510" s="142" t="s">
        <v>165</v>
      </c>
      <c r="AU510" s="142" t="s">
        <v>80</v>
      </c>
      <c r="AV510" s="12" t="s">
        <v>78</v>
      </c>
      <c r="AW510" s="12" t="s">
        <v>33</v>
      </c>
      <c r="AX510" s="12" t="s">
        <v>73</v>
      </c>
      <c r="AY510" s="142" t="s">
        <v>153</v>
      </c>
    </row>
    <row r="511" spans="2:65" s="13" customFormat="1">
      <c r="B511" s="147"/>
      <c r="D511" s="141" t="s">
        <v>165</v>
      </c>
      <c r="E511" s="148" t="s">
        <v>19</v>
      </c>
      <c r="F511" s="149" t="s">
        <v>401</v>
      </c>
      <c r="H511" s="150">
        <v>35</v>
      </c>
      <c r="I511" s="151"/>
      <c r="L511" s="147"/>
      <c r="M511" s="152"/>
      <c r="T511" s="153"/>
      <c r="AT511" s="148" t="s">
        <v>165</v>
      </c>
      <c r="AU511" s="148" t="s">
        <v>80</v>
      </c>
      <c r="AV511" s="13" t="s">
        <v>80</v>
      </c>
      <c r="AW511" s="13" t="s">
        <v>33</v>
      </c>
      <c r="AX511" s="13" t="s">
        <v>78</v>
      </c>
      <c r="AY511" s="148" t="s">
        <v>153</v>
      </c>
    </row>
    <row r="512" spans="2:65" s="1" customFormat="1" ht="55.5" customHeight="1">
      <c r="B512" s="33"/>
      <c r="C512" s="123" t="s">
        <v>726</v>
      </c>
      <c r="D512" s="123" t="s">
        <v>156</v>
      </c>
      <c r="E512" s="124" t="s">
        <v>727</v>
      </c>
      <c r="F512" s="125" t="s">
        <v>728</v>
      </c>
      <c r="G512" s="126" t="s">
        <v>397</v>
      </c>
      <c r="H512" s="127">
        <v>45</v>
      </c>
      <c r="I512" s="128"/>
      <c r="J512" s="129">
        <f>ROUND(I512*H512,2)</f>
        <v>0</v>
      </c>
      <c r="K512" s="125" t="s">
        <v>160</v>
      </c>
      <c r="L512" s="33"/>
      <c r="M512" s="130" t="s">
        <v>19</v>
      </c>
      <c r="N512" s="131" t="s">
        <v>44</v>
      </c>
      <c r="P512" s="132">
        <f>O512*H512</f>
        <v>0</v>
      </c>
      <c r="Q512" s="132">
        <v>3.4000000000000002E-4</v>
      </c>
      <c r="R512" s="132">
        <f>Q512*H512</f>
        <v>1.5300000000000001E-2</v>
      </c>
      <c r="S512" s="132">
        <v>0</v>
      </c>
      <c r="T512" s="133">
        <f>S512*H512</f>
        <v>0</v>
      </c>
      <c r="AR512" s="134" t="s">
        <v>272</v>
      </c>
      <c r="AT512" s="134" t="s">
        <v>156</v>
      </c>
      <c r="AU512" s="134" t="s">
        <v>80</v>
      </c>
      <c r="AY512" s="18" t="s">
        <v>153</v>
      </c>
      <c r="BE512" s="135">
        <f>IF(N512="základní",J512,0)</f>
        <v>0</v>
      </c>
      <c r="BF512" s="135">
        <f>IF(N512="snížená",J512,0)</f>
        <v>0</v>
      </c>
      <c r="BG512" s="135">
        <f>IF(N512="zákl. přenesená",J512,0)</f>
        <v>0</v>
      </c>
      <c r="BH512" s="135">
        <f>IF(N512="sníž. přenesená",J512,0)</f>
        <v>0</v>
      </c>
      <c r="BI512" s="135">
        <f>IF(N512="nulová",J512,0)</f>
        <v>0</v>
      </c>
      <c r="BJ512" s="18" t="s">
        <v>78</v>
      </c>
      <c r="BK512" s="135">
        <f>ROUND(I512*H512,2)</f>
        <v>0</v>
      </c>
      <c r="BL512" s="18" t="s">
        <v>272</v>
      </c>
      <c r="BM512" s="134" t="s">
        <v>729</v>
      </c>
    </row>
    <row r="513" spans="2:65" s="1" customFormat="1">
      <c r="B513" s="33"/>
      <c r="D513" s="136" t="s">
        <v>163</v>
      </c>
      <c r="F513" s="137" t="s">
        <v>730</v>
      </c>
      <c r="I513" s="138"/>
      <c r="L513" s="33"/>
      <c r="M513" s="139"/>
      <c r="T513" s="54"/>
      <c r="AT513" s="18" t="s">
        <v>163</v>
      </c>
      <c r="AU513" s="18" t="s">
        <v>80</v>
      </c>
    </row>
    <row r="514" spans="2:65" s="12" customFormat="1">
      <c r="B514" s="140"/>
      <c r="D514" s="141" t="s">
        <v>165</v>
      </c>
      <c r="E514" s="142" t="s">
        <v>19</v>
      </c>
      <c r="F514" s="143" t="s">
        <v>731</v>
      </c>
      <c r="H514" s="142" t="s">
        <v>19</v>
      </c>
      <c r="I514" s="144"/>
      <c r="L514" s="140"/>
      <c r="M514" s="145"/>
      <c r="T514" s="146"/>
      <c r="AT514" s="142" t="s">
        <v>165</v>
      </c>
      <c r="AU514" s="142" t="s">
        <v>80</v>
      </c>
      <c r="AV514" s="12" t="s">
        <v>78</v>
      </c>
      <c r="AW514" s="12" t="s">
        <v>33</v>
      </c>
      <c r="AX514" s="12" t="s">
        <v>73</v>
      </c>
      <c r="AY514" s="142" t="s">
        <v>153</v>
      </c>
    </row>
    <row r="515" spans="2:65" s="13" customFormat="1">
      <c r="B515" s="147"/>
      <c r="D515" s="141" t="s">
        <v>165</v>
      </c>
      <c r="E515" s="148" t="s">
        <v>19</v>
      </c>
      <c r="F515" s="149" t="s">
        <v>469</v>
      </c>
      <c r="H515" s="150">
        <v>45</v>
      </c>
      <c r="I515" s="151"/>
      <c r="L515" s="147"/>
      <c r="M515" s="152"/>
      <c r="T515" s="153"/>
      <c r="AT515" s="148" t="s">
        <v>165</v>
      </c>
      <c r="AU515" s="148" t="s">
        <v>80</v>
      </c>
      <c r="AV515" s="13" t="s">
        <v>80</v>
      </c>
      <c r="AW515" s="13" t="s">
        <v>33</v>
      </c>
      <c r="AX515" s="13" t="s">
        <v>78</v>
      </c>
      <c r="AY515" s="148" t="s">
        <v>153</v>
      </c>
    </row>
    <row r="516" spans="2:65" s="1" customFormat="1" ht="55.5" customHeight="1">
      <c r="B516" s="33"/>
      <c r="C516" s="123" t="s">
        <v>732</v>
      </c>
      <c r="D516" s="123" t="s">
        <v>156</v>
      </c>
      <c r="E516" s="124" t="s">
        <v>733</v>
      </c>
      <c r="F516" s="125" t="s">
        <v>734</v>
      </c>
      <c r="G516" s="126" t="s">
        <v>397</v>
      </c>
      <c r="H516" s="127">
        <v>40</v>
      </c>
      <c r="I516" s="128"/>
      <c r="J516" s="129">
        <f>ROUND(I516*H516,2)</f>
        <v>0</v>
      </c>
      <c r="K516" s="125" t="s">
        <v>160</v>
      </c>
      <c r="L516" s="33"/>
      <c r="M516" s="130" t="s">
        <v>19</v>
      </c>
      <c r="N516" s="131" t="s">
        <v>44</v>
      </c>
      <c r="P516" s="132">
        <f>O516*H516</f>
        <v>0</v>
      </c>
      <c r="Q516" s="132">
        <v>1E-4</v>
      </c>
      <c r="R516" s="132">
        <f>Q516*H516</f>
        <v>4.0000000000000001E-3</v>
      </c>
      <c r="S516" s="132">
        <v>0</v>
      </c>
      <c r="T516" s="133">
        <f>S516*H516</f>
        <v>0</v>
      </c>
      <c r="AR516" s="134" t="s">
        <v>272</v>
      </c>
      <c r="AT516" s="134" t="s">
        <v>156</v>
      </c>
      <c r="AU516" s="134" t="s">
        <v>80</v>
      </c>
      <c r="AY516" s="18" t="s">
        <v>153</v>
      </c>
      <c r="BE516" s="135">
        <f>IF(N516="základní",J516,0)</f>
        <v>0</v>
      </c>
      <c r="BF516" s="135">
        <f>IF(N516="snížená",J516,0)</f>
        <v>0</v>
      </c>
      <c r="BG516" s="135">
        <f>IF(N516="zákl. přenesená",J516,0)</f>
        <v>0</v>
      </c>
      <c r="BH516" s="135">
        <f>IF(N516="sníž. přenesená",J516,0)</f>
        <v>0</v>
      </c>
      <c r="BI516" s="135">
        <f>IF(N516="nulová",J516,0)</f>
        <v>0</v>
      </c>
      <c r="BJ516" s="18" t="s">
        <v>78</v>
      </c>
      <c r="BK516" s="135">
        <f>ROUND(I516*H516,2)</f>
        <v>0</v>
      </c>
      <c r="BL516" s="18" t="s">
        <v>272</v>
      </c>
      <c r="BM516" s="134" t="s">
        <v>735</v>
      </c>
    </row>
    <row r="517" spans="2:65" s="1" customFormat="1">
      <c r="B517" s="33"/>
      <c r="D517" s="136" t="s">
        <v>163</v>
      </c>
      <c r="F517" s="137" t="s">
        <v>736</v>
      </c>
      <c r="I517" s="138"/>
      <c r="L517" s="33"/>
      <c r="M517" s="139"/>
      <c r="T517" s="54"/>
      <c r="AT517" s="18" t="s">
        <v>163</v>
      </c>
      <c r="AU517" s="18" t="s">
        <v>80</v>
      </c>
    </row>
    <row r="518" spans="2:65" s="12" customFormat="1">
      <c r="B518" s="140"/>
      <c r="D518" s="141" t="s">
        <v>165</v>
      </c>
      <c r="E518" s="142" t="s">
        <v>19</v>
      </c>
      <c r="F518" s="143" t="s">
        <v>731</v>
      </c>
      <c r="H518" s="142" t="s">
        <v>19</v>
      </c>
      <c r="I518" s="144"/>
      <c r="L518" s="140"/>
      <c r="M518" s="145"/>
      <c r="T518" s="146"/>
      <c r="AT518" s="142" t="s">
        <v>165</v>
      </c>
      <c r="AU518" s="142" t="s">
        <v>80</v>
      </c>
      <c r="AV518" s="12" t="s">
        <v>78</v>
      </c>
      <c r="AW518" s="12" t="s">
        <v>33</v>
      </c>
      <c r="AX518" s="12" t="s">
        <v>73</v>
      </c>
      <c r="AY518" s="142" t="s">
        <v>153</v>
      </c>
    </row>
    <row r="519" spans="2:65" s="13" customFormat="1">
      <c r="B519" s="147"/>
      <c r="D519" s="141" t="s">
        <v>165</v>
      </c>
      <c r="E519" s="148" t="s">
        <v>19</v>
      </c>
      <c r="F519" s="149" t="s">
        <v>737</v>
      </c>
      <c r="H519" s="150">
        <v>40</v>
      </c>
      <c r="I519" s="151"/>
      <c r="L519" s="147"/>
      <c r="M519" s="152"/>
      <c r="T519" s="153"/>
      <c r="AT519" s="148" t="s">
        <v>165</v>
      </c>
      <c r="AU519" s="148" t="s">
        <v>80</v>
      </c>
      <c r="AV519" s="13" t="s">
        <v>80</v>
      </c>
      <c r="AW519" s="13" t="s">
        <v>33</v>
      </c>
      <c r="AX519" s="13" t="s">
        <v>78</v>
      </c>
      <c r="AY519" s="148" t="s">
        <v>153</v>
      </c>
    </row>
    <row r="520" spans="2:65" s="1" customFormat="1" ht="24.15" customHeight="1">
      <c r="B520" s="33"/>
      <c r="C520" s="123" t="s">
        <v>738</v>
      </c>
      <c r="D520" s="123" t="s">
        <v>156</v>
      </c>
      <c r="E520" s="124" t="s">
        <v>739</v>
      </c>
      <c r="F520" s="125" t="s">
        <v>740</v>
      </c>
      <c r="G520" s="126" t="s">
        <v>237</v>
      </c>
      <c r="H520" s="127">
        <v>2</v>
      </c>
      <c r="I520" s="128"/>
      <c r="J520" s="129">
        <f>ROUND(I520*H520,2)</f>
        <v>0</v>
      </c>
      <c r="K520" s="125" t="s">
        <v>160</v>
      </c>
      <c r="L520" s="33"/>
      <c r="M520" s="130" t="s">
        <v>19</v>
      </c>
      <c r="N520" s="131" t="s">
        <v>44</v>
      </c>
      <c r="P520" s="132">
        <f>O520*H520</f>
        <v>0</v>
      </c>
      <c r="Q520" s="132">
        <v>7.5000000000000002E-4</v>
      </c>
      <c r="R520" s="132">
        <f>Q520*H520</f>
        <v>1.5E-3</v>
      </c>
      <c r="S520" s="132">
        <v>0</v>
      </c>
      <c r="T520" s="133">
        <f>S520*H520</f>
        <v>0</v>
      </c>
      <c r="AR520" s="134" t="s">
        <v>272</v>
      </c>
      <c r="AT520" s="134" t="s">
        <v>156</v>
      </c>
      <c r="AU520" s="134" t="s">
        <v>80</v>
      </c>
      <c r="AY520" s="18" t="s">
        <v>153</v>
      </c>
      <c r="BE520" s="135">
        <f>IF(N520="základní",J520,0)</f>
        <v>0</v>
      </c>
      <c r="BF520" s="135">
        <f>IF(N520="snížená",J520,0)</f>
        <v>0</v>
      </c>
      <c r="BG520" s="135">
        <f>IF(N520="zákl. přenesená",J520,0)</f>
        <v>0</v>
      </c>
      <c r="BH520" s="135">
        <f>IF(N520="sníž. přenesená",J520,0)</f>
        <v>0</v>
      </c>
      <c r="BI520" s="135">
        <f>IF(N520="nulová",J520,0)</f>
        <v>0</v>
      </c>
      <c r="BJ520" s="18" t="s">
        <v>78</v>
      </c>
      <c r="BK520" s="135">
        <f>ROUND(I520*H520,2)</f>
        <v>0</v>
      </c>
      <c r="BL520" s="18" t="s">
        <v>272</v>
      </c>
      <c r="BM520" s="134" t="s">
        <v>741</v>
      </c>
    </row>
    <row r="521" spans="2:65" s="1" customFormat="1">
      <c r="B521" s="33"/>
      <c r="D521" s="136" t="s">
        <v>163</v>
      </c>
      <c r="F521" s="137" t="s">
        <v>742</v>
      </c>
      <c r="I521" s="138"/>
      <c r="L521" s="33"/>
      <c r="M521" s="139"/>
      <c r="T521" s="54"/>
      <c r="AT521" s="18" t="s">
        <v>163</v>
      </c>
      <c r="AU521" s="18" t="s">
        <v>80</v>
      </c>
    </row>
    <row r="522" spans="2:65" s="12" customFormat="1" ht="30.6">
      <c r="B522" s="140"/>
      <c r="D522" s="141" t="s">
        <v>165</v>
      </c>
      <c r="E522" s="142" t="s">
        <v>19</v>
      </c>
      <c r="F522" s="143" t="s">
        <v>743</v>
      </c>
      <c r="H522" s="142" t="s">
        <v>19</v>
      </c>
      <c r="I522" s="144"/>
      <c r="L522" s="140"/>
      <c r="M522" s="145"/>
      <c r="T522" s="146"/>
      <c r="AT522" s="142" t="s">
        <v>165</v>
      </c>
      <c r="AU522" s="142" t="s">
        <v>80</v>
      </c>
      <c r="AV522" s="12" t="s">
        <v>78</v>
      </c>
      <c r="AW522" s="12" t="s">
        <v>33</v>
      </c>
      <c r="AX522" s="12" t="s">
        <v>73</v>
      </c>
      <c r="AY522" s="142" t="s">
        <v>153</v>
      </c>
    </row>
    <row r="523" spans="2:65" s="13" customFormat="1">
      <c r="B523" s="147"/>
      <c r="D523" s="141" t="s">
        <v>165</v>
      </c>
      <c r="E523" s="148" t="s">
        <v>19</v>
      </c>
      <c r="F523" s="149" t="s">
        <v>744</v>
      </c>
      <c r="H523" s="150">
        <v>2</v>
      </c>
      <c r="I523" s="151"/>
      <c r="L523" s="147"/>
      <c r="M523" s="152"/>
      <c r="T523" s="153"/>
      <c r="AT523" s="148" t="s">
        <v>165</v>
      </c>
      <c r="AU523" s="148" t="s">
        <v>80</v>
      </c>
      <c r="AV523" s="13" t="s">
        <v>80</v>
      </c>
      <c r="AW523" s="13" t="s">
        <v>33</v>
      </c>
      <c r="AX523" s="13" t="s">
        <v>78</v>
      </c>
      <c r="AY523" s="148" t="s">
        <v>153</v>
      </c>
    </row>
    <row r="524" spans="2:65" s="1" customFormat="1" ht="37.950000000000003" customHeight="1">
      <c r="B524" s="33"/>
      <c r="C524" s="123" t="s">
        <v>745</v>
      </c>
      <c r="D524" s="123" t="s">
        <v>156</v>
      </c>
      <c r="E524" s="124" t="s">
        <v>746</v>
      </c>
      <c r="F524" s="125" t="s">
        <v>747</v>
      </c>
      <c r="G524" s="126" t="s">
        <v>397</v>
      </c>
      <c r="H524" s="127">
        <v>85</v>
      </c>
      <c r="I524" s="128"/>
      <c r="J524" s="129">
        <f>ROUND(I524*H524,2)</f>
        <v>0</v>
      </c>
      <c r="K524" s="125" t="s">
        <v>160</v>
      </c>
      <c r="L524" s="33"/>
      <c r="M524" s="130" t="s">
        <v>19</v>
      </c>
      <c r="N524" s="131" t="s">
        <v>44</v>
      </c>
      <c r="P524" s="132">
        <f>O524*H524</f>
        <v>0</v>
      </c>
      <c r="Q524" s="132">
        <v>2.0000000000000002E-5</v>
      </c>
      <c r="R524" s="132">
        <f>Q524*H524</f>
        <v>1.7000000000000001E-3</v>
      </c>
      <c r="S524" s="132">
        <v>0</v>
      </c>
      <c r="T524" s="133">
        <f>S524*H524</f>
        <v>0</v>
      </c>
      <c r="AR524" s="134" t="s">
        <v>272</v>
      </c>
      <c r="AT524" s="134" t="s">
        <v>156</v>
      </c>
      <c r="AU524" s="134" t="s">
        <v>80</v>
      </c>
      <c r="AY524" s="18" t="s">
        <v>153</v>
      </c>
      <c r="BE524" s="135">
        <f>IF(N524="základní",J524,0)</f>
        <v>0</v>
      </c>
      <c r="BF524" s="135">
        <f>IF(N524="snížená",J524,0)</f>
        <v>0</v>
      </c>
      <c r="BG524" s="135">
        <f>IF(N524="zákl. přenesená",J524,0)</f>
        <v>0</v>
      </c>
      <c r="BH524" s="135">
        <f>IF(N524="sníž. přenesená",J524,0)</f>
        <v>0</v>
      </c>
      <c r="BI524" s="135">
        <f>IF(N524="nulová",J524,0)</f>
        <v>0</v>
      </c>
      <c r="BJ524" s="18" t="s">
        <v>78</v>
      </c>
      <c r="BK524" s="135">
        <f>ROUND(I524*H524,2)</f>
        <v>0</v>
      </c>
      <c r="BL524" s="18" t="s">
        <v>272</v>
      </c>
      <c r="BM524" s="134" t="s">
        <v>748</v>
      </c>
    </row>
    <row r="525" spans="2:65" s="1" customFormat="1">
      <c r="B525" s="33"/>
      <c r="D525" s="136" t="s">
        <v>163</v>
      </c>
      <c r="F525" s="137" t="s">
        <v>749</v>
      </c>
      <c r="I525" s="138"/>
      <c r="L525" s="33"/>
      <c r="M525" s="139"/>
      <c r="T525" s="54"/>
      <c r="AT525" s="18" t="s">
        <v>163</v>
      </c>
      <c r="AU525" s="18" t="s">
        <v>80</v>
      </c>
    </row>
    <row r="526" spans="2:65" s="13" customFormat="1">
      <c r="B526" s="147"/>
      <c r="D526" s="141" t="s">
        <v>165</v>
      </c>
      <c r="E526" s="148" t="s">
        <v>19</v>
      </c>
      <c r="F526" s="149" t="s">
        <v>750</v>
      </c>
      <c r="H526" s="150">
        <v>85</v>
      </c>
      <c r="I526" s="151"/>
      <c r="L526" s="147"/>
      <c r="M526" s="152"/>
      <c r="T526" s="153"/>
      <c r="AT526" s="148" t="s">
        <v>165</v>
      </c>
      <c r="AU526" s="148" t="s">
        <v>80</v>
      </c>
      <c r="AV526" s="13" t="s">
        <v>80</v>
      </c>
      <c r="AW526" s="13" t="s">
        <v>33</v>
      </c>
      <c r="AX526" s="13" t="s">
        <v>78</v>
      </c>
      <c r="AY526" s="148" t="s">
        <v>153</v>
      </c>
    </row>
    <row r="527" spans="2:65" s="11" customFormat="1" ht="22.95" customHeight="1">
      <c r="B527" s="111"/>
      <c r="D527" s="112" t="s">
        <v>72</v>
      </c>
      <c r="E527" s="121" t="s">
        <v>751</v>
      </c>
      <c r="F527" s="121" t="s">
        <v>752</v>
      </c>
      <c r="I527" s="114"/>
      <c r="J527" s="122">
        <f>BK527</f>
        <v>0</v>
      </c>
      <c r="L527" s="111"/>
      <c r="M527" s="116"/>
      <c r="P527" s="117">
        <f>SUM(P528:P559)</f>
        <v>0</v>
      </c>
      <c r="R527" s="117">
        <f>SUM(R528:R559)</f>
        <v>0.15778</v>
      </c>
      <c r="T527" s="118">
        <f>SUM(T528:T559)</f>
        <v>0</v>
      </c>
      <c r="AR527" s="112" t="s">
        <v>80</v>
      </c>
      <c r="AT527" s="119" t="s">
        <v>72</v>
      </c>
      <c r="AU527" s="119" t="s">
        <v>78</v>
      </c>
      <c r="AY527" s="112" t="s">
        <v>153</v>
      </c>
      <c r="BK527" s="120">
        <f>SUM(BK528:BK559)</f>
        <v>0</v>
      </c>
    </row>
    <row r="528" spans="2:65" s="1" customFormat="1" ht="33" customHeight="1">
      <c r="B528" s="33"/>
      <c r="C528" s="123" t="s">
        <v>367</v>
      </c>
      <c r="D528" s="123" t="s">
        <v>156</v>
      </c>
      <c r="E528" s="124" t="s">
        <v>717</v>
      </c>
      <c r="F528" s="125" t="s">
        <v>718</v>
      </c>
      <c r="G528" s="126" t="s">
        <v>397</v>
      </c>
      <c r="H528" s="127">
        <v>25</v>
      </c>
      <c r="I528" s="128"/>
      <c r="J528" s="129">
        <f>ROUND(I528*H528,2)</f>
        <v>0</v>
      </c>
      <c r="K528" s="125" t="s">
        <v>160</v>
      </c>
      <c r="L528" s="33"/>
      <c r="M528" s="130" t="s">
        <v>19</v>
      </c>
      <c r="N528" s="131" t="s">
        <v>44</v>
      </c>
      <c r="P528" s="132">
        <f>O528*H528</f>
        <v>0</v>
      </c>
      <c r="Q528" s="132">
        <v>1.15E-3</v>
      </c>
      <c r="R528" s="132">
        <f>Q528*H528</f>
        <v>2.8749999999999998E-2</v>
      </c>
      <c r="S528" s="132">
        <v>0</v>
      </c>
      <c r="T528" s="133">
        <f>S528*H528</f>
        <v>0</v>
      </c>
      <c r="AR528" s="134" t="s">
        <v>272</v>
      </c>
      <c r="AT528" s="134" t="s">
        <v>156</v>
      </c>
      <c r="AU528" s="134" t="s">
        <v>80</v>
      </c>
      <c r="AY528" s="18" t="s">
        <v>153</v>
      </c>
      <c r="BE528" s="135">
        <f>IF(N528="základní",J528,0)</f>
        <v>0</v>
      </c>
      <c r="BF528" s="135">
        <f>IF(N528="snížená",J528,0)</f>
        <v>0</v>
      </c>
      <c r="BG528" s="135">
        <f>IF(N528="zákl. přenesená",J528,0)</f>
        <v>0</v>
      </c>
      <c r="BH528" s="135">
        <f>IF(N528="sníž. přenesená",J528,0)</f>
        <v>0</v>
      </c>
      <c r="BI528" s="135">
        <f>IF(N528="nulová",J528,0)</f>
        <v>0</v>
      </c>
      <c r="BJ528" s="18" t="s">
        <v>78</v>
      </c>
      <c r="BK528" s="135">
        <f>ROUND(I528*H528,2)</f>
        <v>0</v>
      </c>
      <c r="BL528" s="18" t="s">
        <v>272</v>
      </c>
      <c r="BM528" s="134" t="s">
        <v>753</v>
      </c>
    </row>
    <row r="529" spans="2:65" s="1" customFormat="1">
      <c r="B529" s="33"/>
      <c r="D529" s="136" t="s">
        <v>163</v>
      </c>
      <c r="F529" s="137" t="s">
        <v>720</v>
      </c>
      <c r="I529" s="138"/>
      <c r="L529" s="33"/>
      <c r="M529" s="139"/>
      <c r="T529" s="54"/>
      <c r="AT529" s="18" t="s">
        <v>163</v>
      </c>
      <c r="AU529" s="18" t="s">
        <v>80</v>
      </c>
    </row>
    <row r="530" spans="2:65" s="12" customFormat="1">
      <c r="B530" s="140"/>
      <c r="D530" s="141" t="s">
        <v>165</v>
      </c>
      <c r="E530" s="142" t="s">
        <v>19</v>
      </c>
      <c r="F530" s="143" t="s">
        <v>754</v>
      </c>
      <c r="H530" s="142" t="s">
        <v>19</v>
      </c>
      <c r="I530" s="144"/>
      <c r="L530" s="140"/>
      <c r="M530" s="145"/>
      <c r="T530" s="146"/>
      <c r="AT530" s="142" t="s">
        <v>165</v>
      </c>
      <c r="AU530" s="142" t="s">
        <v>80</v>
      </c>
      <c r="AV530" s="12" t="s">
        <v>78</v>
      </c>
      <c r="AW530" s="12" t="s">
        <v>33</v>
      </c>
      <c r="AX530" s="12" t="s">
        <v>73</v>
      </c>
      <c r="AY530" s="142" t="s">
        <v>153</v>
      </c>
    </row>
    <row r="531" spans="2:65" s="13" customFormat="1">
      <c r="B531" s="147"/>
      <c r="D531" s="141" t="s">
        <v>165</v>
      </c>
      <c r="E531" s="148" t="s">
        <v>19</v>
      </c>
      <c r="F531" s="149" t="s">
        <v>346</v>
      </c>
      <c r="H531" s="150">
        <v>25</v>
      </c>
      <c r="I531" s="151"/>
      <c r="L531" s="147"/>
      <c r="M531" s="152"/>
      <c r="T531" s="153"/>
      <c r="AT531" s="148" t="s">
        <v>165</v>
      </c>
      <c r="AU531" s="148" t="s">
        <v>80</v>
      </c>
      <c r="AV531" s="13" t="s">
        <v>80</v>
      </c>
      <c r="AW531" s="13" t="s">
        <v>33</v>
      </c>
      <c r="AX531" s="13" t="s">
        <v>78</v>
      </c>
      <c r="AY531" s="148" t="s">
        <v>153</v>
      </c>
    </row>
    <row r="532" spans="2:65" s="1" customFormat="1" ht="33" customHeight="1">
      <c r="B532" s="33"/>
      <c r="C532" s="123" t="s">
        <v>414</v>
      </c>
      <c r="D532" s="123" t="s">
        <v>156</v>
      </c>
      <c r="E532" s="124" t="s">
        <v>755</v>
      </c>
      <c r="F532" s="125" t="s">
        <v>756</v>
      </c>
      <c r="G532" s="126" t="s">
        <v>397</v>
      </c>
      <c r="H532" s="127">
        <v>3</v>
      </c>
      <c r="I532" s="128"/>
      <c r="J532" s="129">
        <f>ROUND(I532*H532,2)</f>
        <v>0</v>
      </c>
      <c r="K532" s="125" t="s">
        <v>160</v>
      </c>
      <c r="L532" s="33"/>
      <c r="M532" s="130" t="s">
        <v>19</v>
      </c>
      <c r="N532" s="131" t="s">
        <v>44</v>
      </c>
      <c r="P532" s="132">
        <f>O532*H532</f>
        <v>0</v>
      </c>
      <c r="Q532" s="132">
        <v>2.5500000000000002E-3</v>
      </c>
      <c r="R532" s="132">
        <f>Q532*H532</f>
        <v>7.6500000000000005E-3</v>
      </c>
      <c r="S532" s="132">
        <v>0</v>
      </c>
      <c r="T532" s="133">
        <f>S532*H532</f>
        <v>0</v>
      </c>
      <c r="AR532" s="134" t="s">
        <v>272</v>
      </c>
      <c r="AT532" s="134" t="s">
        <v>156</v>
      </c>
      <c r="AU532" s="134" t="s">
        <v>80</v>
      </c>
      <c r="AY532" s="18" t="s">
        <v>153</v>
      </c>
      <c r="BE532" s="135">
        <f>IF(N532="základní",J532,0)</f>
        <v>0</v>
      </c>
      <c r="BF532" s="135">
        <f>IF(N532="snížená",J532,0)</f>
        <v>0</v>
      </c>
      <c r="BG532" s="135">
        <f>IF(N532="zákl. přenesená",J532,0)</f>
        <v>0</v>
      </c>
      <c r="BH532" s="135">
        <f>IF(N532="sníž. přenesená",J532,0)</f>
        <v>0</v>
      </c>
      <c r="BI532" s="135">
        <f>IF(N532="nulová",J532,0)</f>
        <v>0</v>
      </c>
      <c r="BJ532" s="18" t="s">
        <v>78</v>
      </c>
      <c r="BK532" s="135">
        <f>ROUND(I532*H532,2)</f>
        <v>0</v>
      </c>
      <c r="BL532" s="18" t="s">
        <v>272</v>
      </c>
      <c r="BM532" s="134" t="s">
        <v>757</v>
      </c>
    </row>
    <row r="533" spans="2:65" s="1" customFormat="1">
      <c r="B533" s="33"/>
      <c r="D533" s="136" t="s">
        <v>163</v>
      </c>
      <c r="F533" s="137" t="s">
        <v>758</v>
      </c>
      <c r="I533" s="138"/>
      <c r="L533" s="33"/>
      <c r="M533" s="139"/>
      <c r="T533" s="54"/>
      <c r="AT533" s="18" t="s">
        <v>163</v>
      </c>
      <c r="AU533" s="18" t="s">
        <v>80</v>
      </c>
    </row>
    <row r="534" spans="2:65" s="12" customFormat="1">
      <c r="B534" s="140"/>
      <c r="D534" s="141" t="s">
        <v>165</v>
      </c>
      <c r="E534" s="142" t="s">
        <v>19</v>
      </c>
      <c r="F534" s="143" t="s">
        <v>754</v>
      </c>
      <c r="H534" s="142" t="s">
        <v>19</v>
      </c>
      <c r="I534" s="144"/>
      <c r="L534" s="140"/>
      <c r="M534" s="145"/>
      <c r="T534" s="146"/>
      <c r="AT534" s="142" t="s">
        <v>165</v>
      </c>
      <c r="AU534" s="142" t="s">
        <v>80</v>
      </c>
      <c r="AV534" s="12" t="s">
        <v>78</v>
      </c>
      <c r="AW534" s="12" t="s">
        <v>33</v>
      </c>
      <c r="AX534" s="12" t="s">
        <v>73</v>
      </c>
      <c r="AY534" s="142" t="s">
        <v>153</v>
      </c>
    </row>
    <row r="535" spans="2:65" s="13" customFormat="1">
      <c r="B535" s="147"/>
      <c r="D535" s="141" t="s">
        <v>165</v>
      </c>
      <c r="E535" s="148" t="s">
        <v>19</v>
      </c>
      <c r="F535" s="149" t="s">
        <v>154</v>
      </c>
      <c r="H535" s="150">
        <v>3</v>
      </c>
      <c r="I535" s="151"/>
      <c r="L535" s="147"/>
      <c r="M535" s="152"/>
      <c r="T535" s="153"/>
      <c r="AT535" s="148" t="s">
        <v>165</v>
      </c>
      <c r="AU535" s="148" t="s">
        <v>80</v>
      </c>
      <c r="AV535" s="13" t="s">
        <v>80</v>
      </c>
      <c r="AW535" s="13" t="s">
        <v>33</v>
      </c>
      <c r="AX535" s="13" t="s">
        <v>78</v>
      </c>
      <c r="AY535" s="148" t="s">
        <v>153</v>
      </c>
    </row>
    <row r="536" spans="2:65" s="1" customFormat="1" ht="24.15" customHeight="1">
      <c r="B536" s="33"/>
      <c r="C536" s="123" t="s">
        <v>447</v>
      </c>
      <c r="D536" s="123" t="s">
        <v>156</v>
      </c>
      <c r="E536" s="124" t="s">
        <v>759</v>
      </c>
      <c r="F536" s="125" t="s">
        <v>760</v>
      </c>
      <c r="G536" s="126" t="s">
        <v>397</v>
      </c>
      <c r="H536" s="127">
        <v>28</v>
      </c>
      <c r="I536" s="128"/>
      <c r="J536" s="129">
        <f>ROUND(I536*H536,2)</f>
        <v>0</v>
      </c>
      <c r="K536" s="125" t="s">
        <v>160</v>
      </c>
      <c r="L536" s="33"/>
      <c r="M536" s="130" t="s">
        <v>19</v>
      </c>
      <c r="N536" s="131" t="s">
        <v>44</v>
      </c>
      <c r="P536" s="132">
        <f>O536*H536</f>
        <v>0</v>
      </c>
      <c r="Q536" s="132">
        <v>0</v>
      </c>
      <c r="R536" s="132">
        <f>Q536*H536</f>
        <v>0</v>
      </c>
      <c r="S536" s="132">
        <v>0</v>
      </c>
      <c r="T536" s="133">
        <f>S536*H536</f>
        <v>0</v>
      </c>
      <c r="AR536" s="134" t="s">
        <v>272</v>
      </c>
      <c r="AT536" s="134" t="s">
        <v>156</v>
      </c>
      <c r="AU536" s="134" t="s">
        <v>80</v>
      </c>
      <c r="AY536" s="18" t="s">
        <v>153</v>
      </c>
      <c r="BE536" s="135">
        <f>IF(N536="základní",J536,0)</f>
        <v>0</v>
      </c>
      <c r="BF536" s="135">
        <f>IF(N536="snížená",J536,0)</f>
        <v>0</v>
      </c>
      <c r="BG536" s="135">
        <f>IF(N536="zákl. přenesená",J536,0)</f>
        <v>0</v>
      </c>
      <c r="BH536" s="135">
        <f>IF(N536="sníž. přenesená",J536,0)</f>
        <v>0</v>
      </c>
      <c r="BI536" s="135">
        <f>IF(N536="nulová",J536,0)</f>
        <v>0</v>
      </c>
      <c r="BJ536" s="18" t="s">
        <v>78</v>
      </c>
      <c r="BK536" s="135">
        <f>ROUND(I536*H536,2)</f>
        <v>0</v>
      </c>
      <c r="BL536" s="18" t="s">
        <v>272</v>
      </c>
      <c r="BM536" s="134" t="s">
        <v>761</v>
      </c>
    </row>
    <row r="537" spans="2:65" s="1" customFormat="1">
      <c r="B537" s="33"/>
      <c r="D537" s="136" t="s">
        <v>163</v>
      </c>
      <c r="F537" s="137" t="s">
        <v>762</v>
      </c>
      <c r="I537" s="138"/>
      <c r="L537" s="33"/>
      <c r="M537" s="139"/>
      <c r="T537" s="54"/>
      <c r="AT537" s="18" t="s">
        <v>163</v>
      </c>
      <c r="AU537" s="18" t="s">
        <v>80</v>
      </c>
    </row>
    <row r="538" spans="2:65" s="12" customFormat="1">
      <c r="B538" s="140"/>
      <c r="D538" s="141" t="s">
        <v>165</v>
      </c>
      <c r="E538" s="142" t="s">
        <v>19</v>
      </c>
      <c r="F538" s="143" t="s">
        <v>763</v>
      </c>
      <c r="H538" s="142" t="s">
        <v>19</v>
      </c>
      <c r="I538" s="144"/>
      <c r="L538" s="140"/>
      <c r="M538" s="145"/>
      <c r="T538" s="146"/>
      <c r="AT538" s="142" t="s">
        <v>165</v>
      </c>
      <c r="AU538" s="142" t="s">
        <v>80</v>
      </c>
      <c r="AV538" s="12" t="s">
        <v>78</v>
      </c>
      <c r="AW538" s="12" t="s">
        <v>33</v>
      </c>
      <c r="AX538" s="12" t="s">
        <v>73</v>
      </c>
      <c r="AY538" s="142" t="s">
        <v>153</v>
      </c>
    </row>
    <row r="539" spans="2:65" s="13" customFormat="1">
      <c r="B539" s="147"/>
      <c r="D539" s="141" t="s">
        <v>165</v>
      </c>
      <c r="E539" s="148" t="s">
        <v>19</v>
      </c>
      <c r="F539" s="149" t="s">
        <v>764</v>
      </c>
      <c r="H539" s="150">
        <v>28</v>
      </c>
      <c r="I539" s="151"/>
      <c r="L539" s="147"/>
      <c r="M539" s="152"/>
      <c r="T539" s="153"/>
      <c r="AT539" s="148" t="s">
        <v>165</v>
      </c>
      <c r="AU539" s="148" t="s">
        <v>80</v>
      </c>
      <c r="AV539" s="13" t="s">
        <v>80</v>
      </c>
      <c r="AW539" s="13" t="s">
        <v>33</v>
      </c>
      <c r="AX539" s="13" t="s">
        <v>78</v>
      </c>
      <c r="AY539" s="148" t="s">
        <v>153</v>
      </c>
    </row>
    <row r="540" spans="2:65" s="1" customFormat="1" ht="24.15" customHeight="1">
      <c r="B540" s="33"/>
      <c r="C540" s="123" t="s">
        <v>765</v>
      </c>
      <c r="D540" s="123" t="s">
        <v>156</v>
      </c>
      <c r="E540" s="124" t="s">
        <v>766</v>
      </c>
      <c r="F540" s="125" t="s">
        <v>767</v>
      </c>
      <c r="G540" s="126" t="s">
        <v>237</v>
      </c>
      <c r="H540" s="127">
        <v>1</v>
      </c>
      <c r="I540" s="128"/>
      <c r="J540" s="129">
        <f>ROUND(I540*H540,2)</f>
        <v>0</v>
      </c>
      <c r="K540" s="125" t="s">
        <v>160</v>
      </c>
      <c r="L540" s="33"/>
      <c r="M540" s="130" t="s">
        <v>19</v>
      </c>
      <c r="N540" s="131" t="s">
        <v>44</v>
      </c>
      <c r="P540" s="132">
        <f>O540*H540</f>
        <v>0</v>
      </c>
      <c r="Q540" s="132">
        <v>0</v>
      </c>
      <c r="R540" s="132">
        <f>Q540*H540</f>
        <v>0</v>
      </c>
      <c r="S540" s="132">
        <v>0</v>
      </c>
      <c r="T540" s="133">
        <f>S540*H540</f>
        <v>0</v>
      </c>
      <c r="AR540" s="134" t="s">
        <v>272</v>
      </c>
      <c r="AT540" s="134" t="s">
        <v>156</v>
      </c>
      <c r="AU540" s="134" t="s">
        <v>80</v>
      </c>
      <c r="AY540" s="18" t="s">
        <v>153</v>
      </c>
      <c r="BE540" s="135">
        <f>IF(N540="základní",J540,0)</f>
        <v>0</v>
      </c>
      <c r="BF540" s="135">
        <f>IF(N540="snížená",J540,0)</f>
        <v>0</v>
      </c>
      <c r="BG540" s="135">
        <f>IF(N540="zákl. přenesená",J540,0)</f>
        <v>0</v>
      </c>
      <c r="BH540" s="135">
        <f>IF(N540="sníž. přenesená",J540,0)</f>
        <v>0</v>
      </c>
      <c r="BI540" s="135">
        <f>IF(N540="nulová",J540,0)</f>
        <v>0</v>
      </c>
      <c r="BJ540" s="18" t="s">
        <v>78</v>
      </c>
      <c r="BK540" s="135">
        <f>ROUND(I540*H540,2)</f>
        <v>0</v>
      </c>
      <c r="BL540" s="18" t="s">
        <v>272</v>
      </c>
      <c r="BM540" s="134" t="s">
        <v>768</v>
      </c>
    </row>
    <row r="541" spans="2:65" s="1" customFormat="1">
      <c r="B541" s="33"/>
      <c r="D541" s="136" t="s">
        <v>163</v>
      </c>
      <c r="F541" s="137" t="s">
        <v>769</v>
      </c>
      <c r="I541" s="138"/>
      <c r="L541" s="33"/>
      <c r="M541" s="139"/>
      <c r="T541" s="54"/>
      <c r="AT541" s="18" t="s">
        <v>163</v>
      </c>
      <c r="AU541" s="18" t="s">
        <v>80</v>
      </c>
    </row>
    <row r="542" spans="2:65" s="1" customFormat="1" ht="24.15" customHeight="1">
      <c r="B542" s="33"/>
      <c r="C542" s="123" t="s">
        <v>544</v>
      </c>
      <c r="D542" s="123" t="s">
        <v>156</v>
      </c>
      <c r="E542" s="124" t="s">
        <v>770</v>
      </c>
      <c r="F542" s="125" t="s">
        <v>771</v>
      </c>
      <c r="G542" s="126" t="s">
        <v>237</v>
      </c>
      <c r="H542" s="127">
        <v>1</v>
      </c>
      <c r="I542" s="128"/>
      <c r="J542" s="129">
        <f>ROUND(I542*H542,2)</f>
        <v>0</v>
      </c>
      <c r="K542" s="125" t="s">
        <v>160</v>
      </c>
      <c r="L542" s="33"/>
      <c r="M542" s="130" t="s">
        <v>19</v>
      </c>
      <c r="N542" s="131" t="s">
        <v>44</v>
      </c>
      <c r="P542" s="132">
        <f>O542*H542</f>
        <v>0</v>
      </c>
      <c r="Q542" s="132">
        <v>2.5000000000000001E-4</v>
      </c>
      <c r="R542" s="132">
        <f>Q542*H542</f>
        <v>2.5000000000000001E-4</v>
      </c>
      <c r="S542" s="132">
        <v>0</v>
      </c>
      <c r="T542" s="133">
        <f>S542*H542</f>
        <v>0</v>
      </c>
      <c r="AR542" s="134" t="s">
        <v>272</v>
      </c>
      <c r="AT542" s="134" t="s">
        <v>156</v>
      </c>
      <c r="AU542" s="134" t="s">
        <v>80</v>
      </c>
      <c r="AY542" s="18" t="s">
        <v>153</v>
      </c>
      <c r="BE542" s="135">
        <f>IF(N542="základní",J542,0)</f>
        <v>0</v>
      </c>
      <c r="BF542" s="135">
        <f>IF(N542="snížená",J542,0)</f>
        <v>0</v>
      </c>
      <c r="BG542" s="135">
        <f>IF(N542="zákl. přenesená",J542,0)</f>
        <v>0</v>
      </c>
      <c r="BH542" s="135">
        <f>IF(N542="sníž. přenesená",J542,0)</f>
        <v>0</v>
      </c>
      <c r="BI542" s="135">
        <f>IF(N542="nulová",J542,0)</f>
        <v>0</v>
      </c>
      <c r="BJ542" s="18" t="s">
        <v>78</v>
      </c>
      <c r="BK542" s="135">
        <f>ROUND(I542*H542,2)</f>
        <v>0</v>
      </c>
      <c r="BL542" s="18" t="s">
        <v>272</v>
      </c>
      <c r="BM542" s="134" t="s">
        <v>772</v>
      </c>
    </row>
    <row r="543" spans="2:65" s="1" customFormat="1">
      <c r="B543" s="33"/>
      <c r="D543" s="136" t="s">
        <v>163</v>
      </c>
      <c r="F543" s="137" t="s">
        <v>773</v>
      </c>
      <c r="I543" s="138"/>
      <c r="L543" s="33"/>
      <c r="M543" s="139"/>
      <c r="T543" s="54"/>
      <c r="AT543" s="18" t="s">
        <v>163</v>
      </c>
      <c r="AU543" s="18" t="s">
        <v>80</v>
      </c>
    </row>
    <row r="544" spans="2:65" s="1" customFormat="1" ht="24.15" customHeight="1">
      <c r="B544" s="33"/>
      <c r="C544" s="161" t="s">
        <v>774</v>
      </c>
      <c r="D544" s="161" t="s">
        <v>347</v>
      </c>
      <c r="E544" s="162" t="s">
        <v>775</v>
      </c>
      <c r="F544" s="163" t="s">
        <v>776</v>
      </c>
      <c r="G544" s="164" t="s">
        <v>237</v>
      </c>
      <c r="H544" s="165">
        <v>1</v>
      </c>
      <c r="I544" s="166"/>
      <c r="J544" s="167">
        <f>ROUND(I544*H544,2)</f>
        <v>0</v>
      </c>
      <c r="K544" s="163" t="s">
        <v>19</v>
      </c>
      <c r="L544" s="168"/>
      <c r="M544" s="169" t="s">
        <v>19</v>
      </c>
      <c r="N544" s="170" t="s">
        <v>44</v>
      </c>
      <c r="P544" s="132">
        <f>O544*H544</f>
        <v>0</v>
      </c>
      <c r="Q544" s="132">
        <v>0</v>
      </c>
      <c r="R544" s="132">
        <f>Q544*H544</f>
        <v>0</v>
      </c>
      <c r="S544" s="132">
        <v>0</v>
      </c>
      <c r="T544" s="133">
        <f>S544*H544</f>
        <v>0</v>
      </c>
      <c r="AR544" s="134" t="s">
        <v>382</v>
      </c>
      <c r="AT544" s="134" t="s">
        <v>347</v>
      </c>
      <c r="AU544" s="134" t="s">
        <v>80</v>
      </c>
      <c r="AY544" s="18" t="s">
        <v>153</v>
      </c>
      <c r="BE544" s="135">
        <f>IF(N544="základní",J544,0)</f>
        <v>0</v>
      </c>
      <c r="BF544" s="135">
        <f>IF(N544="snížená",J544,0)</f>
        <v>0</v>
      </c>
      <c r="BG544" s="135">
        <f>IF(N544="zákl. přenesená",J544,0)</f>
        <v>0</v>
      </c>
      <c r="BH544" s="135">
        <f>IF(N544="sníž. přenesená",J544,0)</f>
        <v>0</v>
      </c>
      <c r="BI544" s="135">
        <f>IF(N544="nulová",J544,0)</f>
        <v>0</v>
      </c>
      <c r="BJ544" s="18" t="s">
        <v>78</v>
      </c>
      <c r="BK544" s="135">
        <f>ROUND(I544*H544,2)</f>
        <v>0</v>
      </c>
      <c r="BL544" s="18" t="s">
        <v>272</v>
      </c>
      <c r="BM544" s="134" t="s">
        <v>777</v>
      </c>
    </row>
    <row r="545" spans="2:65" s="12" customFormat="1" ht="20.399999999999999">
      <c r="B545" s="140"/>
      <c r="D545" s="141" t="s">
        <v>165</v>
      </c>
      <c r="E545" s="142" t="s">
        <v>19</v>
      </c>
      <c r="F545" s="143" t="s">
        <v>776</v>
      </c>
      <c r="H545" s="142" t="s">
        <v>19</v>
      </c>
      <c r="I545" s="144"/>
      <c r="L545" s="140"/>
      <c r="M545" s="145"/>
      <c r="T545" s="146"/>
      <c r="AT545" s="142" t="s">
        <v>165</v>
      </c>
      <c r="AU545" s="142" t="s">
        <v>80</v>
      </c>
      <c r="AV545" s="12" t="s">
        <v>78</v>
      </c>
      <c r="AW545" s="12" t="s">
        <v>33</v>
      </c>
      <c r="AX545" s="12" t="s">
        <v>73</v>
      </c>
      <c r="AY545" s="142" t="s">
        <v>153</v>
      </c>
    </row>
    <row r="546" spans="2:65" s="13" customFormat="1">
      <c r="B546" s="147"/>
      <c r="D546" s="141" t="s">
        <v>165</v>
      </c>
      <c r="E546" s="148" t="s">
        <v>19</v>
      </c>
      <c r="F546" s="149" t="s">
        <v>78</v>
      </c>
      <c r="H546" s="150">
        <v>1</v>
      </c>
      <c r="I546" s="151"/>
      <c r="L546" s="147"/>
      <c r="M546" s="152"/>
      <c r="T546" s="153"/>
      <c r="AT546" s="148" t="s">
        <v>165</v>
      </c>
      <c r="AU546" s="148" t="s">
        <v>80</v>
      </c>
      <c r="AV546" s="13" t="s">
        <v>80</v>
      </c>
      <c r="AW546" s="13" t="s">
        <v>33</v>
      </c>
      <c r="AX546" s="13" t="s">
        <v>78</v>
      </c>
      <c r="AY546" s="148" t="s">
        <v>153</v>
      </c>
    </row>
    <row r="547" spans="2:65" s="1" customFormat="1" ht="24.15" customHeight="1">
      <c r="B547" s="33"/>
      <c r="C547" s="123" t="s">
        <v>778</v>
      </c>
      <c r="D547" s="123" t="s">
        <v>156</v>
      </c>
      <c r="E547" s="124" t="s">
        <v>779</v>
      </c>
      <c r="F547" s="125" t="s">
        <v>780</v>
      </c>
      <c r="G547" s="126" t="s">
        <v>237</v>
      </c>
      <c r="H547" s="127">
        <v>7</v>
      </c>
      <c r="I547" s="128"/>
      <c r="J547" s="129">
        <f>ROUND(I547*H547,2)</f>
        <v>0</v>
      </c>
      <c r="K547" s="125" t="s">
        <v>160</v>
      </c>
      <c r="L547" s="33"/>
      <c r="M547" s="130" t="s">
        <v>19</v>
      </c>
      <c r="N547" s="131" t="s">
        <v>44</v>
      </c>
      <c r="P547" s="132">
        <f>O547*H547</f>
        <v>0</v>
      </c>
      <c r="Q547" s="132">
        <v>0</v>
      </c>
      <c r="R547" s="132">
        <f>Q547*H547</f>
        <v>0</v>
      </c>
      <c r="S547" s="132">
        <v>0</v>
      </c>
      <c r="T547" s="133">
        <f>S547*H547</f>
        <v>0</v>
      </c>
      <c r="AR547" s="134" t="s">
        <v>272</v>
      </c>
      <c r="AT547" s="134" t="s">
        <v>156</v>
      </c>
      <c r="AU547" s="134" t="s">
        <v>80</v>
      </c>
      <c r="AY547" s="18" t="s">
        <v>153</v>
      </c>
      <c r="BE547" s="135">
        <f>IF(N547="základní",J547,0)</f>
        <v>0</v>
      </c>
      <c r="BF547" s="135">
        <f>IF(N547="snížená",J547,0)</f>
        <v>0</v>
      </c>
      <c r="BG547" s="135">
        <f>IF(N547="zákl. přenesená",J547,0)</f>
        <v>0</v>
      </c>
      <c r="BH547" s="135">
        <f>IF(N547="sníž. přenesená",J547,0)</f>
        <v>0</v>
      </c>
      <c r="BI547" s="135">
        <f>IF(N547="nulová",J547,0)</f>
        <v>0</v>
      </c>
      <c r="BJ547" s="18" t="s">
        <v>78</v>
      </c>
      <c r="BK547" s="135">
        <f>ROUND(I547*H547,2)</f>
        <v>0</v>
      </c>
      <c r="BL547" s="18" t="s">
        <v>272</v>
      </c>
      <c r="BM547" s="134" t="s">
        <v>781</v>
      </c>
    </row>
    <row r="548" spans="2:65" s="1" customFormat="1">
      <c r="B548" s="33"/>
      <c r="D548" s="136" t="s">
        <v>163</v>
      </c>
      <c r="F548" s="137" t="s">
        <v>782</v>
      </c>
      <c r="I548" s="138"/>
      <c r="L548" s="33"/>
      <c r="M548" s="139"/>
      <c r="T548" s="54"/>
      <c r="AT548" s="18" t="s">
        <v>163</v>
      </c>
      <c r="AU548" s="18" t="s">
        <v>80</v>
      </c>
    </row>
    <row r="549" spans="2:65" s="12" customFormat="1" ht="20.399999999999999">
      <c r="B549" s="140"/>
      <c r="D549" s="141" t="s">
        <v>165</v>
      </c>
      <c r="E549" s="142" t="s">
        <v>19</v>
      </c>
      <c r="F549" s="143" t="s">
        <v>783</v>
      </c>
      <c r="H549" s="142" t="s">
        <v>19</v>
      </c>
      <c r="I549" s="144"/>
      <c r="L549" s="140"/>
      <c r="M549" s="145"/>
      <c r="T549" s="146"/>
      <c r="AT549" s="142" t="s">
        <v>165</v>
      </c>
      <c r="AU549" s="142" t="s">
        <v>80</v>
      </c>
      <c r="AV549" s="12" t="s">
        <v>78</v>
      </c>
      <c r="AW549" s="12" t="s">
        <v>33</v>
      </c>
      <c r="AX549" s="12" t="s">
        <v>73</v>
      </c>
      <c r="AY549" s="142" t="s">
        <v>153</v>
      </c>
    </row>
    <row r="550" spans="2:65" s="13" customFormat="1">
      <c r="B550" s="147"/>
      <c r="D550" s="141" t="s">
        <v>165</v>
      </c>
      <c r="E550" s="148" t="s">
        <v>19</v>
      </c>
      <c r="F550" s="149" t="s">
        <v>205</v>
      </c>
      <c r="H550" s="150">
        <v>7</v>
      </c>
      <c r="I550" s="151"/>
      <c r="L550" s="147"/>
      <c r="M550" s="152"/>
      <c r="T550" s="153"/>
      <c r="AT550" s="148" t="s">
        <v>165</v>
      </c>
      <c r="AU550" s="148" t="s">
        <v>80</v>
      </c>
      <c r="AV550" s="13" t="s">
        <v>80</v>
      </c>
      <c r="AW550" s="13" t="s">
        <v>33</v>
      </c>
      <c r="AX550" s="13" t="s">
        <v>78</v>
      </c>
      <c r="AY550" s="148" t="s">
        <v>153</v>
      </c>
    </row>
    <row r="551" spans="2:65" s="1" customFormat="1" ht="33" customHeight="1">
      <c r="B551" s="33"/>
      <c r="C551" s="161" t="s">
        <v>784</v>
      </c>
      <c r="D551" s="161" t="s">
        <v>347</v>
      </c>
      <c r="E551" s="162" t="s">
        <v>785</v>
      </c>
      <c r="F551" s="163" t="s">
        <v>786</v>
      </c>
      <c r="G551" s="164" t="s">
        <v>237</v>
      </c>
      <c r="H551" s="165">
        <v>7</v>
      </c>
      <c r="I551" s="166"/>
      <c r="J551" s="167">
        <f>ROUND(I551*H551,2)</f>
        <v>0</v>
      </c>
      <c r="K551" s="163" t="s">
        <v>160</v>
      </c>
      <c r="L551" s="168"/>
      <c r="M551" s="169" t="s">
        <v>19</v>
      </c>
      <c r="N551" s="170" t="s">
        <v>44</v>
      </c>
      <c r="P551" s="132">
        <f>O551*H551</f>
        <v>0</v>
      </c>
      <c r="Q551" s="132">
        <v>2.5999999999999998E-4</v>
      </c>
      <c r="R551" s="132">
        <f>Q551*H551</f>
        <v>1.8199999999999998E-3</v>
      </c>
      <c r="S551" s="132">
        <v>0</v>
      </c>
      <c r="T551" s="133">
        <f>S551*H551</f>
        <v>0</v>
      </c>
      <c r="AR551" s="134" t="s">
        <v>382</v>
      </c>
      <c r="AT551" s="134" t="s">
        <v>347</v>
      </c>
      <c r="AU551" s="134" t="s">
        <v>80</v>
      </c>
      <c r="AY551" s="18" t="s">
        <v>153</v>
      </c>
      <c r="BE551" s="135">
        <f>IF(N551="základní",J551,0)</f>
        <v>0</v>
      </c>
      <c r="BF551" s="135">
        <f>IF(N551="snížená",J551,0)</f>
        <v>0</v>
      </c>
      <c r="BG551" s="135">
        <f>IF(N551="zákl. přenesená",J551,0)</f>
        <v>0</v>
      </c>
      <c r="BH551" s="135">
        <f>IF(N551="sníž. přenesená",J551,0)</f>
        <v>0</v>
      </c>
      <c r="BI551" s="135">
        <f>IF(N551="nulová",J551,0)</f>
        <v>0</v>
      </c>
      <c r="BJ551" s="18" t="s">
        <v>78</v>
      </c>
      <c r="BK551" s="135">
        <f>ROUND(I551*H551,2)</f>
        <v>0</v>
      </c>
      <c r="BL551" s="18" t="s">
        <v>272</v>
      </c>
      <c r="BM551" s="134" t="s">
        <v>787</v>
      </c>
    </row>
    <row r="552" spans="2:65" s="1" customFormat="1" ht="24.15" customHeight="1">
      <c r="B552" s="33"/>
      <c r="C552" s="123" t="s">
        <v>788</v>
      </c>
      <c r="D552" s="123" t="s">
        <v>156</v>
      </c>
      <c r="E552" s="124" t="s">
        <v>789</v>
      </c>
      <c r="F552" s="125" t="s">
        <v>790</v>
      </c>
      <c r="G552" s="126" t="s">
        <v>237</v>
      </c>
      <c r="H552" s="127">
        <v>5</v>
      </c>
      <c r="I552" s="128"/>
      <c r="J552" s="129">
        <f>ROUND(I552*H552,2)</f>
        <v>0</v>
      </c>
      <c r="K552" s="125" t="s">
        <v>160</v>
      </c>
      <c r="L552" s="33"/>
      <c r="M552" s="130" t="s">
        <v>19</v>
      </c>
      <c r="N552" s="131" t="s">
        <v>44</v>
      </c>
      <c r="P552" s="132">
        <f>O552*H552</f>
        <v>0</v>
      </c>
      <c r="Q552" s="132">
        <v>0</v>
      </c>
      <c r="R552" s="132">
        <f>Q552*H552</f>
        <v>0</v>
      </c>
      <c r="S552" s="132">
        <v>0</v>
      </c>
      <c r="T552" s="133">
        <f>S552*H552</f>
        <v>0</v>
      </c>
      <c r="AR552" s="134" t="s">
        <v>272</v>
      </c>
      <c r="AT552" s="134" t="s">
        <v>156</v>
      </c>
      <c r="AU552" s="134" t="s">
        <v>80</v>
      </c>
      <c r="AY552" s="18" t="s">
        <v>153</v>
      </c>
      <c r="BE552" s="135">
        <f>IF(N552="základní",J552,0)</f>
        <v>0</v>
      </c>
      <c r="BF552" s="135">
        <f>IF(N552="snížená",J552,0)</f>
        <v>0</v>
      </c>
      <c r="BG552" s="135">
        <f>IF(N552="zákl. přenesená",J552,0)</f>
        <v>0</v>
      </c>
      <c r="BH552" s="135">
        <f>IF(N552="sníž. přenesená",J552,0)</f>
        <v>0</v>
      </c>
      <c r="BI552" s="135">
        <f>IF(N552="nulová",J552,0)</f>
        <v>0</v>
      </c>
      <c r="BJ552" s="18" t="s">
        <v>78</v>
      </c>
      <c r="BK552" s="135">
        <f>ROUND(I552*H552,2)</f>
        <v>0</v>
      </c>
      <c r="BL552" s="18" t="s">
        <v>272</v>
      </c>
      <c r="BM552" s="134" t="s">
        <v>791</v>
      </c>
    </row>
    <row r="553" spans="2:65" s="1" customFormat="1">
      <c r="B553" s="33"/>
      <c r="D553" s="136" t="s">
        <v>163</v>
      </c>
      <c r="F553" s="137" t="s">
        <v>792</v>
      </c>
      <c r="I553" s="138"/>
      <c r="L553" s="33"/>
      <c r="M553" s="139"/>
      <c r="T553" s="54"/>
      <c r="AT553" s="18" t="s">
        <v>163</v>
      </c>
      <c r="AU553" s="18" t="s">
        <v>80</v>
      </c>
    </row>
    <row r="554" spans="2:65" s="12" customFormat="1" ht="20.399999999999999">
      <c r="B554" s="140"/>
      <c r="D554" s="141" t="s">
        <v>165</v>
      </c>
      <c r="E554" s="142" t="s">
        <v>19</v>
      </c>
      <c r="F554" s="143" t="s">
        <v>783</v>
      </c>
      <c r="H554" s="142" t="s">
        <v>19</v>
      </c>
      <c r="I554" s="144"/>
      <c r="L554" s="140"/>
      <c r="M554" s="145"/>
      <c r="T554" s="146"/>
      <c r="AT554" s="142" t="s">
        <v>165</v>
      </c>
      <c r="AU554" s="142" t="s">
        <v>80</v>
      </c>
      <c r="AV554" s="12" t="s">
        <v>78</v>
      </c>
      <c r="AW554" s="12" t="s">
        <v>33</v>
      </c>
      <c r="AX554" s="12" t="s">
        <v>73</v>
      </c>
      <c r="AY554" s="142" t="s">
        <v>153</v>
      </c>
    </row>
    <row r="555" spans="2:65" s="13" customFormat="1">
      <c r="B555" s="147"/>
      <c r="D555" s="141" t="s">
        <v>165</v>
      </c>
      <c r="E555" s="148" t="s">
        <v>19</v>
      </c>
      <c r="F555" s="149" t="s">
        <v>190</v>
      </c>
      <c r="H555" s="150">
        <v>5</v>
      </c>
      <c r="I555" s="151"/>
      <c r="L555" s="147"/>
      <c r="M555" s="152"/>
      <c r="T555" s="153"/>
      <c r="AT555" s="148" t="s">
        <v>165</v>
      </c>
      <c r="AU555" s="148" t="s">
        <v>80</v>
      </c>
      <c r="AV555" s="13" t="s">
        <v>80</v>
      </c>
      <c r="AW555" s="13" t="s">
        <v>33</v>
      </c>
      <c r="AX555" s="13" t="s">
        <v>78</v>
      </c>
      <c r="AY555" s="148" t="s">
        <v>153</v>
      </c>
    </row>
    <row r="556" spans="2:65" s="1" customFormat="1" ht="33" customHeight="1">
      <c r="B556" s="33"/>
      <c r="C556" s="161" t="s">
        <v>793</v>
      </c>
      <c r="D556" s="161" t="s">
        <v>347</v>
      </c>
      <c r="E556" s="162" t="s">
        <v>794</v>
      </c>
      <c r="F556" s="163" t="s">
        <v>795</v>
      </c>
      <c r="G556" s="164" t="s">
        <v>237</v>
      </c>
      <c r="H556" s="165">
        <v>5</v>
      </c>
      <c r="I556" s="166"/>
      <c r="J556" s="167">
        <f>ROUND(I556*H556,2)</f>
        <v>0</v>
      </c>
      <c r="K556" s="163" t="s">
        <v>160</v>
      </c>
      <c r="L556" s="168"/>
      <c r="M556" s="169" t="s">
        <v>19</v>
      </c>
      <c r="N556" s="170" t="s">
        <v>44</v>
      </c>
      <c r="P556" s="132">
        <f>O556*H556</f>
        <v>0</v>
      </c>
      <c r="Q556" s="132">
        <v>6.2E-4</v>
      </c>
      <c r="R556" s="132">
        <f>Q556*H556</f>
        <v>3.0999999999999999E-3</v>
      </c>
      <c r="S556" s="132">
        <v>0</v>
      </c>
      <c r="T556" s="133">
        <f>S556*H556</f>
        <v>0</v>
      </c>
      <c r="AR556" s="134" t="s">
        <v>382</v>
      </c>
      <c r="AT556" s="134" t="s">
        <v>347</v>
      </c>
      <c r="AU556" s="134" t="s">
        <v>80</v>
      </c>
      <c r="AY556" s="18" t="s">
        <v>153</v>
      </c>
      <c r="BE556" s="135">
        <f>IF(N556="základní",J556,0)</f>
        <v>0</v>
      </c>
      <c r="BF556" s="135">
        <f>IF(N556="snížená",J556,0)</f>
        <v>0</v>
      </c>
      <c r="BG556" s="135">
        <f>IF(N556="zákl. přenesená",J556,0)</f>
        <v>0</v>
      </c>
      <c r="BH556" s="135">
        <f>IF(N556="sníž. přenesená",J556,0)</f>
        <v>0</v>
      </c>
      <c r="BI556" s="135">
        <f>IF(N556="nulová",J556,0)</f>
        <v>0</v>
      </c>
      <c r="BJ556" s="18" t="s">
        <v>78</v>
      </c>
      <c r="BK556" s="135">
        <f>ROUND(I556*H556,2)</f>
        <v>0</v>
      </c>
      <c r="BL556" s="18" t="s">
        <v>272</v>
      </c>
      <c r="BM556" s="134" t="s">
        <v>796</v>
      </c>
    </row>
    <row r="557" spans="2:65" s="1" customFormat="1" ht="24.15" customHeight="1">
      <c r="B557" s="33"/>
      <c r="C557" s="123" t="s">
        <v>797</v>
      </c>
      <c r="D557" s="123" t="s">
        <v>156</v>
      </c>
      <c r="E557" s="124" t="s">
        <v>798</v>
      </c>
      <c r="F557" s="125" t="s">
        <v>799</v>
      </c>
      <c r="G557" s="126" t="s">
        <v>664</v>
      </c>
      <c r="H557" s="127">
        <v>1</v>
      </c>
      <c r="I557" s="128"/>
      <c r="J557" s="129">
        <f>ROUND(I557*H557,2)</f>
        <v>0</v>
      </c>
      <c r="K557" s="125" t="s">
        <v>19</v>
      </c>
      <c r="L557" s="33"/>
      <c r="M557" s="130" t="s">
        <v>19</v>
      </c>
      <c r="N557" s="131" t="s">
        <v>44</v>
      </c>
      <c r="P557" s="132">
        <f>O557*H557</f>
        <v>0</v>
      </c>
      <c r="Q557" s="132">
        <v>0.11620999999999999</v>
      </c>
      <c r="R557" s="132">
        <f>Q557*H557</f>
        <v>0.11620999999999999</v>
      </c>
      <c r="S557" s="132">
        <v>0</v>
      </c>
      <c r="T557" s="133">
        <f>S557*H557</f>
        <v>0</v>
      </c>
      <c r="AR557" s="134" t="s">
        <v>272</v>
      </c>
      <c r="AT557" s="134" t="s">
        <v>156</v>
      </c>
      <c r="AU557" s="134" t="s">
        <v>80</v>
      </c>
      <c r="AY557" s="18" t="s">
        <v>153</v>
      </c>
      <c r="BE557" s="135">
        <f>IF(N557="základní",J557,0)</f>
        <v>0</v>
      </c>
      <c r="BF557" s="135">
        <f>IF(N557="snížená",J557,0)</f>
        <v>0</v>
      </c>
      <c r="BG557" s="135">
        <f>IF(N557="zákl. přenesená",J557,0)</f>
        <v>0</v>
      </c>
      <c r="BH557" s="135">
        <f>IF(N557="sníž. přenesená",J557,0)</f>
        <v>0</v>
      </c>
      <c r="BI557" s="135">
        <f>IF(N557="nulová",J557,0)</f>
        <v>0</v>
      </c>
      <c r="BJ557" s="18" t="s">
        <v>78</v>
      </c>
      <c r="BK557" s="135">
        <f>ROUND(I557*H557,2)</f>
        <v>0</v>
      </c>
      <c r="BL557" s="18" t="s">
        <v>272</v>
      </c>
      <c r="BM557" s="134" t="s">
        <v>800</v>
      </c>
    </row>
    <row r="558" spans="2:65" s="12" customFormat="1" ht="30.6">
      <c r="B558" s="140"/>
      <c r="D558" s="141" t="s">
        <v>165</v>
      </c>
      <c r="E558" s="142" t="s">
        <v>19</v>
      </c>
      <c r="F558" s="143" t="s">
        <v>801</v>
      </c>
      <c r="H558" s="142" t="s">
        <v>19</v>
      </c>
      <c r="I558" s="144"/>
      <c r="L558" s="140"/>
      <c r="M558" s="145"/>
      <c r="T558" s="146"/>
      <c r="AT558" s="142" t="s">
        <v>165</v>
      </c>
      <c r="AU558" s="142" t="s">
        <v>80</v>
      </c>
      <c r="AV558" s="12" t="s">
        <v>78</v>
      </c>
      <c r="AW558" s="12" t="s">
        <v>33</v>
      </c>
      <c r="AX558" s="12" t="s">
        <v>73</v>
      </c>
      <c r="AY558" s="142" t="s">
        <v>153</v>
      </c>
    </row>
    <row r="559" spans="2:65" s="13" customFormat="1">
      <c r="B559" s="147"/>
      <c r="D559" s="141" t="s">
        <v>165</v>
      </c>
      <c r="E559" s="148" t="s">
        <v>19</v>
      </c>
      <c r="F559" s="149" t="s">
        <v>78</v>
      </c>
      <c r="H559" s="150">
        <v>1</v>
      </c>
      <c r="I559" s="151"/>
      <c r="L559" s="147"/>
      <c r="M559" s="152"/>
      <c r="T559" s="153"/>
      <c r="AT559" s="148" t="s">
        <v>165</v>
      </c>
      <c r="AU559" s="148" t="s">
        <v>80</v>
      </c>
      <c r="AV559" s="13" t="s">
        <v>80</v>
      </c>
      <c r="AW559" s="13" t="s">
        <v>33</v>
      </c>
      <c r="AX559" s="13" t="s">
        <v>78</v>
      </c>
      <c r="AY559" s="148" t="s">
        <v>153</v>
      </c>
    </row>
    <row r="560" spans="2:65" s="11" customFormat="1" ht="22.95" customHeight="1">
      <c r="B560" s="111"/>
      <c r="D560" s="112" t="s">
        <v>72</v>
      </c>
      <c r="E560" s="121" t="s">
        <v>802</v>
      </c>
      <c r="F560" s="121" t="s">
        <v>803</v>
      </c>
      <c r="I560" s="114"/>
      <c r="J560" s="122">
        <f>BK560</f>
        <v>0</v>
      </c>
      <c r="L560" s="111"/>
      <c r="M560" s="116"/>
      <c r="P560" s="117">
        <f>SUM(P561:P625)</f>
        <v>0</v>
      </c>
      <c r="R560" s="117">
        <f>SUM(R561:R625)</f>
        <v>9.9079999999999988E-2</v>
      </c>
      <c r="T560" s="118">
        <f>SUM(T561:T625)</f>
        <v>0.13914000000000001</v>
      </c>
      <c r="AR560" s="112" t="s">
        <v>80</v>
      </c>
      <c r="AT560" s="119" t="s">
        <v>72</v>
      </c>
      <c r="AU560" s="119" t="s">
        <v>78</v>
      </c>
      <c r="AY560" s="112" t="s">
        <v>153</v>
      </c>
      <c r="BK560" s="120">
        <f>SUM(BK561:BK625)</f>
        <v>0</v>
      </c>
    </row>
    <row r="561" spans="2:65" s="1" customFormat="1" ht="24.15" customHeight="1">
      <c r="B561" s="33"/>
      <c r="C561" s="123" t="s">
        <v>804</v>
      </c>
      <c r="D561" s="123" t="s">
        <v>156</v>
      </c>
      <c r="E561" s="124" t="s">
        <v>805</v>
      </c>
      <c r="F561" s="125" t="s">
        <v>806</v>
      </c>
      <c r="G561" s="126" t="s">
        <v>664</v>
      </c>
      <c r="H561" s="127">
        <v>4</v>
      </c>
      <c r="I561" s="128"/>
      <c r="J561" s="129">
        <f>ROUND(I561*H561,2)</f>
        <v>0</v>
      </c>
      <c r="K561" s="125" t="s">
        <v>160</v>
      </c>
      <c r="L561" s="33"/>
      <c r="M561" s="130" t="s">
        <v>19</v>
      </c>
      <c r="N561" s="131" t="s">
        <v>44</v>
      </c>
      <c r="P561" s="132">
        <f>O561*H561</f>
        <v>0</v>
      </c>
      <c r="Q561" s="132">
        <v>0</v>
      </c>
      <c r="R561" s="132">
        <f>Q561*H561</f>
        <v>0</v>
      </c>
      <c r="S561" s="132">
        <v>1.933E-2</v>
      </c>
      <c r="T561" s="133">
        <f>S561*H561</f>
        <v>7.732E-2</v>
      </c>
      <c r="AR561" s="134" t="s">
        <v>272</v>
      </c>
      <c r="AT561" s="134" t="s">
        <v>156</v>
      </c>
      <c r="AU561" s="134" t="s">
        <v>80</v>
      </c>
      <c r="AY561" s="18" t="s">
        <v>153</v>
      </c>
      <c r="BE561" s="135">
        <f>IF(N561="základní",J561,0)</f>
        <v>0</v>
      </c>
      <c r="BF561" s="135">
        <f>IF(N561="snížená",J561,0)</f>
        <v>0</v>
      </c>
      <c r="BG561" s="135">
        <f>IF(N561="zákl. přenesená",J561,0)</f>
        <v>0</v>
      </c>
      <c r="BH561" s="135">
        <f>IF(N561="sníž. přenesená",J561,0)</f>
        <v>0</v>
      </c>
      <c r="BI561" s="135">
        <f>IF(N561="nulová",J561,0)</f>
        <v>0</v>
      </c>
      <c r="BJ561" s="18" t="s">
        <v>78</v>
      </c>
      <c r="BK561" s="135">
        <f>ROUND(I561*H561,2)</f>
        <v>0</v>
      </c>
      <c r="BL561" s="18" t="s">
        <v>272</v>
      </c>
      <c r="BM561" s="134" t="s">
        <v>807</v>
      </c>
    </row>
    <row r="562" spans="2:65" s="1" customFormat="1">
      <c r="B562" s="33"/>
      <c r="D562" s="136" t="s">
        <v>163</v>
      </c>
      <c r="F562" s="137" t="s">
        <v>808</v>
      </c>
      <c r="I562" s="138"/>
      <c r="L562" s="33"/>
      <c r="M562" s="139"/>
      <c r="T562" s="54"/>
      <c r="AT562" s="18" t="s">
        <v>163</v>
      </c>
      <c r="AU562" s="18" t="s">
        <v>80</v>
      </c>
    </row>
    <row r="563" spans="2:65" s="12" customFormat="1">
      <c r="B563" s="140"/>
      <c r="D563" s="141" t="s">
        <v>165</v>
      </c>
      <c r="E563" s="142" t="s">
        <v>19</v>
      </c>
      <c r="F563" s="143" t="s">
        <v>809</v>
      </c>
      <c r="H563" s="142" t="s">
        <v>19</v>
      </c>
      <c r="I563" s="144"/>
      <c r="L563" s="140"/>
      <c r="M563" s="145"/>
      <c r="T563" s="146"/>
      <c r="AT563" s="142" t="s">
        <v>165</v>
      </c>
      <c r="AU563" s="142" t="s">
        <v>80</v>
      </c>
      <c r="AV563" s="12" t="s">
        <v>78</v>
      </c>
      <c r="AW563" s="12" t="s">
        <v>33</v>
      </c>
      <c r="AX563" s="12" t="s">
        <v>73</v>
      </c>
      <c r="AY563" s="142" t="s">
        <v>153</v>
      </c>
    </row>
    <row r="564" spans="2:65" s="13" customFormat="1">
      <c r="B564" s="147"/>
      <c r="D564" s="141" t="s">
        <v>165</v>
      </c>
      <c r="E564" s="148" t="s">
        <v>19</v>
      </c>
      <c r="F564" s="149" t="s">
        <v>810</v>
      </c>
      <c r="H564" s="150">
        <v>4</v>
      </c>
      <c r="I564" s="151"/>
      <c r="L564" s="147"/>
      <c r="M564" s="152"/>
      <c r="T564" s="153"/>
      <c r="AT564" s="148" t="s">
        <v>165</v>
      </c>
      <c r="AU564" s="148" t="s">
        <v>80</v>
      </c>
      <c r="AV564" s="13" t="s">
        <v>80</v>
      </c>
      <c r="AW564" s="13" t="s">
        <v>33</v>
      </c>
      <c r="AX564" s="13" t="s">
        <v>78</v>
      </c>
      <c r="AY564" s="148" t="s">
        <v>153</v>
      </c>
    </row>
    <row r="565" spans="2:65" s="1" customFormat="1" ht="33" customHeight="1">
      <c r="B565" s="33"/>
      <c r="C565" s="123" t="s">
        <v>811</v>
      </c>
      <c r="D565" s="123" t="s">
        <v>156</v>
      </c>
      <c r="E565" s="124" t="s">
        <v>812</v>
      </c>
      <c r="F565" s="125" t="s">
        <v>813</v>
      </c>
      <c r="G565" s="126" t="s">
        <v>664</v>
      </c>
      <c r="H565" s="127">
        <v>3</v>
      </c>
      <c r="I565" s="128"/>
      <c r="J565" s="129">
        <f>ROUND(I565*H565,2)</f>
        <v>0</v>
      </c>
      <c r="K565" s="125" t="s">
        <v>160</v>
      </c>
      <c r="L565" s="33"/>
      <c r="M565" s="130" t="s">
        <v>19</v>
      </c>
      <c r="N565" s="131" t="s">
        <v>44</v>
      </c>
      <c r="P565" s="132">
        <f>O565*H565</f>
        <v>0</v>
      </c>
      <c r="Q565" s="132">
        <v>1.7469999999999999E-2</v>
      </c>
      <c r="R565" s="132">
        <f>Q565*H565</f>
        <v>5.2409999999999998E-2</v>
      </c>
      <c r="S565" s="132">
        <v>0</v>
      </c>
      <c r="T565" s="133">
        <f>S565*H565</f>
        <v>0</v>
      </c>
      <c r="AR565" s="134" t="s">
        <v>272</v>
      </c>
      <c r="AT565" s="134" t="s">
        <v>156</v>
      </c>
      <c r="AU565" s="134" t="s">
        <v>80</v>
      </c>
      <c r="AY565" s="18" t="s">
        <v>153</v>
      </c>
      <c r="BE565" s="135">
        <f>IF(N565="základní",J565,0)</f>
        <v>0</v>
      </c>
      <c r="BF565" s="135">
        <f>IF(N565="snížená",J565,0)</f>
        <v>0</v>
      </c>
      <c r="BG565" s="135">
        <f>IF(N565="zákl. přenesená",J565,0)</f>
        <v>0</v>
      </c>
      <c r="BH565" s="135">
        <f>IF(N565="sníž. přenesená",J565,0)</f>
        <v>0</v>
      </c>
      <c r="BI565" s="135">
        <f>IF(N565="nulová",J565,0)</f>
        <v>0</v>
      </c>
      <c r="BJ565" s="18" t="s">
        <v>78</v>
      </c>
      <c r="BK565" s="135">
        <f>ROUND(I565*H565,2)</f>
        <v>0</v>
      </c>
      <c r="BL565" s="18" t="s">
        <v>272</v>
      </c>
      <c r="BM565" s="134" t="s">
        <v>814</v>
      </c>
    </row>
    <row r="566" spans="2:65" s="1" customFormat="1">
      <c r="B566" s="33"/>
      <c r="D566" s="136" t="s">
        <v>163</v>
      </c>
      <c r="F566" s="137" t="s">
        <v>815</v>
      </c>
      <c r="I566" s="138"/>
      <c r="L566" s="33"/>
      <c r="M566" s="139"/>
      <c r="T566" s="54"/>
      <c r="AT566" s="18" t="s">
        <v>163</v>
      </c>
      <c r="AU566" s="18" t="s">
        <v>80</v>
      </c>
    </row>
    <row r="567" spans="2:65" s="12" customFormat="1" ht="30.6">
      <c r="B567" s="140"/>
      <c r="D567" s="141" t="s">
        <v>165</v>
      </c>
      <c r="E567" s="142" t="s">
        <v>19</v>
      </c>
      <c r="F567" s="143" t="s">
        <v>816</v>
      </c>
      <c r="H567" s="142" t="s">
        <v>19</v>
      </c>
      <c r="I567" s="144"/>
      <c r="L567" s="140"/>
      <c r="M567" s="145"/>
      <c r="T567" s="146"/>
      <c r="AT567" s="142" t="s">
        <v>165</v>
      </c>
      <c r="AU567" s="142" t="s">
        <v>80</v>
      </c>
      <c r="AV567" s="12" t="s">
        <v>78</v>
      </c>
      <c r="AW567" s="12" t="s">
        <v>33</v>
      </c>
      <c r="AX567" s="12" t="s">
        <v>73</v>
      </c>
      <c r="AY567" s="142" t="s">
        <v>153</v>
      </c>
    </row>
    <row r="568" spans="2:65" s="13" customFormat="1">
      <c r="B568" s="147"/>
      <c r="D568" s="141" t="s">
        <v>165</v>
      </c>
      <c r="E568" s="148" t="s">
        <v>19</v>
      </c>
      <c r="F568" s="149" t="s">
        <v>154</v>
      </c>
      <c r="H568" s="150">
        <v>3</v>
      </c>
      <c r="I568" s="151"/>
      <c r="L568" s="147"/>
      <c r="M568" s="152"/>
      <c r="T568" s="153"/>
      <c r="AT568" s="148" t="s">
        <v>165</v>
      </c>
      <c r="AU568" s="148" t="s">
        <v>80</v>
      </c>
      <c r="AV568" s="13" t="s">
        <v>80</v>
      </c>
      <c r="AW568" s="13" t="s">
        <v>33</v>
      </c>
      <c r="AX568" s="13" t="s">
        <v>78</v>
      </c>
      <c r="AY568" s="148" t="s">
        <v>153</v>
      </c>
    </row>
    <row r="569" spans="2:65" s="1" customFormat="1" ht="21.75" customHeight="1">
      <c r="B569" s="33"/>
      <c r="C569" s="123" t="s">
        <v>817</v>
      </c>
      <c r="D569" s="123" t="s">
        <v>156</v>
      </c>
      <c r="E569" s="124" t="s">
        <v>818</v>
      </c>
      <c r="F569" s="125" t="s">
        <v>819</v>
      </c>
      <c r="G569" s="126" t="s">
        <v>664</v>
      </c>
      <c r="H569" s="127">
        <v>2</v>
      </c>
      <c r="I569" s="128"/>
      <c r="J569" s="129">
        <f>ROUND(I569*H569,2)</f>
        <v>0</v>
      </c>
      <c r="K569" s="125" t="s">
        <v>160</v>
      </c>
      <c r="L569" s="33"/>
      <c r="M569" s="130" t="s">
        <v>19</v>
      </c>
      <c r="N569" s="131" t="s">
        <v>44</v>
      </c>
      <c r="P569" s="132">
        <f>O569*H569</f>
        <v>0</v>
      </c>
      <c r="Q569" s="132">
        <v>0</v>
      </c>
      <c r="R569" s="132">
        <f>Q569*H569</f>
        <v>0</v>
      </c>
      <c r="S569" s="132">
        <v>1.9460000000000002E-2</v>
      </c>
      <c r="T569" s="133">
        <f>S569*H569</f>
        <v>3.8920000000000003E-2</v>
      </c>
      <c r="AR569" s="134" t="s">
        <v>272</v>
      </c>
      <c r="AT569" s="134" t="s">
        <v>156</v>
      </c>
      <c r="AU569" s="134" t="s">
        <v>80</v>
      </c>
      <c r="AY569" s="18" t="s">
        <v>153</v>
      </c>
      <c r="BE569" s="135">
        <f>IF(N569="základní",J569,0)</f>
        <v>0</v>
      </c>
      <c r="BF569" s="135">
        <f>IF(N569="snížená",J569,0)</f>
        <v>0</v>
      </c>
      <c r="BG569" s="135">
        <f>IF(N569="zákl. přenesená",J569,0)</f>
        <v>0</v>
      </c>
      <c r="BH569" s="135">
        <f>IF(N569="sníž. přenesená",J569,0)</f>
        <v>0</v>
      </c>
      <c r="BI569" s="135">
        <f>IF(N569="nulová",J569,0)</f>
        <v>0</v>
      </c>
      <c r="BJ569" s="18" t="s">
        <v>78</v>
      </c>
      <c r="BK569" s="135">
        <f>ROUND(I569*H569,2)</f>
        <v>0</v>
      </c>
      <c r="BL569" s="18" t="s">
        <v>272</v>
      </c>
      <c r="BM569" s="134" t="s">
        <v>820</v>
      </c>
    </row>
    <row r="570" spans="2:65" s="1" customFormat="1">
      <c r="B570" s="33"/>
      <c r="D570" s="136" t="s">
        <v>163</v>
      </c>
      <c r="F570" s="137" t="s">
        <v>821</v>
      </c>
      <c r="I570" s="138"/>
      <c r="L570" s="33"/>
      <c r="M570" s="139"/>
      <c r="T570" s="54"/>
      <c r="AT570" s="18" t="s">
        <v>163</v>
      </c>
      <c r="AU570" s="18" t="s">
        <v>80</v>
      </c>
    </row>
    <row r="571" spans="2:65" s="12" customFormat="1">
      <c r="B571" s="140"/>
      <c r="D571" s="141" t="s">
        <v>165</v>
      </c>
      <c r="E571" s="142" t="s">
        <v>19</v>
      </c>
      <c r="F571" s="143" t="s">
        <v>822</v>
      </c>
      <c r="H571" s="142" t="s">
        <v>19</v>
      </c>
      <c r="I571" s="144"/>
      <c r="L571" s="140"/>
      <c r="M571" s="145"/>
      <c r="T571" s="146"/>
      <c r="AT571" s="142" t="s">
        <v>165</v>
      </c>
      <c r="AU571" s="142" t="s">
        <v>80</v>
      </c>
      <c r="AV571" s="12" t="s">
        <v>78</v>
      </c>
      <c r="AW571" s="12" t="s">
        <v>33</v>
      </c>
      <c r="AX571" s="12" t="s">
        <v>73</v>
      </c>
      <c r="AY571" s="142" t="s">
        <v>153</v>
      </c>
    </row>
    <row r="572" spans="2:65" s="13" customFormat="1">
      <c r="B572" s="147"/>
      <c r="D572" s="141" t="s">
        <v>165</v>
      </c>
      <c r="E572" s="148" t="s">
        <v>19</v>
      </c>
      <c r="F572" s="149" t="s">
        <v>823</v>
      </c>
      <c r="H572" s="150">
        <v>2</v>
      </c>
      <c r="I572" s="151"/>
      <c r="L572" s="147"/>
      <c r="M572" s="152"/>
      <c r="T572" s="153"/>
      <c r="AT572" s="148" t="s">
        <v>165</v>
      </c>
      <c r="AU572" s="148" t="s">
        <v>80</v>
      </c>
      <c r="AV572" s="13" t="s">
        <v>80</v>
      </c>
      <c r="AW572" s="13" t="s">
        <v>33</v>
      </c>
      <c r="AX572" s="13" t="s">
        <v>78</v>
      </c>
      <c r="AY572" s="148" t="s">
        <v>153</v>
      </c>
    </row>
    <row r="573" spans="2:65" s="1" customFormat="1" ht="37.950000000000003" customHeight="1">
      <c r="B573" s="33"/>
      <c r="C573" s="123" t="s">
        <v>824</v>
      </c>
      <c r="D573" s="123" t="s">
        <v>156</v>
      </c>
      <c r="E573" s="124" t="s">
        <v>825</v>
      </c>
      <c r="F573" s="125" t="s">
        <v>826</v>
      </c>
      <c r="G573" s="126" t="s">
        <v>664</v>
      </c>
      <c r="H573" s="127">
        <v>1</v>
      </c>
      <c r="I573" s="128"/>
      <c r="J573" s="129">
        <f>ROUND(I573*H573,2)</f>
        <v>0</v>
      </c>
      <c r="K573" s="125" t="s">
        <v>160</v>
      </c>
      <c r="L573" s="33"/>
      <c r="M573" s="130" t="s">
        <v>19</v>
      </c>
      <c r="N573" s="131" t="s">
        <v>44</v>
      </c>
      <c r="P573" s="132">
        <f>O573*H573</f>
        <v>0</v>
      </c>
      <c r="Q573" s="132">
        <v>2.1229999999999999E-2</v>
      </c>
      <c r="R573" s="132">
        <f>Q573*H573</f>
        <v>2.1229999999999999E-2</v>
      </c>
      <c r="S573" s="132">
        <v>0</v>
      </c>
      <c r="T573" s="133">
        <f>S573*H573</f>
        <v>0</v>
      </c>
      <c r="AR573" s="134" t="s">
        <v>272</v>
      </c>
      <c r="AT573" s="134" t="s">
        <v>156</v>
      </c>
      <c r="AU573" s="134" t="s">
        <v>80</v>
      </c>
      <c r="AY573" s="18" t="s">
        <v>153</v>
      </c>
      <c r="BE573" s="135">
        <f>IF(N573="základní",J573,0)</f>
        <v>0</v>
      </c>
      <c r="BF573" s="135">
        <f>IF(N573="snížená",J573,0)</f>
        <v>0</v>
      </c>
      <c r="BG573" s="135">
        <f>IF(N573="zákl. přenesená",J573,0)</f>
        <v>0</v>
      </c>
      <c r="BH573" s="135">
        <f>IF(N573="sníž. přenesená",J573,0)</f>
        <v>0</v>
      </c>
      <c r="BI573" s="135">
        <f>IF(N573="nulová",J573,0)</f>
        <v>0</v>
      </c>
      <c r="BJ573" s="18" t="s">
        <v>78</v>
      </c>
      <c r="BK573" s="135">
        <f>ROUND(I573*H573,2)</f>
        <v>0</v>
      </c>
      <c r="BL573" s="18" t="s">
        <v>272</v>
      </c>
      <c r="BM573" s="134" t="s">
        <v>827</v>
      </c>
    </row>
    <row r="574" spans="2:65" s="1" customFormat="1">
      <c r="B574" s="33"/>
      <c r="D574" s="136" t="s">
        <v>163</v>
      </c>
      <c r="F574" s="137" t="s">
        <v>828</v>
      </c>
      <c r="I574" s="138"/>
      <c r="L574" s="33"/>
      <c r="M574" s="139"/>
      <c r="T574" s="54"/>
      <c r="AT574" s="18" t="s">
        <v>163</v>
      </c>
      <c r="AU574" s="18" t="s">
        <v>80</v>
      </c>
    </row>
    <row r="575" spans="2:65" s="12" customFormat="1">
      <c r="B575" s="140"/>
      <c r="D575" s="141" t="s">
        <v>165</v>
      </c>
      <c r="E575" s="142" t="s">
        <v>19</v>
      </c>
      <c r="F575" s="143" t="s">
        <v>829</v>
      </c>
      <c r="H575" s="142" t="s">
        <v>19</v>
      </c>
      <c r="I575" s="144"/>
      <c r="L575" s="140"/>
      <c r="M575" s="145"/>
      <c r="T575" s="146"/>
      <c r="AT575" s="142" t="s">
        <v>165</v>
      </c>
      <c r="AU575" s="142" t="s">
        <v>80</v>
      </c>
      <c r="AV575" s="12" t="s">
        <v>78</v>
      </c>
      <c r="AW575" s="12" t="s">
        <v>33</v>
      </c>
      <c r="AX575" s="12" t="s">
        <v>73</v>
      </c>
      <c r="AY575" s="142" t="s">
        <v>153</v>
      </c>
    </row>
    <row r="576" spans="2:65" s="13" customFormat="1">
      <c r="B576" s="147"/>
      <c r="D576" s="141" t="s">
        <v>165</v>
      </c>
      <c r="E576" s="148" t="s">
        <v>19</v>
      </c>
      <c r="F576" s="149" t="s">
        <v>78</v>
      </c>
      <c r="H576" s="150">
        <v>1</v>
      </c>
      <c r="I576" s="151"/>
      <c r="L576" s="147"/>
      <c r="M576" s="152"/>
      <c r="T576" s="153"/>
      <c r="AT576" s="148" t="s">
        <v>165</v>
      </c>
      <c r="AU576" s="148" t="s">
        <v>80</v>
      </c>
      <c r="AV576" s="13" t="s">
        <v>80</v>
      </c>
      <c r="AW576" s="13" t="s">
        <v>33</v>
      </c>
      <c r="AX576" s="13" t="s">
        <v>78</v>
      </c>
      <c r="AY576" s="148" t="s">
        <v>153</v>
      </c>
    </row>
    <row r="577" spans="2:65" s="1" customFormat="1" ht="37.950000000000003" customHeight="1">
      <c r="B577" s="33"/>
      <c r="C577" s="123" t="s">
        <v>830</v>
      </c>
      <c r="D577" s="123" t="s">
        <v>156</v>
      </c>
      <c r="E577" s="124" t="s">
        <v>831</v>
      </c>
      <c r="F577" s="125" t="s">
        <v>832</v>
      </c>
      <c r="G577" s="126" t="s">
        <v>664</v>
      </c>
      <c r="H577" s="127">
        <v>1</v>
      </c>
      <c r="I577" s="128"/>
      <c r="J577" s="129">
        <f>ROUND(I577*H577,2)</f>
        <v>0</v>
      </c>
      <c r="K577" s="125" t="s">
        <v>160</v>
      </c>
      <c r="L577" s="33"/>
      <c r="M577" s="130" t="s">
        <v>19</v>
      </c>
      <c r="N577" s="131" t="s">
        <v>44</v>
      </c>
      <c r="P577" s="132">
        <f>O577*H577</f>
        <v>0</v>
      </c>
      <c r="Q577" s="132">
        <v>1.4460000000000001E-2</v>
      </c>
      <c r="R577" s="132">
        <f>Q577*H577</f>
        <v>1.4460000000000001E-2</v>
      </c>
      <c r="S577" s="132">
        <v>0</v>
      </c>
      <c r="T577" s="133">
        <f>S577*H577</f>
        <v>0</v>
      </c>
      <c r="AR577" s="134" t="s">
        <v>272</v>
      </c>
      <c r="AT577" s="134" t="s">
        <v>156</v>
      </c>
      <c r="AU577" s="134" t="s">
        <v>80</v>
      </c>
      <c r="AY577" s="18" t="s">
        <v>153</v>
      </c>
      <c r="BE577" s="135">
        <f>IF(N577="základní",J577,0)</f>
        <v>0</v>
      </c>
      <c r="BF577" s="135">
        <f>IF(N577="snížená",J577,0)</f>
        <v>0</v>
      </c>
      <c r="BG577" s="135">
        <f>IF(N577="zákl. přenesená",J577,0)</f>
        <v>0</v>
      </c>
      <c r="BH577" s="135">
        <f>IF(N577="sníž. přenesená",J577,0)</f>
        <v>0</v>
      </c>
      <c r="BI577" s="135">
        <f>IF(N577="nulová",J577,0)</f>
        <v>0</v>
      </c>
      <c r="BJ577" s="18" t="s">
        <v>78</v>
      </c>
      <c r="BK577" s="135">
        <f>ROUND(I577*H577,2)</f>
        <v>0</v>
      </c>
      <c r="BL577" s="18" t="s">
        <v>272</v>
      </c>
      <c r="BM577" s="134" t="s">
        <v>833</v>
      </c>
    </row>
    <row r="578" spans="2:65" s="1" customFormat="1">
      <c r="B578" s="33"/>
      <c r="D578" s="136" t="s">
        <v>163</v>
      </c>
      <c r="F578" s="137" t="s">
        <v>834</v>
      </c>
      <c r="I578" s="138"/>
      <c r="L578" s="33"/>
      <c r="M578" s="139"/>
      <c r="T578" s="54"/>
      <c r="AT578" s="18" t="s">
        <v>163</v>
      </c>
      <c r="AU578" s="18" t="s">
        <v>80</v>
      </c>
    </row>
    <row r="579" spans="2:65" s="12" customFormat="1">
      <c r="B579" s="140"/>
      <c r="D579" s="141" t="s">
        <v>165</v>
      </c>
      <c r="E579" s="142" t="s">
        <v>19</v>
      </c>
      <c r="F579" s="143" t="s">
        <v>835</v>
      </c>
      <c r="H579" s="142" t="s">
        <v>19</v>
      </c>
      <c r="I579" s="144"/>
      <c r="L579" s="140"/>
      <c r="M579" s="145"/>
      <c r="T579" s="146"/>
      <c r="AT579" s="142" t="s">
        <v>165</v>
      </c>
      <c r="AU579" s="142" t="s">
        <v>80</v>
      </c>
      <c r="AV579" s="12" t="s">
        <v>78</v>
      </c>
      <c r="AW579" s="12" t="s">
        <v>33</v>
      </c>
      <c r="AX579" s="12" t="s">
        <v>73</v>
      </c>
      <c r="AY579" s="142" t="s">
        <v>153</v>
      </c>
    </row>
    <row r="580" spans="2:65" s="13" customFormat="1">
      <c r="B580" s="147"/>
      <c r="D580" s="141" t="s">
        <v>165</v>
      </c>
      <c r="E580" s="148" t="s">
        <v>19</v>
      </c>
      <c r="F580" s="149" t="s">
        <v>78</v>
      </c>
      <c r="H580" s="150">
        <v>1</v>
      </c>
      <c r="I580" s="151"/>
      <c r="L580" s="147"/>
      <c r="M580" s="152"/>
      <c r="T580" s="153"/>
      <c r="AT580" s="148" t="s">
        <v>165</v>
      </c>
      <c r="AU580" s="148" t="s">
        <v>80</v>
      </c>
      <c r="AV580" s="13" t="s">
        <v>80</v>
      </c>
      <c r="AW580" s="13" t="s">
        <v>33</v>
      </c>
      <c r="AX580" s="13" t="s">
        <v>78</v>
      </c>
      <c r="AY580" s="148" t="s">
        <v>153</v>
      </c>
    </row>
    <row r="581" spans="2:65" s="1" customFormat="1" ht="24.15" customHeight="1">
      <c r="B581" s="33"/>
      <c r="C581" s="123" t="s">
        <v>836</v>
      </c>
      <c r="D581" s="123" t="s">
        <v>156</v>
      </c>
      <c r="E581" s="124" t="s">
        <v>837</v>
      </c>
      <c r="F581" s="125" t="s">
        <v>838</v>
      </c>
      <c r="G581" s="126" t="s">
        <v>237</v>
      </c>
      <c r="H581" s="127">
        <v>3</v>
      </c>
      <c r="I581" s="128"/>
      <c r="J581" s="129">
        <f>ROUND(I581*H581,2)</f>
        <v>0</v>
      </c>
      <c r="K581" s="125" t="s">
        <v>160</v>
      </c>
      <c r="L581" s="33"/>
      <c r="M581" s="130" t="s">
        <v>19</v>
      </c>
      <c r="N581" s="131" t="s">
        <v>44</v>
      </c>
      <c r="P581" s="132">
        <f>O581*H581</f>
        <v>0</v>
      </c>
      <c r="Q581" s="132">
        <v>0</v>
      </c>
      <c r="R581" s="132">
        <f>Q581*H581</f>
        <v>0</v>
      </c>
      <c r="S581" s="132">
        <v>0</v>
      </c>
      <c r="T581" s="133">
        <f>S581*H581</f>
        <v>0</v>
      </c>
      <c r="AR581" s="134" t="s">
        <v>272</v>
      </c>
      <c r="AT581" s="134" t="s">
        <v>156</v>
      </c>
      <c r="AU581" s="134" t="s">
        <v>80</v>
      </c>
      <c r="AY581" s="18" t="s">
        <v>153</v>
      </c>
      <c r="BE581" s="135">
        <f>IF(N581="základní",J581,0)</f>
        <v>0</v>
      </c>
      <c r="BF581" s="135">
        <f>IF(N581="snížená",J581,0)</f>
        <v>0</v>
      </c>
      <c r="BG581" s="135">
        <f>IF(N581="zákl. přenesená",J581,0)</f>
        <v>0</v>
      </c>
      <c r="BH581" s="135">
        <f>IF(N581="sníž. přenesená",J581,0)</f>
        <v>0</v>
      </c>
      <c r="BI581" s="135">
        <f>IF(N581="nulová",J581,0)</f>
        <v>0</v>
      </c>
      <c r="BJ581" s="18" t="s">
        <v>78</v>
      </c>
      <c r="BK581" s="135">
        <f>ROUND(I581*H581,2)</f>
        <v>0</v>
      </c>
      <c r="BL581" s="18" t="s">
        <v>272</v>
      </c>
      <c r="BM581" s="134" t="s">
        <v>839</v>
      </c>
    </row>
    <row r="582" spans="2:65" s="1" customFormat="1">
      <c r="B582" s="33"/>
      <c r="D582" s="136" t="s">
        <v>163</v>
      </c>
      <c r="F582" s="137" t="s">
        <v>840</v>
      </c>
      <c r="I582" s="138"/>
      <c r="L582" s="33"/>
      <c r="M582" s="139"/>
      <c r="T582" s="54"/>
      <c r="AT582" s="18" t="s">
        <v>163</v>
      </c>
      <c r="AU582" s="18" t="s">
        <v>80</v>
      </c>
    </row>
    <row r="583" spans="2:65" s="12" customFormat="1">
      <c r="B583" s="140"/>
      <c r="D583" s="141" t="s">
        <v>165</v>
      </c>
      <c r="E583" s="142" t="s">
        <v>19</v>
      </c>
      <c r="F583" s="143" t="s">
        <v>841</v>
      </c>
      <c r="H583" s="142" t="s">
        <v>19</v>
      </c>
      <c r="I583" s="144"/>
      <c r="L583" s="140"/>
      <c r="M583" s="145"/>
      <c r="T583" s="146"/>
      <c r="AT583" s="142" t="s">
        <v>165</v>
      </c>
      <c r="AU583" s="142" t="s">
        <v>80</v>
      </c>
      <c r="AV583" s="12" t="s">
        <v>78</v>
      </c>
      <c r="AW583" s="12" t="s">
        <v>33</v>
      </c>
      <c r="AX583" s="12" t="s">
        <v>73</v>
      </c>
      <c r="AY583" s="142" t="s">
        <v>153</v>
      </c>
    </row>
    <row r="584" spans="2:65" s="13" customFormat="1">
      <c r="B584" s="147"/>
      <c r="D584" s="141" t="s">
        <v>165</v>
      </c>
      <c r="E584" s="148" t="s">
        <v>19</v>
      </c>
      <c r="F584" s="149" t="s">
        <v>154</v>
      </c>
      <c r="H584" s="150">
        <v>3</v>
      </c>
      <c r="I584" s="151"/>
      <c r="L584" s="147"/>
      <c r="M584" s="152"/>
      <c r="T584" s="153"/>
      <c r="AT584" s="148" t="s">
        <v>165</v>
      </c>
      <c r="AU584" s="148" t="s">
        <v>80</v>
      </c>
      <c r="AV584" s="13" t="s">
        <v>80</v>
      </c>
      <c r="AW584" s="13" t="s">
        <v>33</v>
      </c>
      <c r="AX584" s="13" t="s">
        <v>78</v>
      </c>
      <c r="AY584" s="148" t="s">
        <v>153</v>
      </c>
    </row>
    <row r="585" spans="2:65" s="1" customFormat="1" ht="16.5" customHeight="1">
      <c r="B585" s="33"/>
      <c r="C585" s="161" t="s">
        <v>842</v>
      </c>
      <c r="D585" s="161" t="s">
        <v>347</v>
      </c>
      <c r="E585" s="162" t="s">
        <v>843</v>
      </c>
      <c r="F585" s="163" t="s">
        <v>844</v>
      </c>
      <c r="G585" s="164" t="s">
        <v>237</v>
      </c>
      <c r="H585" s="165">
        <v>3</v>
      </c>
      <c r="I585" s="166"/>
      <c r="J585" s="167">
        <f>ROUND(I585*H585,2)</f>
        <v>0</v>
      </c>
      <c r="K585" s="163" t="s">
        <v>160</v>
      </c>
      <c r="L585" s="168"/>
      <c r="M585" s="169" t="s">
        <v>19</v>
      </c>
      <c r="N585" s="170" t="s">
        <v>44</v>
      </c>
      <c r="P585" s="132">
        <f>O585*H585</f>
        <v>0</v>
      </c>
      <c r="Q585" s="132">
        <v>5.0000000000000001E-4</v>
      </c>
      <c r="R585" s="132">
        <f>Q585*H585</f>
        <v>1.5E-3</v>
      </c>
      <c r="S585" s="132">
        <v>0</v>
      </c>
      <c r="T585" s="133">
        <f>S585*H585</f>
        <v>0</v>
      </c>
      <c r="AR585" s="134" t="s">
        <v>382</v>
      </c>
      <c r="AT585" s="134" t="s">
        <v>347</v>
      </c>
      <c r="AU585" s="134" t="s">
        <v>80</v>
      </c>
      <c r="AY585" s="18" t="s">
        <v>153</v>
      </c>
      <c r="BE585" s="135">
        <f>IF(N585="základní",J585,0)</f>
        <v>0</v>
      </c>
      <c r="BF585" s="135">
        <f>IF(N585="snížená",J585,0)</f>
        <v>0</v>
      </c>
      <c r="BG585" s="135">
        <f>IF(N585="zákl. přenesená",J585,0)</f>
        <v>0</v>
      </c>
      <c r="BH585" s="135">
        <f>IF(N585="sníž. přenesená",J585,0)</f>
        <v>0</v>
      </c>
      <c r="BI585" s="135">
        <f>IF(N585="nulová",J585,0)</f>
        <v>0</v>
      </c>
      <c r="BJ585" s="18" t="s">
        <v>78</v>
      </c>
      <c r="BK585" s="135">
        <f>ROUND(I585*H585,2)</f>
        <v>0</v>
      </c>
      <c r="BL585" s="18" t="s">
        <v>272</v>
      </c>
      <c r="BM585" s="134" t="s">
        <v>845</v>
      </c>
    </row>
    <row r="586" spans="2:65" s="1" customFormat="1" ht="24.15" customHeight="1">
      <c r="B586" s="33"/>
      <c r="C586" s="123" t="s">
        <v>846</v>
      </c>
      <c r="D586" s="123" t="s">
        <v>156</v>
      </c>
      <c r="E586" s="124" t="s">
        <v>847</v>
      </c>
      <c r="F586" s="125" t="s">
        <v>848</v>
      </c>
      <c r="G586" s="126" t="s">
        <v>237</v>
      </c>
      <c r="H586" s="127">
        <v>2</v>
      </c>
      <c r="I586" s="128"/>
      <c r="J586" s="129">
        <f>ROUND(I586*H586,2)</f>
        <v>0</v>
      </c>
      <c r="K586" s="125" t="s">
        <v>160</v>
      </c>
      <c r="L586" s="33"/>
      <c r="M586" s="130" t="s">
        <v>19</v>
      </c>
      <c r="N586" s="131" t="s">
        <v>44</v>
      </c>
      <c r="P586" s="132">
        <f>O586*H586</f>
        <v>0</v>
      </c>
      <c r="Q586" s="132">
        <v>0</v>
      </c>
      <c r="R586" s="132">
        <f>Q586*H586</f>
        <v>0</v>
      </c>
      <c r="S586" s="132">
        <v>0</v>
      </c>
      <c r="T586" s="133">
        <f>S586*H586</f>
        <v>0</v>
      </c>
      <c r="AR586" s="134" t="s">
        <v>272</v>
      </c>
      <c r="AT586" s="134" t="s">
        <v>156</v>
      </c>
      <c r="AU586" s="134" t="s">
        <v>80</v>
      </c>
      <c r="AY586" s="18" t="s">
        <v>153</v>
      </c>
      <c r="BE586" s="135">
        <f>IF(N586="základní",J586,0)</f>
        <v>0</v>
      </c>
      <c r="BF586" s="135">
        <f>IF(N586="snížená",J586,0)</f>
        <v>0</v>
      </c>
      <c r="BG586" s="135">
        <f>IF(N586="zákl. přenesená",J586,0)</f>
        <v>0</v>
      </c>
      <c r="BH586" s="135">
        <f>IF(N586="sníž. přenesená",J586,0)</f>
        <v>0</v>
      </c>
      <c r="BI586" s="135">
        <f>IF(N586="nulová",J586,0)</f>
        <v>0</v>
      </c>
      <c r="BJ586" s="18" t="s">
        <v>78</v>
      </c>
      <c r="BK586" s="135">
        <f>ROUND(I586*H586,2)</f>
        <v>0</v>
      </c>
      <c r="BL586" s="18" t="s">
        <v>272</v>
      </c>
      <c r="BM586" s="134" t="s">
        <v>849</v>
      </c>
    </row>
    <row r="587" spans="2:65" s="1" customFormat="1">
      <c r="B587" s="33"/>
      <c r="D587" s="136" t="s">
        <v>163</v>
      </c>
      <c r="F587" s="137" t="s">
        <v>850</v>
      </c>
      <c r="I587" s="138"/>
      <c r="L587" s="33"/>
      <c r="M587" s="139"/>
      <c r="T587" s="54"/>
      <c r="AT587" s="18" t="s">
        <v>163</v>
      </c>
      <c r="AU587" s="18" t="s">
        <v>80</v>
      </c>
    </row>
    <row r="588" spans="2:65" s="12" customFormat="1">
      <c r="B588" s="140"/>
      <c r="D588" s="141" t="s">
        <v>165</v>
      </c>
      <c r="E588" s="142" t="s">
        <v>19</v>
      </c>
      <c r="F588" s="143" t="s">
        <v>851</v>
      </c>
      <c r="H588" s="142" t="s">
        <v>19</v>
      </c>
      <c r="I588" s="144"/>
      <c r="L588" s="140"/>
      <c r="M588" s="145"/>
      <c r="T588" s="146"/>
      <c r="AT588" s="142" t="s">
        <v>165</v>
      </c>
      <c r="AU588" s="142" t="s">
        <v>80</v>
      </c>
      <c r="AV588" s="12" t="s">
        <v>78</v>
      </c>
      <c r="AW588" s="12" t="s">
        <v>33</v>
      </c>
      <c r="AX588" s="12" t="s">
        <v>73</v>
      </c>
      <c r="AY588" s="142" t="s">
        <v>153</v>
      </c>
    </row>
    <row r="589" spans="2:65" s="13" customFormat="1">
      <c r="B589" s="147"/>
      <c r="D589" s="141" t="s">
        <v>165</v>
      </c>
      <c r="E589" s="148" t="s">
        <v>19</v>
      </c>
      <c r="F589" s="149" t="s">
        <v>80</v>
      </c>
      <c r="H589" s="150">
        <v>2</v>
      </c>
      <c r="I589" s="151"/>
      <c r="L589" s="147"/>
      <c r="M589" s="152"/>
      <c r="T589" s="153"/>
      <c r="AT589" s="148" t="s">
        <v>165</v>
      </c>
      <c r="AU589" s="148" t="s">
        <v>80</v>
      </c>
      <c r="AV589" s="13" t="s">
        <v>80</v>
      </c>
      <c r="AW589" s="13" t="s">
        <v>33</v>
      </c>
      <c r="AX589" s="13" t="s">
        <v>78</v>
      </c>
      <c r="AY589" s="148" t="s">
        <v>153</v>
      </c>
    </row>
    <row r="590" spans="2:65" s="1" customFormat="1" ht="24.15" customHeight="1">
      <c r="B590" s="33"/>
      <c r="C590" s="161" t="s">
        <v>852</v>
      </c>
      <c r="D590" s="161" t="s">
        <v>347</v>
      </c>
      <c r="E590" s="162" t="s">
        <v>853</v>
      </c>
      <c r="F590" s="163" t="s">
        <v>854</v>
      </c>
      <c r="G590" s="164" t="s">
        <v>237</v>
      </c>
      <c r="H590" s="165">
        <v>2</v>
      </c>
      <c r="I590" s="166"/>
      <c r="J590" s="167">
        <f>ROUND(I590*H590,2)</f>
        <v>0</v>
      </c>
      <c r="K590" s="163" t="s">
        <v>160</v>
      </c>
      <c r="L590" s="168"/>
      <c r="M590" s="169" t="s">
        <v>19</v>
      </c>
      <c r="N590" s="170" t="s">
        <v>44</v>
      </c>
      <c r="P590" s="132">
        <f>O590*H590</f>
        <v>0</v>
      </c>
      <c r="Q590" s="132">
        <v>5.0000000000000001E-4</v>
      </c>
      <c r="R590" s="132">
        <f>Q590*H590</f>
        <v>1E-3</v>
      </c>
      <c r="S590" s="132">
        <v>0</v>
      </c>
      <c r="T590" s="133">
        <f>S590*H590</f>
        <v>0</v>
      </c>
      <c r="AR590" s="134" t="s">
        <v>382</v>
      </c>
      <c r="AT590" s="134" t="s">
        <v>347</v>
      </c>
      <c r="AU590" s="134" t="s">
        <v>80</v>
      </c>
      <c r="AY590" s="18" t="s">
        <v>153</v>
      </c>
      <c r="BE590" s="135">
        <f>IF(N590="základní",J590,0)</f>
        <v>0</v>
      </c>
      <c r="BF590" s="135">
        <f>IF(N590="snížená",J590,0)</f>
        <v>0</v>
      </c>
      <c r="BG590" s="135">
        <f>IF(N590="zákl. přenesená",J590,0)</f>
        <v>0</v>
      </c>
      <c r="BH590" s="135">
        <f>IF(N590="sníž. přenesená",J590,0)</f>
        <v>0</v>
      </c>
      <c r="BI590" s="135">
        <f>IF(N590="nulová",J590,0)</f>
        <v>0</v>
      </c>
      <c r="BJ590" s="18" t="s">
        <v>78</v>
      </c>
      <c r="BK590" s="135">
        <f>ROUND(I590*H590,2)</f>
        <v>0</v>
      </c>
      <c r="BL590" s="18" t="s">
        <v>272</v>
      </c>
      <c r="BM590" s="134" t="s">
        <v>855</v>
      </c>
    </row>
    <row r="591" spans="2:65" s="1" customFormat="1" ht="24.15" customHeight="1">
      <c r="B591" s="33"/>
      <c r="C591" s="123" t="s">
        <v>856</v>
      </c>
      <c r="D591" s="123" t="s">
        <v>156</v>
      </c>
      <c r="E591" s="124" t="s">
        <v>857</v>
      </c>
      <c r="F591" s="125" t="s">
        <v>858</v>
      </c>
      <c r="G591" s="126" t="s">
        <v>664</v>
      </c>
      <c r="H591" s="127">
        <v>1</v>
      </c>
      <c r="I591" s="128"/>
      <c r="J591" s="129">
        <f>ROUND(I591*H591,2)</f>
        <v>0</v>
      </c>
      <c r="K591" s="125" t="s">
        <v>160</v>
      </c>
      <c r="L591" s="33"/>
      <c r="M591" s="130" t="s">
        <v>19</v>
      </c>
      <c r="N591" s="131" t="s">
        <v>44</v>
      </c>
      <c r="P591" s="132">
        <f>O591*H591</f>
        <v>0</v>
      </c>
      <c r="Q591" s="132">
        <v>0</v>
      </c>
      <c r="R591" s="132">
        <f>Q591*H591</f>
        <v>0</v>
      </c>
      <c r="S591" s="132">
        <v>1.7069999999999998E-2</v>
      </c>
      <c r="T591" s="133">
        <f>S591*H591</f>
        <v>1.7069999999999998E-2</v>
      </c>
      <c r="AR591" s="134" t="s">
        <v>272</v>
      </c>
      <c r="AT591" s="134" t="s">
        <v>156</v>
      </c>
      <c r="AU591" s="134" t="s">
        <v>80</v>
      </c>
      <c r="AY591" s="18" t="s">
        <v>153</v>
      </c>
      <c r="BE591" s="135">
        <f>IF(N591="základní",J591,0)</f>
        <v>0</v>
      </c>
      <c r="BF591" s="135">
        <f>IF(N591="snížená",J591,0)</f>
        <v>0</v>
      </c>
      <c r="BG591" s="135">
        <f>IF(N591="zákl. přenesená",J591,0)</f>
        <v>0</v>
      </c>
      <c r="BH591" s="135">
        <f>IF(N591="sníž. přenesená",J591,0)</f>
        <v>0</v>
      </c>
      <c r="BI591" s="135">
        <f>IF(N591="nulová",J591,0)</f>
        <v>0</v>
      </c>
      <c r="BJ591" s="18" t="s">
        <v>78</v>
      </c>
      <c r="BK591" s="135">
        <f>ROUND(I591*H591,2)</f>
        <v>0</v>
      </c>
      <c r="BL591" s="18" t="s">
        <v>272</v>
      </c>
      <c r="BM591" s="134" t="s">
        <v>859</v>
      </c>
    </row>
    <row r="592" spans="2:65" s="1" customFormat="1">
      <c r="B592" s="33"/>
      <c r="D592" s="136" t="s">
        <v>163</v>
      </c>
      <c r="F592" s="137" t="s">
        <v>860</v>
      </c>
      <c r="I592" s="138"/>
      <c r="L592" s="33"/>
      <c r="M592" s="139"/>
      <c r="T592" s="54"/>
      <c r="AT592" s="18" t="s">
        <v>163</v>
      </c>
      <c r="AU592" s="18" t="s">
        <v>80</v>
      </c>
    </row>
    <row r="593" spans="2:65" s="12" customFormat="1">
      <c r="B593" s="140"/>
      <c r="D593" s="141" t="s">
        <v>165</v>
      </c>
      <c r="E593" s="142" t="s">
        <v>19</v>
      </c>
      <c r="F593" s="143" t="s">
        <v>861</v>
      </c>
      <c r="H593" s="142" t="s">
        <v>19</v>
      </c>
      <c r="I593" s="144"/>
      <c r="L593" s="140"/>
      <c r="M593" s="145"/>
      <c r="T593" s="146"/>
      <c r="AT593" s="142" t="s">
        <v>165</v>
      </c>
      <c r="AU593" s="142" t="s">
        <v>80</v>
      </c>
      <c r="AV593" s="12" t="s">
        <v>78</v>
      </c>
      <c r="AW593" s="12" t="s">
        <v>33</v>
      </c>
      <c r="AX593" s="12" t="s">
        <v>73</v>
      </c>
      <c r="AY593" s="142" t="s">
        <v>153</v>
      </c>
    </row>
    <row r="594" spans="2:65" s="13" customFormat="1">
      <c r="B594" s="147"/>
      <c r="D594" s="141" t="s">
        <v>165</v>
      </c>
      <c r="E594" s="148" t="s">
        <v>19</v>
      </c>
      <c r="F594" s="149" t="s">
        <v>78</v>
      </c>
      <c r="H594" s="150">
        <v>1</v>
      </c>
      <c r="I594" s="151"/>
      <c r="L594" s="147"/>
      <c r="M594" s="152"/>
      <c r="T594" s="153"/>
      <c r="AT594" s="148" t="s">
        <v>165</v>
      </c>
      <c r="AU594" s="148" t="s">
        <v>80</v>
      </c>
      <c r="AV594" s="13" t="s">
        <v>80</v>
      </c>
      <c r="AW594" s="13" t="s">
        <v>33</v>
      </c>
      <c r="AX594" s="13" t="s">
        <v>78</v>
      </c>
      <c r="AY594" s="148" t="s">
        <v>153</v>
      </c>
    </row>
    <row r="595" spans="2:65" s="1" customFormat="1" ht="24.15" customHeight="1">
      <c r="B595" s="33"/>
      <c r="C595" s="123" t="s">
        <v>862</v>
      </c>
      <c r="D595" s="123" t="s">
        <v>156</v>
      </c>
      <c r="E595" s="124" t="s">
        <v>863</v>
      </c>
      <c r="F595" s="125" t="s">
        <v>864</v>
      </c>
      <c r="G595" s="126" t="s">
        <v>664</v>
      </c>
      <c r="H595" s="127">
        <v>6</v>
      </c>
      <c r="I595" s="128"/>
      <c r="J595" s="129">
        <f>ROUND(I595*H595,2)</f>
        <v>0</v>
      </c>
      <c r="K595" s="125" t="s">
        <v>160</v>
      </c>
      <c r="L595" s="33"/>
      <c r="M595" s="130" t="s">
        <v>19</v>
      </c>
      <c r="N595" s="131" t="s">
        <v>44</v>
      </c>
      <c r="P595" s="132">
        <f>O595*H595</f>
        <v>0</v>
      </c>
      <c r="Q595" s="132">
        <v>9.0000000000000006E-5</v>
      </c>
      <c r="R595" s="132">
        <f>Q595*H595</f>
        <v>5.4000000000000001E-4</v>
      </c>
      <c r="S595" s="132">
        <v>0</v>
      </c>
      <c r="T595" s="133">
        <f>S595*H595</f>
        <v>0</v>
      </c>
      <c r="AR595" s="134" t="s">
        <v>272</v>
      </c>
      <c r="AT595" s="134" t="s">
        <v>156</v>
      </c>
      <c r="AU595" s="134" t="s">
        <v>80</v>
      </c>
      <c r="AY595" s="18" t="s">
        <v>153</v>
      </c>
      <c r="BE595" s="135">
        <f>IF(N595="základní",J595,0)</f>
        <v>0</v>
      </c>
      <c r="BF595" s="135">
        <f>IF(N595="snížená",J595,0)</f>
        <v>0</v>
      </c>
      <c r="BG595" s="135">
        <f>IF(N595="zákl. přenesená",J595,0)</f>
        <v>0</v>
      </c>
      <c r="BH595" s="135">
        <f>IF(N595="sníž. přenesená",J595,0)</f>
        <v>0</v>
      </c>
      <c r="BI595" s="135">
        <f>IF(N595="nulová",J595,0)</f>
        <v>0</v>
      </c>
      <c r="BJ595" s="18" t="s">
        <v>78</v>
      </c>
      <c r="BK595" s="135">
        <f>ROUND(I595*H595,2)</f>
        <v>0</v>
      </c>
      <c r="BL595" s="18" t="s">
        <v>272</v>
      </c>
      <c r="BM595" s="134" t="s">
        <v>865</v>
      </c>
    </row>
    <row r="596" spans="2:65" s="1" customFormat="1">
      <c r="B596" s="33"/>
      <c r="D596" s="136" t="s">
        <v>163</v>
      </c>
      <c r="F596" s="137" t="s">
        <v>866</v>
      </c>
      <c r="I596" s="138"/>
      <c r="L596" s="33"/>
      <c r="M596" s="139"/>
      <c r="T596" s="54"/>
      <c r="AT596" s="18" t="s">
        <v>163</v>
      </c>
      <c r="AU596" s="18" t="s">
        <v>80</v>
      </c>
    </row>
    <row r="597" spans="2:65" s="12" customFormat="1" ht="30.6">
      <c r="B597" s="140"/>
      <c r="D597" s="141" t="s">
        <v>165</v>
      </c>
      <c r="E597" s="142" t="s">
        <v>19</v>
      </c>
      <c r="F597" s="143" t="s">
        <v>867</v>
      </c>
      <c r="H597" s="142" t="s">
        <v>19</v>
      </c>
      <c r="I597" s="144"/>
      <c r="L597" s="140"/>
      <c r="M597" s="145"/>
      <c r="T597" s="146"/>
      <c r="AT597" s="142" t="s">
        <v>165</v>
      </c>
      <c r="AU597" s="142" t="s">
        <v>80</v>
      </c>
      <c r="AV597" s="12" t="s">
        <v>78</v>
      </c>
      <c r="AW597" s="12" t="s">
        <v>33</v>
      </c>
      <c r="AX597" s="12" t="s">
        <v>73</v>
      </c>
      <c r="AY597" s="142" t="s">
        <v>153</v>
      </c>
    </row>
    <row r="598" spans="2:65" s="13" customFormat="1">
      <c r="B598" s="147"/>
      <c r="D598" s="141" t="s">
        <v>165</v>
      </c>
      <c r="E598" s="148" t="s">
        <v>19</v>
      </c>
      <c r="F598" s="149" t="s">
        <v>197</v>
      </c>
      <c r="H598" s="150">
        <v>6</v>
      </c>
      <c r="I598" s="151"/>
      <c r="L598" s="147"/>
      <c r="M598" s="152"/>
      <c r="T598" s="153"/>
      <c r="AT598" s="148" t="s">
        <v>165</v>
      </c>
      <c r="AU598" s="148" t="s">
        <v>80</v>
      </c>
      <c r="AV598" s="13" t="s">
        <v>80</v>
      </c>
      <c r="AW598" s="13" t="s">
        <v>33</v>
      </c>
      <c r="AX598" s="13" t="s">
        <v>78</v>
      </c>
      <c r="AY598" s="148" t="s">
        <v>153</v>
      </c>
    </row>
    <row r="599" spans="2:65" s="1" customFormat="1" ht="16.5" customHeight="1">
      <c r="B599" s="33"/>
      <c r="C599" s="161" t="s">
        <v>868</v>
      </c>
      <c r="D599" s="161" t="s">
        <v>347</v>
      </c>
      <c r="E599" s="162" t="s">
        <v>869</v>
      </c>
      <c r="F599" s="163" t="s">
        <v>870</v>
      </c>
      <c r="G599" s="164" t="s">
        <v>237</v>
      </c>
      <c r="H599" s="165">
        <v>6</v>
      </c>
      <c r="I599" s="166"/>
      <c r="J599" s="167">
        <f>ROUND(I599*H599,2)</f>
        <v>0</v>
      </c>
      <c r="K599" s="163" t="s">
        <v>160</v>
      </c>
      <c r="L599" s="168"/>
      <c r="M599" s="169" t="s">
        <v>19</v>
      </c>
      <c r="N599" s="170" t="s">
        <v>44</v>
      </c>
      <c r="P599" s="132">
        <f>O599*H599</f>
        <v>0</v>
      </c>
      <c r="Q599" s="132">
        <v>1.4999999999999999E-4</v>
      </c>
      <c r="R599" s="132">
        <f>Q599*H599</f>
        <v>8.9999999999999998E-4</v>
      </c>
      <c r="S599" s="132">
        <v>0</v>
      </c>
      <c r="T599" s="133">
        <f>S599*H599</f>
        <v>0</v>
      </c>
      <c r="AR599" s="134" t="s">
        <v>382</v>
      </c>
      <c r="AT599" s="134" t="s">
        <v>347</v>
      </c>
      <c r="AU599" s="134" t="s">
        <v>80</v>
      </c>
      <c r="AY599" s="18" t="s">
        <v>153</v>
      </c>
      <c r="BE599" s="135">
        <f>IF(N599="základní",J599,0)</f>
        <v>0</v>
      </c>
      <c r="BF599" s="135">
        <f>IF(N599="snížená",J599,0)</f>
        <v>0</v>
      </c>
      <c r="BG599" s="135">
        <f>IF(N599="zákl. přenesená",J599,0)</f>
        <v>0</v>
      </c>
      <c r="BH599" s="135">
        <f>IF(N599="sníž. přenesená",J599,0)</f>
        <v>0</v>
      </c>
      <c r="BI599" s="135">
        <f>IF(N599="nulová",J599,0)</f>
        <v>0</v>
      </c>
      <c r="BJ599" s="18" t="s">
        <v>78</v>
      </c>
      <c r="BK599" s="135">
        <f>ROUND(I599*H599,2)</f>
        <v>0</v>
      </c>
      <c r="BL599" s="18" t="s">
        <v>272</v>
      </c>
      <c r="BM599" s="134" t="s">
        <v>871</v>
      </c>
    </row>
    <row r="600" spans="2:65" s="1" customFormat="1" ht="24.15" customHeight="1">
      <c r="B600" s="33"/>
      <c r="C600" s="161" t="s">
        <v>872</v>
      </c>
      <c r="D600" s="161" t="s">
        <v>347</v>
      </c>
      <c r="E600" s="162" t="s">
        <v>873</v>
      </c>
      <c r="F600" s="163" t="s">
        <v>874</v>
      </c>
      <c r="G600" s="164" t="s">
        <v>397</v>
      </c>
      <c r="H600" s="165">
        <v>6</v>
      </c>
      <c r="I600" s="166"/>
      <c r="J600" s="167">
        <f>ROUND(I600*H600,2)</f>
        <v>0</v>
      </c>
      <c r="K600" s="163" t="s">
        <v>160</v>
      </c>
      <c r="L600" s="168"/>
      <c r="M600" s="169" t="s">
        <v>19</v>
      </c>
      <c r="N600" s="170" t="s">
        <v>44</v>
      </c>
      <c r="P600" s="132">
        <f>O600*H600</f>
        <v>0</v>
      </c>
      <c r="Q600" s="132">
        <v>1.8000000000000001E-4</v>
      </c>
      <c r="R600" s="132">
        <f>Q600*H600</f>
        <v>1.08E-3</v>
      </c>
      <c r="S600" s="132">
        <v>0</v>
      </c>
      <c r="T600" s="133">
        <f>S600*H600</f>
        <v>0</v>
      </c>
      <c r="AR600" s="134" t="s">
        <v>382</v>
      </c>
      <c r="AT600" s="134" t="s">
        <v>347</v>
      </c>
      <c r="AU600" s="134" t="s">
        <v>80</v>
      </c>
      <c r="AY600" s="18" t="s">
        <v>153</v>
      </c>
      <c r="BE600" s="135">
        <f>IF(N600="základní",J600,0)</f>
        <v>0</v>
      </c>
      <c r="BF600" s="135">
        <f>IF(N600="snížená",J600,0)</f>
        <v>0</v>
      </c>
      <c r="BG600" s="135">
        <f>IF(N600="zákl. přenesená",J600,0)</f>
        <v>0</v>
      </c>
      <c r="BH600" s="135">
        <f>IF(N600="sníž. přenesená",J600,0)</f>
        <v>0</v>
      </c>
      <c r="BI600" s="135">
        <f>IF(N600="nulová",J600,0)</f>
        <v>0</v>
      </c>
      <c r="BJ600" s="18" t="s">
        <v>78</v>
      </c>
      <c r="BK600" s="135">
        <f>ROUND(I600*H600,2)</f>
        <v>0</v>
      </c>
      <c r="BL600" s="18" t="s">
        <v>272</v>
      </c>
      <c r="BM600" s="134" t="s">
        <v>875</v>
      </c>
    </row>
    <row r="601" spans="2:65" s="1" customFormat="1" ht="16.5" customHeight="1">
      <c r="B601" s="33"/>
      <c r="C601" s="123" t="s">
        <v>876</v>
      </c>
      <c r="D601" s="123" t="s">
        <v>156</v>
      </c>
      <c r="E601" s="124" t="s">
        <v>877</v>
      </c>
      <c r="F601" s="125" t="s">
        <v>878</v>
      </c>
      <c r="G601" s="126" t="s">
        <v>664</v>
      </c>
      <c r="H601" s="127">
        <v>1</v>
      </c>
      <c r="I601" s="128"/>
      <c r="J601" s="129">
        <f>ROUND(I601*H601,2)</f>
        <v>0</v>
      </c>
      <c r="K601" s="125" t="s">
        <v>160</v>
      </c>
      <c r="L601" s="33"/>
      <c r="M601" s="130" t="s">
        <v>19</v>
      </c>
      <c r="N601" s="131" t="s">
        <v>44</v>
      </c>
      <c r="P601" s="132">
        <f>O601*H601</f>
        <v>0</v>
      </c>
      <c r="Q601" s="132">
        <v>0</v>
      </c>
      <c r="R601" s="132">
        <f>Q601*H601</f>
        <v>0</v>
      </c>
      <c r="S601" s="132">
        <v>1.56E-3</v>
      </c>
      <c r="T601" s="133">
        <f>S601*H601</f>
        <v>1.56E-3</v>
      </c>
      <c r="AR601" s="134" t="s">
        <v>272</v>
      </c>
      <c r="AT601" s="134" t="s">
        <v>156</v>
      </c>
      <c r="AU601" s="134" t="s">
        <v>80</v>
      </c>
      <c r="AY601" s="18" t="s">
        <v>153</v>
      </c>
      <c r="BE601" s="135">
        <f>IF(N601="základní",J601,0)</f>
        <v>0</v>
      </c>
      <c r="BF601" s="135">
        <f>IF(N601="snížená",J601,0)</f>
        <v>0</v>
      </c>
      <c r="BG601" s="135">
        <f>IF(N601="zákl. přenesená",J601,0)</f>
        <v>0</v>
      </c>
      <c r="BH601" s="135">
        <f>IF(N601="sníž. přenesená",J601,0)</f>
        <v>0</v>
      </c>
      <c r="BI601" s="135">
        <f>IF(N601="nulová",J601,0)</f>
        <v>0</v>
      </c>
      <c r="BJ601" s="18" t="s">
        <v>78</v>
      </c>
      <c r="BK601" s="135">
        <f>ROUND(I601*H601,2)</f>
        <v>0</v>
      </c>
      <c r="BL601" s="18" t="s">
        <v>272</v>
      </c>
      <c r="BM601" s="134" t="s">
        <v>879</v>
      </c>
    </row>
    <row r="602" spans="2:65" s="1" customFormat="1">
      <c r="B602" s="33"/>
      <c r="D602" s="136" t="s">
        <v>163</v>
      </c>
      <c r="F602" s="137" t="s">
        <v>880</v>
      </c>
      <c r="I602" s="138"/>
      <c r="L602" s="33"/>
      <c r="M602" s="139"/>
      <c r="T602" s="54"/>
      <c r="AT602" s="18" t="s">
        <v>163</v>
      </c>
      <c r="AU602" s="18" t="s">
        <v>80</v>
      </c>
    </row>
    <row r="603" spans="2:65" s="12" customFormat="1">
      <c r="B603" s="140"/>
      <c r="D603" s="141" t="s">
        <v>165</v>
      </c>
      <c r="E603" s="142" t="s">
        <v>19</v>
      </c>
      <c r="F603" s="143" t="s">
        <v>881</v>
      </c>
      <c r="H603" s="142" t="s">
        <v>19</v>
      </c>
      <c r="I603" s="144"/>
      <c r="L603" s="140"/>
      <c r="M603" s="145"/>
      <c r="T603" s="146"/>
      <c r="AT603" s="142" t="s">
        <v>165</v>
      </c>
      <c r="AU603" s="142" t="s">
        <v>80</v>
      </c>
      <c r="AV603" s="12" t="s">
        <v>78</v>
      </c>
      <c r="AW603" s="12" t="s">
        <v>33</v>
      </c>
      <c r="AX603" s="12" t="s">
        <v>73</v>
      </c>
      <c r="AY603" s="142" t="s">
        <v>153</v>
      </c>
    </row>
    <row r="604" spans="2:65" s="13" customFormat="1">
      <c r="B604" s="147"/>
      <c r="D604" s="141" t="s">
        <v>165</v>
      </c>
      <c r="E604" s="148" t="s">
        <v>19</v>
      </c>
      <c r="F604" s="149" t="s">
        <v>78</v>
      </c>
      <c r="H604" s="150">
        <v>1</v>
      </c>
      <c r="I604" s="151"/>
      <c r="L604" s="147"/>
      <c r="M604" s="152"/>
      <c r="T604" s="153"/>
      <c r="AT604" s="148" t="s">
        <v>165</v>
      </c>
      <c r="AU604" s="148" t="s">
        <v>80</v>
      </c>
      <c r="AV604" s="13" t="s">
        <v>80</v>
      </c>
      <c r="AW604" s="13" t="s">
        <v>33</v>
      </c>
      <c r="AX604" s="13" t="s">
        <v>78</v>
      </c>
      <c r="AY604" s="148" t="s">
        <v>153</v>
      </c>
    </row>
    <row r="605" spans="2:65" s="1" customFormat="1" ht="16.5" customHeight="1">
      <c r="B605" s="33"/>
      <c r="C605" s="123" t="s">
        <v>882</v>
      </c>
      <c r="D605" s="123" t="s">
        <v>156</v>
      </c>
      <c r="E605" s="124" t="s">
        <v>883</v>
      </c>
      <c r="F605" s="125" t="s">
        <v>884</v>
      </c>
      <c r="G605" s="126" t="s">
        <v>664</v>
      </c>
      <c r="H605" s="127">
        <v>2</v>
      </c>
      <c r="I605" s="128"/>
      <c r="J605" s="129">
        <f>ROUND(I605*H605,2)</f>
        <v>0</v>
      </c>
      <c r="K605" s="125" t="s">
        <v>160</v>
      </c>
      <c r="L605" s="33"/>
      <c r="M605" s="130" t="s">
        <v>19</v>
      </c>
      <c r="N605" s="131" t="s">
        <v>44</v>
      </c>
      <c r="P605" s="132">
        <f>O605*H605</f>
        <v>0</v>
      </c>
      <c r="Q605" s="132">
        <v>0</v>
      </c>
      <c r="R605" s="132">
        <f>Q605*H605</f>
        <v>0</v>
      </c>
      <c r="S605" s="132">
        <v>8.5999999999999998E-4</v>
      </c>
      <c r="T605" s="133">
        <f>S605*H605</f>
        <v>1.72E-3</v>
      </c>
      <c r="AR605" s="134" t="s">
        <v>272</v>
      </c>
      <c r="AT605" s="134" t="s">
        <v>156</v>
      </c>
      <c r="AU605" s="134" t="s">
        <v>80</v>
      </c>
      <c r="AY605" s="18" t="s">
        <v>153</v>
      </c>
      <c r="BE605" s="135">
        <f>IF(N605="základní",J605,0)</f>
        <v>0</v>
      </c>
      <c r="BF605" s="135">
        <f>IF(N605="snížená",J605,0)</f>
        <v>0</v>
      </c>
      <c r="BG605" s="135">
        <f>IF(N605="zákl. přenesená",J605,0)</f>
        <v>0</v>
      </c>
      <c r="BH605" s="135">
        <f>IF(N605="sníž. přenesená",J605,0)</f>
        <v>0</v>
      </c>
      <c r="BI605" s="135">
        <f>IF(N605="nulová",J605,0)</f>
        <v>0</v>
      </c>
      <c r="BJ605" s="18" t="s">
        <v>78</v>
      </c>
      <c r="BK605" s="135">
        <f>ROUND(I605*H605,2)</f>
        <v>0</v>
      </c>
      <c r="BL605" s="18" t="s">
        <v>272</v>
      </c>
      <c r="BM605" s="134" t="s">
        <v>885</v>
      </c>
    </row>
    <row r="606" spans="2:65" s="1" customFormat="1">
      <c r="B606" s="33"/>
      <c r="D606" s="136" t="s">
        <v>163</v>
      </c>
      <c r="F606" s="137" t="s">
        <v>886</v>
      </c>
      <c r="I606" s="138"/>
      <c r="L606" s="33"/>
      <c r="M606" s="139"/>
      <c r="T606" s="54"/>
      <c r="AT606" s="18" t="s">
        <v>163</v>
      </c>
      <c r="AU606" s="18" t="s">
        <v>80</v>
      </c>
    </row>
    <row r="607" spans="2:65" s="12" customFormat="1">
      <c r="B607" s="140"/>
      <c r="D607" s="141" t="s">
        <v>165</v>
      </c>
      <c r="E607" s="142" t="s">
        <v>19</v>
      </c>
      <c r="F607" s="143" t="s">
        <v>887</v>
      </c>
      <c r="H607" s="142" t="s">
        <v>19</v>
      </c>
      <c r="I607" s="144"/>
      <c r="L607" s="140"/>
      <c r="M607" s="145"/>
      <c r="T607" s="146"/>
      <c r="AT607" s="142" t="s">
        <v>165</v>
      </c>
      <c r="AU607" s="142" t="s">
        <v>80</v>
      </c>
      <c r="AV607" s="12" t="s">
        <v>78</v>
      </c>
      <c r="AW607" s="12" t="s">
        <v>33</v>
      </c>
      <c r="AX607" s="12" t="s">
        <v>73</v>
      </c>
      <c r="AY607" s="142" t="s">
        <v>153</v>
      </c>
    </row>
    <row r="608" spans="2:65" s="13" customFormat="1">
      <c r="B608" s="147"/>
      <c r="D608" s="141" t="s">
        <v>165</v>
      </c>
      <c r="E608" s="148" t="s">
        <v>19</v>
      </c>
      <c r="F608" s="149" t="s">
        <v>80</v>
      </c>
      <c r="H608" s="150">
        <v>2</v>
      </c>
      <c r="I608" s="151"/>
      <c r="L608" s="147"/>
      <c r="M608" s="152"/>
      <c r="T608" s="153"/>
      <c r="AT608" s="148" t="s">
        <v>165</v>
      </c>
      <c r="AU608" s="148" t="s">
        <v>80</v>
      </c>
      <c r="AV608" s="13" t="s">
        <v>80</v>
      </c>
      <c r="AW608" s="13" t="s">
        <v>33</v>
      </c>
      <c r="AX608" s="13" t="s">
        <v>78</v>
      </c>
      <c r="AY608" s="148" t="s">
        <v>153</v>
      </c>
    </row>
    <row r="609" spans="2:65" s="1" customFormat="1" ht="24.15" customHeight="1">
      <c r="B609" s="33"/>
      <c r="C609" s="123" t="s">
        <v>888</v>
      </c>
      <c r="D609" s="123" t="s">
        <v>156</v>
      </c>
      <c r="E609" s="124" t="s">
        <v>889</v>
      </c>
      <c r="F609" s="125" t="s">
        <v>890</v>
      </c>
      <c r="G609" s="126" t="s">
        <v>664</v>
      </c>
      <c r="H609" s="127">
        <v>1</v>
      </c>
      <c r="I609" s="128"/>
      <c r="J609" s="129">
        <f>ROUND(I609*H609,2)</f>
        <v>0</v>
      </c>
      <c r="K609" s="125" t="s">
        <v>160</v>
      </c>
      <c r="L609" s="33"/>
      <c r="M609" s="130" t="s">
        <v>19</v>
      </c>
      <c r="N609" s="131" t="s">
        <v>44</v>
      </c>
      <c r="P609" s="132">
        <f>O609*H609</f>
        <v>0</v>
      </c>
      <c r="Q609" s="132">
        <v>1.8E-3</v>
      </c>
      <c r="R609" s="132">
        <f>Q609*H609</f>
        <v>1.8E-3</v>
      </c>
      <c r="S609" s="132">
        <v>0</v>
      </c>
      <c r="T609" s="133">
        <f>S609*H609</f>
        <v>0</v>
      </c>
      <c r="AR609" s="134" t="s">
        <v>272</v>
      </c>
      <c r="AT609" s="134" t="s">
        <v>156</v>
      </c>
      <c r="AU609" s="134" t="s">
        <v>80</v>
      </c>
      <c r="AY609" s="18" t="s">
        <v>153</v>
      </c>
      <c r="BE609" s="135">
        <f>IF(N609="základní",J609,0)</f>
        <v>0</v>
      </c>
      <c r="BF609" s="135">
        <f>IF(N609="snížená",J609,0)</f>
        <v>0</v>
      </c>
      <c r="BG609" s="135">
        <f>IF(N609="zákl. přenesená",J609,0)</f>
        <v>0</v>
      </c>
      <c r="BH609" s="135">
        <f>IF(N609="sníž. přenesená",J609,0)</f>
        <v>0</v>
      </c>
      <c r="BI609" s="135">
        <f>IF(N609="nulová",J609,0)</f>
        <v>0</v>
      </c>
      <c r="BJ609" s="18" t="s">
        <v>78</v>
      </c>
      <c r="BK609" s="135">
        <f>ROUND(I609*H609,2)</f>
        <v>0</v>
      </c>
      <c r="BL609" s="18" t="s">
        <v>272</v>
      </c>
      <c r="BM609" s="134" t="s">
        <v>891</v>
      </c>
    </row>
    <row r="610" spans="2:65" s="1" customFormat="1">
      <c r="B610" s="33"/>
      <c r="D610" s="136" t="s">
        <v>163</v>
      </c>
      <c r="F610" s="137" t="s">
        <v>892</v>
      </c>
      <c r="I610" s="138"/>
      <c r="L610" s="33"/>
      <c r="M610" s="139"/>
      <c r="T610" s="54"/>
      <c r="AT610" s="18" t="s">
        <v>163</v>
      </c>
      <c r="AU610" s="18" t="s">
        <v>80</v>
      </c>
    </row>
    <row r="611" spans="2:65" s="12" customFormat="1">
      <c r="B611" s="140"/>
      <c r="D611" s="141" t="s">
        <v>165</v>
      </c>
      <c r="E611" s="142" t="s">
        <v>19</v>
      </c>
      <c r="F611" s="143" t="s">
        <v>893</v>
      </c>
      <c r="H611" s="142" t="s">
        <v>19</v>
      </c>
      <c r="I611" s="144"/>
      <c r="L611" s="140"/>
      <c r="M611" s="145"/>
      <c r="T611" s="146"/>
      <c r="AT611" s="142" t="s">
        <v>165</v>
      </c>
      <c r="AU611" s="142" t="s">
        <v>80</v>
      </c>
      <c r="AV611" s="12" t="s">
        <v>78</v>
      </c>
      <c r="AW611" s="12" t="s">
        <v>33</v>
      </c>
      <c r="AX611" s="12" t="s">
        <v>73</v>
      </c>
      <c r="AY611" s="142" t="s">
        <v>153</v>
      </c>
    </row>
    <row r="612" spans="2:65" s="13" customFormat="1">
      <c r="B612" s="147"/>
      <c r="D612" s="141" t="s">
        <v>165</v>
      </c>
      <c r="E612" s="148" t="s">
        <v>19</v>
      </c>
      <c r="F612" s="149" t="s">
        <v>78</v>
      </c>
      <c r="H612" s="150">
        <v>1</v>
      </c>
      <c r="I612" s="151"/>
      <c r="L612" s="147"/>
      <c r="M612" s="152"/>
      <c r="T612" s="153"/>
      <c r="AT612" s="148" t="s">
        <v>165</v>
      </c>
      <c r="AU612" s="148" t="s">
        <v>80</v>
      </c>
      <c r="AV612" s="13" t="s">
        <v>80</v>
      </c>
      <c r="AW612" s="13" t="s">
        <v>33</v>
      </c>
      <c r="AX612" s="13" t="s">
        <v>78</v>
      </c>
      <c r="AY612" s="148" t="s">
        <v>153</v>
      </c>
    </row>
    <row r="613" spans="2:65" s="1" customFormat="1" ht="16.5" customHeight="1">
      <c r="B613" s="33"/>
      <c r="C613" s="123" t="s">
        <v>894</v>
      </c>
      <c r="D613" s="123" t="s">
        <v>156</v>
      </c>
      <c r="E613" s="124" t="s">
        <v>895</v>
      </c>
      <c r="F613" s="125" t="s">
        <v>896</v>
      </c>
      <c r="G613" s="126" t="s">
        <v>664</v>
      </c>
      <c r="H613" s="127">
        <v>2</v>
      </c>
      <c r="I613" s="128"/>
      <c r="J613" s="129">
        <f>ROUND(I613*H613,2)</f>
        <v>0</v>
      </c>
      <c r="K613" s="125" t="s">
        <v>160</v>
      </c>
      <c r="L613" s="33"/>
      <c r="M613" s="130" t="s">
        <v>19</v>
      </c>
      <c r="N613" s="131" t="s">
        <v>44</v>
      </c>
      <c r="P613" s="132">
        <f>O613*H613</f>
        <v>0</v>
      </c>
      <c r="Q613" s="132">
        <v>1.8400000000000001E-3</v>
      </c>
      <c r="R613" s="132">
        <f>Q613*H613</f>
        <v>3.6800000000000001E-3</v>
      </c>
      <c r="S613" s="132">
        <v>0</v>
      </c>
      <c r="T613" s="133">
        <f>S613*H613</f>
        <v>0</v>
      </c>
      <c r="AR613" s="134" t="s">
        <v>272</v>
      </c>
      <c r="AT613" s="134" t="s">
        <v>156</v>
      </c>
      <c r="AU613" s="134" t="s">
        <v>80</v>
      </c>
      <c r="AY613" s="18" t="s">
        <v>153</v>
      </c>
      <c r="BE613" s="135">
        <f>IF(N613="základní",J613,0)</f>
        <v>0</v>
      </c>
      <c r="BF613" s="135">
        <f>IF(N613="snížená",J613,0)</f>
        <v>0</v>
      </c>
      <c r="BG613" s="135">
        <f>IF(N613="zákl. přenesená",J613,0)</f>
        <v>0</v>
      </c>
      <c r="BH613" s="135">
        <f>IF(N613="sníž. přenesená",J613,0)</f>
        <v>0</v>
      </c>
      <c r="BI613" s="135">
        <f>IF(N613="nulová",J613,0)</f>
        <v>0</v>
      </c>
      <c r="BJ613" s="18" t="s">
        <v>78</v>
      </c>
      <c r="BK613" s="135">
        <f>ROUND(I613*H613,2)</f>
        <v>0</v>
      </c>
      <c r="BL613" s="18" t="s">
        <v>272</v>
      </c>
      <c r="BM613" s="134" t="s">
        <v>897</v>
      </c>
    </row>
    <row r="614" spans="2:65" s="1" customFormat="1">
      <c r="B614" s="33"/>
      <c r="D614" s="136" t="s">
        <v>163</v>
      </c>
      <c r="F614" s="137" t="s">
        <v>898</v>
      </c>
      <c r="I614" s="138"/>
      <c r="L614" s="33"/>
      <c r="M614" s="139"/>
      <c r="T614" s="54"/>
      <c r="AT614" s="18" t="s">
        <v>163</v>
      </c>
      <c r="AU614" s="18" t="s">
        <v>80</v>
      </c>
    </row>
    <row r="615" spans="2:65" s="12" customFormat="1">
      <c r="B615" s="140"/>
      <c r="D615" s="141" t="s">
        <v>165</v>
      </c>
      <c r="E615" s="142" t="s">
        <v>19</v>
      </c>
      <c r="F615" s="143" t="s">
        <v>899</v>
      </c>
      <c r="H615" s="142" t="s">
        <v>19</v>
      </c>
      <c r="I615" s="144"/>
      <c r="L615" s="140"/>
      <c r="M615" s="145"/>
      <c r="T615" s="146"/>
      <c r="AT615" s="142" t="s">
        <v>165</v>
      </c>
      <c r="AU615" s="142" t="s">
        <v>80</v>
      </c>
      <c r="AV615" s="12" t="s">
        <v>78</v>
      </c>
      <c r="AW615" s="12" t="s">
        <v>33</v>
      </c>
      <c r="AX615" s="12" t="s">
        <v>73</v>
      </c>
      <c r="AY615" s="142" t="s">
        <v>153</v>
      </c>
    </row>
    <row r="616" spans="2:65" s="13" customFormat="1">
      <c r="B616" s="147"/>
      <c r="D616" s="141" t="s">
        <v>165</v>
      </c>
      <c r="E616" s="148" t="s">
        <v>19</v>
      </c>
      <c r="F616" s="149" t="s">
        <v>80</v>
      </c>
      <c r="H616" s="150">
        <v>2</v>
      </c>
      <c r="I616" s="151"/>
      <c r="L616" s="147"/>
      <c r="M616" s="152"/>
      <c r="T616" s="153"/>
      <c r="AT616" s="148" t="s">
        <v>165</v>
      </c>
      <c r="AU616" s="148" t="s">
        <v>80</v>
      </c>
      <c r="AV616" s="13" t="s">
        <v>80</v>
      </c>
      <c r="AW616" s="13" t="s">
        <v>33</v>
      </c>
      <c r="AX616" s="13" t="s">
        <v>78</v>
      </c>
      <c r="AY616" s="148" t="s">
        <v>153</v>
      </c>
    </row>
    <row r="617" spans="2:65" s="1" customFormat="1" ht="24.15" customHeight="1">
      <c r="B617" s="33"/>
      <c r="C617" s="123" t="s">
        <v>900</v>
      </c>
      <c r="D617" s="123" t="s">
        <v>156</v>
      </c>
      <c r="E617" s="124" t="s">
        <v>901</v>
      </c>
      <c r="F617" s="125" t="s">
        <v>902</v>
      </c>
      <c r="G617" s="126" t="s">
        <v>237</v>
      </c>
      <c r="H617" s="127">
        <v>3</v>
      </c>
      <c r="I617" s="128"/>
      <c r="J617" s="129">
        <f>ROUND(I617*H617,2)</f>
        <v>0</v>
      </c>
      <c r="K617" s="125" t="s">
        <v>160</v>
      </c>
      <c r="L617" s="33"/>
      <c r="M617" s="130" t="s">
        <v>19</v>
      </c>
      <c r="N617" s="131" t="s">
        <v>44</v>
      </c>
      <c r="P617" s="132">
        <f>O617*H617</f>
        <v>0</v>
      </c>
      <c r="Q617" s="132">
        <v>0</v>
      </c>
      <c r="R617" s="132">
        <f>Q617*H617</f>
        <v>0</v>
      </c>
      <c r="S617" s="132">
        <v>8.4999999999999995E-4</v>
      </c>
      <c r="T617" s="133">
        <f>S617*H617</f>
        <v>2.5499999999999997E-3</v>
      </c>
      <c r="AR617" s="134" t="s">
        <v>272</v>
      </c>
      <c r="AT617" s="134" t="s">
        <v>156</v>
      </c>
      <c r="AU617" s="134" t="s">
        <v>80</v>
      </c>
      <c r="AY617" s="18" t="s">
        <v>153</v>
      </c>
      <c r="BE617" s="135">
        <f>IF(N617="základní",J617,0)</f>
        <v>0</v>
      </c>
      <c r="BF617" s="135">
        <f>IF(N617="snížená",J617,0)</f>
        <v>0</v>
      </c>
      <c r="BG617" s="135">
        <f>IF(N617="zákl. přenesená",J617,0)</f>
        <v>0</v>
      </c>
      <c r="BH617" s="135">
        <f>IF(N617="sníž. přenesená",J617,0)</f>
        <v>0</v>
      </c>
      <c r="BI617" s="135">
        <f>IF(N617="nulová",J617,0)</f>
        <v>0</v>
      </c>
      <c r="BJ617" s="18" t="s">
        <v>78</v>
      </c>
      <c r="BK617" s="135">
        <f>ROUND(I617*H617,2)</f>
        <v>0</v>
      </c>
      <c r="BL617" s="18" t="s">
        <v>272</v>
      </c>
      <c r="BM617" s="134" t="s">
        <v>903</v>
      </c>
    </row>
    <row r="618" spans="2:65" s="1" customFormat="1">
      <c r="B618" s="33"/>
      <c r="D618" s="136" t="s">
        <v>163</v>
      </c>
      <c r="F618" s="137" t="s">
        <v>904</v>
      </c>
      <c r="I618" s="138"/>
      <c r="L618" s="33"/>
      <c r="M618" s="139"/>
      <c r="T618" s="54"/>
      <c r="AT618" s="18" t="s">
        <v>163</v>
      </c>
      <c r="AU618" s="18" t="s">
        <v>80</v>
      </c>
    </row>
    <row r="619" spans="2:65" s="13" customFormat="1">
      <c r="B619" s="147"/>
      <c r="D619" s="141" t="s">
        <v>165</v>
      </c>
      <c r="E619" s="148" t="s">
        <v>19</v>
      </c>
      <c r="F619" s="149" t="s">
        <v>905</v>
      </c>
      <c r="H619" s="150">
        <v>2</v>
      </c>
      <c r="I619" s="151"/>
      <c r="L619" s="147"/>
      <c r="M619" s="152"/>
      <c r="T619" s="153"/>
      <c r="AT619" s="148" t="s">
        <v>165</v>
      </c>
      <c r="AU619" s="148" t="s">
        <v>80</v>
      </c>
      <c r="AV619" s="13" t="s">
        <v>80</v>
      </c>
      <c r="AW619" s="13" t="s">
        <v>33</v>
      </c>
      <c r="AX619" s="13" t="s">
        <v>73</v>
      </c>
      <c r="AY619" s="148" t="s">
        <v>153</v>
      </c>
    </row>
    <row r="620" spans="2:65" s="13" customFormat="1">
      <c r="B620" s="147"/>
      <c r="D620" s="141" t="s">
        <v>165</v>
      </c>
      <c r="E620" s="148" t="s">
        <v>19</v>
      </c>
      <c r="F620" s="149" t="s">
        <v>906</v>
      </c>
      <c r="H620" s="150">
        <v>1</v>
      </c>
      <c r="I620" s="151"/>
      <c r="L620" s="147"/>
      <c r="M620" s="152"/>
      <c r="T620" s="153"/>
      <c r="AT620" s="148" t="s">
        <v>165</v>
      </c>
      <c r="AU620" s="148" t="s">
        <v>80</v>
      </c>
      <c r="AV620" s="13" t="s">
        <v>80</v>
      </c>
      <c r="AW620" s="13" t="s">
        <v>33</v>
      </c>
      <c r="AX620" s="13" t="s">
        <v>73</v>
      </c>
      <c r="AY620" s="148" t="s">
        <v>153</v>
      </c>
    </row>
    <row r="621" spans="2:65" s="14" customFormat="1">
      <c r="B621" s="154"/>
      <c r="D621" s="141" t="s">
        <v>165</v>
      </c>
      <c r="E621" s="155" t="s">
        <v>19</v>
      </c>
      <c r="F621" s="156" t="s">
        <v>182</v>
      </c>
      <c r="H621" s="157">
        <v>3</v>
      </c>
      <c r="I621" s="158"/>
      <c r="L621" s="154"/>
      <c r="M621" s="159"/>
      <c r="T621" s="160"/>
      <c r="AT621" s="155" t="s">
        <v>165</v>
      </c>
      <c r="AU621" s="155" t="s">
        <v>80</v>
      </c>
      <c r="AV621" s="14" t="s">
        <v>161</v>
      </c>
      <c r="AW621" s="14" t="s">
        <v>33</v>
      </c>
      <c r="AX621" s="14" t="s">
        <v>78</v>
      </c>
      <c r="AY621" s="155" t="s">
        <v>153</v>
      </c>
    </row>
    <row r="622" spans="2:65" s="1" customFormat="1" ht="24.15" customHeight="1">
      <c r="B622" s="33"/>
      <c r="C622" s="123" t="s">
        <v>907</v>
      </c>
      <c r="D622" s="123" t="s">
        <v>156</v>
      </c>
      <c r="E622" s="124" t="s">
        <v>908</v>
      </c>
      <c r="F622" s="125" t="s">
        <v>909</v>
      </c>
      <c r="G622" s="126" t="s">
        <v>237</v>
      </c>
      <c r="H622" s="127">
        <v>2</v>
      </c>
      <c r="I622" s="128"/>
      <c r="J622" s="129">
        <f>ROUND(I622*H622,2)</f>
        <v>0</v>
      </c>
      <c r="K622" s="125" t="s">
        <v>160</v>
      </c>
      <c r="L622" s="33"/>
      <c r="M622" s="130" t="s">
        <v>19</v>
      </c>
      <c r="N622" s="131" t="s">
        <v>44</v>
      </c>
      <c r="P622" s="132">
        <f>O622*H622</f>
        <v>0</v>
      </c>
      <c r="Q622" s="132">
        <v>2.4000000000000001E-4</v>
      </c>
      <c r="R622" s="132">
        <f>Q622*H622</f>
        <v>4.8000000000000001E-4</v>
      </c>
      <c r="S622" s="132">
        <v>0</v>
      </c>
      <c r="T622" s="133">
        <f>S622*H622</f>
        <v>0</v>
      </c>
      <c r="AR622" s="134" t="s">
        <v>272</v>
      </c>
      <c r="AT622" s="134" t="s">
        <v>156</v>
      </c>
      <c r="AU622" s="134" t="s">
        <v>80</v>
      </c>
      <c r="AY622" s="18" t="s">
        <v>153</v>
      </c>
      <c r="BE622" s="135">
        <f>IF(N622="základní",J622,0)</f>
        <v>0</v>
      </c>
      <c r="BF622" s="135">
        <f>IF(N622="snížená",J622,0)</f>
        <v>0</v>
      </c>
      <c r="BG622" s="135">
        <f>IF(N622="zákl. přenesená",J622,0)</f>
        <v>0</v>
      </c>
      <c r="BH622" s="135">
        <f>IF(N622="sníž. přenesená",J622,0)</f>
        <v>0</v>
      </c>
      <c r="BI622" s="135">
        <f>IF(N622="nulová",J622,0)</f>
        <v>0</v>
      </c>
      <c r="BJ622" s="18" t="s">
        <v>78</v>
      </c>
      <c r="BK622" s="135">
        <f>ROUND(I622*H622,2)</f>
        <v>0</v>
      </c>
      <c r="BL622" s="18" t="s">
        <v>272</v>
      </c>
      <c r="BM622" s="134" t="s">
        <v>910</v>
      </c>
    </row>
    <row r="623" spans="2:65" s="1" customFormat="1">
      <c r="B623" s="33"/>
      <c r="D623" s="136" t="s">
        <v>163</v>
      </c>
      <c r="F623" s="137" t="s">
        <v>911</v>
      </c>
      <c r="I623" s="138"/>
      <c r="L623" s="33"/>
      <c r="M623" s="139"/>
      <c r="T623" s="54"/>
      <c r="AT623" s="18" t="s">
        <v>163</v>
      </c>
      <c r="AU623" s="18" t="s">
        <v>80</v>
      </c>
    </row>
    <row r="624" spans="2:65" s="12" customFormat="1">
      <c r="B624" s="140"/>
      <c r="D624" s="141" t="s">
        <v>165</v>
      </c>
      <c r="E624" s="142" t="s">
        <v>19</v>
      </c>
      <c r="F624" s="143" t="s">
        <v>912</v>
      </c>
      <c r="H624" s="142" t="s">
        <v>19</v>
      </c>
      <c r="I624" s="144"/>
      <c r="L624" s="140"/>
      <c r="M624" s="145"/>
      <c r="T624" s="146"/>
      <c r="AT624" s="142" t="s">
        <v>165</v>
      </c>
      <c r="AU624" s="142" t="s">
        <v>80</v>
      </c>
      <c r="AV624" s="12" t="s">
        <v>78</v>
      </c>
      <c r="AW624" s="12" t="s">
        <v>33</v>
      </c>
      <c r="AX624" s="12" t="s">
        <v>73</v>
      </c>
      <c r="AY624" s="142" t="s">
        <v>153</v>
      </c>
    </row>
    <row r="625" spans="2:65" s="13" customFormat="1">
      <c r="B625" s="147"/>
      <c r="D625" s="141" t="s">
        <v>165</v>
      </c>
      <c r="E625" s="148" t="s">
        <v>19</v>
      </c>
      <c r="F625" s="149" t="s">
        <v>80</v>
      </c>
      <c r="H625" s="150">
        <v>2</v>
      </c>
      <c r="I625" s="151"/>
      <c r="L625" s="147"/>
      <c r="M625" s="152"/>
      <c r="T625" s="153"/>
      <c r="AT625" s="148" t="s">
        <v>165</v>
      </c>
      <c r="AU625" s="148" t="s">
        <v>80</v>
      </c>
      <c r="AV625" s="13" t="s">
        <v>80</v>
      </c>
      <c r="AW625" s="13" t="s">
        <v>33</v>
      </c>
      <c r="AX625" s="13" t="s">
        <v>78</v>
      </c>
      <c r="AY625" s="148" t="s">
        <v>153</v>
      </c>
    </row>
    <row r="626" spans="2:65" s="11" customFormat="1" ht="22.95" customHeight="1">
      <c r="B626" s="111"/>
      <c r="D626" s="112" t="s">
        <v>72</v>
      </c>
      <c r="E626" s="121" t="s">
        <v>913</v>
      </c>
      <c r="F626" s="121" t="s">
        <v>914</v>
      </c>
      <c r="I626" s="114"/>
      <c r="J626" s="122">
        <f>BK626</f>
        <v>0</v>
      </c>
      <c r="L626" s="111"/>
      <c r="M626" s="116"/>
      <c r="P626" s="117">
        <f>SUM(P627:P639)</f>
        <v>0</v>
      </c>
      <c r="R626" s="117">
        <f>SUM(R627:R639)</f>
        <v>2.955E-2</v>
      </c>
      <c r="T626" s="118">
        <f>SUM(T627:T639)</f>
        <v>0</v>
      </c>
      <c r="AR626" s="112" t="s">
        <v>80</v>
      </c>
      <c r="AT626" s="119" t="s">
        <v>72</v>
      </c>
      <c r="AU626" s="119" t="s">
        <v>78</v>
      </c>
      <c r="AY626" s="112" t="s">
        <v>153</v>
      </c>
      <c r="BK626" s="120">
        <f>SUM(BK627:BK639)</f>
        <v>0</v>
      </c>
    </row>
    <row r="627" spans="2:65" s="1" customFormat="1" ht="37.950000000000003" customHeight="1">
      <c r="B627" s="33"/>
      <c r="C627" s="123" t="s">
        <v>915</v>
      </c>
      <c r="D627" s="123" t="s">
        <v>156</v>
      </c>
      <c r="E627" s="124" t="s">
        <v>916</v>
      </c>
      <c r="F627" s="125" t="s">
        <v>917</v>
      </c>
      <c r="G627" s="126" t="s">
        <v>664</v>
      </c>
      <c r="H627" s="127">
        <v>3</v>
      </c>
      <c r="I627" s="128"/>
      <c r="J627" s="129">
        <f>ROUND(I627*H627,2)</f>
        <v>0</v>
      </c>
      <c r="K627" s="125" t="s">
        <v>160</v>
      </c>
      <c r="L627" s="33"/>
      <c r="M627" s="130" t="s">
        <v>19</v>
      </c>
      <c r="N627" s="131" t="s">
        <v>44</v>
      </c>
      <c r="P627" s="132">
        <f>O627*H627</f>
        <v>0</v>
      </c>
      <c r="Q627" s="132">
        <v>9.1999999999999998E-3</v>
      </c>
      <c r="R627" s="132">
        <f>Q627*H627</f>
        <v>2.76E-2</v>
      </c>
      <c r="S627" s="132">
        <v>0</v>
      </c>
      <c r="T627" s="133">
        <f>S627*H627</f>
        <v>0</v>
      </c>
      <c r="AR627" s="134" t="s">
        <v>272</v>
      </c>
      <c r="AT627" s="134" t="s">
        <v>156</v>
      </c>
      <c r="AU627" s="134" t="s">
        <v>80</v>
      </c>
      <c r="AY627" s="18" t="s">
        <v>153</v>
      </c>
      <c r="BE627" s="135">
        <f>IF(N627="základní",J627,0)</f>
        <v>0</v>
      </c>
      <c r="BF627" s="135">
        <f>IF(N627="snížená",J627,0)</f>
        <v>0</v>
      </c>
      <c r="BG627" s="135">
        <f>IF(N627="zákl. přenesená",J627,0)</f>
        <v>0</v>
      </c>
      <c r="BH627" s="135">
        <f>IF(N627="sníž. přenesená",J627,0)</f>
        <v>0</v>
      </c>
      <c r="BI627" s="135">
        <f>IF(N627="nulová",J627,0)</f>
        <v>0</v>
      </c>
      <c r="BJ627" s="18" t="s">
        <v>78</v>
      </c>
      <c r="BK627" s="135">
        <f>ROUND(I627*H627,2)</f>
        <v>0</v>
      </c>
      <c r="BL627" s="18" t="s">
        <v>272</v>
      </c>
      <c r="BM627" s="134" t="s">
        <v>918</v>
      </c>
    </row>
    <row r="628" spans="2:65" s="1" customFormat="1">
      <c r="B628" s="33"/>
      <c r="D628" s="136" t="s">
        <v>163</v>
      </c>
      <c r="F628" s="137" t="s">
        <v>919</v>
      </c>
      <c r="I628" s="138"/>
      <c r="L628" s="33"/>
      <c r="M628" s="139"/>
      <c r="T628" s="54"/>
      <c r="AT628" s="18" t="s">
        <v>163</v>
      </c>
      <c r="AU628" s="18" t="s">
        <v>80</v>
      </c>
    </row>
    <row r="629" spans="2:65" s="12" customFormat="1">
      <c r="B629" s="140"/>
      <c r="D629" s="141" t="s">
        <v>165</v>
      </c>
      <c r="E629" s="142" t="s">
        <v>19</v>
      </c>
      <c r="F629" s="143" t="s">
        <v>920</v>
      </c>
      <c r="H629" s="142" t="s">
        <v>19</v>
      </c>
      <c r="I629" s="144"/>
      <c r="L629" s="140"/>
      <c r="M629" s="145"/>
      <c r="T629" s="146"/>
      <c r="AT629" s="142" t="s">
        <v>165</v>
      </c>
      <c r="AU629" s="142" t="s">
        <v>80</v>
      </c>
      <c r="AV629" s="12" t="s">
        <v>78</v>
      </c>
      <c r="AW629" s="12" t="s">
        <v>33</v>
      </c>
      <c r="AX629" s="12" t="s">
        <v>73</v>
      </c>
      <c r="AY629" s="142" t="s">
        <v>153</v>
      </c>
    </row>
    <row r="630" spans="2:65" s="13" customFormat="1">
      <c r="B630" s="147"/>
      <c r="D630" s="141" t="s">
        <v>165</v>
      </c>
      <c r="E630" s="148" t="s">
        <v>19</v>
      </c>
      <c r="F630" s="149" t="s">
        <v>154</v>
      </c>
      <c r="H630" s="150">
        <v>3</v>
      </c>
      <c r="I630" s="151"/>
      <c r="L630" s="147"/>
      <c r="M630" s="152"/>
      <c r="T630" s="153"/>
      <c r="AT630" s="148" t="s">
        <v>165</v>
      </c>
      <c r="AU630" s="148" t="s">
        <v>80</v>
      </c>
      <c r="AV630" s="13" t="s">
        <v>80</v>
      </c>
      <c r="AW630" s="13" t="s">
        <v>33</v>
      </c>
      <c r="AX630" s="13" t="s">
        <v>78</v>
      </c>
      <c r="AY630" s="148" t="s">
        <v>153</v>
      </c>
    </row>
    <row r="631" spans="2:65" s="1" customFormat="1" ht="24.15" customHeight="1">
      <c r="B631" s="33"/>
      <c r="C631" s="123" t="s">
        <v>921</v>
      </c>
      <c r="D631" s="123" t="s">
        <v>156</v>
      </c>
      <c r="E631" s="124" t="s">
        <v>922</v>
      </c>
      <c r="F631" s="125" t="s">
        <v>923</v>
      </c>
      <c r="G631" s="126" t="s">
        <v>664</v>
      </c>
      <c r="H631" s="127">
        <v>3</v>
      </c>
      <c r="I631" s="128"/>
      <c r="J631" s="129">
        <f>ROUND(I631*H631,2)</f>
        <v>0</v>
      </c>
      <c r="K631" s="125" t="s">
        <v>160</v>
      </c>
      <c r="L631" s="33"/>
      <c r="M631" s="130" t="s">
        <v>19</v>
      </c>
      <c r="N631" s="131" t="s">
        <v>44</v>
      </c>
      <c r="P631" s="132">
        <f>O631*H631</f>
        <v>0</v>
      </c>
      <c r="Q631" s="132">
        <v>1.4999999999999999E-4</v>
      </c>
      <c r="R631" s="132">
        <f>Q631*H631</f>
        <v>4.4999999999999999E-4</v>
      </c>
      <c r="S631" s="132">
        <v>0</v>
      </c>
      <c r="T631" s="133">
        <f>S631*H631</f>
        <v>0</v>
      </c>
      <c r="AR631" s="134" t="s">
        <v>272</v>
      </c>
      <c r="AT631" s="134" t="s">
        <v>156</v>
      </c>
      <c r="AU631" s="134" t="s">
        <v>80</v>
      </c>
      <c r="AY631" s="18" t="s">
        <v>153</v>
      </c>
      <c r="BE631" s="135">
        <f>IF(N631="základní",J631,0)</f>
        <v>0</v>
      </c>
      <c r="BF631" s="135">
        <f>IF(N631="snížená",J631,0)</f>
        <v>0</v>
      </c>
      <c r="BG631" s="135">
        <f>IF(N631="zákl. přenesená",J631,0)</f>
        <v>0</v>
      </c>
      <c r="BH631" s="135">
        <f>IF(N631="sníž. přenesená",J631,0)</f>
        <v>0</v>
      </c>
      <c r="BI631" s="135">
        <f>IF(N631="nulová",J631,0)</f>
        <v>0</v>
      </c>
      <c r="BJ631" s="18" t="s">
        <v>78</v>
      </c>
      <c r="BK631" s="135">
        <f>ROUND(I631*H631,2)</f>
        <v>0</v>
      </c>
      <c r="BL631" s="18" t="s">
        <v>272</v>
      </c>
      <c r="BM631" s="134" t="s">
        <v>924</v>
      </c>
    </row>
    <row r="632" spans="2:65" s="1" customFormat="1">
      <c r="B632" s="33"/>
      <c r="D632" s="136" t="s">
        <v>163</v>
      </c>
      <c r="F632" s="137" t="s">
        <v>925</v>
      </c>
      <c r="I632" s="138"/>
      <c r="L632" s="33"/>
      <c r="M632" s="139"/>
      <c r="T632" s="54"/>
      <c r="AT632" s="18" t="s">
        <v>163</v>
      </c>
      <c r="AU632" s="18" t="s">
        <v>80</v>
      </c>
    </row>
    <row r="633" spans="2:65" s="12" customFormat="1">
      <c r="B633" s="140"/>
      <c r="D633" s="141" t="s">
        <v>165</v>
      </c>
      <c r="E633" s="142" t="s">
        <v>19</v>
      </c>
      <c r="F633" s="143" t="s">
        <v>926</v>
      </c>
      <c r="H633" s="142" t="s">
        <v>19</v>
      </c>
      <c r="I633" s="144"/>
      <c r="L633" s="140"/>
      <c r="M633" s="145"/>
      <c r="T633" s="146"/>
      <c r="AT633" s="142" t="s">
        <v>165</v>
      </c>
      <c r="AU633" s="142" t="s">
        <v>80</v>
      </c>
      <c r="AV633" s="12" t="s">
        <v>78</v>
      </c>
      <c r="AW633" s="12" t="s">
        <v>33</v>
      </c>
      <c r="AX633" s="12" t="s">
        <v>73</v>
      </c>
      <c r="AY633" s="142" t="s">
        <v>153</v>
      </c>
    </row>
    <row r="634" spans="2:65" s="13" customFormat="1">
      <c r="B634" s="147"/>
      <c r="D634" s="141" t="s">
        <v>165</v>
      </c>
      <c r="E634" s="148" t="s">
        <v>19</v>
      </c>
      <c r="F634" s="149" t="s">
        <v>154</v>
      </c>
      <c r="H634" s="150">
        <v>3</v>
      </c>
      <c r="I634" s="151"/>
      <c r="L634" s="147"/>
      <c r="M634" s="152"/>
      <c r="T634" s="153"/>
      <c r="AT634" s="148" t="s">
        <v>165</v>
      </c>
      <c r="AU634" s="148" t="s">
        <v>80</v>
      </c>
      <c r="AV634" s="13" t="s">
        <v>80</v>
      </c>
      <c r="AW634" s="13" t="s">
        <v>33</v>
      </c>
      <c r="AX634" s="13" t="s">
        <v>78</v>
      </c>
      <c r="AY634" s="148" t="s">
        <v>153</v>
      </c>
    </row>
    <row r="635" spans="2:65" s="1" customFormat="1" ht="24.15" customHeight="1">
      <c r="B635" s="33"/>
      <c r="C635" s="123" t="s">
        <v>927</v>
      </c>
      <c r="D635" s="123" t="s">
        <v>156</v>
      </c>
      <c r="E635" s="124" t="s">
        <v>928</v>
      </c>
      <c r="F635" s="125" t="s">
        <v>929</v>
      </c>
      <c r="G635" s="126" t="s">
        <v>664</v>
      </c>
      <c r="H635" s="127">
        <v>3</v>
      </c>
      <c r="I635" s="128"/>
      <c r="J635" s="129">
        <f>ROUND(I635*H635,2)</f>
        <v>0</v>
      </c>
      <c r="K635" s="125" t="s">
        <v>160</v>
      </c>
      <c r="L635" s="33"/>
      <c r="M635" s="130" t="s">
        <v>19</v>
      </c>
      <c r="N635" s="131" t="s">
        <v>44</v>
      </c>
      <c r="P635" s="132">
        <f>O635*H635</f>
        <v>0</v>
      </c>
      <c r="Q635" s="132">
        <v>0</v>
      </c>
      <c r="R635" s="132">
        <f>Q635*H635</f>
        <v>0</v>
      </c>
      <c r="S635" s="132">
        <v>0</v>
      </c>
      <c r="T635" s="133">
        <f>S635*H635</f>
        <v>0</v>
      </c>
      <c r="AR635" s="134" t="s">
        <v>272</v>
      </c>
      <c r="AT635" s="134" t="s">
        <v>156</v>
      </c>
      <c r="AU635" s="134" t="s">
        <v>80</v>
      </c>
      <c r="AY635" s="18" t="s">
        <v>153</v>
      </c>
      <c r="BE635" s="135">
        <f>IF(N635="základní",J635,0)</f>
        <v>0</v>
      </c>
      <c r="BF635" s="135">
        <f>IF(N635="snížená",J635,0)</f>
        <v>0</v>
      </c>
      <c r="BG635" s="135">
        <f>IF(N635="zákl. přenesená",J635,0)</f>
        <v>0</v>
      </c>
      <c r="BH635" s="135">
        <f>IF(N635="sníž. přenesená",J635,0)</f>
        <v>0</v>
      </c>
      <c r="BI635" s="135">
        <f>IF(N635="nulová",J635,0)</f>
        <v>0</v>
      </c>
      <c r="BJ635" s="18" t="s">
        <v>78</v>
      </c>
      <c r="BK635" s="135">
        <f>ROUND(I635*H635,2)</f>
        <v>0</v>
      </c>
      <c r="BL635" s="18" t="s">
        <v>272</v>
      </c>
      <c r="BM635" s="134" t="s">
        <v>930</v>
      </c>
    </row>
    <row r="636" spans="2:65" s="1" customFormat="1">
      <c r="B636" s="33"/>
      <c r="D636" s="136" t="s">
        <v>163</v>
      </c>
      <c r="F636" s="137" t="s">
        <v>931</v>
      </c>
      <c r="I636" s="138"/>
      <c r="L636" s="33"/>
      <c r="M636" s="139"/>
      <c r="T636" s="54"/>
      <c r="AT636" s="18" t="s">
        <v>163</v>
      </c>
      <c r="AU636" s="18" t="s">
        <v>80</v>
      </c>
    </row>
    <row r="637" spans="2:65" s="12" customFormat="1">
      <c r="B637" s="140"/>
      <c r="D637" s="141" t="s">
        <v>165</v>
      </c>
      <c r="E637" s="142" t="s">
        <v>19</v>
      </c>
      <c r="F637" s="143" t="s">
        <v>932</v>
      </c>
      <c r="H637" s="142" t="s">
        <v>19</v>
      </c>
      <c r="I637" s="144"/>
      <c r="L637" s="140"/>
      <c r="M637" s="145"/>
      <c r="T637" s="146"/>
      <c r="AT637" s="142" t="s">
        <v>165</v>
      </c>
      <c r="AU637" s="142" t="s">
        <v>80</v>
      </c>
      <c r="AV637" s="12" t="s">
        <v>78</v>
      </c>
      <c r="AW637" s="12" t="s">
        <v>33</v>
      </c>
      <c r="AX637" s="12" t="s">
        <v>73</v>
      </c>
      <c r="AY637" s="142" t="s">
        <v>153</v>
      </c>
    </row>
    <row r="638" spans="2:65" s="13" customFormat="1">
      <c r="B638" s="147"/>
      <c r="D638" s="141" t="s">
        <v>165</v>
      </c>
      <c r="E638" s="148" t="s">
        <v>19</v>
      </c>
      <c r="F638" s="149" t="s">
        <v>154</v>
      </c>
      <c r="H638" s="150">
        <v>3</v>
      </c>
      <c r="I638" s="151"/>
      <c r="L638" s="147"/>
      <c r="M638" s="152"/>
      <c r="T638" s="153"/>
      <c r="AT638" s="148" t="s">
        <v>165</v>
      </c>
      <c r="AU638" s="148" t="s">
        <v>80</v>
      </c>
      <c r="AV638" s="13" t="s">
        <v>80</v>
      </c>
      <c r="AW638" s="13" t="s">
        <v>33</v>
      </c>
      <c r="AX638" s="13" t="s">
        <v>78</v>
      </c>
      <c r="AY638" s="148" t="s">
        <v>153</v>
      </c>
    </row>
    <row r="639" spans="2:65" s="1" customFormat="1" ht="24.15" customHeight="1">
      <c r="B639" s="33"/>
      <c r="C639" s="161" t="s">
        <v>933</v>
      </c>
      <c r="D639" s="161" t="s">
        <v>347</v>
      </c>
      <c r="E639" s="162" t="s">
        <v>934</v>
      </c>
      <c r="F639" s="163" t="s">
        <v>935</v>
      </c>
      <c r="G639" s="164" t="s">
        <v>237</v>
      </c>
      <c r="H639" s="165">
        <v>3</v>
      </c>
      <c r="I639" s="166"/>
      <c r="J639" s="167">
        <f>ROUND(I639*H639,2)</f>
        <v>0</v>
      </c>
      <c r="K639" s="163" t="s">
        <v>160</v>
      </c>
      <c r="L639" s="168"/>
      <c r="M639" s="169" t="s">
        <v>19</v>
      </c>
      <c r="N639" s="170" t="s">
        <v>44</v>
      </c>
      <c r="P639" s="132">
        <f>O639*H639</f>
        <v>0</v>
      </c>
      <c r="Q639" s="132">
        <v>5.0000000000000001E-4</v>
      </c>
      <c r="R639" s="132">
        <f>Q639*H639</f>
        <v>1.5E-3</v>
      </c>
      <c r="S639" s="132">
        <v>0</v>
      </c>
      <c r="T639" s="133">
        <f>S639*H639</f>
        <v>0</v>
      </c>
      <c r="AR639" s="134" t="s">
        <v>382</v>
      </c>
      <c r="AT639" s="134" t="s">
        <v>347</v>
      </c>
      <c r="AU639" s="134" t="s">
        <v>80</v>
      </c>
      <c r="AY639" s="18" t="s">
        <v>153</v>
      </c>
      <c r="BE639" s="135">
        <f>IF(N639="základní",J639,0)</f>
        <v>0</v>
      </c>
      <c r="BF639" s="135">
        <f>IF(N639="snížená",J639,0)</f>
        <v>0</v>
      </c>
      <c r="BG639" s="135">
        <f>IF(N639="zákl. přenesená",J639,0)</f>
        <v>0</v>
      </c>
      <c r="BH639" s="135">
        <f>IF(N639="sníž. přenesená",J639,0)</f>
        <v>0</v>
      </c>
      <c r="BI639" s="135">
        <f>IF(N639="nulová",J639,0)</f>
        <v>0</v>
      </c>
      <c r="BJ639" s="18" t="s">
        <v>78</v>
      </c>
      <c r="BK639" s="135">
        <f>ROUND(I639*H639,2)</f>
        <v>0</v>
      </c>
      <c r="BL639" s="18" t="s">
        <v>272</v>
      </c>
      <c r="BM639" s="134" t="s">
        <v>936</v>
      </c>
    </row>
    <row r="640" spans="2:65" s="11" customFormat="1" ht="22.95" customHeight="1">
      <c r="B640" s="111"/>
      <c r="D640" s="112" t="s">
        <v>72</v>
      </c>
      <c r="E640" s="121" t="s">
        <v>937</v>
      </c>
      <c r="F640" s="121" t="s">
        <v>938</v>
      </c>
      <c r="I640" s="114"/>
      <c r="J640" s="122">
        <f>BK640</f>
        <v>0</v>
      </c>
      <c r="L640" s="111"/>
      <c r="M640" s="116"/>
      <c r="P640" s="117">
        <f>P641+P642</f>
        <v>0</v>
      </c>
      <c r="R640" s="117">
        <f>R641+R642</f>
        <v>1.6700000000000003E-3</v>
      </c>
      <c r="T640" s="118">
        <f>T641+T642</f>
        <v>7.4789999999999995E-2</v>
      </c>
      <c r="AR640" s="112" t="s">
        <v>80</v>
      </c>
      <c r="AT640" s="119" t="s">
        <v>72</v>
      </c>
      <c r="AU640" s="119" t="s">
        <v>78</v>
      </c>
      <c r="AY640" s="112" t="s">
        <v>153</v>
      </c>
      <c r="BK640" s="120">
        <f>BK641+BK642</f>
        <v>0</v>
      </c>
    </row>
    <row r="641" spans="2:65" s="1" customFormat="1" ht="16.5" customHeight="1">
      <c r="B641" s="33"/>
      <c r="C641" s="123" t="s">
        <v>939</v>
      </c>
      <c r="D641" s="123" t="s">
        <v>156</v>
      </c>
      <c r="E641" s="124" t="s">
        <v>940</v>
      </c>
      <c r="F641" s="125" t="s">
        <v>941</v>
      </c>
      <c r="G641" s="126" t="s">
        <v>664</v>
      </c>
      <c r="H641" s="127">
        <v>1</v>
      </c>
      <c r="I641" s="128"/>
      <c r="J641" s="129">
        <f>ROUND(I641*H641,2)</f>
        <v>0</v>
      </c>
      <c r="K641" s="125" t="s">
        <v>19</v>
      </c>
      <c r="L641" s="33"/>
      <c r="M641" s="130" t="s">
        <v>19</v>
      </c>
      <c r="N641" s="131" t="s">
        <v>44</v>
      </c>
      <c r="P641" s="132">
        <f>O641*H641</f>
        <v>0</v>
      </c>
      <c r="Q641" s="132">
        <v>3.0000000000000001E-5</v>
      </c>
      <c r="R641" s="132">
        <f>Q641*H641</f>
        <v>3.0000000000000001E-5</v>
      </c>
      <c r="S641" s="132">
        <v>0</v>
      </c>
      <c r="T641" s="133">
        <f>S641*H641</f>
        <v>0</v>
      </c>
      <c r="AR641" s="134" t="s">
        <v>272</v>
      </c>
      <c r="AT641" s="134" t="s">
        <v>156</v>
      </c>
      <c r="AU641" s="134" t="s">
        <v>80</v>
      </c>
      <c r="AY641" s="18" t="s">
        <v>153</v>
      </c>
      <c r="BE641" s="135">
        <f>IF(N641="základní",J641,0)</f>
        <v>0</v>
      </c>
      <c r="BF641" s="135">
        <f>IF(N641="snížená",J641,0)</f>
        <v>0</v>
      </c>
      <c r="BG641" s="135">
        <f>IF(N641="zákl. přenesená",J641,0)</f>
        <v>0</v>
      </c>
      <c r="BH641" s="135">
        <f>IF(N641="sníž. přenesená",J641,0)</f>
        <v>0</v>
      </c>
      <c r="BI641" s="135">
        <f>IF(N641="nulová",J641,0)</f>
        <v>0</v>
      </c>
      <c r="BJ641" s="18" t="s">
        <v>78</v>
      </c>
      <c r="BK641" s="135">
        <f>ROUND(I641*H641,2)</f>
        <v>0</v>
      </c>
      <c r="BL641" s="18" t="s">
        <v>272</v>
      </c>
      <c r="BM641" s="134" t="s">
        <v>942</v>
      </c>
    </row>
    <row r="642" spans="2:65" s="11" customFormat="1" ht="20.85" customHeight="1">
      <c r="B642" s="111"/>
      <c r="D642" s="112" t="s">
        <v>72</v>
      </c>
      <c r="E642" s="121" t="s">
        <v>943</v>
      </c>
      <c r="F642" s="121" t="s">
        <v>944</v>
      </c>
      <c r="I642" s="114"/>
      <c r="J642" s="122">
        <f>BK642</f>
        <v>0</v>
      </c>
      <c r="L642" s="111"/>
      <c r="M642" s="116"/>
      <c r="P642" s="117">
        <f>SUM(P643:P664)</f>
        <v>0</v>
      </c>
      <c r="R642" s="117">
        <f>SUM(R643:R664)</f>
        <v>1.6400000000000002E-3</v>
      </c>
      <c r="T642" s="118">
        <f>SUM(T643:T664)</f>
        <v>7.4789999999999995E-2</v>
      </c>
      <c r="AR642" s="112" t="s">
        <v>80</v>
      </c>
      <c r="AT642" s="119" t="s">
        <v>72</v>
      </c>
      <c r="AU642" s="119" t="s">
        <v>80</v>
      </c>
      <c r="AY642" s="112" t="s">
        <v>153</v>
      </c>
      <c r="BK642" s="120">
        <f>SUM(BK643:BK664)</f>
        <v>0</v>
      </c>
    </row>
    <row r="643" spans="2:65" s="1" customFormat="1" ht="24.15" customHeight="1">
      <c r="B643" s="33"/>
      <c r="C643" s="123" t="s">
        <v>945</v>
      </c>
      <c r="D643" s="123" t="s">
        <v>156</v>
      </c>
      <c r="E643" s="124" t="s">
        <v>946</v>
      </c>
      <c r="F643" s="125" t="s">
        <v>947</v>
      </c>
      <c r="G643" s="126" t="s">
        <v>397</v>
      </c>
      <c r="H643" s="127">
        <v>54</v>
      </c>
      <c r="I643" s="128"/>
      <c r="J643" s="129">
        <f>ROUND(I643*H643,2)</f>
        <v>0</v>
      </c>
      <c r="K643" s="125" t="s">
        <v>19</v>
      </c>
      <c r="L643" s="33"/>
      <c r="M643" s="130" t="s">
        <v>19</v>
      </c>
      <c r="N643" s="131" t="s">
        <v>44</v>
      </c>
      <c r="P643" s="132">
        <f>O643*H643</f>
        <v>0</v>
      </c>
      <c r="Q643" s="132">
        <v>2.0000000000000002E-5</v>
      </c>
      <c r="R643" s="132">
        <f>Q643*H643</f>
        <v>1.08E-3</v>
      </c>
      <c r="S643" s="132">
        <v>0</v>
      </c>
      <c r="T643" s="133">
        <f>S643*H643</f>
        <v>0</v>
      </c>
      <c r="AR643" s="134" t="s">
        <v>272</v>
      </c>
      <c r="AT643" s="134" t="s">
        <v>156</v>
      </c>
      <c r="AU643" s="134" t="s">
        <v>154</v>
      </c>
      <c r="AY643" s="18" t="s">
        <v>153</v>
      </c>
      <c r="BE643" s="135">
        <f>IF(N643="základní",J643,0)</f>
        <v>0</v>
      </c>
      <c r="BF643" s="135">
        <f>IF(N643="snížená",J643,0)</f>
        <v>0</v>
      </c>
      <c r="BG643" s="135">
        <f>IF(N643="zákl. přenesená",J643,0)</f>
        <v>0</v>
      </c>
      <c r="BH643" s="135">
        <f>IF(N643="sníž. přenesená",J643,0)</f>
        <v>0</v>
      </c>
      <c r="BI643" s="135">
        <f>IF(N643="nulová",J643,0)</f>
        <v>0</v>
      </c>
      <c r="BJ643" s="18" t="s">
        <v>78</v>
      </c>
      <c r="BK643" s="135">
        <f>ROUND(I643*H643,2)</f>
        <v>0</v>
      </c>
      <c r="BL643" s="18" t="s">
        <v>272</v>
      </c>
      <c r="BM643" s="134" t="s">
        <v>948</v>
      </c>
    </row>
    <row r="644" spans="2:65" s="12" customFormat="1" ht="30.6">
      <c r="B644" s="140"/>
      <c r="D644" s="141" t="s">
        <v>165</v>
      </c>
      <c r="E644" s="142" t="s">
        <v>19</v>
      </c>
      <c r="F644" s="143" t="s">
        <v>949</v>
      </c>
      <c r="H644" s="142" t="s">
        <v>19</v>
      </c>
      <c r="I644" s="144"/>
      <c r="L644" s="140"/>
      <c r="M644" s="145"/>
      <c r="T644" s="146"/>
      <c r="AT644" s="142" t="s">
        <v>165</v>
      </c>
      <c r="AU644" s="142" t="s">
        <v>154</v>
      </c>
      <c r="AV644" s="12" t="s">
        <v>78</v>
      </c>
      <c r="AW644" s="12" t="s">
        <v>33</v>
      </c>
      <c r="AX644" s="12" t="s">
        <v>73</v>
      </c>
      <c r="AY644" s="142" t="s">
        <v>153</v>
      </c>
    </row>
    <row r="645" spans="2:65" s="13" customFormat="1">
      <c r="B645" s="147"/>
      <c r="D645" s="141" t="s">
        <v>165</v>
      </c>
      <c r="E645" s="148" t="s">
        <v>19</v>
      </c>
      <c r="F645" s="149" t="s">
        <v>950</v>
      </c>
      <c r="H645" s="150">
        <v>54</v>
      </c>
      <c r="I645" s="151"/>
      <c r="L645" s="147"/>
      <c r="M645" s="152"/>
      <c r="T645" s="153"/>
      <c r="AT645" s="148" t="s">
        <v>165</v>
      </c>
      <c r="AU645" s="148" t="s">
        <v>154</v>
      </c>
      <c r="AV645" s="13" t="s">
        <v>80</v>
      </c>
      <c r="AW645" s="13" t="s">
        <v>33</v>
      </c>
      <c r="AX645" s="13" t="s">
        <v>78</v>
      </c>
      <c r="AY645" s="148" t="s">
        <v>153</v>
      </c>
    </row>
    <row r="646" spans="2:65" s="1" customFormat="1" ht="24.15" customHeight="1">
      <c r="B646" s="33"/>
      <c r="C646" s="123" t="s">
        <v>951</v>
      </c>
      <c r="D646" s="123" t="s">
        <v>156</v>
      </c>
      <c r="E646" s="124" t="s">
        <v>952</v>
      </c>
      <c r="F646" s="125" t="s">
        <v>953</v>
      </c>
      <c r="G646" s="126" t="s">
        <v>397</v>
      </c>
      <c r="H646" s="127">
        <v>6</v>
      </c>
      <c r="I646" s="128"/>
      <c r="J646" s="129">
        <f>ROUND(I646*H646,2)</f>
        <v>0</v>
      </c>
      <c r="K646" s="125" t="s">
        <v>19</v>
      </c>
      <c r="L646" s="33"/>
      <c r="M646" s="130" t="s">
        <v>19</v>
      </c>
      <c r="N646" s="131" t="s">
        <v>44</v>
      </c>
      <c r="P646" s="132">
        <f>O646*H646</f>
        <v>0</v>
      </c>
      <c r="Q646" s="132">
        <v>2.0000000000000002E-5</v>
      </c>
      <c r="R646" s="132">
        <f>Q646*H646</f>
        <v>1.2000000000000002E-4</v>
      </c>
      <c r="S646" s="132">
        <v>0</v>
      </c>
      <c r="T646" s="133">
        <f>S646*H646</f>
        <v>0</v>
      </c>
      <c r="AR646" s="134" t="s">
        <v>272</v>
      </c>
      <c r="AT646" s="134" t="s">
        <v>156</v>
      </c>
      <c r="AU646" s="134" t="s">
        <v>154</v>
      </c>
      <c r="AY646" s="18" t="s">
        <v>153</v>
      </c>
      <c r="BE646" s="135">
        <f>IF(N646="základní",J646,0)</f>
        <v>0</v>
      </c>
      <c r="BF646" s="135">
        <f>IF(N646="snížená",J646,0)</f>
        <v>0</v>
      </c>
      <c r="BG646" s="135">
        <f>IF(N646="zákl. přenesená",J646,0)</f>
        <v>0</v>
      </c>
      <c r="BH646" s="135">
        <f>IF(N646="sníž. přenesená",J646,0)</f>
        <v>0</v>
      </c>
      <c r="BI646" s="135">
        <f>IF(N646="nulová",J646,0)</f>
        <v>0</v>
      </c>
      <c r="BJ646" s="18" t="s">
        <v>78</v>
      </c>
      <c r="BK646" s="135">
        <f>ROUND(I646*H646,2)</f>
        <v>0</v>
      </c>
      <c r="BL646" s="18" t="s">
        <v>272</v>
      </c>
      <c r="BM646" s="134" t="s">
        <v>954</v>
      </c>
    </row>
    <row r="647" spans="2:65" s="12" customFormat="1" ht="20.399999999999999">
      <c r="B647" s="140"/>
      <c r="D647" s="141" t="s">
        <v>165</v>
      </c>
      <c r="E647" s="142" t="s">
        <v>19</v>
      </c>
      <c r="F647" s="143" t="s">
        <v>955</v>
      </c>
      <c r="H647" s="142" t="s">
        <v>19</v>
      </c>
      <c r="I647" s="144"/>
      <c r="L647" s="140"/>
      <c r="M647" s="145"/>
      <c r="T647" s="146"/>
      <c r="AT647" s="142" t="s">
        <v>165</v>
      </c>
      <c r="AU647" s="142" t="s">
        <v>154</v>
      </c>
      <c r="AV647" s="12" t="s">
        <v>78</v>
      </c>
      <c r="AW647" s="12" t="s">
        <v>33</v>
      </c>
      <c r="AX647" s="12" t="s">
        <v>73</v>
      </c>
      <c r="AY647" s="142" t="s">
        <v>153</v>
      </c>
    </row>
    <row r="648" spans="2:65" s="13" customFormat="1">
      <c r="B648" s="147"/>
      <c r="D648" s="141" t="s">
        <v>165</v>
      </c>
      <c r="E648" s="148" t="s">
        <v>19</v>
      </c>
      <c r="F648" s="149" t="s">
        <v>956</v>
      </c>
      <c r="H648" s="150">
        <v>6</v>
      </c>
      <c r="I648" s="151"/>
      <c r="L648" s="147"/>
      <c r="M648" s="152"/>
      <c r="T648" s="153"/>
      <c r="AT648" s="148" t="s">
        <v>165</v>
      </c>
      <c r="AU648" s="148" t="s">
        <v>154</v>
      </c>
      <c r="AV648" s="13" t="s">
        <v>80</v>
      </c>
      <c r="AW648" s="13" t="s">
        <v>33</v>
      </c>
      <c r="AX648" s="13" t="s">
        <v>78</v>
      </c>
      <c r="AY648" s="148" t="s">
        <v>153</v>
      </c>
    </row>
    <row r="649" spans="2:65" s="1" customFormat="1" ht="24.15" customHeight="1">
      <c r="B649" s="33"/>
      <c r="C649" s="123" t="s">
        <v>957</v>
      </c>
      <c r="D649" s="123" t="s">
        <v>156</v>
      </c>
      <c r="E649" s="124" t="s">
        <v>958</v>
      </c>
      <c r="F649" s="125" t="s">
        <v>959</v>
      </c>
      <c r="G649" s="126" t="s">
        <v>397</v>
      </c>
      <c r="H649" s="127">
        <v>10</v>
      </c>
      <c r="I649" s="128"/>
      <c r="J649" s="129">
        <f>ROUND(I649*H649,2)</f>
        <v>0</v>
      </c>
      <c r="K649" s="125" t="s">
        <v>19</v>
      </c>
      <c r="L649" s="33"/>
      <c r="M649" s="130" t="s">
        <v>19</v>
      </c>
      <c r="N649" s="131" t="s">
        <v>44</v>
      </c>
      <c r="P649" s="132">
        <f>O649*H649</f>
        <v>0</v>
      </c>
      <c r="Q649" s="132">
        <v>2.0000000000000002E-5</v>
      </c>
      <c r="R649" s="132">
        <f>Q649*H649</f>
        <v>2.0000000000000001E-4</v>
      </c>
      <c r="S649" s="132">
        <v>0</v>
      </c>
      <c r="T649" s="133">
        <f>S649*H649</f>
        <v>0</v>
      </c>
      <c r="AR649" s="134" t="s">
        <v>272</v>
      </c>
      <c r="AT649" s="134" t="s">
        <v>156</v>
      </c>
      <c r="AU649" s="134" t="s">
        <v>154</v>
      </c>
      <c r="AY649" s="18" t="s">
        <v>153</v>
      </c>
      <c r="BE649" s="135">
        <f>IF(N649="základní",J649,0)</f>
        <v>0</v>
      </c>
      <c r="BF649" s="135">
        <f>IF(N649="snížená",J649,0)</f>
        <v>0</v>
      </c>
      <c r="BG649" s="135">
        <f>IF(N649="zákl. přenesená",J649,0)</f>
        <v>0</v>
      </c>
      <c r="BH649" s="135">
        <f>IF(N649="sníž. přenesená",J649,0)</f>
        <v>0</v>
      </c>
      <c r="BI649" s="135">
        <f>IF(N649="nulová",J649,0)</f>
        <v>0</v>
      </c>
      <c r="BJ649" s="18" t="s">
        <v>78</v>
      </c>
      <c r="BK649" s="135">
        <f>ROUND(I649*H649,2)</f>
        <v>0</v>
      </c>
      <c r="BL649" s="18" t="s">
        <v>272</v>
      </c>
      <c r="BM649" s="134" t="s">
        <v>960</v>
      </c>
    </row>
    <row r="650" spans="2:65" s="12" customFormat="1" ht="20.399999999999999">
      <c r="B650" s="140"/>
      <c r="D650" s="141" t="s">
        <v>165</v>
      </c>
      <c r="E650" s="142" t="s">
        <v>19</v>
      </c>
      <c r="F650" s="143" t="s">
        <v>961</v>
      </c>
      <c r="H650" s="142" t="s">
        <v>19</v>
      </c>
      <c r="I650" s="144"/>
      <c r="L650" s="140"/>
      <c r="M650" s="145"/>
      <c r="T650" s="146"/>
      <c r="AT650" s="142" t="s">
        <v>165</v>
      </c>
      <c r="AU650" s="142" t="s">
        <v>154</v>
      </c>
      <c r="AV650" s="12" t="s">
        <v>78</v>
      </c>
      <c r="AW650" s="12" t="s">
        <v>33</v>
      </c>
      <c r="AX650" s="12" t="s">
        <v>73</v>
      </c>
      <c r="AY650" s="142" t="s">
        <v>153</v>
      </c>
    </row>
    <row r="651" spans="2:65" s="13" customFormat="1">
      <c r="B651" s="147"/>
      <c r="D651" s="141" t="s">
        <v>165</v>
      </c>
      <c r="E651" s="148" t="s">
        <v>19</v>
      </c>
      <c r="F651" s="149" t="s">
        <v>962</v>
      </c>
      <c r="H651" s="150">
        <v>10</v>
      </c>
      <c r="I651" s="151"/>
      <c r="L651" s="147"/>
      <c r="M651" s="152"/>
      <c r="T651" s="153"/>
      <c r="AT651" s="148" t="s">
        <v>165</v>
      </c>
      <c r="AU651" s="148" t="s">
        <v>154</v>
      </c>
      <c r="AV651" s="13" t="s">
        <v>80</v>
      </c>
      <c r="AW651" s="13" t="s">
        <v>33</v>
      </c>
      <c r="AX651" s="13" t="s">
        <v>78</v>
      </c>
      <c r="AY651" s="148" t="s">
        <v>153</v>
      </c>
    </row>
    <row r="652" spans="2:65" s="1" customFormat="1" ht="24.15" customHeight="1">
      <c r="B652" s="33"/>
      <c r="C652" s="123" t="s">
        <v>963</v>
      </c>
      <c r="D652" s="123" t="s">
        <v>156</v>
      </c>
      <c r="E652" s="124" t="s">
        <v>964</v>
      </c>
      <c r="F652" s="125" t="s">
        <v>965</v>
      </c>
      <c r="G652" s="126" t="s">
        <v>237</v>
      </c>
      <c r="H652" s="127">
        <v>1</v>
      </c>
      <c r="I652" s="128"/>
      <c r="J652" s="129">
        <f>ROUND(I652*H652,2)</f>
        <v>0</v>
      </c>
      <c r="K652" s="125" t="s">
        <v>19</v>
      </c>
      <c r="L652" s="33"/>
      <c r="M652" s="130" t="s">
        <v>19</v>
      </c>
      <c r="N652" s="131" t="s">
        <v>44</v>
      </c>
      <c r="P652" s="132">
        <f>O652*H652</f>
        <v>0</v>
      </c>
      <c r="Q652" s="132">
        <v>8.0000000000000007E-5</v>
      </c>
      <c r="R652" s="132">
        <f>Q652*H652</f>
        <v>8.0000000000000007E-5</v>
      </c>
      <c r="S652" s="132">
        <v>2.4930000000000001E-2</v>
      </c>
      <c r="T652" s="133">
        <f>S652*H652</f>
        <v>2.4930000000000001E-2</v>
      </c>
      <c r="AR652" s="134" t="s">
        <v>272</v>
      </c>
      <c r="AT652" s="134" t="s">
        <v>156</v>
      </c>
      <c r="AU652" s="134" t="s">
        <v>154</v>
      </c>
      <c r="AY652" s="18" t="s">
        <v>153</v>
      </c>
      <c r="BE652" s="135">
        <f>IF(N652="základní",J652,0)</f>
        <v>0</v>
      </c>
      <c r="BF652" s="135">
        <f>IF(N652="snížená",J652,0)</f>
        <v>0</v>
      </c>
      <c r="BG652" s="135">
        <f>IF(N652="zákl. přenesená",J652,0)</f>
        <v>0</v>
      </c>
      <c r="BH652" s="135">
        <f>IF(N652="sníž. přenesená",J652,0)</f>
        <v>0</v>
      </c>
      <c r="BI652" s="135">
        <f>IF(N652="nulová",J652,0)</f>
        <v>0</v>
      </c>
      <c r="BJ652" s="18" t="s">
        <v>78</v>
      </c>
      <c r="BK652" s="135">
        <f>ROUND(I652*H652,2)</f>
        <v>0</v>
      </c>
      <c r="BL652" s="18" t="s">
        <v>272</v>
      </c>
      <c r="BM652" s="134" t="s">
        <v>966</v>
      </c>
    </row>
    <row r="653" spans="2:65" s="12" customFormat="1" ht="20.399999999999999">
      <c r="B653" s="140"/>
      <c r="D653" s="141" t="s">
        <v>165</v>
      </c>
      <c r="E653" s="142" t="s">
        <v>19</v>
      </c>
      <c r="F653" s="143" t="s">
        <v>967</v>
      </c>
      <c r="H653" s="142" t="s">
        <v>19</v>
      </c>
      <c r="I653" s="144"/>
      <c r="L653" s="140"/>
      <c r="M653" s="145"/>
      <c r="T653" s="146"/>
      <c r="AT653" s="142" t="s">
        <v>165</v>
      </c>
      <c r="AU653" s="142" t="s">
        <v>154</v>
      </c>
      <c r="AV653" s="12" t="s">
        <v>78</v>
      </c>
      <c r="AW653" s="12" t="s">
        <v>33</v>
      </c>
      <c r="AX653" s="12" t="s">
        <v>73</v>
      </c>
      <c r="AY653" s="142" t="s">
        <v>153</v>
      </c>
    </row>
    <row r="654" spans="2:65" s="13" customFormat="1">
      <c r="B654" s="147"/>
      <c r="D654" s="141" t="s">
        <v>165</v>
      </c>
      <c r="E654" s="148" t="s">
        <v>19</v>
      </c>
      <c r="F654" s="149" t="s">
        <v>78</v>
      </c>
      <c r="H654" s="150">
        <v>1</v>
      </c>
      <c r="I654" s="151"/>
      <c r="L654" s="147"/>
      <c r="M654" s="152"/>
      <c r="T654" s="153"/>
      <c r="AT654" s="148" t="s">
        <v>165</v>
      </c>
      <c r="AU654" s="148" t="s">
        <v>154</v>
      </c>
      <c r="AV654" s="13" t="s">
        <v>80</v>
      </c>
      <c r="AW654" s="13" t="s">
        <v>33</v>
      </c>
      <c r="AX654" s="13" t="s">
        <v>78</v>
      </c>
      <c r="AY654" s="148" t="s">
        <v>153</v>
      </c>
    </row>
    <row r="655" spans="2:65" s="1" customFormat="1" ht="24.15" customHeight="1">
      <c r="B655" s="33"/>
      <c r="C655" s="123" t="s">
        <v>968</v>
      </c>
      <c r="D655" s="123" t="s">
        <v>156</v>
      </c>
      <c r="E655" s="124" t="s">
        <v>969</v>
      </c>
      <c r="F655" s="125" t="s">
        <v>970</v>
      </c>
      <c r="G655" s="126" t="s">
        <v>237</v>
      </c>
      <c r="H655" s="127">
        <v>1</v>
      </c>
      <c r="I655" s="128"/>
      <c r="J655" s="129">
        <f>ROUND(I655*H655,2)</f>
        <v>0</v>
      </c>
      <c r="K655" s="125" t="s">
        <v>19</v>
      </c>
      <c r="L655" s="33"/>
      <c r="M655" s="130" t="s">
        <v>19</v>
      </c>
      <c r="N655" s="131" t="s">
        <v>44</v>
      </c>
      <c r="P655" s="132">
        <f>O655*H655</f>
        <v>0</v>
      </c>
      <c r="Q655" s="132">
        <v>8.0000000000000007E-5</v>
      </c>
      <c r="R655" s="132">
        <f>Q655*H655</f>
        <v>8.0000000000000007E-5</v>
      </c>
      <c r="S655" s="132">
        <v>2.4930000000000001E-2</v>
      </c>
      <c r="T655" s="133">
        <f>S655*H655</f>
        <v>2.4930000000000001E-2</v>
      </c>
      <c r="AR655" s="134" t="s">
        <v>272</v>
      </c>
      <c r="AT655" s="134" t="s">
        <v>156</v>
      </c>
      <c r="AU655" s="134" t="s">
        <v>154</v>
      </c>
      <c r="AY655" s="18" t="s">
        <v>153</v>
      </c>
      <c r="BE655" s="135">
        <f>IF(N655="základní",J655,0)</f>
        <v>0</v>
      </c>
      <c r="BF655" s="135">
        <f>IF(N655="snížená",J655,0)</f>
        <v>0</v>
      </c>
      <c r="BG655" s="135">
        <f>IF(N655="zákl. přenesená",J655,0)</f>
        <v>0</v>
      </c>
      <c r="BH655" s="135">
        <f>IF(N655="sníž. přenesená",J655,0)</f>
        <v>0</v>
      </c>
      <c r="BI655" s="135">
        <f>IF(N655="nulová",J655,0)</f>
        <v>0</v>
      </c>
      <c r="BJ655" s="18" t="s">
        <v>78</v>
      </c>
      <c r="BK655" s="135">
        <f>ROUND(I655*H655,2)</f>
        <v>0</v>
      </c>
      <c r="BL655" s="18" t="s">
        <v>272</v>
      </c>
      <c r="BM655" s="134" t="s">
        <v>971</v>
      </c>
    </row>
    <row r="656" spans="2:65" s="12" customFormat="1">
      <c r="B656" s="140"/>
      <c r="D656" s="141" t="s">
        <v>165</v>
      </c>
      <c r="E656" s="142" t="s">
        <v>19</v>
      </c>
      <c r="F656" s="143" t="s">
        <v>972</v>
      </c>
      <c r="H656" s="142" t="s">
        <v>19</v>
      </c>
      <c r="I656" s="144"/>
      <c r="L656" s="140"/>
      <c r="M656" s="145"/>
      <c r="T656" s="146"/>
      <c r="AT656" s="142" t="s">
        <v>165</v>
      </c>
      <c r="AU656" s="142" t="s">
        <v>154</v>
      </c>
      <c r="AV656" s="12" t="s">
        <v>78</v>
      </c>
      <c r="AW656" s="12" t="s">
        <v>33</v>
      </c>
      <c r="AX656" s="12" t="s">
        <v>73</v>
      </c>
      <c r="AY656" s="142" t="s">
        <v>153</v>
      </c>
    </row>
    <row r="657" spans="2:65" s="13" customFormat="1">
      <c r="B657" s="147"/>
      <c r="D657" s="141" t="s">
        <v>165</v>
      </c>
      <c r="E657" s="148" t="s">
        <v>19</v>
      </c>
      <c r="F657" s="149" t="s">
        <v>78</v>
      </c>
      <c r="H657" s="150">
        <v>1</v>
      </c>
      <c r="I657" s="151"/>
      <c r="L657" s="147"/>
      <c r="M657" s="152"/>
      <c r="T657" s="153"/>
      <c r="AT657" s="148" t="s">
        <v>165</v>
      </c>
      <c r="AU657" s="148" t="s">
        <v>154</v>
      </c>
      <c r="AV657" s="13" t="s">
        <v>80</v>
      </c>
      <c r="AW657" s="13" t="s">
        <v>33</v>
      </c>
      <c r="AX657" s="13" t="s">
        <v>78</v>
      </c>
      <c r="AY657" s="148" t="s">
        <v>153</v>
      </c>
    </row>
    <row r="658" spans="2:65" s="1" customFormat="1" ht="37.950000000000003" customHeight="1">
      <c r="B658" s="33"/>
      <c r="C658" s="123" t="s">
        <v>973</v>
      </c>
      <c r="D658" s="123" t="s">
        <v>156</v>
      </c>
      <c r="E658" s="124" t="s">
        <v>974</v>
      </c>
      <c r="F658" s="125" t="s">
        <v>975</v>
      </c>
      <c r="G658" s="126" t="s">
        <v>237</v>
      </c>
      <c r="H658" s="127">
        <v>1</v>
      </c>
      <c r="I658" s="128"/>
      <c r="J658" s="129">
        <f>ROUND(I658*H658,2)</f>
        <v>0</v>
      </c>
      <c r="K658" s="125" t="s">
        <v>19</v>
      </c>
      <c r="L658" s="33"/>
      <c r="M658" s="130" t="s">
        <v>19</v>
      </c>
      <c r="N658" s="131" t="s">
        <v>44</v>
      </c>
      <c r="P658" s="132">
        <f>O658*H658</f>
        <v>0</v>
      </c>
      <c r="Q658" s="132">
        <v>8.0000000000000007E-5</v>
      </c>
      <c r="R658" s="132">
        <f>Q658*H658</f>
        <v>8.0000000000000007E-5</v>
      </c>
      <c r="S658" s="132">
        <v>2.4930000000000001E-2</v>
      </c>
      <c r="T658" s="133">
        <f>S658*H658</f>
        <v>2.4930000000000001E-2</v>
      </c>
      <c r="AR658" s="134" t="s">
        <v>272</v>
      </c>
      <c r="AT658" s="134" t="s">
        <v>156</v>
      </c>
      <c r="AU658" s="134" t="s">
        <v>154</v>
      </c>
      <c r="AY658" s="18" t="s">
        <v>153</v>
      </c>
      <c r="BE658" s="135">
        <f>IF(N658="základní",J658,0)</f>
        <v>0</v>
      </c>
      <c r="BF658" s="135">
        <f>IF(N658="snížená",J658,0)</f>
        <v>0</v>
      </c>
      <c r="BG658" s="135">
        <f>IF(N658="zákl. přenesená",J658,0)</f>
        <v>0</v>
      </c>
      <c r="BH658" s="135">
        <f>IF(N658="sníž. přenesená",J658,0)</f>
        <v>0</v>
      </c>
      <c r="BI658" s="135">
        <f>IF(N658="nulová",J658,0)</f>
        <v>0</v>
      </c>
      <c r="BJ658" s="18" t="s">
        <v>78</v>
      </c>
      <c r="BK658" s="135">
        <f>ROUND(I658*H658,2)</f>
        <v>0</v>
      </c>
      <c r="BL658" s="18" t="s">
        <v>272</v>
      </c>
      <c r="BM658" s="134" t="s">
        <v>976</v>
      </c>
    </row>
    <row r="659" spans="2:65" s="12" customFormat="1" ht="20.399999999999999">
      <c r="B659" s="140"/>
      <c r="D659" s="141" t="s">
        <v>165</v>
      </c>
      <c r="E659" s="142" t="s">
        <v>19</v>
      </c>
      <c r="F659" s="143" t="s">
        <v>977</v>
      </c>
      <c r="H659" s="142" t="s">
        <v>19</v>
      </c>
      <c r="I659" s="144"/>
      <c r="L659" s="140"/>
      <c r="M659" s="145"/>
      <c r="T659" s="146"/>
      <c r="AT659" s="142" t="s">
        <v>165</v>
      </c>
      <c r="AU659" s="142" t="s">
        <v>154</v>
      </c>
      <c r="AV659" s="12" t="s">
        <v>78</v>
      </c>
      <c r="AW659" s="12" t="s">
        <v>33</v>
      </c>
      <c r="AX659" s="12" t="s">
        <v>73</v>
      </c>
      <c r="AY659" s="142" t="s">
        <v>153</v>
      </c>
    </row>
    <row r="660" spans="2:65" s="13" customFormat="1">
      <c r="B660" s="147"/>
      <c r="D660" s="141" t="s">
        <v>165</v>
      </c>
      <c r="E660" s="148" t="s">
        <v>19</v>
      </c>
      <c r="F660" s="149" t="s">
        <v>78</v>
      </c>
      <c r="H660" s="150">
        <v>1</v>
      </c>
      <c r="I660" s="151"/>
      <c r="L660" s="147"/>
      <c r="M660" s="152"/>
      <c r="T660" s="153"/>
      <c r="AT660" s="148" t="s">
        <v>165</v>
      </c>
      <c r="AU660" s="148" t="s">
        <v>154</v>
      </c>
      <c r="AV660" s="13" t="s">
        <v>80</v>
      </c>
      <c r="AW660" s="13" t="s">
        <v>33</v>
      </c>
      <c r="AX660" s="13" t="s">
        <v>78</v>
      </c>
      <c r="AY660" s="148" t="s">
        <v>153</v>
      </c>
    </row>
    <row r="661" spans="2:65" s="1" customFormat="1" ht="24.15" customHeight="1">
      <c r="B661" s="33"/>
      <c r="C661" s="123" t="s">
        <v>978</v>
      </c>
      <c r="D661" s="123" t="s">
        <v>156</v>
      </c>
      <c r="E661" s="124" t="s">
        <v>979</v>
      </c>
      <c r="F661" s="125" t="s">
        <v>980</v>
      </c>
      <c r="G661" s="126" t="s">
        <v>981</v>
      </c>
      <c r="H661" s="127">
        <v>1</v>
      </c>
      <c r="I661" s="128"/>
      <c r="J661" s="129">
        <f>ROUND(I661*H661,2)</f>
        <v>0</v>
      </c>
      <c r="K661" s="125" t="s">
        <v>19</v>
      </c>
      <c r="L661" s="33"/>
      <c r="M661" s="130" t="s">
        <v>19</v>
      </c>
      <c r="N661" s="131" t="s">
        <v>44</v>
      </c>
      <c r="P661" s="132">
        <f>O661*H661</f>
        <v>0</v>
      </c>
      <c r="Q661" s="132">
        <v>0</v>
      </c>
      <c r="R661" s="132">
        <f>Q661*H661</f>
        <v>0</v>
      </c>
      <c r="S661" s="132">
        <v>0</v>
      </c>
      <c r="T661" s="133">
        <f>S661*H661</f>
        <v>0</v>
      </c>
      <c r="AR661" s="134" t="s">
        <v>272</v>
      </c>
      <c r="AT661" s="134" t="s">
        <v>156</v>
      </c>
      <c r="AU661" s="134" t="s">
        <v>154</v>
      </c>
      <c r="AY661" s="18" t="s">
        <v>153</v>
      </c>
      <c r="BE661" s="135">
        <f>IF(N661="základní",J661,0)</f>
        <v>0</v>
      </c>
      <c r="BF661" s="135">
        <f>IF(N661="snížená",J661,0)</f>
        <v>0</v>
      </c>
      <c r="BG661" s="135">
        <f>IF(N661="zákl. přenesená",J661,0)</f>
        <v>0</v>
      </c>
      <c r="BH661" s="135">
        <f>IF(N661="sníž. přenesená",J661,0)</f>
        <v>0</v>
      </c>
      <c r="BI661" s="135">
        <f>IF(N661="nulová",J661,0)</f>
        <v>0</v>
      </c>
      <c r="BJ661" s="18" t="s">
        <v>78</v>
      </c>
      <c r="BK661" s="135">
        <f>ROUND(I661*H661,2)</f>
        <v>0</v>
      </c>
      <c r="BL661" s="18" t="s">
        <v>272</v>
      </c>
      <c r="BM661" s="134" t="s">
        <v>982</v>
      </c>
    </row>
    <row r="662" spans="2:65" s="12" customFormat="1" ht="20.399999999999999">
      <c r="B662" s="140"/>
      <c r="D662" s="141" t="s">
        <v>165</v>
      </c>
      <c r="E662" s="142" t="s">
        <v>19</v>
      </c>
      <c r="F662" s="143" t="s">
        <v>983</v>
      </c>
      <c r="H662" s="142" t="s">
        <v>19</v>
      </c>
      <c r="I662" s="144"/>
      <c r="L662" s="140"/>
      <c r="M662" s="145"/>
      <c r="T662" s="146"/>
      <c r="AT662" s="142" t="s">
        <v>165</v>
      </c>
      <c r="AU662" s="142" t="s">
        <v>154</v>
      </c>
      <c r="AV662" s="12" t="s">
        <v>78</v>
      </c>
      <c r="AW662" s="12" t="s">
        <v>33</v>
      </c>
      <c r="AX662" s="12" t="s">
        <v>73</v>
      </c>
      <c r="AY662" s="142" t="s">
        <v>153</v>
      </c>
    </row>
    <row r="663" spans="2:65" s="13" customFormat="1">
      <c r="B663" s="147"/>
      <c r="D663" s="141" t="s">
        <v>165</v>
      </c>
      <c r="E663" s="148" t="s">
        <v>19</v>
      </c>
      <c r="F663" s="149" t="s">
        <v>78</v>
      </c>
      <c r="H663" s="150">
        <v>1</v>
      </c>
      <c r="I663" s="151"/>
      <c r="L663" s="147"/>
      <c r="M663" s="152"/>
      <c r="T663" s="153"/>
      <c r="AT663" s="148" t="s">
        <v>165</v>
      </c>
      <c r="AU663" s="148" t="s">
        <v>154</v>
      </c>
      <c r="AV663" s="13" t="s">
        <v>80</v>
      </c>
      <c r="AW663" s="13" t="s">
        <v>33</v>
      </c>
      <c r="AX663" s="13" t="s">
        <v>78</v>
      </c>
      <c r="AY663" s="148" t="s">
        <v>153</v>
      </c>
    </row>
    <row r="664" spans="2:65" s="1" customFormat="1" ht="24.15" customHeight="1">
      <c r="B664" s="33"/>
      <c r="C664" s="123" t="s">
        <v>984</v>
      </c>
      <c r="D664" s="123" t="s">
        <v>156</v>
      </c>
      <c r="E664" s="124" t="s">
        <v>985</v>
      </c>
      <c r="F664" s="125" t="s">
        <v>986</v>
      </c>
      <c r="G664" s="126" t="s">
        <v>981</v>
      </c>
      <c r="H664" s="127">
        <v>1</v>
      </c>
      <c r="I664" s="128"/>
      <c r="J664" s="129">
        <f>ROUND(I664*H664,2)</f>
        <v>0</v>
      </c>
      <c r="K664" s="125" t="s">
        <v>19</v>
      </c>
      <c r="L664" s="33"/>
      <c r="M664" s="130" t="s">
        <v>19</v>
      </c>
      <c r="N664" s="131" t="s">
        <v>44</v>
      </c>
      <c r="P664" s="132">
        <f>O664*H664</f>
        <v>0</v>
      </c>
      <c r="Q664" s="132">
        <v>0</v>
      </c>
      <c r="R664" s="132">
        <f>Q664*H664</f>
        <v>0</v>
      </c>
      <c r="S664" s="132">
        <v>0</v>
      </c>
      <c r="T664" s="133">
        <f>S664*H664</f>
        <v>0</v>
      </c>
      <c r="AR664" s="134" t="s">
        <v>272</v>
      </c>
      <c r="AT664" s="134" t="s">
        <v>156</v>
      </c>
      <c r="AU664" s="134" t="s">
        <v>154</v>
      </c>
      <c r="AY664" s="18" t="s">
        <v>153</v>
      </c>
      <c r="BE664" s="135">
        <f>IF(N664="základní",J664,0)</f>
        <v>0</v>
      </c>
      <c r="BF664" s="135">
        <f>IF(N664="snížená",J664,0)</f>
        <v>0</v>
      </c>
      <c r="BG664" s="135">
        <f>IF(N664="zákl. přenesená",J664,0)</f>
        <v>0</v>
      </c>
      <c r="BH664" s="135">
        <f>IF(N664="sníž. přenesená",J664,0)</f>
        <v>0</v>
      </c>
      <c r="BI664" s="135">
        <f>IF(N664="nulová",J664,0)</f>
        <v>0</v>
      </c>
      <c r="BJ664" s="18" t="s">
        <v>78</v>
      </c>
      <c r="BK664" s="135">
        <f>ROUND(I664*H664,2)</f>
        <v>0</v>
      </c>
      <c r="BL664" s="18" t="s">
        <v>272</v>
      </c>
      <c r="BM664" s="134" t="s">
        <v>987</v>
      </c>
    </row>
    <row r="665" spans="2:65" s="11" customFormat="1" ht="22.95" customHeight="1">
      <c r="B665" s="111"/>
      <c r="D665" s="112" t="s">
        <v>72</v>
      </c>
      <c r="E665" s="121" t="s">
        <v>988</v>
      </c>
      <c r="F665" s="121" t="s">
        <v>989</v>
      </c>
      <c r="I665" s="114"/>
      <c r="J665" s="122">
        <f>BK665</f>
        <v>0</v>
      </c>
      <c r="L665" s="111"/>
      <c r="M665" s="116"/>
      <c r="P665" s="117">
        <f>SUM(P666:P770)</f>
        <v>0</v>
      </c>
      <c r="R665" s="117">
        <f>SUM(R666:R770)</f>
        <v>0.36335000000000001</v>
      </c>
      <c r="T665" s="118">
        <f>SUM(T666:T770)</f>
        <v>0.11118</v>
      </c>
      <c r="AR665" s="112" t="s">
        <v>80</v>
      </c>
      <c r="AT665" s="119" t="s">
        <v>72</v>
      </c>
      <c r="AU665" s="119" t="s">
        <v>78</v>
      </c>
      <c r="AY665" s="112" t="s">
        <v>153</v>
      </c>
      <c r="BK665" s="120">
        <f>SUM(BK666:BK770)</f>
        <v>0</v>
      </c>
    </row>
    <row r="666" spans="2:65" s="1" customFormat="1" ht="49.2" customHeight="1">
      <c r="B666" s="33"/>
      <c r="C666" s="123" t="s">
        <v>990</v>
      </c>
      <c r="D666" s="123" t="s">
        <v>156</v>
      </c>
      <c r="E666" s="124" t="s">
        <v>991</v>
      </c>
      <c r="F666" s="125" t="s">
        <v>992</v>
      </c>
      <c r="G666" s="126" t="s">
        <v>237</v>
      </c>
      <c r="H666" s="127">
        <v>1</v>
      </c>
      <c r="I666" s="128"/>
      <c r="J666" s="129">
        <f>ROUND(I666*H666,2)</f>
        <v>0</v>
      </c>
      <c r="K666" s="125" t="s">
        <v>19</v>
      </c>
      <c r="L666" s="33"/>
      <c r="M666" s="130" t="s">
        <v>19</v>
      </c>
      <c r="N666" s="131" t="s">
        <v>44</v>
      </c>
      <c r="P666" s="132">
        <f>O666*H666</f>
        <v>0</v>
      </c>
      <c r="Q666" s="132">
        <v>0</v>
      </c>
      <c r="R666" s="132">
        <f>Q666*H666</f>
        <v>0</v>
      </c>
      <c r="S666" s="132">
        <v>0</v>
      </c>
      <c r="T666" s="133">
        <f>S666*H666</f>
        <v>0</v>
      </c>
      <c r="AR666" s="134" t="s">
        <v>272</v>
      </c>
      <c r="AT666" s="134" t="s">
        <v>156</v>
      </c>
      <c r="AU666" s="134" t="s">
        <v>80</v>
      </c>
      <c r="AY666" s="18" t="s">
        <v>153</v>
      </c>
      <c r="BE666" s="135">
        <f>IF(N666="základní",J666,0)</f>
        <v>0</v>
      </c>
      <c r="BF666" s="135">
        <f>IF(N666="snížená",J666,0)</f>
        <v>0</v>
      </c>
      <c r="BG666" s="135">
        <f>IF(N666="zákl. přenesená",J666,0)</f>
        <v>0</v>
      </c>
      <c r="BH666" s="135">
        <f>IF(N666="sníž. přenesená",J666,0)</f>
        <v>0</v>
      </c>
      <c r="BI666" s="135">
        <f>IF(N666="nulová",J666,0)</f>
        <v>0</v>
      </c>
      <c r="BJ666" s="18" t="s">
        <v>78</v>
      </c>
      <c r="BK666" s="135">
        <f>ROUND(I666*H666,2)</f>
        <v>0</v>
      </c>
      <c r="BL666" s="18" t="s">
        <v>272</v>
      </c>
      <c r="BM666" s="134" t="s">
        <v>993</v>
      </c>
    </row>
    <row r="667" spans="2:65" s="1" customFormat="1" ht="44.25" customHeight="1">
      <c r="B667" s="33"/>
      <c r="C667" s="123" t="s">
        <v>994</v>
      </c>
      <c r="D667" s="123" t="s">
        <v>156</v>
      </c>
      <c r="E667" s="124" t="s">
        <v>995</v>
      </c>
      <c r="F667" s="125" t="s">
        <v>996</v>
      </c>
      <c r="G667" s="126" t="s">
        <v>237</v>
      </c>
      <c r="H667" s="127">
        <v>1</v>
      </c>
      <c r="I667" s="128"/>
      <c r="J667" s="129">
        <f>ROUND(I667*H667,2)</f>
        <v>0</v>
      </c>
      <c r="K667" s="125" t="s">
        <v>19</v>
      </c>
      <c r="L667" s="33"/>
      <c r="M667" s="130" t="s">
        <v>19</v>
      </c>
      <c r="N667" s="131" t="s">
        <v>44</v>
      </c>
      <c r="P667" s="132">
        <f>O667*H667</f>
        <v>0</v>
      </c>
      <c r="Q667" s="132">
        <v>0</v>
      </c>
      <c r="R667" s="132">
        <f>Q667*H667</f>
        <v>0</v>
      </c>
      <c r="S667" s="132">
        <v>0</v>
      </c>
      <c r="T667" s="133">
        <f>S667*H667</f>
        <v>0</v>
      </c>
      <c r="AR667" s="134" t="s">
        <v>272</v>
      </c>
      <c r="AT667" s="134" t="s">
        <v>156</v>
      </c>
      <c r="AU667" s="134" t="s">
        <v>80</v>
      </c>
      <c r="AY667" s="18" t="s">
        <v>153</v>
      </c>
      <c r="BE667" s="135">
        <f>IF(N667="základní",J667,0)</f>
        <v>0</v>
      </c>
      <c r="BF667" s="135">
        <f>IF(N667="snížená",J667,0)</f>
        <v>0</v>
      </c>
      <c r="BG667" s="135">
        <f>IF(N667="zákl. přenesená",J667,0)</f>
        <v>0</v>
      </c>
      <c r="BH667" s="135">
        <f>IF(N667="sníž. přenesená",J667,0)</f>
        <v>0</v>
      </c>
      <c r="BI667" s="135">
        <f>IF(N667="nulová",J667,0)</f>
        <v>0</v>
      </c>
      <c r="BJ667" s="18" t="s">
        <v>78</v>
      </c>
      <c r="BK667" s="135">
        <f>ROUND(I667*H667,2)</f>
        <v>0</v>
      </c>
      <c r="BL667" s="18" t="s">
        <v>272</v>
      </c>
      <c r="BM667" s="134" t="s">
        <v>997</v>
      </c>
    </row>
    <row r="668" spans="2:65" s="1" customFormat="1" ht="33" customHeight="1">
      <c r="B668" s="33"/>
      <c r="C668" s="123" t="s">
        <v>998</v>
      </c>
      <c r="D668" s="123" t="s">
        <v>156</v>
      </c>
      <c r="E668" s="124" t="s">
        <v>999</v>
      </c>
      <c r="F668" s="125" t="s">
        <v>1000</v>
      </c>
      <c r="G668" s="126" t="s">
        <v>237</v>
      </c>
      <c r="H668" s="127">
        <v>2</v>
      </c>
      <c r="I668" s="128"/>
      <c r="J668" s="129">
        <f>ROUND(I668*H668,2)</f>
        <v>0</v>
      </c>
      <c r="K668" s="125" t="s">
        <v>160</v>
      </c>
      <c r="L668" s="33"/>
      <c r="M668" s="130" t="s">
        <v>19</v>
      </c>
      <c r="N668" s="131" t="s">
        <v>44</v>
      </c>
      <c r="P668" s="132">
        <f>O668*H668</f>
        <v>0</v>
      </c>
      <c r="Q668" s="132">
        <v>0</v>
      </c>
      <c r="R668" s="132">
        <f>Q668*H668</f>
        <v>0</v>
      </c>
      <c r="S668" s="132">
        <v>0</v>
      </c>
      <c r="T668" s="133">
        <f>S668*H668</f>
        <v>0</v>
      </c>
      <c r="AR668" s="134" t="s">
        <v>272</v>
      </c>
      <c r="AT668" s="134" t="s">
        <v>156</v>
      </c>
      <c r="AU668" s="134" t="s">
        <v>80</v>
      </c>
      <c r="AY668" s="18" t="s">
        <v>153</v>
      </c>
      <c r="BE668" s="135">
        <f>IF(N668="základní",J668,0)</f>
        <v>0</v>
      </c>
      <c r="BF668" s="135">
        <f>IF(N668="snížená",J668,0)</f>
        <v>0</v>
      </c>
      <c r="BG668" s="135">
        <f>IF(N668="zákl. přenesená",J668,0)</f>
        <v>0</v>
      </c>
      <c r="BH668" s="135">
        <f>IF(N668="sníž. přenesená",J668,0)</f>
        <v>0</v>
      </c>
      <c r="BI668" s="135">
        <f>IF(N668="nulová",J668,0)</f>
        <v>0</v>
      </c>
      <c r="BJ668" s="18" t="s">
        <v>78</v>
      </c>
      <c r="BK668" s="135">
        <f>ROUND(I668*H668,2)</f>
        <v>0</v>
      </c>
      <c r="BL668" s="18" t="s">
        <v>272</v>
      </c>
      <c r="BM668" s="134" t="s">
        <v>1001</v>
      </c>
    </row>
    <row r="669" spans="2:65" s="1" customFormat="1">
      <c r="B669" s="33"/>
      <c r="D669" s="136" t="s">
        <v>163</v>
      </c>
      <c r="F669" s="137" t="s">
        <v>1002</v>
      </c>
      <c r="I669" s="138"/>
      <c r="L669" s="33"/>
      <c r="M669" s="139"/>
      <c r="T669" s="54"/>
      <c r="AT669" s="18" t="s">
        <v>163</v>
      </c>
      <c r="AU669" s="18" t="s">
        <v>80</v>
      </c>
    </row>
    <row r="670" spans="2:65" s="1" customFormat="1" ht="33" customHeight="1">
      <c r="B670" s="33"/>
      <c r="C670" s="123" t="s">
        <v>1003</v>
      </c>
      <c r="D670" s="123" t="s">
        <v>156</v>
      </c>
      <c r="E670" s="124" t="s">
        <v>1004</v>
      </c>
      <c r="F670" s="125" t="s">
        <v>1005</v>
      </c>
      <c r="G670" s="126" t="s">
        <v>237</v>
      </c>
      <c r="H670" s="127">
        <v>1</v>
      </c>
      <c r="I670" s="128"/>
      <c r="J670" s="129">
        <f>ROUND(I670*H670,2)</f>
        <v>0</v>
      </c>
      <c r="K670" s="125" t="s">
        <v>160</v>
      </c>
      <c r="L670" s="33"/>
      <c r="M670" s="130" t="s">
        <v>19</v>
      </c>
      <c r="N670" s="131" t="s">
        <v>44</v>
      </c>
      <c r="P670" s="132">
        <f>O670*H670</f>
        <v>0</v>
      </c>
      <c r="Q670" s="132">
        <v>0</v>
      </c>
      <c r="R670" s="132">
        <f>Q670*H670</f>
        <v>0</v>
      </c>
      <c r="S670" s="132">
        <v>0</v>
      </c>
      <c r="T670" s="133">
        <f>S670*H670</f>
        <v>0</v>
      </c>
      <c r="AR670" s="134" t="s">
        <v>272</v>
      </c>
      <c r="AT670" s="134" t="s">
        <v>156</v>
      </c>
      <c r="AU670" s="134" t="s">
        <v>80</v>
      </c>
      <c r="AY670" s="18" t="s">
        <v>153</v>
      </c>
      <c r="BE670" s="135">
        <f>IF(N670="základní",J670,0)</f>
        <v>0</v>
      </c>
      <c r="BF670" s="135">
        <f>IF(N670="snížená",J670,0)</f>
        <v>0</v>
      </c>
      <c r="BG670" s="135">
        <f>IF(N670="zákl. přenesená",J670,0)</f>
        <v>0</v>
      </c>
      <c r="BH670" s="135">
        <f>IF(N670="sníž. přenesená",J670,0)</f>
        <v>0</v>
      </c>
      <c r="BI670" s="135">
        <f>IF(N670="nulová",J670,0)</f>
        <v>0</v>
      </c>
      <c r="BJ670" s="18" t="s">
        <v>78</v>
      </c>
      <c r="BK670" s="135">
        <f>ROUND(I670*H670,2)</f>
        <v>0</v>
      </c>
      <c r="BL670" s="18" t="s">
        <v>272</v>
      </c>
      <c r="BM670" s="134" t="s">
        <v>1006</v>
      </c>
    </row>
    <row r="671" spans="2:65" s="1" customFormat="1">
      <c r="B671" s="33"/>
      <c r="D671" s="136" t="s">
        <v>163</v>
      </c>
      <c r="F671" s="137" t="s">
        <v>1007</v>
      </c>
      <c r="I671" s="138"/>
      <c r="L671" s="33"/>
      <c r="M671" s="139"/>
      <c r="T671" s="54"/>
      <c r="AT671" s="18" t="s">
        <v>163</v>
      </c>
      <c r="AU671" s="18" t="s">
        <v>80</v>
      </c>
    </row>
    <row r="672" spans="2:65" s="1" customFormat="1" ht="16.5" customHeight="1">
      <c r="B672" s="33"/>
      <c r="C672" s="161" t="s">
        <v>1008</v>
      </c>
      <c r="D672" s="161" t="s">
        <v>347</v>
      </c>
      <c r="E672" s="162" t="s">
        <v>1009</v>
      </c>
      <c r="F672" s="163" t="s">
        <v>1010</v>
      </c>
      <c r="G672" s="164" t="s">
        <v>237</v>
      </c>
      <c r="H672" s="165">
        <v>1</v>
      </c>
      <c r="I672" s="166"/>
      <c r="J672" s="167">
        <f>ROUND(I672*H672,2)</f>
        <v>0</v>
      </c>
      <c r="K672" s="163" t="s">
        <v>19</v>
      </c>
      <c r="L672" s="168"/>
      <c r="M672" s="169" t="s">
        <v>19</v>
      </c>
      <c r="N672" s="170" t="s">
        <v>44</v>
      </c>
      <c r="P672" s="132">
        <f>O672*H672</f>
        <v>0</v>
      </c>
      <c r="Q672" s="132">
        <v>0</v>
      </c>
      <c r="R672" s="132">
        <f>Q672*H672</f>
        <v>0</v>
      </c>
      <c r="S672" s="132">
        <v>0</v>
      </c>
      <c r="T672" s="133">
        <f>S672*H672</f>
        <v>0</v>
      </c>
      <c r="AR672" s="134" t="s">
        <v>382</v>
      </c>
      <c r="AT672" s="134" t="s">
        <v>347</v>
      </c>
      <c r="AU672" s="134" t="s">
        <v>80</v>
      </c>
      <c r="AY672" s="18" t="s">
        <v>153</v>
      </c>
      <c r="BE672" s="135">
        <f>IF(N672="základní",J672,0)</f>
        <v>0</v>
      </c>
      <c r="BF672" s="135">
        <f>IF(N672="snížená",J672,0)</f>
        <v>0</v>
      </c>
      <c r="BG672" s="135">
        <f>IF(N672="zákl. přenesená",J672,0)</f>
        <v>0</v>
      </c>
      <c r="BH672" s="135">
        <f>IF(N672="sníž. přenesená",J672,0)</f>
        <v>0</v>
      </c>
      <c r="BI672" s="135">
        <f>IF(N672="nulová",J672,0)</f>
        <v>0</v>
      </c>
      <c r="BJ672" s="18" t="s">
        <v>78</v>
      </c>
      <c r="BK672" s="135">
        <f>ROUND(I672*H672,2)</f>
        <v>0</v>
      </c>
      <c r="BL672" s="18" t="s">
        <v>272</v>
      </c>
      <c r="BM672" s="134" t="s">
        <v>1011</v>
      </c>
    </row>
    <row r="673" spans="2:65" s="1" customFormat="1" ht="24.15" customHeight="1">
      <c r="B673" s="33"/>
      <c r="C673" s="161" t="s">
        <v>1012</v>
      </c>
      <c r="D673" s="161" t="s">
        <v>347</v>
      </c>
      <c r="E673" s="162" t="s">
        <v>1013</v>
      </c>
      <c r="F673" s="163" t="s">
        <v>1014</v>
      </c>
      <c r="G673" s="164" t="s">
        <v>237</v>
      </c>
      <c r="H673" s="165">
        <v>1</v>
      </c>
      <c r="I673" s="166"/>
      <c r="J673" s="167">
        <f>ROUND(I673*H673,2)</f>
        <v>0</v>
      </c>
      <c r="K673" s="163" t="s">
        <v>19</v>
      </c>
      <c r="L673" s="168"/>
      <c r="M673" s="169" t="s">
        <v>19</v>
      </c>
      <c r="N673" s="170" t="s">
        <v>44</v>
      </c>
      <c r="P673" s="132">
        <f>O673*H673</f>
        <v>0</v>
      </c>
      <c r="Q673" s="132">
        <v>0</v>
      </c>
      <c r="R673" s="132">
        <f>Q673*H673</f>
        <v>0</v>
      </c>
      <c r="S673" s="132">
        <v>0</v>
      </c>
      <c r="T673" s="133">
        <f>S673*H673</f>
        <v>0</v>
      </c>
      <c r="AR673" s="134" t="s">
        <v>382</v>
      </c>
      <c r="AT673" s="134" t="s">
        <v>347</v>
      </c>
      <c r="AU673" s="134" t="s">
        <v>80</v>
      </c>
      <c r="AY673" s="18" t="s">
        <v>153</v>
      </c>
      <c r="BE673" s="135">
        <f>IF(N673="základní",J673,0)</f>
        <v>0</v>
      </c>
      <c r="BF673" s="135">
        <f>IF(N673="snížená",J673,0)</f>
        <v>0</v>
      </c>
      <c r="BG673" s="135">
        <f>IF(N673="zákl. přenesená",J673,0)</f>
        <v>0</v>
      </c>
      <c r="BH673" s="135">
        <f>IF(N673="sníž. přenesená",J673,0)</f>
        <v>0</v>
      </c>
      <c r="BI673" s="135">
        <f>IF(N673="nulová",J673,0)</f>
        <v>0</v>
      </c>
      <c r="BJ673" s="18" t="s">
        <v>78</v>
      </c>
      <c r="BK673" s="135">
        <f>ROUND(I673*H673,2)</f>
        <v>0</v>
      </c>
      <c r="BL673" s="18" t="s">
        <v>272</v>
      </c>
      <c r="BM673" s="134" t="s">
        <v>1015</v>
      </c>
    </row>
    <row r="674" spans="2:65" s="1" customFormat="1" ht="33" customHeight="1">
      <c r="B674" s="33"/>
      <c r="C674" s="123" t="s">
        <v>1016</v>
      </c>
      <c r="D674" s="123" t="s">
        <v>156</v>
      </c>
      <c r="E674" s="124" t="s">
        <v>1017</v>
      </c>
      <c r="F674" s="125" t="s">
        <v>1018</v>
      </c>
      <c r="G674" s="126" t="s">
        <v>237</v>
      </c>
      <c r="H674" s="127">
        <v>160</v>
      </c>
      <c r="I674" s="128"/>
      <c r="J674" s="129">
        <f>ROUND(I674*H674,2)</f>
        <v>0</v>
      </c>
      <c r="K674" s="125" t="s">
        <v>160</v>
      </c>
      <c r="L674" s="33"/>
      <c r="M674" s="130" t="s">
        <v>19</v>
      </c>
      <c r="N674" s="131" t="s">
        <v>44</v>
      </c>
      <c r="P674" s="132">
        <f>O674*H674</f>
        <v>0</v>
      </c>
      <c r="Q674" s="132">
        <v>0</v>
      </c>
      <c r="R674" s="132">
        <f>Q674*H674</f>
        <v>0</v>
      </c>
      <c r="S674" s="132">
        <v>0</v>
      </c>
      <c r="T674" s="133">
        <f>S674*H674</f>
        <v>0</v>
      </c>
      <c r="AR674" s="134" t="s">
        <v>272</v>
      </c>
      <c r="AT674" s="134" t="s">
        <v>156</v>
      </c>
      <c r="AU674" s="134" t="s">
        <v>80</v>
      </c>
      <c r="AY674" s="18" t="s">
        <v>153</v>
      </c>
      <c r="BE674" s="135">
        <f>IF(N674="základní",J674,0)</f>
        <v>0</v>
      </c>
      <c r="BF674" s="135">
        <f>IF(N674="snížená",J674,0)</f>
        <v>0</v>
      </c>
      <c r="BG674" s="135">
        <f>IF(N674="zákl. přenesená",J674,0)</f>
        <v>0</v>
      </c>
      <c r="BH674" s="135">
        <f>IF(N674="sníž. přenesená",J674,0)</f>
        <v>0</v>
      </c>
      <c r="BI674" s="135">
        <f>IF(N674="nulová",J674,0)</f>
        <v>0</v>
      </c>
      <c r="BJ674" s="18" t="s">
        <v>78</v>
      </c>
      <c r="BK674" s="135">
        <f>ROUND(I674*H674,2)</f>
        <v>0</v>
      </c>
      <c r="BL674" s="18" t="s">
        <v>272</v>
      </c>
      <c r="BM674" s="134" t="s">
        <v>1019</v>
      </c>
    </row>
    <row r="675" spans="2:65" s="1" customFormat="1">
      <c r="B675" s="33"/>
      <c r="D675" s="136" t="s">
        <v>163</v>
      </c>
      <c r="F675" s="137" t="s">
        <v>1020</v>
      </c>
      <c r="I675" s="138"/>
      <c r="L675" s="33"/>
      <c r="M675" s="139"/>
      <c r="T675" s="54"/>
      <c r="AT675" s="18" t="s">
        <v>163</v>
      </c>
      <c r="AU675" s="18" t="s">
        <v>80</v>
      </c>
    </row>
    <row r="676" spans="2:65" s="1" customFormat="1" ht="33" customHeight="1">
      <c r="B676" s="33"/>
      <c r="C676" s="123" t="s">
        <v>1021</v>
      </c>
      <c r="D676" s="123" t="s">
        <v>156</v>
      </c>
      <c r="E676" s="124" t="s">
        <v>1022</v>
      </c>
      <c r="F676" s="125" t="s">
        <v>1023</v>
      </c>
      <c r="G676" s="126" t="s">
        <v>237</v>
      </c>
      <c r="H676" s="127">
        <v>40</v>
      </c>
      <c r="I676" s="128"/>
      <c r="J676" s="129">
        <f>ROUND(I676*H676,2)</f>
        <v>0</v>
      </c>
      <c r="K676" s="125" t="s">
        <v>160</v>
      </c>
      <c r="L676" s="33"/>
      <c r="M676" s="130" t="s">
        <v>19</v>
      </c>
      <c r="N676" s="131" t="s">
        <v>44</v>
      </c>
      <c r="P676" s="132">
        <f>O676*H676</f>
        <v>0</v>
      </c>
      <c r="Q676" s="132">
        <v>0</v>
      </c>
      <c r="R676" s="132">
        <f>Q676*H676</f>
        <v>0</v>
      </c>
      <c r="S676" s="132">
        <v>0</v>
      </c>
      <c r="T676" s="133">
        <f>S676*H676</f>
        <v>0</v>
      </c>
      <c r="AR676" s="134" t="s">
        <v>272</v>
      </c>
      <c r="AT676" s="134" t="s">
        <v>156</v>
      </c>
      <c r="AU676" s="134" t="s">
        <v>80</v>
      </c>
      <c r="AY676" s="18" t="s">
        <v>153</v>
      </c>
      <c r="BE676" s="135">
        <f>IF(N676="základní",J676,0)</f>
        <v>0</v>
      </c>
      <c r="BF676" s="135">
        <f>IF(N676="snížená",J676,0)</f>
        <v>0</v>
      </c>
      <c r="BG676" s="135">
        <f>IF(N676="zákl. přenesená",J676,0)</f>
        <v>0</v>
      </c>
      <c r="BH676" s="135">
        <f>IF(N676="sníž. přenesená",J676,0)</f>
        <v>0</v>
      </c>
      <c r="BI676" s="135">
        <f>IF(N676="nulová",J676,0)</f>
        <v>0</v>
      </c>
      <c r="BJ676" s="18" t="s">
        <v>78</v>
      </c>
      <c r="BK676" s="135">
        <f>ROUND(I676*H676,2)</f>
        <v>0</v>
      </c>
      <c r="BL676" s="18" t="s">
        <v>272</v>
      </c>
      <c r="BM676" s="134" t="s">
        <v>1024</v>
      </c>
    </row>
    <row r="677" spans="2:65" s="1" customFormat="1">
      <c r="B677" s="33"/>
      <c r="D677" s="136" t="s">
        <v>163</v>
      </c>
      <c r="F677" s="137" t="s">
        <v>1025</v>
      </c>
      <c r="I677" s="138"/>
      <c r="L677" s="33"/>
      <c r="M677" s="139"/>
      <c r="T677" s="54"/>
      <c r="AT677" s="18" t="s">
        <v>163</v>
      </c>
      <c r="AU677" s="18" t="s">
        <v>80</v>
      </c>
    </row>
    <row r="678" spans="2:65" s="1" customFormat="1" ht="24.15" customHeight="1">
      <c r="B678" s="33"/>
      <c r="C678" s="161" t="s">
        <v>1026</v>
      </c>
      <c r="D678" s="161" t="s">
        <v>347</v>
      </c>
      <c r="E678" s="162" t="s">
        <v>1027</v>
      </c>
      <c r="F678" s="163" t="s">
        <v>1028</v>
      </c>
      <c r="G678" s="164" t="s">
        <v>981</v>
      </c>
      <c r="H678" s="165">
        <v>100</v>
      </c>
      <c r="I678" s="166"/>
      <c r="J678" s="167">
        <f>ROUND(I678*H678,2)</f>
        <v>0</v>
      </c>
      <c r="K678" s="163" t="s">
        <v>19</v>
      </c>
      <c r="L678" s="168"/>
      <c r="M678" s="169" t="s">
        <v>19</v>
      </c>
      <c r="N678" s="170" t="s">
        <v>44</v>
      </c>
      <c r="P678" s="132">
        <f>O678*H678</f>
        <v>0</v>
      </c>
      <c r="Q678" s="132">
        <v>0</v>
      </c>
      <c r="R678" s="132">
        <f>Q678*H678</f>
        <v>0</v>
      </c>
      <c r="S678" s="132">
        <v>0</v>
      </c>
      <c r="T678" s="133">
        <f>S678*H678</f>
        <v>0</v>
      </c>
      <c r="AR678" s="134" t="s">
        <v>382</v>
      </c>
      <c r="AT678" s="134" t="s">
        <v>347</v>
      </c>
      <c r="AU678" s="134" t="s">
        <v>80</v>
      </c>
      <c r="AY678" s="18" t="s">
        <v>153</v>
      </c>
      <c r="BE678" s="135">
        <f>IF(N678="základní",J678,0)</f>
        <v>0</v>
      </c>
      <c r="BF678" s="135">
        <f>IF(N678="snížená",J678,0)</f>
        <v>0</v>
      </c>
      <c r="BG678" s="135">
        <f>IF(N678="zákl. přenesená",J678,0)</f>
        <v>0</v>
      </c>
      <c r="BH678" s="135">
        <f>IF(N678="sníž. přenesená",J678,0)</f>
        <v>0</v>
      </c>
      <c r="BI678" s="135">
        <f>IF(N678="nulová",J678,0)</f>
        <v>0</v>
      </c>
      <c r="BJ678" s="18" t="s">
        <v>78</v>
      </c>
      <c r="BK678" s="135">
        <f>ROUND(I678*H678,2)</f>
        <v>0</v>
      </c>
      <c r="BL678" s="18" t="s">
        <v>272</v>
      </c>
      <c r="BM678" s="134" t="s">
        <v>1029</v>
      </c>
    </row>
    <row r="679" spans="2:65" s="1" customFormat="1" ht="16.5" customHeight="1">
      <c r="B679" s="33"/>
      <c r="C679" s="123" t="s">
        <v>1030</v>
      </c>
      <c r="D679" s="123" t="s">
        <v>156</v>
      </c>
      <c r="E679" s="124" t="s">
        <v>1031</v>
      </c>
      <c r="F679" s="125" t="s">
        <v>1032</v>
      </c>
      <c r="G679" s="126" t="s">
        <v>1033</v>
      </c>
      <c r="H679" s="127">
        <v>1</v>
      </c>
      <c r="I679" s="128"/>
      <c r="J679" s="129">
        <f>ROUND(I679*H679,2)</f>
        <v>0</v>
      </c>
      <c r="K679" s="125" t="s">
        <v>19</v>
      </c>
      <c r="L679" s="33"/>
      <c r="M679" s="130" t="s">
        <v>19</v>
      </c>
      <c r="N679" s="131" t="s">
        <v>44</v>
      </c>
      <c r="P679" s="132">
        <f>O679*H679</f>
        <v>0</v>
      </c>
      <c r="Q679" s="132">
        <v>0</v>
      </c>
      <c r="R679" s="132">
        <f>Q679*H679</f>
        <v>0</v>
      </c>
      <c r="S679" s="132">
        <v>0</v>
      </c>
      <c r="T679" s="133">
        <f>S679*H679</f>
        <v>0</v>
      </c>
      <c r="AR679" s="134" t="s">
        <v>272</v>
      </c>
      <c r="AT679" s="134" t="s">
        <v>156</v>
      </c>
      <c r="AU679" s="134" t="s">
        <v>80</v>
      </c>
      <c r="AY679" s="18" t="s">
        <v>153</v>
      </c>
      <c r="BE679" s="135">
        <f>IF(N679="základní",J679,0)</f>
        <v>0</v>
      </c>
      <c r="BF679" s="135">
        <f>IF(N679="snížená",J679,0)</f>
        <v>0</v>
      </c>
      <c r="BG679" s="135">
        <f>IF(N679="zákl. přenesená",J679,0)</f>
        <v>0</v>
      </c>
      <c r="BH679" s="135">
        <f>IF(N679="sníž. přenesená",J679,0)</f>
        <v>0</v>
      </c>
      <c r="BI679" s="135">
        <f>IF(N679="nulová",J679,0)</f>
        <v>0</v>
      </c>
      <c r="BJ679" s="18" t="s">
        <v>78</v>
      </c>
      <c r="BK679" s="135">
        <f>ROUND(I679*H679,2)</f>
        <v>0</v>
      </c>
      <c r="BL679" s="18" t="s">
        <v>272</v>
      </c>
      <c r="BM679" s="134" t="s">
        <v>1034</v>
      </c>
    </row>
    <row r="680" spans="2:65" s="1" customFormat="1" ht="24.15" customHeight="1">
      <c r="B680" s="33"/>
      <c r="C680" s="123" t="s">
        <v>1035</v>
      </c>
      <c r="D680" s="123" t="s">
        <v>156</v>
      </c>
      <c r="E680" s="124" t="s">
        <v>1036</v>
      </c>
      <c r="F680" s="125" t="s">
        <v>1037</v>
      </c>
      <c r="G680" s="126" t="s">
        <v>237</v>
      </c>
      <c r="H680" s="127">
        <v>13</v>
      </c>
      <c r="I680" s="128"/>
      <c r="J680" s="129">
        <f>ROUND(I680*H680,2)</f>
        <v>0</v>
      </c>
      <c r="K680" s="125" t="s">
        <v>160</v>
      </c>
      <c r="L680" s="33"/>
      <c r="M680" s="130" t="s">
        <v>19</v>
      </c>
      <c r="N680" s="131" t="s">
        <v>44</v>
      </c>
      <c r="P680" s="132">
        <f>O680*H680</f>
        <v>0</v>
      </c>
      <c r="Q680" s="132">
        <v>0</v>
      </c>
      <c r="R680" s="132">
        <f>Q680*H680</f>
        <v>0</v>
      </c>
      <c r="S680" s="132">
        <v>8.5999999999999998E-4</v>
      </c>
      <c r="T680" s="133">
        <f>S680*H680</f>
        <v>1.1179999999999999E-2</v>
      </c>
      <c r="AR680" s="134" t="s">
        <v>272</v>
      </c>
      <c r="AT680" s="134" t="s">
        <v>156</v>
      </c>
      <c r="AU680" s="134" t="s">
        <v>80</v>
      </c>
      <c r="AY680" s="18" t="s">
        <v>153</v>
      </c>
      <c r="BE680" s="135">
        <f>IF(N680="základní",J680,0)</f>
        <v>0</v>
      </c>
      <c r="BF680" s="135">
        <f>IF(N680="snížená",J680,0)</f>
        <v>0</v>
      </c>
      <c r="BG680" s="135">
        <f>IF(N680="zákl. přenesená",J680,0)</f>
        <v>0</v>
      </c>
      <c r="BH680" s="135">
        <f>IF(N680="sníž. přenesená",J680,0)</f>
        <v>0</v>
      </c>
      <c r="BI680" s="135">
        <f>IF(N680="nulová",J680,0)</f>
        <v>0</v>
      </c>
      <c r="BJ680" s="18" t="s">
        <v>78</v>
      </c>
      <c r="BK680" s="135">
        <f>ROUND(I680*H680,2)</f>
        <v>0</v>
      </c>
      <c r="BL680" s="18" t="s">
        <v>272</v>
      </c>
      <c r="BM680" s="134" t="s">
        <v>1038</v>
      </c>
    </row>
    <row r="681" spans="2:65" s="1" customFormat="1">
      <c r="B681" s="33"/>
      <c r="D681" s="136" t="s">
        <v>163</v>
      </c>
      <c r="F681" s="137" t="s">
        <v>1039</v>
      </c>
      <c r="I681" s="138"/>
      <c r="L681" s="33"/>
      <c r="M681" s="139"/>
      <c r="T681" s="54"/>
      <c r="AT681" s="18" t="s">
        <v>163</v>
      </c>
      <c r="AU681" s="18" t="s">
        <v>80</v>
      </c>
    </row>
    <row r="682" spans="2:65" s="1" customFormat="1" ht="24.15" customHeight="1">
      <c r="B682" s="33"/>
      <c r="C682" s="123" t="s">
        <v>1040</v>
      </c>
      <c r="D682" s="123" t="s">
        <v>156</v>
      </c>
      <c r="E682" s="124" t="s">
        <v>1041</v>
      </c>
      <c r="F682" s="125" t="s">
        <v>1042</v>
      </c>
      <c r="G682" s="126" t="s">
        <v>397</v>
      </c>
      <c r="H682" s="127">
        <v>50</v>
      </c>
      <c r="I682" s="128"/>
      <c r="J682" s="129">
        <f>ROUND(I682*H682,2)</f>
        <v>0</v>
      </c>
      <c r="K682" s="125" t="s">
        <v>160</v>
      </c>
      <c r="L682" s="33"/>
      <c r="M682" s="130" t="s">
        <v>19</v>
      </c>
      <c r="N682" s="131" t="s">
        <v>44</v>
      </c>
      <c r="P682" s="132">
        <f>O682*H682</f>
        <v>0</v>
      </c>
      <c r="Q682" s="132">
        <v>2.0000000000000002E-5</v>
      </c>
      <c r="R682" s="132">
        <f>Q682*H682</f>
        <v>1E-3</v>
      </c>
      <c r="S682" s="132">
        <v>2E-3</v>
      </c>
      <c r="T682" s="133">
        <f>S682*H682</f>
        <v>0.1</v>
      </c>
      <c r="AR682" s="134" t="s">
        <v>272</v>
      </c>
      <c r="AT682" s="134" t="s">
        <v>156</v>
      </c>
      <c r="AU682" s="134" t="s">
        <v>80</v>
      </c>
      <c r="AY682" s="18" t="s">
        <v>153</v>
      </c>
      <c r="BE682" s="135">
        <f>IF(N682="základní",J682,0)</f>
        <v>0</v>
      </c>
      <c r="BF682" s="135">
        <f>IF(N682="snížená",J682,0)</f>
        <v>0</v>
      </c>
      <c r="BG682" s="135">
        <f>IF(N682="zákl. přenesená",J682,0)</f>
        <v>0</v>
      </c>
      <c r="BH682" s="135">
        <f>IF(N682="sníž. přenesená",J682,0)</f>
        <v>0</v>
      </c>
      <c r="BI682" s="135">
        <f>IF(N682="nulová",J682,0)</f>
        <v>0</v>
      </c>
      <c r="BJ682" s="18" t="s">
        <v>78</v>
      </c>
      <c r="BK682" s="135">
        <f>ROUND(I682*H682,2)</f>
        <v>0</v>
      </c>
      <c r="BL682" s="18" t="s">
        <v>272</v>
      </c>
      <c r="BM682" s="134" t="s">
        <v>1043</v>
      </c>
    </row>
    <row r="683" spans="2:65" s="1" customFormat="1">
      <c r="B683" s="33"/>
      <c r="D683" s="136" t="s">
        <v>163</v>
      </c>
      <c r="F683" s="137" t="s">
        <v>1044</v>
      </c>
      <c r="I683" s="138"/>
      <c r="L683" s="33"/>
      <c r="M683" s="139"/>
      <c r="T683" s="54"/>
      <c r="AT683" s="18" t="s">
        <v>163</v>
      </c>
      <c r="AU683" s="18" t="s">
        <v>80</v>
      </c>
    </row>
    <row r="684" spans="2:65" s="1" customFormat="1" ht="24.15" customHeight="1">
      <c r="B684" s="33"/>
      <c r="C684" s="123" t="s">
        <v>1045</v>
      </c>
      <c r="D684" s="123" t="s">
        <v>156</v>
      </c>
      <c r="E684" s="124" t="s">
        <v>1046</v>
      </c>
      <c r="F684" s="125" t="s">
        <v>1047</v>
      </c>
      <c r="G684" s="126" t="s">
        <v>397</v>
      </c>
      <c r="H684" s="127">
        <v>50</v>
      </c>
      <c r="I684" s="128"/>
      <c r="J684" s="129">
        <f>ROUND(I684*H684,2)</f>
        <v>0</v>
      </c>
      <c r="K684" s="125" t="s">
        <v>160</v>
      </c>
      <c r="L684" s="33"/>
      <c r="M684" s="130" t="s">
        <v>19</v>
      </c>
      <c r="N684" s="131" t="s">
        <v>44</v>
      </c>
      <c r="P684" s="132">
        <f>O684*H684</f>
        <v>0</v>
      </c>
      <c r="Q684" s="132">
        <v>3.5E-4</v>
      </c>
      <c r="R684" s="132">
        <f>Q684*H684</f>
        <v>1.7499999999999998E-2</v>
      </c>
      <c r="S684" s="132">
        <v>0</v>
      </c>
      <c r="T684" s="133">
        <f>S684*H684</f>
        <v>0</v>
      </c>
      <c r="AR684" s="134" t="s">
        <v>272</v>
      </c>
      <c r="AT684" s="134" t="s">
        <v>156</v>
      </c>
      <c r="AU684" s="134" t="s">
        <v>80</v>
      </c>
      <c r="AY684" s="18" t="s">
        <v>153</v>
      </c>
      <c r="BE684" s="135">
        <f>IF(N684="základní",J684,0)</f>
        <v>0</v>
      </c>
      <c r="BF684" s="135">
        <f>IF(N684="snížená",J684,0)</f>
        <v>0</v>
      </c>
      <c r="BG684" s="135">
        <f>IF(N684="zákl. přenesená",J684,0)</f>
        <v>0</v>
      </c>
      <c r="BH684" s="135">
        <f>IF(N684="sníž. přenesená",J684,0)</f>
        <v>0</v>
      </c>
      <c r="BI684" s="135">
        <f>IF(N684="nulová",J684,0)</f>
        <v>0</v>
      </c>
      <c r="BJ684" s="18" t="s">
        <v>78</v>
      </c>
      <c r="BK684" s="135">
        <f>ROUND(I684*H684,2)</f>
        <v>0</v>
      </c>
      <c r="BL684" s="18" t="s">
        <v>272</v>
      </c>
      <c r="BM684" s="134" t="s">
        <v>1048</v>
      </c>
    </row>
    <row r="685" spans="2:65" s="1" customFormat="1">
      <c r="B685" s="33"/>
      <c r="D685" s="136" t="s">
        <v>163</v>
      </c>
      <c r="F685" s="137" t="s">
        <v>1049</v>
      </c>
      <c r="I685" s="138"/>
      <c r="L685" s="33"/>
      <c r="M685" s="139"/>
      <c r="T685" s="54"/>
      <c r="AT685" s="18" t="s">
        <v>163</v>
      </c>
      <c r="AU685" s="18" t="s">
        <v>80</v>
      </c>
    </row>
    <row r="686" spans="2:65" s="1" customFormat="1" ht="21.75" customHeight="1">
      <c r="B686" s="33"/>
      <c r="C686" s="123" t="s">
        <v>1050</v>
      </c>
      <c r="D686" s="123" t="s">
        <v>156</v>
      </c>
      <c r="E686" s="124" t="s">
        <v>1051</v>
      </c>
      <c r="F686" s="125" t="s">
        <v>1052</v>
      </c>
      <c r="G686" s="126" t="s">
        <v>981</v>
      </c>
      <c r="H686" s="127">
        <v>1</v>
      </c>
      <c r="I686" s="128"/>
      <c r="J686" s="129">
        <f>ROUND(I686*H686,2)</f>
        <v>0</v>
      </c>
      <c r="K686" s="125" t="s">
        <v>19</v>
      </c>
      <c r="L686" s="33"/>
      <c r="M686" s="130" t="s">
        <v>19</v>
      </c>
      <c r="N686" s="131" t="s">
        <v>44</v>
      </c>
      <c r="P686" s="132">
        <f>O686*H686</f>
        <v>0</v>
      </c>
      <c r="Q686" s="132">
        <v>0</v>
      </c>
      <c r="R686" s="132">
        <f>Q686*H686</f>
        <v>0</v>
      </c>
      <c r="S686" s="132">
        <v>0</v>
      </c>
      <c r="T686" s="133">
        <f>S686*H686</f>
        <v>0</v>
      </c>
      <c r="AR686" s="134" t="s">
        <v>272</v>
      </c>
      <c r="AT686" s="134" t="s">
        <v>156</v>
      </c>
      <c r="AU686" s="134" t="s">
        <v>80</v>
      </c>
      <c r="AY686" s="18" t="s">
        <v>153</v>
      </c>
      <c r="BE686" s="135">
        <f>IF(N686="základní",J686,0)</f>
        <v>0</v>
      </c>
      <c r="BF686" s="135">
        <f>IF(N686="snížená",J686,0)</f>
        <v>0</v>
      </c>
      <c r="BG686" s="135">
        <f>IF(N686="zákl. přenesená",J686,0)</f>
        <v>0</v>
      </c>
      <c r="BH686" s="135">
        <f>IF(N686="sníž. přenesená",J686,0)</f>
        <v>0</v>
      </c>
      <c r="BI686" s="135">
        <f>IF(N686="nulová",J686,0)</f>
        <v>0</v>
      </c>
      <c r="BJ686" s="18" t="s">
        <v>78</v>
      </c>
      <c r="BK686" s="135">
        <f>ROUND(I686*H686,2)</f>
        <v>0</v>
      </c>
      <c r="BL686" s="18" t="s">
        <v>272</v>
      </c>
      <c r="BM686" s="134" t="s">
        <v>1053</v>
      </c>
    </row>
    <row r="687" spans="2:65" s="1" customFormat="1" ht="24.15" customHeight="1">
      <c r="B687" s="33"/>
      <c r="C687" s="123" t="s">
        <v>1054</v>
      </c>
      <c r="D687" s="123" t="s">
        <v>156</v>
      </c>
      <c r="E687" s="124" t="s">
        <v>1055</v>
      </c>
      <c r="F687" s="125" t="s">
        <v>1056</v>
      </c>
      <c r="G687" s="126" t="s">
        <v>326</v>
      </c>
      <c r="H687" s="127">
        <v>0.1</v>
      </c>
      <c r="I687" s="128"/>
      <c r="J687" s="129">
        <f>ROUND(I687*H687,2)</f>
        <v>0</v>
      </c>
      <c r="K687" s="125" t="s">
        <v>160</v>
      </c>
      <c r="L687" s="33"/>
      <c r="M687" s="130" t="s">
        <v>19</v>
      </c>
      <c r="N687" s="131" t="s">
        <v>44</v>
      </c>
      <c r="P687" s="132">
        <f>O687*H687</f>
        <v>0</v>
      </c>
      <c r="Q687" s="132">
        <v>0</v>
      </c>
      <c r="R687" s="132">
        <f>Q687*H687</f>
        <v>0</v>
      </c>
      <c r="S687" s="132">
        <v>0</v>
      </c>
      <c r="T687" s="133">
        <f>S687*H687</f>
        <v>0</v>
      </c>
      <c r="AR687" s="134" t="s">
        <v>272</v>
      </c>
      <c r="AT687" s="134" t="s">
        <v>156</v>
      </c>
      <c r="AU687" s="134" t="s">
        <v>80</v>
      </c>
      <c r="AY687" s="18" t="s">
        <v>153</v>
      </c>
      <c r="BE687" s="135">
        <f>IF(N687="základní",J687,0)</f>
        <v>0</v>
      </c>
      <c r="BF687" s="135">
        <f>IF(N687="snížená",J687,0)</f>
        <v>0</v>
      </c>
      <c r="BG687" s="135">
        <f>IF(N687="zákl. přenesená",J687,0)</f>
        <v>0</v>
      </c>
      <c r="BH687" s="135">
        <f>IF(N687="sníž. přenesená",J687,0)</f>
        <v>0</v>
      </c>
      <c r="BI687" s="135">
        <f>IF(N687="nulová",J687,0)</f>
        <v>0</v>
      </c>
      <c r="BJ687" s="18" t="s">
        <v>78</v>
      </c>
      <c r="BK687" s="135">
        <f>ROUND(I687*H687,2)</f>
        <v>0</v>
      </c>
      <c r="BL687" s="18" t="s">
        <v>272</v>
      </c>
      <c r="BM687" s="134" t="s">
        <v>1057</v>
      </c>
    </row>
    <row r="688" spans="2:65" s="1" customFormat="1">
      <c r="B688" s="33"/>
      <c r="D688" s="136" t="s">
        <v>163</v>
      </c>
      <c r="F688" s="137" t="s">
        <v>1058</v>
      </c>
      <c r="I688" s="138"/>
      <c r="L688" s="33"/>
      <c r="M688" s="139"/>
      <c r="T688" s="54"/>
      <c r="AT688" s="18" t="s">
        <v>163</v>
      </c>
      <c r="AU688" s="18" t="s">
        <v>80</v>
      </c>
    </row>
    <row r="689" spans="2:65" s="1" customFormat="1" ht="37.950000000000003" customHeight="1">
      <c r="B689" s="33"/>
      <c r="C689" s="123" t="s">
        <v>1059</v>
      </c>
      <c r="D689" s="123" t="s">
        <v>156</v>
      </c>
      <c r="E689" s="124" t="s">
        <v>1060</v>
      </c>
      <c r="F689" s="125" t="s">
        <v>1061</v>
      </c>
      <c r="G689" s="126" t="s">
        <v>326</v>
      </c>
      <c r="H689" s="127">
        <v>0.1</v>
      </c>
      <c r="I689" s="128"/>
      <c r="J689" s="129">
        <f>ROUND(I689*H689,2)</f>
        <v>0</v>
      </c>
      <c r="K689" s="125" t="s">
        <v>160</v>
      </c>
      <c r="L689" s="33"/>
      <c r="M689" s="130" t="s">
        <v>19</v>
      </c>
      <c r="N689" s="131" t="s">
        <v>44</v>
      </c>
      <c r="P689" s="132">
        <f>O689*H689</f>
        <v>0</v>
      </c>
      <c r="Q689" s="132">
        <v>0</v>
      </c>
      <c r="R689" s="132">
        <f>Q689*H689</f>
        <v>0</v>
      </c>
      <c r="S689" s="132">
        <v>0</v>
      </c>
      <c r="T689" s="133">
        <f>S689*H689</f>
        <v>0</v>
      </c>
      <c r="AR689" s="134" t="s">
        <v>272</v>
      </c>
      <c r="AT689" s="134" t="s">
        <v>156</v>
      </c>
      <c r="AU689" s="134" t="s">
        <v>80</v>
      </c>
      <c r="AY689" s="18" t="s">
        <v>153</v>
      </c>
      <c r="BE689" s="135">
        <f>IF(N689="základní",J689,0)</f>
        <v>0</v>
      </c>
      <c r="BF689" s="135">
        <f>IF(N689="snížená",J689,0)</f>
        <v>0</v>
      </c>
      <c r="BG689" s="135">
        <f>IF(N689="zákl. přenesená",J689,0)</f>
        <v>0</v>
      </c>
      <c r="BH689" s="135">
        <f>IF(N689="sníž. přenesená",J689,0)</f>
        <v>0</v>
      </c>
      <c r="BI689" s="135">
        <f>IF(N689="nulová",J689,0)</f>
        <v>0</v>
      </c>
      <c r="BJ689" s="18" t="s">
        <v>78</v>
      </c>
      <c r="BK689" s="135">
        <f>ROUND(I689*H689,2)</f>
        <v>0</v>
      </c>
      <c r="BL689" s="18" t="s">
        <v>272</v>
      </c>
      <c r="BM689" s="134" t="s">
        <v>1062</v>
      </c>
    </row>
    <row r="690" spans="2:65" s="1" customFormat="1">
      <c r="B690" s="33"/>
      <c r="D690" s="136" t="s">
        <v>163</v>
      </c>
      <c r="F690" s="137" t="s">
        <v>1063</v>
      </c>
      <c r="I690" s="138"/>
      <c r="L690" s="33"/>
      <c r="M690" s="139"/>
      <c r="T690" s="54"/>
      <c r="AT690" s="18" t="s">
        <v>163</v>
      </c>
      <c r="AU690" s="18" t="s">
        <v>80</v>
      </c>
    </row>
    <row r="691" spans="2:65" s="1" customFormat="1" ht="49.2" customHeight="1">
      <c r="B691" s="33"/>
      <c r="C691" s="123" t="s">
        <v>1064</v>
      </c>
      <c r="D691" s="123" t="s">
        <v>156</v>
      </c>
      <c r="E691" s="124" t="s">
        <v>1065</v>
      </c>
      <c r="F691" s="125" t="s">
        <v>1066</v>
      </c>
      <c r="G691" s="126" t="s">
        <v>237</v>
      </c>
      <c r="H691" s="127">
        <v>13</v>
      </c>
      <c r="I691" s="128"/>
      <c r="J691" s="129">
        <f>ROUND(I691*H691,2)</f>
        <v>0</v>
      </c>
      <c r="K691" s="125" t="s">
        <v>160</v>
      </c>
      <c r="L691" s="33"/>
      <c r="M691" s="130" t="s">
        <v>19</v>
      </c>
      <c r="N691" s="131" t="s">
        <v>44</v>
      </c>
      <c r="P691" s="132">
        <f>O691*H691</f>
        <v>0</v>
      </c>
      <c r="Q691" s="132">
        <v>0</v>
      </c>
      <c r="R691" s="132">
        <f>Q691*H691</f>
        <v>0</v>
      </c>
      <c r="S691" s="132">
        <v>0</v>
      </c>
      <c r="T691" s="133">
        <f>S691*H691</f>
        <v>0</v>
      </c>
      <c r="AR691" s="134" t="s">
        <v>272</v>
      </c>
      <c r="AT691" s="134" t="s">
        <v>156</v>
      </c>
      <c r="AU691" s="134" t="s">
        <v>80</v>
      </c>
      <c r="AY691" s="18" t="s">
        <v>153</v>
      </c>
      <c r="BE691" s="135">
        <f>IF(N691="základní",J691,0)</f>
        <v>0</v>
      </c>
      <c r="BF691" s="135">
        <f>IF(N691="snížená",J691,0)</f>
        <v>0</v>
      </c>
      <c r="BG691" s="135">
        <f>IF(N691="zákl. přenesená",J691,0)</f>
        <v>0</v>
      </c>
      <c r="BH691" s="135">
        <f>IF(N691="sníž. přenesená",J691,0)</f>
        <v>0</v>
      </c>
      <c r="BI691" s="135">
        <f>IF(N691="nulová",J691,0)</f>
        <v>0</v>
      </c>
      <c r="BJ691" s="18" t="s">
        <v>78</v>
      </c>
      <c r="BK691" s="135">
        <f>ROUND(I691*H691,2)</f>
        <v>0</v>
      </c>
      <c r="BL691" s="18" t="s">
        <v>272</v>
      </c>
      <c r="BM691" s="134" t="s">
        <v>1067</v>
      </c>
    </row>
    <row r="692" spans="2:65" s="1" customFormat="1">
      <c r="B692" s="33"/>
      <c r="D692" s="136" t="s">
        <v>163</v>
      </c>
      <c r="F692" s="137" t="s">
        <v>1068</v>
      </c>
      <c r="I692" s="138"/>
      <c r="L692" s="33"/>
      <c r="M692" s="139"/>
      <c r="T692" s="54"/>
      <c r="AT692" s="18" t="s">
        <v>163</v>
      </c>
      <c r="AU692" s="18" t="s">
        <v>80</v>
      </c>
    </row>
    <row r="693" spans="2:65" s="1" customFormat="1" ht="21.75" customHeight="1">
      <c r="B693" s="33"/>
      <c r="C693" s="161" t="s">
        <v>1069</v>
      </c>
      <c r="D693" s="161" t="s">
        <v>347</v>
      </c>
      <c r="E693" s="162" t="s">
        <v>1070</v>
      </c>
      <c r="F693" s="163" t="s">
        <v>1071</v>
      </c>
      <c r="G693" s="164" t="s">
        <v>237</v>
      </c>
      <c r="H693" s="165">
        <v>6</v>
      </c>
      <c r="I693" s="166"/>
      <c r="J693" s="167">
        <f>ROUND(I693*H693,2)</f>
        <v>0</v>
      </c>
      <c r="K693" s="163" t="s">
        <v>160</v>
      </c>
      <c r="L693" s="168"/>
      <c r="M693" s="169" t="s">
        <v>19</v>
      </c>
      <c r="N693" s="170" t="s">
        <v>44</v>
      </c>
      <c r="P693" s="132">
        <f>O693*H693</f>
        <v>0</v>
      </c>
      <c r="Q693" s="132">
        <v>4.0000000000000003E-5</v>
      </c>
      <c r="R693" s="132">
        <f>Q693*H693</f>
        <v>2.4000000000000003E-4</v>
      </c>
      <c r="S693" s="132">
        <v>0</v>
      </c>
      <c r="T693" s="133">
        <f>S693*H693</f>
        <v>0</v>
      </c>
      <c r="AR693" s="134" t="s">
        <v>382</v>
      </c>
      <c r="AT693" s="134" t="s">
        <v>347</v>
      </c>
      <c r="AU693" s="134" t="s">
        <v>80</v>
      </c>
      <c r="AY693" s="18" t="s">
        <v>153</v>
      </c>
      <c r="BE693" s="135">
        <f>IF(N693="základní",J693,0)</f>
        <v>0</v>
      </c>
      <c r="BF693" s="135">
        <f>IF(N693="snížená",J693,0)</f>
        <v>0</v>
      </c>
      <c r="BG693" s="135">
        <f>IF(N693="zákl. přenesená",J693,0)</f>
        <v>0</v>
      </c>
      <c r="BH693" s="135">
        <f>IF(N693="sníž. přenesená",J693,0)</f>
        <v>0</v>
      </c>
      <c r="BI693" s="135">
        <f>IF(N693="nulová",J693,0)</f>
        <v>0</v>
      </c>
      <c r="BJ693" s="18" t="s">
        <v>78</v>
      </c>
      <c r="BK693" s="135">
        <f>ROUND(I693*H693,2)</f>
        <v>0</v>
      </c>
      <c r="BL693" s="18" t="s">
        <v>272</v>
      </c>
      <c r="BM693" s="134" t="s">
        <v>1072</v>
      </c>
    </row>
    <row r="694" spans="2:65" s="1" customFormat="1" ht="24.15" customHeight="1">
      <c r="B694" s="33"/>
      <c r="C694" s="161" t="s">
        <v>1073</v>
      </c>
      <c r="D694" s="161" t="s">
        <v>347</v>
      </c>
      <c r="E694" s="162" t="s">
        <v>1074</v>
      </c>
      <c r="F694" s="163" t="s">
        <v>1075</v>
      </c>
      <c r="G694" s="164" t="s">
        <v>237</v>
      </c>
      <c r="H694" s="165">
        <v>7</v>
      </c>
      <c r="I694" s="166"/>
      <c r="J694" s="167">
        <f>ROUND(I694*H694,2)</f>
        <v>0</v>
      </c>
      <c r="K694" s="163" t="s">
        <v>160</v>
      </c>
      <c r="L694" s="168"/>
      <c r="M694" s="169" t="s">
        <v>19</v>
      </c>
      <c r="N694" s="170" t="s">
        <v>44</v>
      </c>
      <c r="P694" s="132">
        <f>O694*H694</f>
        <v>0</v>
      </c>
      <c r="Q694" s="132">
        <v>5.0000000000000002E-5</v>
      </c>
      <c r="R694" s="132">
        <f>Q694*H694</f>
        <v>3.5E-4</v>
      </c>
      <c r="S694" s="132">
        <v>0</v>
      </c>
      <c r="T694" s="133">
        <f>S694*H694</f>
        <v>0</v>
      </c>
      <c r="AR694" s="134" t="s">
        <v>382</v>
      </c>
      <c r="AT694" s="134" t="s">
        <v>347</v>
      </c>
      <c r="AU694" s="134" t="s">
        <v>80</v>
      </c>
      <c r="AY694" s="18" t="s">
        <v>153</v>
      </c>
      <c r="BE694" s="135">
        <f>IF(N694="základní",J694,0)</f>
        <v>0</v>
      </c>
      <c r="BF694" s="135">
        <f>IF(N694="snížená",J694,0)</f>
        <v>0</v>
      </c>
      <c r="BG694" s="135">
        <f>IF(N694="zákl. přenesená",J694,0)</f>
        <v>0</v>
      </c>
      <c r="BH694" s="135">
        <f>IF(N694="sníž. přenesená",J694,0)</f>
        <v>0</v>
      </c>
      <c r="BI694" s="135">
        <f>IF(N694="nulová",J694,0)</f>
        <v>0</v>
      </c>
      <c r="BJ694" s="18" t="s">
        <v>78</v>
      </c>
      <c r="BK694" s="135">
        <f>ROUND(I694*H694,2)</f>
        <v>0</v>
      </c>
      <c r="BL694" s="18" t="s">
        <v>272</v>
      </c>
      <c r="BM694" s="134" t="s">
        <v>1076</v>
      </c>
    </row>
    <row r="695" spans="2:65" s="1" customFormat="1" ht="44.25" customHeight="1">
      <c r="B695" s="33"/>
      <c r="C695" s="123" t="s">
        <v>1077</v>
      </c>
      <c r="D695" s="123" t="s">
        <v>156</v>
      </c>
      <c r="E695" s="124" t="s">
        <v>1078</v>
      </c>
      <c r="F695" s="125" t="s">
        <v>1079</v>
      </c>
      <c r="G695" s="126" t="s">
        <v>397</v>
      </c>
      <c r="H695" s="127">
        <v>330</v>
      </c>
      <c r="I695" s="128"/>
      <c r="J695" s="129">
        <f>ROUND(I695*H695,2)</f>
        <v>0</v>
      </c>
      <c r="K695" s="125" t="s">
        <v>160</v>
      </c>
      <c r="L695" s="33"/>
      <c r="M695" s="130" t="s">
        <v>19</v>
      </c>
      <c r="N695" s="131" t="s">
        <v>44</v>
      </c>
      <c r="P695" s="132">
        <f>O695*H695</f>
        <v>0</v>
      </c>
      <c r="Q695" s="132">
        <v>0</v>
      </c>
      <c r="R695" s="132">
        <f>Q695*H695</f>
        <v>0</v>
      </c>
      <c r="S695" s="132">
        <v>0</v>
      </c>
      <c r="T695" s="133">
        <f>S695*H695</f>
        <v>0</v>
      </c>
      <c r="AR695" s="134" t="s">
        <v>272</v>
      </c>
      <c r="AT695" s="134" t="s">
        <v>156</v>
      </c>
      <c r="AU695" s="134" t="s">
        <v>80</v>
      </c>
      <c r="AY695" s="18" t="s">
        <v>153</v>
      </c>
      <c r="BE695" s="135">
        <f>IF(N695="základní",J695,0)</f>
        <v>0</v>
      </c>
      <c r="BF695" s="135">
        <f>IF(N695="snížená",J695,0)</f>
        <v>0</v>
      </c>
      <c r="BG695" s="135">
        <f>IF(N695="zákl. přenesená",J695,0)</f>
        <v>0</v>
      </c>
      <c r="BH695" s="135">
        <f>IF(N695="sníž. přenesená",J695,0)</f>
        <v>0</v>
      </c>
      <c r="BI695" s="135">
        <f>IF(N695="nulová",J695,0)</f>
        <v>0</v>
      </c>
      <c r="BJ695" s="18" t="s">
        <v>78</v>
      </c>
      <c r="BK695" s="135">
        <f>ROUND(I695*H695,2)</f>
        <v>0</v>
      </c>
      <c r="BL695" s="18" t="s">
        <v>272</v>
      </c>
      <c r="BM695" s="134" t="s">
        <v>1080</v>
      </c>
    </row>
    <row r="696" spans="2:65" s="1" customFormat="1">
      <c r="B696" s="33"/>
      <c r="D696" s="136" t="s">
        <v>163</v>
      </c>
      <c r="F696" s="137" t="s">
        <v>1081</v>
      </c>
      <c r="I696" s="138"/>
      <c r="L696" s="33"/>
      <c r="M696" s="139"/>
      <c r="T696" s="54"/>
      <c r="AT696" s="18" t="s">
        <v>163</v>
      </c>
      <c r="AU696" s="18" t="s">
        <v>80</v>
      </c>
    </row>
    <row r="697" spans="2:65" s="1" customFormat="1" ht="24.15" customHeight="1">
      <c r="B697" s="33"/>
      <c r="C697" s="161" t="s">
        <v>1082</v>
      </c>
      <c r="D697" s="161" t="s">
        <v>347</v>
      </c>
      <c r="E697" s="162" t="s">
        <v>1083</v>
      </c>
      <c r="F697" s="163" t="s">
        <v>1084</v>
      </c>
      <c r="G697" s="164" t="s">
        <v>397</v>
      </c>
      <c r="H697" s="165">
        <v>300</v>
      </c>
      <c r="I697" s="166"/>
      <c r="J697" s="167">
        <f>ROUND(I697*H697,2)</f>
        <v>0</v>
      </c>
      <c r="K697" s="163" t="s">
        <v>19</v>
      </c>
      <c r="L697" s="168"/>
      <c r="M697" s="169" t="s">
        <v>19</v>
      </c>
      <c r="N697" s="170" t="s">
        <v>44</v>
      </c>
      <c r="P697" s="132">
        <f>O697*H697</f>
        <v>0</v>
      </c>
      <c r="Q697" s="132">
        <v>0</v>
      </c>
      <c r="R697" s="132">
        <f>Q697*H697</f>
        <v>0</v>
      </c>
      <c r="S697" s="132">
        <v>0</v>
      </c>
      <c r="T697" s="133">
        <f>S697*H697</f>
        <v>0</v>
      </c>
      <c r="AR697" s="134" t="s">
        <v>382</v>
      </c>
      <c r="AT697" s="134" t="s">
        <v>347</v>
      </c>
      <c r="AU697" s="134" t="s">
        <v>80</v>
      </c>
      <c r="AY697" s="18" t="s">
        <v>153</v>
      </c>
      <c r="BE697" s="135">
        <f>IF(N697="základní",J697,0)</f>
        <v>0</v>
      </c>
      <c r="BF697" s="135">
        <f>IF(N697="snížená",J697,0)</f>
        <v>0</v>
      </c>
      <c r="BG697" s="135">
        <f>IF(N697="zákl. přenesená",J697,0)</f>
        <v>0</v>
      </c>
      <c r="BH697" s="135">
        <f>IF(N697="sníž. přenesená",J697,0)</f>
        <v>0</v>
      </c>
      <c r="BI697" s="135">
        <f>IF(N697="nulová",J697,0)</f>
        <v>0</v>
      </c>
      <c r="BJ697" s="18" t="s">
        <v>78</v>
      </c>
      <c r="BK697" s="135">
        <f>ROUND(I697*H697,2)</f>
        <v>0</v>
      </c>
      <c r="BL697" s="18" t="s">
        <v>272</v>
      </c>
      <c r="BM697" s="134" t="s">
        <v>1085</v>
      </c>
    </row>
    <row r="698" spans="2:65" s="1" customFormat="1" ht="21.75" customHeight="1">
      <c r="B698" s="33"/>
      <c r="C698" s="161" t="s">
        <v>1086</v>
      </c>
      <c r="D698" s="161" t="s">
        <v>347</v>
      </c>
      <c r="E698" s="162" t="s">
        <v>1087</v>
      </c>
      <c r="F698" s="163" t="s">
        <v>1088</v>
      </c>
      <c r="G698" s="164" t="s">
        <v>397</v>
      </c>
      <c r="H698" s="165">
        <v>30</v>
      </c>
      <c r="I698" s="166"/>
      <c r="J698" s="167">
        <f>ROUND(I698*H698,2)</f>
        <v>0</v>
      </c>
      <c r="K698" s="163" t="s">
        <v>160</v>
      </c>
      <c r="L698" s="168"/>
      <c r="M698" s="169" t="s">
        <v>19</v>
      </c>
      <c r="N698" s="170" t="s">
        <v>44</v>
      </c>
      <c r="P698" s="132">
        <f>O698*H698</f>
        <v>0</v>
      </c>
      <c r="Q698" s="132">
        <v>2.0000000000000001E-4</v>
      </c>
      <c r="R698" s="132">
        <f>Q698*H698</f>
        <v>6.0000000000000001E-3</v>
      </c>
      <c r="S698" s="132">
        <v>0</v>
      </c>
      <c r="T698" s="133">
        <f>S698*H698</f>
        <v>0</v>
      </c>
      <c r="AR698" s="134" t="s">
        <v>382</v>
      </c>
      <c r="AT698" s="134" t="s">
        <v>347</v>
      </c>
      <c r="AU698" s="134" t="s">
        <v>80</v>
      </c>
      <c r="AY698" s="18" t="s">
        <v>153</v>
      </c>
      <c r="BE698" s="135">
        <f>IF(N698="základní",J698,0)</f>
        <v>0</v>
      </c>
      <c r="BF698" s="135">
        <f>IF(N698="snížená",J698,0)</f>
        <v>0</v>
      </c>
      <c r="BG698" s="135">
        <f>IF(N698="zákl. přenesená",J698,0)</f>
        <v>0</v>
      </c>
      <c r="BH698" s="135">
        <f>IF(N698="sníž. přenesená",J698,0)</f>
        <v>0</v>
      </c>
      <c r="BI698" s="135">
        <f>IF(N698="nulová",J698,0)</f>
        <v>0</v>
      </c>
      <c r="BJ698" s="18" t="s">
        <v>78</v>
      </c>
      <c r="BK698" s="135">
        <f>ROUND(I698*H698,2)</f>
        <v>0</v>
      </c>
      <c r="BL698" s="18" t="s">
        <v>272</v>
      </c>
      <c r="BM698" s="134" t="s">
        <v>1089</v>
      </c>
    </row>
    <row r="699" spans="2:65" s="1" customFormat="1" ht="37.950000000000003" customHeight="1">
      <c r="B699" s="33"/>
      <c r="C699" s="123" t="s">
        <v>1090</v>
      </c>
      <c r="D699" s="123" t="s">
        <v>156</v>
      </c>
      <c r="E699" s="124" t="s">
        <v>1091</v>
      </c>
      <c r="F699" s="125" t="s">
        <v>1092</v>
      </c>
      <c r="G699" s="126" t="s">
        <v>397</v>
      </c>
      <c r="H699" s="127">
        <v>60</v>
      </c>
      <c r="I699" s="128"/>
      <c r="J699" s="129">
        <f>ROUND(I699*H699,2)</f>
        <v>0</v>
      </c>
      <c r="K699" s="125" t="s">
        <v>160</v>
      </c>
      <c r="L699" s="33"/>
      <c r="M699" s="130" t="s">
        <v>19</v>
      </c>
      <c r="N699" s="131" t="s">
        <v>44</v>
      </c>
      <c r="P699" s="132">
        <f>O699*H699</f>
        <v>0</v>
      </c>
      <c r="Q699" s="132">
        <v>0</v>
      </c>
      <c r="R699" s="132">
        <f>Q699*H699</f>
        <v>0</v>
      </c>
      <c r="S699" s="132">
        <v>0</v>
      </c>
      <c r="T699" s="133">
        <f>S699*H699</f>
        <v>0</v>
      </c>
      <c r="AR699" s="134" t="s">
        <v>272</v>
      </c>
      <c r="AT699" s="134" t="s">
        <v>156</v>
      </c>
      <c r="AU699" s="134" t="s">
        <v>80</v>
      </c>
      <c r="AY699" s="18" t="s">
        <v>153</v>
      </c>
      <c r="BE699" s="135">
        <f>IF(N699="základní",J699,0)</f>
        <v>0</v>
      </c>
      <c r="BF699" s="135">
        <f>IF(N699="snížená",J699,0)</f>
        <v>0</v>
      </c>
      <c r="BG699" s="135">
        <f>IF(N699="zákl. přenesená",J699,0)</f>
        <v>0</v>
      </c>
      <c r="BH699" s="135">
        <f>IF(N699="sníž. přenesená",J699,0)</f>
        <v>0</v>
      </c>
      <c r="BI699" s="135">
        <f>IF(N699="nulová",J699,0)</f>
        <v>0</v>
      </c>
      <c r="BJ699" s="18" t="s">
        <v>78</v>
      </c>
      <c r="BK699" s="135">
        <f>ROUND(I699*H699,2)</f>
        <v>0</v>
      </c>
      <c r="BL699" s="18" t="s">
        <v>272</v>
      </c>
      <c r="BM699" s="134" t="s">
        <v>1093</v>
      </c>
    </row>
    <row r="700" spans="2:65" s="1" customFormat="1">
      <c r="B700" s="33"/>
      <c r="D700" s="136" t="s">
        <v>163</v>
      </c>
      <c r="F700" s="137" t="s">
        <v>1094</v>
      </c>
      <c r="I700" s="138"/>
      <c r="L700" s="33"/>
      <c r="M700" s="139"/>
      <c r="T700" s="54"/>
      <c r="AT700" s="18" t="s">
        <v>163</v>
      </c>
      <c r="AU700" s="18" t="s">
        <v>80</v>
      </c>
    </row>
    <row r="701" spans="2:65" s="1" customFormat="1" ht="24.15" customHeight="1">
      <c r="B701" s="33"/>
      <c r="C701" s="161" t="s">
        <v>1095</v>
      </c>
      <c r="D701" s="161" t="s">
        <v>347</v>
      </c>
      <c r="E701" s="162" t="s">
        <v>1096</v>
      </c>
      <c r="F701" s="163" t="s">
        <v>1097</v>
      </c>
      <c r="G701" s="164" t="s">
        <v>397</v>
      </c>
      <c r="H701" s="165">
        <v>30</v>
      </c>
      <c r="I701" s="166"/>
      <c r="J701" s="167">
        <f>ROUND(I701*H701,2)</f>
        <v>0</v>
      </c>
      <c r="K701" s="163" t="s">
        <v>160</v>
      </c>
      <c r="L701" s="168"/>
      <c r="M701" s="169" t="s">
        <v>19</v>
      </c>
      <c r="N701" s="170" t="s">
        <v>44</v>
      </c>
      <c r="P701" s="132">
        <f>O701*H701</f>
        <v>0</v>
      </c>
      <c r="Q701" s="132">
        <v>1E-4</v>
      </c>
      <c r="R701" s="132">
        <f>Q701*H701</f>
        <v>3.0000000000000001E-3</v>
      </c>
      <c r="S701" s="132">
        <v>0</v>
      </c>
      <c r="T701" s="133">
        <f>S701*H701</f>
        <v>0</v>
      </c>
      <c r="AR701" s="134" t="s">
        <v>382</v>
      </c>
      <c r="AT701" s="134" t="s">
        <v>347</v>
      </c>
      <c r="AU701" s="134" t="s">
        <v>80</v>
      </c>
      <c r="AY701" s="18" t="s">
        <v>153</v>
      </c>
      <c r="BE701" s="135">
        <f>IF(N701="základní",J701,0)</f>
        <v>0</v>
      </c>
      <c r="BF701" s="135">
        <f>IF(N701="snížená",J701,0)</f>
        <v>0</v>
      </c>
      <c r="BG701" s="135">
        <f>IF(N701="zákl. přenesená",J701,0)</f>
        <v>0</v>
      </c>
      <c r="BH701" s="135">
        <f>IF(N701="sníž. přenesená",J701,0)</f>
        <v>0</v>
      </c>
      <c r="BI701" s="135">
        <f>IF(N701="nulová",J701,0)</f>
        <v>0</v>
      </c>
      <c r="BJ701" s="18" t="s">
        <v>78</v>
      </c>
      <c r="BK701" s="135">
        <f>ROUND(I701*H701,2)</f>
        <v>0</v>
      </c>
      <c r="BL701" s="18" t="s">
        <v>272</v>
      </c>
      <c r="BM701" s="134" t="s">
        <v>1098</v>
      </c>
    </row>
    <row r="702" spans="2:65" s="1" customFormat="1" ht="24.15" customHeight="1">
      <c r="B702" s="33"/>
      <c r="C702" s="161" t="s">
        <v>1099</v>
      </c>
      <c r="D702" s="161" t="s">
        <v>347</v>
      </c>
      <c r="E702" s="162" t="s">
        <v>1100</v>
      </c>
      <c r="F702" s="163" t="s">
        <v>1101</v>
      </c>
      <c r="G702" s="164" t="s">
        <v>397</v>
      </c>
      <c r="H702" s="165">
        <v>30</v>
      </c>
      <c r="I702" s="166"/>
      <c r="J702" s="167">
        <f>ROUND(I702*H702,2)</f>
        <v>0</v>
      </c>
      <c r="K702" s="163" t="s">
        <v>160</v>
      </c>
      <c r="L702" s="168"/>
      <c r="M702" s="169" t="s">
        <v>19</v>
      </c>
      <c r="N702" s="170" t="s">
        <v>44</v>
      </c>
      <c r="P702" s="132">
        <f>O702*H702</f>
        <v>0</v>
      </c>
      <c r="Q702" s="132">
        <v>1.8000000000000001E-4</v>
      </c>
      <c r="R702" s="132">
        <f>Q702*H702</f>
        <v>5.4000000000000003E-3</v>
      </c>
      <c r="S702" s="132">
        <v>0</v>
      </c>
      <c r="T702" s="133">
        <f>S702*H702</f>
        <v>0</v>
      </c>
      <c r="AR702" s="134" t="s">
        <v>382</v>
      </c>
      <c r="AT702" s="134" t="s">
        <v>347</v>
      </c>
      <c r="AU702" s="134" t="s">
        <v>80</v>
      </c>
      <c r="AY702" s="18" t="s">
        <v>153</v>
      </c>
      <c r="BE702" s="135">
        <f>IF(N702="základní",J702,0)</f>
        <v>0</v>
      </c>
      <c r="BF702" s="135">
        <f>IF(N702="snížená",J702,0)</f>
        <v>0</v>
      </c>
      <c r="BG702" s="135">
        <f>IF(N702="zákl. přenesená",J702,0)</f>
        <v>0</v>
      </c>
      <c r="BH702" s="135">
        <f>IF(N702="sníž. přenesená",J702,0)</f>
        <v>0</v>
      </c>
      <c r="BI702" s="135">
        <f>IF(N702="nulová",J702,0)</f>
        <v>0</v>
      </c>
      <c r="BJ702" s="18" t="s">
        <v>78</v>
      </c>
      <c r="BK702" s="135">
        <f>ROUND(I702*H702,2)</f>
        <v>0</v>
      </c>
      <c r="BL702" s="18" t="s">
        <v>272</v>
      </c>
      <c r="BM702" s="134" t="s">
        <v>1102</v>
      </c>
    </row>
    <row r="703" spans="2:65" s="13" customFormat="1" ht="20.399999999999999">
      <c r="B703" s="147"/>
      <c r="D703" s="141" t="s">
        <v>165</v>
      </c>
      <c r="E703" s="148" t="s">
        <v>19</v>
      </c>
      <c r="F703" s="149" t="s">
        <v>1103</v>
      </c>
      <c r="H703" s="150">
        <v>30</v>
      </c>
      <c r="I703" s="151"/>
      <c r="L703" s="147"/>
      <c r="M703" s="152"/>
      <c r="T703" s="153"/>
      <c r="AT703" s="148" t="s">
        <v>165</v>
      </c>
      <c r="AU703" s="148" t="s">
        <v>80</v>
      </c>
      <c r="AV703" s="13" t="s">
        <v>80</v>
      </c>
      <c r="AW703" s="13" t="s">
        <v>33</v>
      </c>
      <c r="AX703" s="13" t="s">
        <v>78</v>
      </c>
      <c r="AY703" s="148" t="s">
        <v>153</v>
      </c>
    </row>
    <row r="704" spans="2:65" s="1" customFormat="1" ht="44.25" customHeight="1">
      <c r="B704" s="33"/>
      <c r="C704" s="123" t="s">
        <v>1104</v>
      </c>
      <c r="D704" s="123" t="s">
        <v>156</v>
      </c>
      <c r="E704" s="124" t="s">
        <v>1105</v>
      </c>
      <c r="F704" s="125" t="s">
        <v>1106</v>
      </c>
      <c r="G704" s="126" t="s">
        <v>237</v>
      </c>
      <c r="H704" s="127">
        <v>52</v>
      </c>
      <c r="I704" s="128"/>
      <c r="J704" s="129">
        <f>ROUND(I704*H704,2)</f>
        <v>0</v>
      </c>
      <c r="K704" s="125" t="s">
        <v>160</v>
      </c>
      <c r="L704" s="33"/>
      <c r="M704" s="130" t="s">
        <v>19</v>
      </c>
      <c r="N704" s="131" t="s">
        <v>44</v>
      </c>
      <c r="P704" s="132">
        <f>O704*H704</f>
        <v>0</v>
      </c>
      <c r="Q704" s="132">
        <v>0</v>
      </c>
      <c r="R704" s="132">
        <f>Q704*H704</f>
        <v>0</v>
      </c>
      <c r="S704" s="132">
        <v>0</v>
      </c>
      <c r="T704" s="133">
        <f>S704*H704</f>
        <v>0</v>
      </c>
      <c r="AR704" s="134" t="s">
        <v>272</v>
      </c>
      <c r="AT704" s="134" t="s">
        <v>156</v>
      </c>
      <c r="AU704" s="134" t="s">
        <v>80</v>
      </c>
      <c r="AY704" s="18" t="s">
        <v>153</v>
      </c>
      <c r="BE704" s="135">
        <f>IF(N704="základní",J704,0)</f>
        <v>0</v>
      </c>
      <c r="BF704" s="135">
        <f>IF(N704="snížená",J704,0)</f>
        <v>0</v>
      </c>
      <c r="BG704" s="135">
        <f>IF(N704="zákl. přenesená",J704,0)</f>
        <v>0</v>
      </c>
      <c r="BH704" s="135">
        <f>IF(N704="sníž. přenesená",J704,0)</f>
        <v>0</v>
      </c>
      <c r="BI704" s="135">
        <f>IF(N704="nulová",J704,0)</f>
        <v>0</v>
      </c>
      <c r="BJ704" s="18" t="s">
        <v>78</v>
      </c>
      <c r="BK704" s="135">
        <f>ROUND(I704*H704,2)</f>
        <v>0</v>
      </c>
      <c r="BL704" s="18" t="s">
        <v>272</v>
      </c>
      <c r="BM704" s="134" t="s">
        <v>1107</v>
      </c>
    </row>
    <row r="705" spans="2:65" s="1" customFormat="1">
      <c r="B705" s="33"/>
      <c r="D705" s="136" t="s">
        <v>163</v>
      </c>
      <c r="F705" s="137" t="s">
        <v>1108</v>
      </c>
      <c r="I705" s="138"/>
      <c r="L705" s="33"/>
      <c r="M705" s="139"/>
      <c r="T705" s="54"/>
      <c r="AT705" s="18" t="s">
        <v>163</v>
      </c>
      <c r="AU705" s="18" t="s">
        <v>80</v>
      </c>
    </row>
    <row r="706" spans="2:65" s="1" customFormat="1" ht="16.5" customHeight="1">
      <c r="B706" s="33"/>
      <c r="C706" s="161" t="s">
        <v>1109</v>
      </c>
      <c r="D706" s="161" t="s">
        <v>347</v>
      </c>
      <c r="E706" s="162" t="s">
        <v>1110</v>
      </c>
      <c r="F706" s="163" t="s">
        <v>1111</v>
      </c>
      <c r="G706" s="164" t="s">
        <v>237</v>
      </c>
      <c r="H706" s="165">
        <v>7</v>
      </c>
      <c r="I706" s="166"/>
      <c r="J706" s="167">
        <f t="shared" ref="J706:J714" si="0">ROUND(I706*H706,2)</f>
        <v>0</v>
      </c>
      <c r="K706" s="163" t="s">
        <v>19</v>
      </c>
      <c r="L706" s="168"/>
      <c r="M706" s="169" t="s">
        <v>19</v>
      </c>
      <c r="N706" s="170" t="s">
        <v>44</v>
      </c>
      <c r="P706" s="132">
        <f t="shared" ref="P706:P714" si="1">O706*H706</f>
        <v>0</v>
      </c>
      <c r="Q706" s="132">
        <v>0</v>
      </c>
      <c r="R706" s="132">
        <f t="shared" ref="R706:R714" si="2">Q706*H706</f>
        <v>0</v>
      </c>
      <c r="S706" s="132">
        <v>0</v>
      </c>
      <c r="T706" s="133">
        <f t="shared" ref="T706:T714" si="3">S706*H706</f>
        <v>0</v>
      </c>
      <c r="AR706" s="134" t="s">
        <v>382</v>
      </c>
      <c r="AT706" s="134" t="s">
        <v>347</v>
      </c>
      <c r="AU706" s="134" t="s">
        <v>80</v>
      </c>
      <c r="AY706" s="18" t="s">
        <v>153</v>
      </c>
      <c r="BE706" s="135">
        <f t="shared" ref="BE706:BE714" si="4">IF(N706="základní",J706,0)</f>
        <v>0</v>
      </c>
      <c r="BF706" s="135">
        <f t="shared" ref="BF706:BF714" si="5">IF(N706="snížená",J706,0)</f>
        <v>0</v>
      </c>
      <c r="BG706" s="135">
        <f t="shared" ref="BG706:BG714" si="6">IF(N706="zákl. přenesená",J706,0)</f>
        <v>0</v>
      </c>
      <c r="BH706" s="135">
        <f t="shared" ref="BH706:BH714" si="7">IF(N706="sníž. přenesená",J706,0)</f>
        <v>0</v>
      </c>
      <c r="BI706" s="135">
        <f t="shared" ref="BI706:BI714" si="8">IF(N706="nulová",J706,0)</f>
        <v>0</v>
      </c>
      <c r="BJ706" s="18" t="s">
        <v>78</v>
      </c>
      <c r="BK706" s="135">
        <f t="shared" ref="BK706:BK714" si="9">ROUND(I706*H706,2)</f>
        <v>0</v>
      </c>
      <c r="BL706" s="18" t="s">
        <v>272</v>
      </c>
      <c r="BM706" s="134" t="s">
        <v>1112</v>
      </c>
    </row>
    <row r="707" spans="2:65" s="1" customFormat="1" ht="24.15" customHeight="1">
      <c r="B707" s="33"/>
      <c r="C707" s="161" t="s">
        <v>1113</v>
      </c>
      <c r="D707" s="161" t="s">
        <v>347</v>
      </c>
      <c r="E707" s="162" t="s">
        <v>8</v>
      </c>
      <c r="F707" s="163" t="s">
        <v>1114</v>
      </c>
      <c r="G707" s="164" t="s">
        <v>237</v>
      </c>
      <c r="H707" s="165">
        <v>33</v>
      </c>
      <c r="I707" s="166"/>
      <c r="J707" s="167">
        <f t="shared" si="0"/>
        <v>0</v>
      </c>
      <c r="K707" s="163" t="s">
        <v>19</v>
      </c>
      <c r="L707" s="168"/>
      <c r="M707" s="169" t="s">
        <v>19</v>
      </c>
      <c r="N707" s="170" t="s">
        <v>44</v>
      </c>
      <c r="P707" s="132">
        <f t="shared" si="1"/>
        <v>0</v>
      </c>
      <c r="Q707" s="132">
        <v>0</v>
      </c>
      <c r="R707" s="132">
        <f t="shared" si="2"/>
        <v>0</v>
      </c>
      <c r="S707" s="132">
        <v>0</v>
      </c>
      <c r="T707" s="133">
        <f t="shared" si="3"/>
        <v>0</v>
      </c>
      <c r="AR707" s="134" t="s">
        <v>382</v>
      </c>
      <c r="AT707" s="134" t="s">
        <v>347</v>
      </c>
      <c r="AU707" s="134" t="s">
        <v>80</v>
      </c>
      <c r="AY707" s="18" t="s">
        <v>153</v>
      </c>
      <c r="BE707" s="135">
        <f t="shared" si="4"/>
        <v>0</v>
      </c>
      <c r="BF707" s="135">
        <f t="shared" si="5"/>
        <v>0</v>
      </c>
      <c r="BG707" s="135">
        <f t="shared" si="6"/>
        <v>0</v>
      </c>
      <c r="BH707" s="135">
        <f t="shared" si="7"/>
        <v>0</v>
      </c>
      <c r="BI707" s="135">
        <f t="shared" si="8"/>
        <v>0</v>
      </c>
      <c r="BJ707" s="18" t="s">
        <v>78</v>
      </c>
      <c r="BK707" s="135">
        <f t="shared" si="9"/>
        <v>0</v>
      </c>
      <c r="BL707" s="18" t="s">
        <v>272</v>
      </c>
      <c r="BM707" s="134" t="s">
        <v>1115</v>
      </c>
    </row>
    <row r="708" spans="2:65" s="1" customFormat="1" ht="21.75" customHeight="1">
      <c r="B708" s="33"/>
      <c r="C708" s="161" t="s">
        <v>566</v>
      </c>
      <c r="D708" s="161" t="s">
        <v>347</v>
      </c>
      <c r="E708" s="162" t="s">
        <v>246</v>
      </c>
      <c r="F708" s="163" t="s">
        <v>1116</v>
      </c>
      <c r="G708" s="164" t="s">
        <v>237</v>
      </c>
      <c r="H708" s="165">
        <v>6</v>
      </c>
      <c r="I708" s="166"/>
      <c r="J708" s="167">
        <f t="shared" si="0"/>
        <v>0</v>
      </c>
      <c r="K708" s="163" t="s">
        <v>19</v>
      </c>
      <c r="L708" s="168"/>
      <c r="M708" s="169" t="s">
        <v>19</v>
      </c>
      <c r="N708" s="170" t="s">
        <v>44</v>
      </c>
      <c r="P708" s="132">
        <f t="shared" si="1"/>
        <v>0</v>
      </c>
      <c r="Q708" s="132">
        <v>0</v>
      </c>
      <c r="R708" s="132">
        <f t="shared" si="2"/>
        <v>0</v>
      </c>
      <c r="S708" s="132">
        <v>0</v>
      </c>
      <c r="T708" s="133">
        <f t="shared" si="3"/>
        <v>0</v>
      </c>
      <c r="AR708" s="134" t="s">
        <v>382</v>
      </c>
      <c r="AT708" s="134" t="s">
        <v>347</v>
      </c>
      <c r="AU708" s="134" t="s">
        <v>80</v>
      </c>
      <c r="AY708" s="18" t="s">
        <v>153</v>
      </c>
      <c r="BE708" s="135">
        <f t="shared" si="4"/>
        <v>0</v>
      </c>
      <c r="BF708" s="135">
        <f t="shared" si="5"/>
        <v>0</v>
      </c>
      <c r="BG708" s="135">
        <f t="shared" si="6"/>
        <v>0</v>
      </c>
      <c r="BH708" s="135">
        <f t="shared" si="7"/>
        <v>0</v>
      </c>
      <c r="BI708" s="135">
        <f t="shared" si="8"/>
        <v>0</v>
      </c>
      <c r="BJ708" s="18" t="s">
        <v>78</v>
      </c>
      <c r="BK708" s="135">
        <f t="shared" si="9"/>
        <v>0</v>
      </c>
      <c r="BL708" s="18" t="s">
        <v>272</v>
      </c>
      <c r="BM708" s="134" t="s">
        <v>1117</v>
      </c>
    </row>
    <row r="709" spans="2:65" s="1" customFormat="1" ht="21.75" customHeight="1">
      <c r="B709" s="33"/>
      <c r="C709" s="161" t="s">
        <v>1118</v>
      </c>
      <c r="D709" s="161" t="s">
        <v>347</v>
      </c>
      <c r="E709" s="162" t="s">
        <v>1119</v>
      </c>
      <c r="F709" s="163" t="s">
        <v>1120</v>
      </c>
      <c r="G709" s="164" t="s">
        <v>237</v>
      </c>
      <c r="H709" s="165">
        <v>6</v>
      </c>
      <c r="I709" s="166"/>
      <c r="J709" s="167">
        <f t="shared" si="0"/>
        <v>0</v>
      </c>
      <c r="K709" s="163" t="s">
        <v>19</v>
      </c>
      <c r="L709" s="168"/>
      <c r="M709" s="169" t="s">
        <v>19</v>
      </c>
      <c r="N709" s="170" t="s">
        <v>44</v>
      </c>
      <c r="P709" s="132">
        <f t="shared" si="1"/>
        <v>0</v>
      </c>
      <c r="Q709" s="132">
        <v>0</v>
      </c>
      <c r="R709" s="132">
        <f t="shared" si="2"/>
        <v>0</v>
      </c>
      <c r="S709" s="132">
        <v>0</v>
      </c>
      <c r="T709" s="133">
        <f t="shared" si="3"/>
        <v>0</v>
      </c>
      <c r="AR709" s="134" t="s">
        <v>382</v>
      </c>
      <c r="AT709" s="134" t="s">
        <v>347</v>
      </c>
      <c r="AU709" s="134" t="s">
        <v>80</v>
      </c>
      <c r="AY709" s="18" t="s">
        <v>153</v>
      </c>
      <c r="BE709" s="135">
        <f t="shared" si="4"/>
        <v>0</v>
      </c>
      <c r="BF709" s="135">
        <f t="shared" si="5"/>
        <v>0</v>
      </c>
      <c r="BG709" s="135">
        <f t="shared" si="6"/>
        <v>0</v>
      </c>
      <c r="BH709" s="135">
        <f t="shared" si="7"/>
        <v>0</v>
      </c>
      <c r="BI709" s="135">
        <f t="shared" si="8"/>
        <v>0</v>
      </c>
      <c r="BJ709" s="18" t="s">
        <v>78</v>
      </c>
      <c r="BK709" s="135">
        <f t="shared" si="9"/>
        <v>0</v>
      </c>
      <c r="BL709" s="18" t="s">
        <v>272</v>
      </c>
      <c r="BM709" s="134" t="s">
        <v>1121</v>
      </c>
    </row>
    <row r="710" spans="2:65" s="1" customFormat="1" ht="16.5" customHeight="1">
      <c r="B710" s="33"/>
      <c r="C710" s="161" t="s">
        <v>1122</v>
      </c>
      <c r="D710" s="161" t="s">
        <v>347</v>
      </c>
      <c r="E710" s="162" t="s">
        <v>1059</v>
      </c>
      <c r="F710" s="163" t="s">
        <v>1123</v>
      </c>
      <c r="G710" s="164" t="s">
        <v>237</v>
      </c>
      <c r="H710" s="165">
        <v>1</v>
      </c>
      <c r="I710" s="166"/>
      <c r="J710" s="167">
        <f t="shared" si="0"/>
        <v>0</v>
      </c>
      <c r="K710" s="163" t="s">
        <v>19</v>
      </c>
      <c r="L710" s="168"/>
      <c r="M710" s="169" t="s">
        <v>19</v>
      </c>
      <c r="N710" s="170" t="s">
        <v>44</v>
      </c>
      <c r="P710" s="132">
        <f t="shared" si="1"/>
        <v>0</v>
      </c>
      <c r="Q710" s="132">
        <v>0</v>
      </c>
      <c r="R710" s="132">
        <f t="shared" si="2"/>
        <v>0</v>
      </c>
      <c r="S710" s="132">
        <v>0</v>
      </c>
      <c r="T710" s="133">
        <f t="shared" si="3"/>
        <v>0</v>
      </c>
      <c r="AR710" s="134" t="s">
        <v>382</v>
      </c>
      <c r="AT710" s="134" t="s">
        <v>347</v>
      </c>
      <c r="AU710" s="134" t="s">
        <v>80</v>
      </c>
      <c r="AY710" s="18" t="s">
        <v>153</v>
      </c>
      <c r="BE710" s="135">
        <f t="shared" si="4"/>
        <v>0</v>
      </c>
      <c r="BF710" s="135">
        <f t="shared" si="5"/>
        <v>0</v>
      </c>
      <c r="BG710" s="135">
        <f t="shared" si="6"/>
        <v>0</v>
      </c>
      <c r="BH710" s="135">
        <f t="shared" si="7"/>
        <v>0</v>
      </c>
      <c r="BI710" s="135">
        <f t="shared" si="8"/>
        <v>0</v>
      </c>
      <c r="BJ710" s="18" t="s">
        <v>78</v>
      </c>
      <c r="BK710" s="135">
        <f t="shared" si="9"/>
        <v>0</v>
      </c>
      <c r="BL710" s="18" t="s">
        <v>272</v>
      </c>
      <c r="BM710" s="134" t="s">
        <v>1124</v>
      </c>
    </row>
    <row r="711" spans="2:65" s="1" customFormat="1" ht="24.15" customHeight="1">
      <c r="B711" s="33"/>
      <c r="C711" s="123" t="s">
        <v>1125</v>
      </c>
      <c r="D711" s="123" t="s">
        <v>156</v>
      </c>
      <c r="E711" s="124" t="s">
        <v>1126</v>
      </c>
      <c r="F711" s="125" t="s">
        <v>1127</v>
      </c>
      <c r="G711" s="126" t="s">
        <v>170</v>
      </c>
      <c r="H711" s="127">
        <v>1</v>
      </c>
      <c r="I711" s="128"/>
      <c r="J711" s="129">
        <f t="shared" si="0"/>
        <v>0</v>
      </c>
      <c r="K711" s="125" t="s">
        <v>19</v>
      </c>
      <c r="L711" s="33"/>
      <c r="M711" s="130" t="s">
        <v>19</v>
      </c>
      <c r="N711" s="131" t="s">
        <v>44</v>
      </c>
      <c r="P711" s="132">
        <f t="shared" si="1"/>
        <v>0</v>
      </c>
      <c r="Q711" s="132">
        <v>0</v>
      </c>
      <c r="R711" s="132">
        <f t="shared" si="2"/>
        <v>0</v>
      </c>
      <c r="S711" s="132">
        <v>0</v>
      </c>
      <c r="T711" s="133">
        <f t="shared" si="3"/>
        <v>0</v>
      </c>
      <c r="AR711" s="134" t="s">
        <v>272</v>
      </c>
      <c r="AT711" s="134" t="s">
        <v>156</v>
      </c>
      <c r="AU711" s="134" t="s">
        <v>80</v>
      </c>
      <c r="AY711" s="18" t="s">
        <v>153</v>
      </c>
      <c r="BE711" s="135">
        <f t="shared" si="4"/>
        <v>0</v>
      </c>
      <c r="BF711" s="135">
        <f t="shared" si="5"/>
        <v>0</v>
      </c>
      <c r="BG711" s="135">
        <f t="shared" si="6"/>
        <v>0</v>
      </c>
      <c r="BH711" s="135">
        <f t="shared" si="7"/>
        <v>0</v>
      </c>
      <c r="BI711" s="135">
        <f t="shared" si="8"/>
        <v>0</v>
      </c>
      <c r="BJ711" s="18" t="s">
        <v>78</v>
      </c>
      <c r="BK711" s="135">
        <f t="shared" si="9"/>
        <v>0</v>
      </c>
      <c r="BL711" s="18" t="s">
        <v>272</v>
      </c>
      <c r="BM711" s="134" t="s">
        <v>1128</v>
      </c>
    </row>
    <row r="712" spans="2:65" s="1" customFormat="1" ht="24.15" customHeight="1">
      <c r="B712" s="33"/>
      <c r="C712" s="123" t="s">
        <v>1129</v>
      </c>
      <c r="D712" s="123" t="s">
        <v>156</v>
      </c>
      <c r="E712" s="124" t="s">
        <v>1130</v>
      </c>
      <c r="F712" s="125" t="s">
        <v>1131</v>
      </c>
      <c r="G712" s="126" t="s">
        <v>237</v>
      </c>
      <c r="H712" s="127">
        <v>1</v>
      </c>
      <c r="I712" s="128"/>
      <c r="J712" s="129">
        <f t="shared" si="0"/>
        <v>0</v>
      </c>
      <c r="K712" s="125" t="s">
        <v>19</v>
      </c>
      <c r="L712" s="33"/>
      <c r="M712" s="130" t="s">
        <v>19</v>
      </c>
      <c r="N712" s="131" t="s">
        <v>44</v>
      </c>
      <c r="P712" s="132">
        <f t="shared" si="1"/>
        <v>0</v>
      </c>
      <c r="Q712" s="132">
        <v>0</v>
      </c>
      <c r="R712" s="132">
        <f t="shared" si="2"/>
        <v>0</v>
      </c>
      <c r="S712" s="132">
        <v>0</v>
      </c>
      <c r="T712" s="133">
        <f t="shared" si="3"/>
        <v>0</v>
      </c>
      <c r="AR712" s="134" t="s">
        <v>272</v>
      </c>
      <c r="AT712" s="134" t="s">
        <v>156</v>
      </c>
      <c r="AU712" s="134" t="s">
        <v>80</v>
      </c>
      <c r="AY712" s="18" t="s">
        <v>153</v>
      </c>
      <c r="BE712" s="135">
        <f t="shared" si="4"/>
        <v>0</v>
      </c>
      <c r="BF712" s="135">
        <f t="shared" si="5"/>
        <v>0</v>
      </c>
      <c r="BG712" s="135">
        <f t="shared" si="6"/>
        <v>0</v>
      </c>
      <c r="BH712" s="135">
        <f t="shared" si="7"/>
        <v>0</v>
      </c>
      <c r="BI712" s="135">
        <f t="shared" si="8"/>
        <v>0</v>
      </c>
      <c r="BJ712" s="18" t="s">
        <v>78</v>
      </c>
      <c r="BK712" s="135">
        <f t="shared" si="9"/>
        <v>0</v>
      </c>
      <c r="BL712" s="18" t="s">
        <v>272</v>
      </c>
      <c r="BM712" s="134" t="s">
        <v>1132</v>
      </c>
    </row>
    <row r="713" spans="2:65" s="1" customFormat="1" ht="24.15" customHeight="1">
      <c r="B713" s="33"/>
      <c r="C713" s="123" t="s">
        <v>1133</v>
      </c>
      <c r="D713" s="123" t="s">
        <v>156</v>
      </c>
      <c r="E713" s="124" t="s">
        <v>1134</v>
      </c>
      <c r="F713" s="125" t="s">
        <v>1135</v>
      </c>
      <c r="G713" s="126" t="s">
        <v>237</v>
      </c>
      <c r="H713" s="127">
        <v>5</v>
      </c>
      <c r="I713" s="128"/>
      <c r="J713" s="129">
        <f t="shared" si="0"/>
        <v>0</v>
      </c>
      <c r="K713" s="125" t="s">
        <v>19</v>
      </c>
      <c r="L713" s="33"/>
      <c r="M713" s="130" t="s">
        <v>19</v>
      </c>
      <c r="N713" s="131" t="s">
        <v>44</v>
      </c>
      <c r="P713" s="132">
        <f t="shared" si="1"/>
        <v>0</v>
      </c>
      <c r="Q713" s="132">
        <v>0</v>
      </c>
      <c r="R713" s="132">
        <f t="shared" si="2"/>
        <v>0</v>
      </c>
      <c r="S713" s="132">
        <v>0</v>
      </c>
      <c r="T713" s="133">
        <f t="shared" si="3"/>
        <v>0</v>
      </c>
      <c r="AR713" s="134" t="s">
        <v>272</v>
      </c>
      <c r="AT713" s="134" t="s">
        <v>156</v>
      </c>
      <c r="AU713" s="134" t="s">
        <v>80</v>
      </c>
      <c r="AY713" s="18" t="s">
        <v>153</v>
      </c>
      <c r="BE713" s="135">
        <f t="shared" si="4"/>
        <v>0</v>
      </c>
      <c r="BF713" s="135">
        <f t="shared" si="5"/>
        <v>0</v>
      </c>
      <c r="BG713" s="135">
        <f t="shared" si="6"/>
        <v>0</v>
      </c>
      <c r="BH713" s="135">
        <f t="shared" si="7"/>
        <v>0</v>
      </c>
      <c r="BI713" s="135">
        <f t="shared" si="8"/>
        <v>0</v>
      </c>
      <c r="BJ713" s="18" t="s">
        <v>78</v>
      </c>
      <c r="BK713" s="135">
        <f t="shared" si="9"/>
        <v>0</v>
      </c>
      <c r="BL713" s="18" t="s">
        <v>272</v>
      </c>
      <c r="BM713" s="134" t="s">
        <v>1136</v>
      </c>
    </row>
    <row r="714" spans="2:65" s="1" customFormat="1" ht="55.5" customHeight="1">
      <c r="B714" s="33"/>
      <c r="C714" s="123" t="s">
        <v>1137</v>
      </c>
      <c r="D714" s="123" t="s">
        <v>156</v>
      </c>
      <c r="E714" s="124" t="s">
        <v>1138</v>
      </c>
      <c r="F714" s="125" t="s">
        <v>1139</v>
      </c>
      <c r="G714" s="126" t="s">
        <v>397</v>
      </c>
      <c r="H714" s="127">
        <v>50</v>
      </c>
      <c r="I714" s="128"/>
      <c r="J714" s="129">
        <f t="shared" si="0"/>
        <v>0</v>
      </c>
      <c r="K714" s="125" t="s">
        <v>160</v>
      </c>
      <c r="L714" s="33"/>
      <c r="M714" s="130" t="s">
        <v>19</v>
      </c>
      <c r="N714" s="131" t="s">
        <v>44</v>
      </c>
      <c r="P714" s="132">
        <f t="shared" si="1"/>
        <v>0</v>
      </c>
      <c r="Q714" s="132">
        <v>0</v>
      </c>
      <c r="R714" s="132">
        <f t="shared" si="2"/>
        <v>0</v>
      </c>
      <c r="S714" s="132">
        <v>0</v>
      </c>
      <c r="T714" s="133">
        <f t="shared" si="3"/>
        <v>0</v>
      </c>
      <c r="AR714" s="134" t="s">
        <v>272</v>
      </c>
      <c r="AT714" s="134" t="s">
        <v>156</v>
      </c>
      <c r="AU714" s="134" t="s">
        <v>80</v>
      </c>
      <c r="AY714" s="18" t="s">
        <v>153</v>
      </c>
      <c r="BE714" s="135">
        <f t="shared" si="4"/>
        <v>0</v>
      </c>
      <c r="BF714" s="135">
        <f t="shared" si="5"/>
        <v>0</v>
      </c>
      <c r="BG714" s="135">
        <f t="shared" si="6"/>
        <v>0</v>
      </c>
      <c r="BH714" s="135">
        <f t="shared" si="7"/>
        <v>0</v>
      </c>
      <c r="BI714" s="135">
        <f t="shared" si="8"/>
        <v>0</v>
      </c>
      <c r="BJ714" s="18" t="s">
        <v>78</v>
      </c>
      <c r="BK714" s="135">
        <f t="shared" si="9"/>
        <v>0</v>
      </c>
      <c r="BL714" s="18" t="s">
        <v>272</v>
      </c>
      <c r="BM714" s="134" t="s">
        <v>1140</v>
      </c>
    </row>
    <row r="715" spans="2:65" s="1" customFormat="1">
      <c r="B715" s="33"/>
      <c r="D715" s="136" t="s">
        <v>163</v>
      </c>
      <c r="F715" s="137" t="s">
        <v>1141</v>
      </c>
      <c r="I715" s="138"/>
      <c r="L715" s="33"/>
      <c r="M715" s="139"/>
      <c r="T715" s="54"/>
      <c r="AT715" s="18" t="s">
        <v>163</v>
      </c>
      <c r="AU715" s="18" t="s">
        <v>80</v>
      </c>
    </row>
    <row r="716" spans="2:65" s="1" customFormat="1" ht="24.15" customHeight="1">
      <c r="B716" s="33"/>
      <c r="C716" s="161" t="s">
        <v>1142</v>
      </c>
      <c r="D716" s="161" t="s">
        <v>347</v>
      </c>
      <c r="E716" s="162" t="s">
        <v>1143</v>
      </c>
      <c r="F716" s="163" t="s">
        <v>1144</v>
      </c>
      <c r="G716" s="164" t="s">
        <v>397</v>
      </c>
      <c r="H716" s="165">
        <v>50</v>
      </c>
      <c r="I716" s="166"/>
      <c r="J716" s="167">
        <f>ROUND(I716*H716,2)</f>
        <v>0</v>
      </c>
      <c r="K716" s="163" t="s">
        <v>160</v>
      </c>
      <c r="L716" s="168"/>
      <c r="M716" s="169" t="s">
        <v>19</v>
      </c>
      <c r="N716" s="170" t="s">
        <v>44</v>
      </c>
      <c r="P716" s="132">
        <f>O716*H716</f>
        <v>0</v>
      </c>
      <c r="Q716" s="132">
        <v>1.7000000000000001E-4</v>
      </c>
      <c r="R716" s="132">
        <f>Q716*H716</f>
        <v>8.5000000000000006E-3</v>
      </c>
      <c r="S716" s="132">
        <v>0</v>
      </c>
      <c r="T716" s="133">
        <f>S716*H716</f>
        <v>0</v>
      </c>
      <c r="AR716" s="134" t="s">
        <v>382</v>
      </c>
      <c r="AT716" s="134" t="s">
        <v>347</v>
      </c>
      <c r="AU716" s="134" t="s">
        <v>80</v>
      </c>
      <c r="AY716" s="18" t="s">
        <v>153</v>
      </c>
      <c r="BE716" s="135">
        <f>IF(N716="základní",J716,0)</f>
        <v>0</v>
      </c>
      <c r="BF716" s="135">
        <f>IF(N716="snížená",J716,0)</f>
        <v>0</v>
      </c>
      <c r="BG716" s="135">
        <f>IF(N716="zákl. přenesená",J716,0)</f>
        <v>0</v>
      </c>
      <c r="BH716" s="135">
        <f>IF(N716="sníž. přenesená",J716,0)</f>
        <v>0</v>
      </c>
      <c r="BI716" s="135">
        <f>IF(N716="nulová",J716,0)</f>
        <v>0</v>
      </c>
      <c r="BJ716" s="18" t="s">
        <v>78</v>
      </c>
      <c r="BK716" s="135">
        <f>ROUND(I716*H716,2)</f>
        <v>0</v>
      </c>
      <c r="BL716" s="18" t="s">
        <v>272</v>
      </c>
      <c r="BM716" s="134" t="s">
        <v>1145</v>
      </c>
    </row>
    <row r="717" spans="2:65" s="13" customFormat="1" ht="20.399999999999999">
      <c r="B717" s="147"/>
      <c r="D717" s="141" t="s">
        <v>165</v>
      </c>
      <c r="E717" s="148" t="s">
        <v>19</v>
      </c>
      <c r="F717" s="149" t="s">
        <v>1146</v>
      </c>
      <c r="H717" s="150">
        <v>50</v>
      </c>
      <c r="I717" s="151"/>
      <c r="L717" s="147"/>
      <c r="M717" s="152"/>
      <c r="T717" s="153"/>
      <c r="AT717" s="148" t="s">
        <v>165</v>
      </c>
      <c r="AU717" s="148" t="s">
        <v>80</v>
      </c>
      <c r="AV717" s="13" t="s">
        <v>80</v>
      </c>
      <c r="AW717" s="13" t="s">
        <v>33</v>
      </c>
      <c r="AX717" s="13" t="s">
        <v>78</v>
      </c>
      <c r="AY717" s="148" t="s">
        <v>153</v>
      </c>
    </row>
    <row r="718" spans="2:65" s="1" customFormat="1" ht="55.5" customHeight="1">
      <c r="B718" s="33"/>
      <c r="C718" s="123" t="s">
        <v>1147</v>
      </c>
      <c r="D718" s="123" t="s">
        <v>156</v>
      </c>
      <c r="E718" s="124" t="s">
        <v>1138</v>
      </c>
      <c r="F718" s="125" t="s">
        <v>1139</v>
      </c>
      <c r="G718" s="126" t="s">
        <v>397</v>
      </c>
      <c r="H718" s="127">
        <v>60</v>
      </c>
      <c r="I718" s="128"/>
      <c r="J718" s="129">
        <f>ROUND(I718*H718,2)</f>
        <v>0</v>
      </c>
      <c r="K718" s="125" t="s">
        <v>160</v>
      </c>
      <c r="L718" s="33"/>
      <c r="M718" s="130" t="s">
        <v>19</v>
      </c>
      <c r="N718" s="131" t="s">
        <v>44</v>
      </c>
      <c r="P718" s="132">
        <f>O718*H718</f>
        <v>0</v>
      </c>
      <c r="Q718" s="132">
        <v>0</v>
      </c>
      <c r="R718" s="132">
        <f>Q718*H718</f>
        <v>0</v>
      </c>
      <c r="S718" s="132">
        <v>0</v>
      </c>
      <c r="T718" s="133">
        <f>S718*H718</f>
        <v>0</v>
      </c>
      <c r="AR718" s="134" t="s">
        <v>272</v>
      </c>
      <c r="AT718" s="134" t="s">
        <v>156</v>
      </c>
      <c r="AU718" s="134" t="s">
        <v>80</v>
      </c>
      <c r="AY718" s="18" t="s">
        <v>153</v>
      </c>
      <c r="BE718" s="135">
        <f>IF(N718="základní",J718,0)</f>
        <v>0</v>
      </c>
      <c r="BF718" s="135">
        <f>IF(N718="snížená",J718,0)</f>
        <v>0</v>
      </c>
      <c r="BG718" s="135">
        <f>IF(N718="zákl. přenesená",J718,0)</f>
        <v>0</v>
      </c>
      <c r="BH718" s="135">
        <f>IF(N718="sníž. přenesená",J718,0)</f>
        <v>0</v>
      </c>
      <c r="BI718" s="135">
        <f>IF(N718="nulová",J718,0)</f>
        <v>0</v>
      </c>
      <c r="BJ718" s="18" t="s">
        <v>78</v>
      </c>
      <c r="BK718" s="135">
        <f>ROUND(I718*H718,2)</f>
        <v>0</v>
      </c>
      <c r="BL718" s="18" t="s">
        <v>272</v>
      </c>
      <c r="BM718" s="134" t="s">
        <v>1148</v>
      </c>
    </row>
    <row r="719" spans="2:65" s="1" customFormat="1">
      <c r="B719" s="33"/>
      <c r="D719" s="136" t="s">
        <v>163</v>
      </c>
      <c r="F719" s="137" t="s">
        <v>1141</v>
      </c>
      <c r="I719" s="138"/>
      <c r="L719" s="33"/>
      <c r="M719" s="139"/>
      <c r="T719" s="54"/>
      <c r="AT719" s="18" t="s">
        <v>163</v>
      </c>
      <c r="AU719" s="18" t="s">
        <v>80</v>
      </c>
    </row>
    <row r="720" spans="2:65" s="1" customFormat="1" ht="24.15" customHeight="1">
      <c r="B720" s="33"/>
      <c r="C720" s="161" t="s">
        <v>1149</v>
      </c>
      <c r="D720" s="161" t="s">
        <v>347</v>
      </c>
      <c r="E720" s="162" t="s">
        <v>1150</v>
      </c>
      <c r="F720" s="163" t="s">
        <v>1151</v>
      </c>
      <c r="G720" s="164" t="s">
        <v>397</v>
      </c>
      <c r="H720" s="165">
        <v>90</v>
      </c>
      <c r="I720" s="166"/>
      <c r="J720" s="167">
        <f>ROUND(I720*H720,2)</f>
        <v>0</v>
      </c>
      <c r="K720" s="163" t="s">
        <v>160</v>
      </c>
      <c r="L720" s="168"/>
      <c r="M720" s="169" t="s">
        <v>19</v>
      </c>
      <c r="N720" s="170" t="s">
        <v>44</v>
      </c>
      <c r="P720" s="132">
        <f>O720*H720</f>
        <v>0</v>
      </c>
      <c r="Q720" s="132">
        <v>1.1E-4</v>
      </c>
      <c r="R720" s="132">
        <f>Q720*H720</f>
        <v>9.9000000000000008E-3</v>
      </c>
      <c r="S720" s="132">
        <v>0</v>
      </c>
      <c r="T720" s="133">
        <f>S720*H720</f>
        <v>0</v>
      </c>
      <c r="AR720" s="134" t="s">
        <v>382</v>
      </c>
      <c r="AT720" s="134" t="s">
        <v>347</v>
      </c>
      <c r="AU720" s="134" t="s">
        <v>80</v>
      </c>
      <c r="AY720" s="18" t="s">
        <v>153</v>
      </c>
      <c r="BE720" s="135">
        <f>IF(N720="základní",J720,0)</f>
        <v>0</v>
      </c>
      <c r="BF720" s="135">
        <f>IF(N720="snížená",J720,0)</f>
        <v>0</v>
      </c>
      <c r="BG720" s="135">
        <f>IF(N720="zákl. přenesená",J720,0)</f>
        <v>0</v>
      </c>
      <c r="BH720" s="135">
        <f>IF(N720="sníž. přenesená",J720,0)</f>
        <v>0</v>
      </c>
      <c r="BI720" s="135">
        <f>IF(N720="nulová",J720,0)</f>
        <v>0</v>
      </c>
      <c r="BJ720" s="18" t="s">
        <v>78</v>
      </c>
      <c r="BK720" s="135">
        <f>ROUND(I720*H720,2)</f>
        <v>0</v>
      </c>
      <c r="BL720" s="18" t="s">
        <v>272</v>
      </c>
      <c r="BM720" s="134" t="s">
        <v>1152</v>
      </c>
    </row>
    <row r="721" spans="2:65" s="13" customFormat="1" ht="20.399999999999999">
      <c r="B721" s="147"/>
      <c r="D721" s="141" t="s">
        <v>165</v>
      </c>
      <c r="E721" s="148" t="s">
        <v>19</v>
      </c>
      <c r="F721" s="149" t="s">
        <v>1153</v>
      </c>
      <c r="H721" s="150">
        <v>60</v>
      </c>
      <c r="I721" s="151"/>
      <c r="L721" s="147"/>
      <c r="M721" s="152"/>
      <c r="T721" s="153"/>
      <c r="AT721" s="148" t="s">
        <v>165</v>
      </c>
      <c r="AU721" s="148" t="s">
        <v>80</v>
      </c>
      <c r="AV721" s="13" t="s">
        <v>80</v>
      </c>
      <c r="AW721" s="13" t="s">
        <v>33</v>
      </c>
      <c r="AX721" s="13" t="s">
        <v>73</v>
      </c>
      <c r="AY721" s="148" t="s">
        <v>153</v>
      </c>
    </row>
    <row r="722" spans="2:65" s="13" customFormat="1">
      <c r="B722" s="147"/>
      <c r="D722" s="141" t="s">
        <v>165</v>
      </c>
      <c r="E722" s="148" t="s">
        <v>19</v>
      </c>
      <c r="F722" s="149" t="s">
        <v>369</v>
      </c>
      <c r="H722" s="150">
        <v>30</v>
      </c>
      <c r="I722" s="151"/>
      <c r="L722" s="147"/>
      <c r="M722" s="152"/>
      <c r="T722" s="153"/>
      <c r="AT722" s="148" t="s">
        <v>165</v>
      </c>
      <c r="AU722" s="148" t="s">
        <v>80</v>
      </c>
      <c r="AV722" s="13" t="s">
        <v>80</v>
      </c>
      <c r="AW722" s="13" t="s">
        <v>33</v>
      </c>
      <c r="AX722" s="13" t="s">
        <v>73</v>
      </c>
      <c r="AY722" s="148" t="s">
        <v>153</v>
      </c>
    </row>
    <row r="723" spans="2:65" s="14" customFormat="1">
      <c r="B723" s="154"/>
      <c r="D723" s="141" t="s">
        <v>165</v>
      </c>
      <c r="E723" s="155" t="s">
        <v>19</v>
      </c>
      <c r="F723" s="156" t="s">
        <v>182</v>
      </c>
      <c r="H723" s="157">
        <v>90</v>
      </c>
      <c r="I723" s="158"/>
      <c r="L723" s="154"/>
      <c r="M723" s="159"/>
      <c r="T723" s="160"/>
      <c r="AT723" s="155" t="s">
        <v>165</v>
      </c>
      <c r="AU723" s="155" t="s">
        <v>80</v>
      </c>
      <c r="AV723" s="14" t="s">
        <v>161</v>
      </c>
      <c r="AW723" s="14" t="s">
        <v>33</v>
      </c>
      <c r="AX723" s="14" t="s">
        <v>78</v>
      </c>
      <c r="AY723" s="155" t="s">
        <v>153</v>
      </c>
    </row>
    <row r="724" spans="2:65" s="1" customFormat="1" ht="55.5" customHeight="1">
      <c r="B724" s="33"/>
      <c r="C724" s="123" t="s">
        <v>1154</v>
      </c>
      <c r="D724" s="123" t="s">
        <v>156</v>
      </c>
      <c r="E724" s="124" t="s">
        <v>1138</v>
      </c>
      <c r="F724" s="125" t="s">
        <v>1139</v>
      </c>
      <c r="G724" s="126" t="s">
        <v>397</v>
      </c>
      <c r="H724" s="127">
        <v>100</v>
      </c>
      <c r="I724" s="128"/>
      <c r="J724" s="129">
        <f>ROUND(I724*H724,2)</f>
        <v>0</v>
      </c>
      <c r="K724" s="125" t="s">
        <v>160</v>
      </c>
      <c r="L724" s="33"/>
      <c r="M724" s="130" t="s">
        <v>19</v>
      </c>
      <c r="N724" s="131" t="s">
        <v>44</v>
      </c>
      <c r="P724" s="132">
        <f>O724*H724</f>
        <v>0</v>
      </c>
      <c r="Q724" s="132">
        <v>0</v>
      </c>
      <c r="R724" s="132">
        <f>Q724*H724</f>
        <v>0</v>
      </c>
      <c r="S724" s="132">
        <v>0</v>
      </c>
      <c r="T724" s="133">
        <f>S724*H724</f>
        <v>0</v>
      </c>
      <c r="AR724" s="134" t="s">
        <v>272</v>
      </c>
      <c r="AT724" s="134" t="s">
        <v>156</v>
      </c>
      <c r="AU724" s="134" t="s">
        <v>80</v>
      </c>
      <c r="AY724" s="18" t="s">
        <v>153</v>
      </c>
      <c r="BE724" s="135">
        <f>IF(N724="základní",J724,0)</f>
        <v>0</v>
      </c>
      <c r="BF724" s="135">
        <f>IF(N724="snížená",J724,0)</f>
        <v>0</v>
      </c>
      <c r="BG724" s="135">
        <f>IF(N724="zákl. přenesená",J724,0)</f>
        <v>0</v>
      </c>
      <c r="BH724" s="135">
        <f>IF(N724="sníž. přenesená",J724,0)</f>
        <v>0</v>
      </c>
      <c r="BI724" s="135">
        <f>IF(N724="nulová",J724,0)</f>
        <v>0</v>
      </c>
      <c r="BJ724" s="18" t="s">
        <v>78</v>
      </c>
      <c r="BK724" s="135">
        <f>ROUND(I724*H724,2)</f>
        <v>0</v>
      </c>
      <c r="BL724" s="18" t="s">
        <v>272</v>
      </c>
      <c r="BM724" s="134" t="s">
        <v>1155</v>
      </c>
    </row>
    <row r="725" spans="2:65" s="1" customFormat="1">
      <c r="B725" s="33"/>
      <c r="D725" s="136" t="s">
        <v>163</v>
      </c>
      <c r="F725" s="137" t="s">
        <v>1141</v>
      </c>
      <c r="I725" s="138"/>
      <c r="L725" s="33"/>
      <c r="M725" s="139"/>
      <c r="T725" s="54"/>
      <c r="AT725" s="18" t="s">
        <v>163</v>
      </c>
      <c r="AU725" s="18" t="s">
        <v>80</v>
      </c>
    </row>
    <row r="726" spans="2:65" s="1" customFormat="1" ht="24.15" customHeight="1">
      <c r="B726" s="33"/>
      <c r="C726" s="161" t="s">
        <v>1156</v>
      </c>
      <c r="D726" s="161" t="s">
        <v>347</v>
      </c>
      <c r="E726" s="162" t="s">
        <v>1157</v>
      </c>
      <c r="F726" s="163" t="s">
        <v>1158</v>
      </c>
      <c r="G726" s="164" t="s">
        <v>397</v>
      </c>
      <c r="H726" s="165">
        <v>100</v>
      </c>
      <c r="I726" s="166"/>
      <c r="J726" s="167">
        <f>ROUND(I726*H726,2)</f>
        <v>0</v>
      </c>
      <c r="K726" s="163" t="s">
        <v>160</v>
      </c>
      <c r="L726" s="168"/>
      <c r="M726" s="169" t="s">
        <v>19</v>
      </c>
      <c r="N726" s="170" t="s">
        <v>44</v>
      </c>
      <c r="P726" s="132">
        <f>O726*H726</f>
        <v>0</v>
      </c>
      <c r="Q726" s="132">
        <v>5.0000000000000002E-5</v>
      </c>
      <c r="R726" s="132">
        <f>Q726*H726</f>
        <v>5.0000000000000001E-3</v>
      </c>
      <c r="S726" s="132">
        <v>0</v>
      </c>
      <c r="T726" s="133">
        <f>S726*H726</f>
        <v>0</v>
      </c>
      <c r="AR726" s="134" t="s">
        <v>382</v>
      </c>
      <c r="AT726" s="134" t="s">
        <v>347</v>
      </c>
      <c r="AU726" s="134" t="s">
        <v>80</v>
      </c>
      <c r="AY726" s="18" t="s">
        <v>153</v>
      </c>
      <c r="BE726" s="135">
        <f>IF(N726="základní",J726,0)</f>
        <v>0</v>
      </c>
      <c r="BF726" s="135">
        <f>IF(N726="snížená",J726,0)</f>
        <v>0</v>
      </c>
      <c r="BG726" s="135">
        <f>IF(N726="zákl. přenesená",J726,0)</f>
        <v>0</v>
      </c>
      <c r="BH726" s="135">
        <f>IF(N726="sníž. přenesená",J726,0)</f>
        <v>0</v>
      </c>
      <c r="BI726" s="135">
        <f>IF(N726="nulová",J726,0)</f>
        <v>0</v>
      </c>
      <c r="BJ726" s="18" t="s">
        <v>78</v>
      </c>
      <c r="BK726" s="135">
        <f>ROUND(I726*H726,2)</f>
        <v>0</v>
      </c>
      <c r="BL726" s="18" t="s">
        <v>272</v>
      </c>
      <c r="BM726" s="134" t="s">
        <v>1159</v>
      </c>
    </row>
    <row r="727" spans="2:65" s="13" customFormat="1" ht="20.399999999999999">
      <c r="B727" s="147"/>
      <c r="D727" s="141" t="s">
        <v>165</v>
      </c>
      <c r="E727" s="148" t="s">
        <v>19</v>
      </c>
      <c r="F727" s="149" t="s">
        <v>1160</v>
      </c>
      <c r="H727" s="150">
        <v>100</v>
      </c>
      <c r="I727" s="151"/>
      <c r="L727" s="147"/>
      <c r="M727" s="152"/>
      <c r="T727" s="153"/>
      <c r="AT727" s="148" t="s">
        <v>165</v>
      </c>
      <c r="AU727" s="148" t="s">
        <v>80</v>
      </c>
      <c r="AV727" s="13" t="s">
        <v>80</v>
      </c>
      <c r="AW727" s="13" t="s">
        <v>33</v>
      </c>
      <c r="AX727" s="13" t="s">
        <v>78</v>
      </c>
      <c r="AY727" s="148" t="s">
        <v>153</v>
      </c>
    </row>
    <row r="728" spans="2:65" s="1" customFormat="1" ht="16.5" customHeight="1">
      <c r="B728" s="33"/>
      <c r="C728" s="123" t="s">
        <v>1161</v>
      </c>
      <c r="D728" s="123" t="s">
        <v>156</v>
      </c>
      <c r="E728" s="124" t="s">
        <v>1162</v>
      </c>
      <c r="F728" s="125" t="s">
        <v>1163</v>
      </c>
      <c r="G728" s="126" t="s">
        <v>237</v>
      </c>
      <c r="H728" s="127">
        <v>4</v>
      </c>
      <c r="I728" s="128"/>
      <c r="J728" s="129">
        <f>ROUND(I728*H728,2)</f>
        <v>0</v>
      </c>
      <c r="K728" s="125" t="s">
        <v>19</v>
      </c>
      <c r="L728" s="33"/>
      <c r="M728" s="130" t="s">
        <v>19</v>
      </c>
      <c r="N728" s="131" t="s">
        <v>44</v>
      </c>
      <c r="P728" s="132">
        <f>O728*H728</f>
        <v>0</v>
      </c>
      <c r="Q728" s="132">
        <v>0</v>
      </c>
      <c r="R728" s="132">
        <f>Q728*H728</f>
        <v>0</v>
      </c>
      <c r="S728" s="132">
        <v>0</v>
      </c>
      <c r="T728" s="133">
        <f>S728*H728</f>
        <v>0</v>
      </c>
      <c r="AR728" s="134" t="s">
        <v>272</v>
      </c>
      <c r="AT728" s="134" t="s">
        <v>156</v>
      </c>
      <c r="AU728" s="134" t="s">
        <v>80</v>
      </c>
      <c r="AY728" s="18" t="s">
        <v>153</v>
      </c>
      <c r="BE728" s="135">
        <f>IF(N728="základní",J728,0)</f>
        <v>0</v>
      </c>
      <c r="BF728" s="135">
        <f>IF(N728="snížená",J728,0)</f>
        <v>0</v>
      </c>
      <c r="BG728" s="135">
        <f>IF(N728="zákl. přenesená",J728,0)</f>
        <v>0</v>
      </c>
      <c r="BH728" s="135">
        <f>IF(N728="sníž. přenesená",J728,0)</f>
        <v>0</v>
      </c>
      <c r="BI728" s="135">
        <f>IF(N728="nulová",J728,0)</f>
        <v>0</v>
      </c>
      <c r="BJ728" s="18" t="s">
        <v>78</v>
      </c>
      <c r="BK728" s="135">
        <f>ROUND(I728*H728,2)</f>
        <v>0</v>
      </c>
      <c r="BL728" s="18" t="s">
        <v>272</v>
      </c>
      <c r="BM728" s="134" t="s">
        <v>1164</v>
      </c>
    </row>
    <row r="729" spans="2:65" s="1" customFormat="1" ht="37.950000000000003" customHeight="1">
      <c r="B729" s="33"/>
      <c r="C729" s="161" t="s">
        <v>1165</v>
      </c>
      <c r="D729" s="161" t="s">
        <v>347</v>
      </c>
      <c r="E729" s="162" t="s">
        <v>1166</v>
      </c>
      <c r="F729" s="163" t="s">
        <v>1167</v>
      </c>
      <c r="G729" s="164" t="s">
        <v>237</v>
      </c>
      <c r="H729" s="165">
        <v>4</v>
      </c>
      <c r="I729" s="166"/>
      <c r="J729" s="167">
        <f>ROUND(I729*H729,2)</f>
        <v>0</v>
      </c>
      <c r="K729" s="163" t="s">
        <v>19</v>
      </c>
      <c r="L729" s="168"/>
      <c r="M729" s="169" t="s">
        <v>19</v>
      </c>
      <c r="N729" s="170" t="s">
        <v>44</v>
      </c>
      <c r="P729" s="132">
        <f>O729*H729</f>
        <v>0</v>
      </c>
      <c r="Q729" s="132">
        <v>0</v>
      </c>
      <c r="R729" s="132">
        <f>Q729*H729</f>
        <v>0</v>
      </c>
      <c r="S729" s="132">
        <v>0</v>
      </c>
      <c r="T729" s="133">
        <f>S729*H729</f>
        <v>0</v>
      </c>
      <c r="AR729" s="134" t="s">
        <v>382</v>
      </c>
      <c r="AT729" s="134" t="s">
        <v>347</v>
      </c>
      <c r="AU729" s="134" t="s">
        <v>80</v>
      </c>
      <c r="AY729" s="18" t="s">
        <v>153</v>
      </c>
      <c r="BE729" s="135">
        <f>IF(N729="základní",J729,0)</f>
        <v>0</v>
      </c>
      <c r="BF729" s="135">
        <f>IF(N729="snížená",J729,0)</f>
        <v>0</v>
      </c>
      <c r="BG729" s="135">
        <f>IF(N729="zákl. přenesená",J729,0)</f>
        <v>0</v>
      </c>
      <c r="BH729" s="135">
        <f>IF(N729="sníž. přenesená",J729,0)</f>
        <v>0</v>
      </c>
      <c r="BI729" s="135">
        <f>IF(N729="nulová",J729,0)</f>
        <v>0</v>
      </c>
      <c r="BJ729" s="18" t="s">
        <v>78</v>
      </c>
      <c r="BK729" s="135">
        <f>ROUND(I729*H729,2)</f>
        <v>0</v>
      </c>
      <c r="BL729" s="18" t="s">
        <v>272</v>
      </c>
      <c r="BM729" s="134" t="s">
        <v>1168</v>
      </c>
    </row>
    <row r="730" spans="2:65" s="1" customFormat="1" ht="49.2" customHeight="1">
      <c r="B730" s="33"/>
      <c r="C730" s="123" t="s">
        <v>1169</v>
      </c>
      <c r="D730" s="123" t="s">
        <v>156</v>
      </c>
      <c r="E730" s="124" t="s">
        <v>1170</v>
      </c>
      <c r="F730" s="125" t="s">
        <v>1171</v>
      </c>
      <c r="G730" s="126" t="s">
        <v>237</v>
      </c>
      <c r="H730" s="127">
        <v>8</v>
      </c>
      <c r="I730" s="128"/>
      <c r="J730" s="129">
        <f>ROUND(I730*H730,2)</f>
        <v>0</v>
      </c>
      <c r="K730" s="125" t="s">
        <v>160</v>
      </c>
      <c r="L730" s="33"/>
      <c r="M730" s="130" t="s">
        <v>19</v>
      </c>
      <c r="N730" s="131" t="s">
        <v>44</v>
      </c>
      <c r="P730" s="132">
        <f>O730*H730</f>
        <v>0</v>
      </c>
      <c r="Q730" s="132">
        <v>0</v>
      </c>
      <c r="R730" s="132">
        <f>Q730*H730</f>
        <v>0</v>
      </c>
      <c r="S730" s="132">
        <v>0</v>
      </c>
      <c r="T730" s="133">
        <f>S730*H730</f>
        <v>0</v>
      </c>
      <c r="AR730" s="134" t="s">
        <v>272</v>
      </c>
      <c r="AT730" s="134" t="s">
        <v>156</v>
      </c>
      <c r="AU730" s="134" t="s">
        <v>80</v>
      </c>
      <c r="AY730" s="18" t="s">
        <v>153</v>
      </c>
      <c r="BE730" s="135">
        <f>IF(N730="základní",J730,0)</f>
        <v>0</v>
      </c>
      <c r="BF730" s="135">
        <f>IF(N730="snížená",J730,0)</f>
        <v>0</v>
      </c>
      <c r="BG730" s="135">
        <f>IF(N730="zákl. přenesená",J730,0)</f>
        <v>0</v>
      </c>
      <c r="BH730" s="135">
        <f>IF(N730="sníž. přenesená",J730,0)</f>
        <v>0</v>
      </c>
      <c r="BI730" s="135">
        <f>IF(N730="nulová",J730,0)</f>
        <v>0</v>
      </c>
      <c r="BJ730" s="18" t="s">
        <v>78</v>
      </c>
      <c r="BK730" s="135">
        <f>ROUND(I730*H730,2)</f>
        <v>0</v>
      </c>
      <c r="BL730" s="18" t="s">
        <v>272</v>
      </c>
      <c r="BM730" s="134" t="s">
        <v>1172</v>
      </c>
    </row>
    <row r="731" spans="2:65" s="1" customFormat="1">
      <c r="B731" s="33"/>
      <c r="D731" s="136" t="s">
        <v>163</v>
      </c>
      <c r="F731" s="137" t="s">
        <v>1173</v>
      </c>
      <c r="I731" s="138"/>
      <c r="L731" s="33"/>
      <c r="M731" s="139"/>
      <c r="T731" s="54"/>
      <c r="AT731" s="18" t="s">
        <v>163</v>
      </c>
      <c r="AU731" s="18" t="s">
        <v>80</v>
      </c>
    </row>
    <row r="732" spans="2:65" s="1" customFormat="1" ht="24.15" customHeight="1">
      <c r="B732" s="33"/>
      <c r="C732" s="161" t="s">
        <v>1174</v>
      </c>
      <c r="D732" s="161" t="s">
        <v>347</v>
      </c>
      <c r="E732" s="162" t="s">
        <v>1175</v>
      </c>
      <c r="F732" s="163" t="s">
        <v>1176</v>
      </c>
      <c r="G732" s="164" t="s">
        <v>237</v>
      </c>
      <c r="H732" s="165">
        <v>6</v>
      </c>
      <c r="I732" s="166"/>
      <c r="J732" s="167">
        <f>ROUND(I732*H732,2)</f>
        <v>0</v>
      </c>
      <c r="K732" s="163" t="s">
        <v>160</v>
      </c>
      <c r="L732" s="168"/>
      <c r="M732" s="169" t="s">
        <v>19</v>
      </c>
      <c r="N732" s="170" t="s">
        <v>44</v>
      </c>
      <c r="P732" s="132">
        <f>O732*H732</f>
        <v>0</v>
      </c>
      <c r="Q732" s="132">
        <v>4.0000000000000003E-5</v>
      </c>
      <c r="R732" s="132">
        <f>Q732*H732</f>
        <v>2.4000000000000003E-4</v>
      </c>
      <c r="S732" s="132">
        <v>0</v>
      </c>
      <c r="T732" s="133">
        <f>S732*H732</f>
        <v>0</v>
      </c>
      <c r="AR732" s="134" t="s">
        <v>382</v>
      </c>
      <c r="AT732" s="134" t="s">
        <v>347</v>
      </c>
      <c r="AU732" s="134" t="s">
        <v>80</v>
      </c>
      <c r="AY732" s="18" t="s">
        <v>153</v>
      </c>
      <c r="BE732" s="135">
        <f>IF(N732="základní",J732,0)</f>
        <v>0</v>
      </c>
      <c r="BF732" s="135">
        <f>IF(N732="snížená",J732,0)</f>
        <v>0</v>
      </c>
      <c r="BG732" s="135">
        <f>IF(N732="zákl. přenesená",J732,0)</f>
        <v>0</v>
      </c>
      <c r="BH732" s="135">
        <f>IF(N732="sníž. přenesená",J732,0)</f>
        <v>0</v>
      </c>
      <c r="BI732" s="135">
        <f>IF(N732="nulová",J732,0)</f>
        <v>0</v>
      </c>
      <c r="BJ732" s="18" t="s">
        <v>78</v>
      </c>
      <c r="BK732" s="135">
        <f>ROUND(I732*H732,2)</f>
        <v>0</v>
      </c>
      <c r="BL732" s="18" t="s">
        <v>272</v>
      </c>
      <c r="BM732" s="134" t="s">
        <v>1177</v>
      </c>
    </row>
    <row r="733" spans="2:65" s="1" customFormat="1" ht="24.15" customHeight="1">
      <c r="B733" s="33"/>
      <c r="C733" s="161" t="s">
        <v>1178</v>
      </c>
      <c r="D733" s="161" t="s">
        <v>347</v>
      </c>
      <c r="E733" s="162" t="s">
        <v>1179</v>
      </c>
      <c r="F733" s="163" t="s">
        <v>1180</v>
      </c>
      <c r="G733" s="164" t="s">
        <v>237</v>
      </c>
      <c r="H733" s="165">
        <v>2</v>
      </c>
      <c r="I733" s="166"/>
      <c r="J733" s="167">
        <f>ROUND(I733*H733,2)</f>
        <v>0</v>
      </c>
      <c r="K733" s="163" t="s">
        <v>160</v>
      </c>
      <c r="L733" s="168"/>
      <c r="M733" s="169" t="s">
        <v>19</v>
      </c>
      <c r="N733" s="170" t="s">
        <v>44</v>
      </c>
      <c r="P733" s="132">
        <f>O733*H733</f>
        <v>0</v>
      </c>
      <c r="Q733" s="132">
        <v>9.0000000000000006E-5</v>
      </c>
      <c r="R733" s="132">
        <f>Q733*H733</f>
        <v>1.8000000000000001E-4</v>
      </c>
      <c r="S733" s="132">
        <v>0</v>
      </c>
      <c r="T733" s="133">
        <f>S733*H733</f>
        <v>0</v>
      </c>
      <c r="AR733" s="134" t="s">
        <v>382</v>
      </c>
      <c r="AT733" s="134" t="s">
        <v>347</v>
      </c>
      <c r="AU733" s="134" t="s">
        <v>80</v>
      </c>
      <c r="AY733" s="18" t="s">
        <v>153</v>
      </c>
      <c r="BE733" s="135">
        <f>IF(N733="základní",J733,0)</f>
        <v>0</v>
      </c>
      <c r="BF733" s="135">
        <f>IF(N733="snížená",J733,0)</f>
        <v>0</v>
      </c>
      <c r="BG733" s="135">
        <f>IF(N733="zákl. přenesená",J733,0)</f>
        <v>0</v>
      </c>
      <c r="BH733" s="135">
        <f>IF(N733="sníž. přenesená",J733,0)</f>
        <v>0</v>
      </c>
      <c r="BI733" s="135">
        <f>IF(N733="nulová",J733,0)</f>
        <v>0</v>
      </c>
      <c r="BJ733" s="18" t="s">
        <v>78</v>
      </c>
      <c r="BK733" s="135">
        <f>ROUND(I733*H733,2)</f>
        <v>0</v>
      </c>
      <c r="BL733" s="18" t="s">
        <v>272</v>
      </c>
      <c r="BM733" s="134" t="s">
        <v>1181</v>
      </c>
    </row>
    <row r="734" spans="2:65" s="1" customFormat="1" ht="37.950000000000003" customHeight="1">
      <c r="B734" s="33"/>
      <c r="C734" s="123" t="s">
        <v>1182</v>
      </c>
      <c r="D734" s="123" t="s">
        <v>156</v>
      </c>
      <c r="E734" s="124" t="s">
        <v>1183</v>
      </c>
      <c r="F734" s="125" t="s">
        <v>1184</v>
      </c>
      <c r="G734" s="126" t="s">
        <v>237</v>
      </c>
      <c r="H734" s="127">
        <v>2</v>
      </c>
      <c r="I734" s="128"/>
      <c r="J734" s="129">
        <f>ROUND(I734*H734,2)</f>
        <v>0</v>
      </c>
      <c r="K734" s="125" t="s">
        <v>160</v>
      </c>
      <c r="L734" s="33"/>
      <c r="M734" s="130" t="s">
        <v>19</v>
      </c>
      <c r="N734" s="131" t="s">
        <v>44</v>
      </c>
      <c r="P734" s="132">
        <f>O734*H734</f>
        <v>0</v>
      </c>
      <c r="Q734" s="132">
        <v>0</v>
      </c>
      <c r="R734" s="132">
        <f>Q734*H734</f>
        <v>0</v>
      </c>
      <c r="S734" s="132">
        <v>0</v>
      </c>
      <c r="T734" s="133">
        <f>S734*H734</f>
        <v>0</v>
      </c>
      <c r="AR734" s="134" t="s">
        <v>272</v>
      </c>
      <c r="AT734" s="134" t="s">
        <v>156</v>
      </c>
      <c r="AU734" s="134" t="s">
        <v>80</v>
      </c>
      <c r="AY734" s="18" t="s">
        <v>153</v>
      </c>
      <c r="BE734" s="135">
        <f>IF(N734="základní",J734,0)</f>
        <v>0</v>
      </c>
      <c r="BF734" s="135">
        <f>IF(N734="snížená",J734,0)</f>
        <v>0</v>
      </c>
      <c r="BG734" s="135">
        <f>IF(N734="zákl. přenesená",J734,0)</f>
        <v>0</v>
      </c>
      <c r="BH734" s="135">
        <f>IF(N734="sníž. přenesená",J734,0)</f>
        <v>0</v>
      </c>
      <c r="BI734" s="135">
        <f>IF(N734="nulová",J734,0)</f>
        <v>0</v>
      </c>
      <c r="BJ734" s="18" t="s">
        <v>78</v>
      </c>
      <c r="BK734" s="135">
        <f>ROUND(I734*H734,2)</f>
        <v>0</v>
      </c>
      <c r="BL734" s="18" t="s">
        <v>272</v>
      </c>
      <c r="BM734" s="134" t="s">
        <v>1185</v>
      </c>
    </row>
    <row r="735" spans="2:65" s="1" customFormat="1">
      <c r="B735" s="33"/>
      <c r="D735" s="136" t="s">
        <v>163</v>
      </c>
      <c r="F735" s="137" t="s">
        <v>1186</v>
      </c>
      <c r="I735" s="138"/>
      <c r="L735" s="33"/>
      <c r="M735" s="139"/>
      <c r="T735" s="54"/>
      <c r="AT735" s="18" t="s">
        <v>163</v>
      </c>
      <c r="AU735" s="18" t="s">
        <v>80</v>
      </c>
    </row>
    <row r="736" spans="2:65" s="1" customFormat="1" ht="24.15" customHeight="1">
      <c r="B736" s="33"/>
      <c r="C736" s="161" t="s">
        <v>1187</v>
      </c>
      <c r="D736" s="161" t="s">
        <v>347</v>
      </c>
      <c r="E736" s="162" t="s">
        <v>1188</v>
      </c>
      <c r="F736" s="163" t="s">
        <v>1189</v>
      </c>
      <c r="G736" s="164" t="s">
        <v>237</v>
      </c>
      <c r="H736" s="165">
        <v>2</v>
      </c>
      <c r="I736" s="166"/>
      <c r="J736" s="167">
        <f t="shared" ref="J736:J741" si="10">ROUND(I736*H736,2)</f>
        <v>0</v>
      </c>
      <c r="K736" s="163" t="s">
        <v>160</v>
      </c>
      <c r="L736" s="168"/>
      <c r="M736" s="169" t="s">
        <v>19</v>
      </c>
      <c r="N736" s="170" t="s">
        <v>44</v>
      </c>
      <c r="P736" s="132">
        <f t="shared" ref="P736:P741" si="11">O736*H736</f>
        <v>0</v>
      </c>
      <c r="Q736" s="132">
        <v>9.0000000000000006E-5</v>
      </c>
      <c r="R736" s="132">
        <f t="shared" ref="R736:R741" si="12">Q736*H736</f>
        <v>1.8000000000000001E-4</v>
      </c>
      <c r="S736" s="132">
        <v>0</v>
      </c>
      <c r="T736" s="133">
        <f t="shared" ref="T736:T741" si="13">S736*H736</f>
        <v>0</v>
      </c>
      <c r="AR736" s="134" t="s">
        <v>382</v>
      </c>
      <c r="AT736" s="134" t="s">
        <v>347</v>
      </c>
      <c r="AU736" s="134" t="s">
        <v>80</v>
      </c>
      <c r="AY736" s="18" t="s">
        <v>153</v>
      </c>
      <c r="BE736" s="135">
        <f t="shared" ref="BE736:BE741" si="14">IF(N736="základní",J736,0)</f>
        <v>0</v>
      </c>
      <c r="BF736" s="135">
        <f t="shared" ref="BF736:BF741" si="15">IF(N736="snížená",J736,0)</f>
        <v>0</v>
      </c>
      <c r="BG736" s="135">
        <f t="shared" ref="BG736:BG741" si="16">IF(N736="zákl. přenesená",J736,0)</f>
        <v>0</v>
      </c>
      <c r="BH736" s="135">
        <f t="shared" ref="BH736:BH741" si="17">IF(N736="sníž. přenesená",J736,0)</f>
        <v>0</v>
      </c>
      <c r="BI736" s="135">
        <f t="shared" ref="BI736:BI741" si="18">IF(N736="nulová",J736,0)</f>
        <v>0</v>
      </c>
      <c r="BJ736" s="18" t="s">
        <v>78</v>
      </c>
      <c r="BK736" s="135">
        <f t="shared" ref="BK736:BK741" si="19">ROUND(I736*H736,2)</f>
        <v>0</v>
      </c>
      <c r="BL736" s="18" t="s">
        <v>272</v>
      </c>
      <c r="BM736" s="134" t="s">
        <v>1190</v>
      </c>
    </row>
    <row r="737" spans="2:65" s="1" customFormat="1" ht="16.5" customHeight="1">
      <c r="B737" s="33"/>
      <c r="C737" s="161" t="s">
        <v>1191</v>
      </c>
      <c r="D737" s="161" t="s">
        <v>347</v>
      </c>
      <c r="E737" s="162" t="s">
        <v>1192</v>
      </c>
      <c r="F737" s="163" t="s">
        <v>1193</v>
      </c>
      <c r="G737" s="164" t="s">
        <v>237</v>
      </c>
      <c r="H737" s="165">
        <v>6</v>
      </c>
      <c r="I737" s="166"/>
      <c r="J737" s="167">
        <f t="shared" si="10"/>
        <v>0</v>
      </c>
      <c r="K737" s="163" t="s">
        <v>160</v>
      </c>
      <c r="L737" s="168"/>
      <c r="M737" s="169" t="s">
        <v>19</v>
      </c>
      <c r="N737" s="170" t="s">
        <v>44</v>
      </c>
      <c r="P737" s="132">
        <f t="shared" si="11"/>
        <v>0</v>
      </c>
      <c r="Q737" s="132">
        <v>3.0000000000000001E-5</v>
      </c>
      <c r="R737" s="132">
        <f t="shared" si="12"/>
        <v>1.8000000000000001E-4</v>
      </c>
      <c r="S737" s="132">
        <v>0</v>
      </c>
      <c r="T737" s="133">
        <f t="shared" si="13"/>
        <v>0</v>
      </c>
      <c r="AR737" s="134" t="s">
        <v>382</v>
      </c>
      <c r="AT737" s="134" t="s">
        <v>347</v>
      </c>
      <c r="AU737" s="134" t="s">
        <v>80</v>
      </c>
      <c r="AY737" s="18" t="s">
        <v>153</v>
      </c>
      <c r="BE737" s="135">
        <f t="shared" si="14"/>
        <v>0</v>
      </c>
      <c r="BF737" s="135">
        <f t="shared" si="15"/>
        <v>0</v>
      </c>
      <c r="BG737" s="135">
        <f t="shared" si="16"/>
        <v>0</v>
      </c>
      <c r="BH737" s="135">
        <f t="shared" si="17"/>
        <v>0</v>
      </c>
      <c r="BI737" s="135">
        <f t="shared" si="18"/>
        <v>0</v>
      </c>
      <c r="BJ737" s="18" t="s">
        <v>78</v>
      </c>
      <c r="BK737" s="135">
        <f t="shared" si="19"/>
        <v>0</v>
      </c>
      <c r="BL737" s="18" t="s">
        <v>272</v>
      </c>
      <c r="BM737" s="134" t="s">
        <v>1194</v>
      </c>
    </row>
    <row r="738" spans="2:65" s="1" customFormat="1" ht="16.5" customHeight="1">
      <c r="B738" s="33"/>
      <c r="C738" s="161" t="s">
        <v>1195</v>
      </c>
      <c r="D738" s="161" t="s">
        <v>347</v>
      </c>
      <c r="E738" s="162" t="s">
        <v>1196</v>
      </c>
      <c r="F738" s="163" t="s">
        <v>1197</v>
      </c>
      <c r="G738" s="164" t="s">
        <v>237</v>
      </c>
      <c r="H738" s="165">
        <v>5</v>
      </c>
      <c r="I738" s="166"/>
      <c r="J738" s="167">
        <f t="shared" si="10"/>
        <v>0</v>
      </c>
      <c r="K738" s="163" t="s">
        <v>160</v>
      </c>
      <c r="L738" s="168"/>
      <c r="M738" s="169" t="s">
        <v>19</v>
      </c>
      <c r="N738" s="170" t="s">
        <v>44</v>
      </c>
      <c r="P738" s="132">
        <f t="shared" si="11"/>
        <v>0</v>
      </c>
      <c r="Q738" s="132">
        <v>1.0000000000000001E-5</v>
      </c>
      <c r="R738" s="132">
        <f t="shared" si="12"/>
        <v>5.0000000000000002E-5</v>
      </c>
      <c r="S738" s="132">
        <v>0</v>
      </c>
      <c r="T738" s="133">
        <f t="shared" si="13"/>
        <v>0</v>
      </c>
      <c r="AR738" s="134" t="s">
        <v>382</v>
      </c>
      <c r="AT738" s="134" t="s">
        <v>347</v>
      </c>
      <c r="AU738" s="134" t="s">
        <v>80</v>
      </c>
      <c r="AY738" s="18" t="s">
        <v>153</v>
      </c>
      <c r="BE738" s="135">
        <f t="shared" si="14"/>
        <v>0</v>
      </c>
      <c r="BF738" s="135">
        <f t="shared" si="15"/>
        <v>0</v>
      </c>
      <c r="BG738" s="135">
        <f t="shared" si="16"/>
        <v>0</v>
      </c>
      <c r="BH738" s="135">
        <f t="shared" si="17"/>
        <v>0</v>
      </c>
      <c r="BI738" s="135">
        <f t="shared" si="18"/>
        <v>0</v>
      </c>
      <c r="BJ738" s="18" t="s">
        <v>78</v>
      </c>
      <c r="BK738" s="135">
        <f t="shared" si="19"/>
        <v>0</v>
      </c>
      <c r="BL738" s="18" t="s">
        <v>272</v>
      </c>
      <c r="BM738" s="134" t="s">
        <v>1198</v>
      </c>
    </row>
    <row r="739" spans="2:65" s="1" customFormat="1" ht="16.5" customHeight="1">
      <c r="B739" s="33"/>
      <c r="C739" s="161" t="s">
        <v>1199</v>
      </c>
      <c r="D739" s="161" t="s">
        <v>347</v>
      </c>
      <c r="E739" s="162" t="s">
        <v>1200</v>
      </c>
      <c r="F739" s="163" t="s">
        <v>1201</v>
      </c>
      <c r="G739" s="164" t="s">
        <v>237</v>
      </c>
      <c r="H739" s="165">
        <v>2</v>
      </c>
      <c r="I739" s="166"/>
      <c r="J739" s="167">
        <f t="shared" si="10"/>
        <v>0</v>
      </c>
      <c r="K739" s="163" t="s">
        <v>160</v>
      </c>
      <c r="L739" s="168"/>
      <c r="M739" s="169" t="s">
        <v>19</v>
      </c>
      <c r="N739" s="170" t="s">
        <v>44</v>
      </c>
      <c r="P739" s="132">
        <f t="shared" si="11"/>
        <v>0</v>
      </c>
      <c r="Q739" s="132">
        <v>2.0000000000000002E-5</v>
      </c>
      <c r="R739" s="132">
        <f t="shared" si="12"/>
        <v>4.0000000000000003E-5</v>
      </c>
      <c r="S739" s="132">
        <v>0</v>
      </c>
      <c r="T739" s="133">
        <f t="shared" si="13"/>
        <v>0</v>
      </c>
      <c r="AR739" s="134" t="s">
        <v>382</v>
      </c>
      <c r="AT739" s="134" t="s">
        <v>347</v>
      </c>
      <c r="AU739" s="134" t="s">
        <v>80</v>
      </c>
      <c r="AY739" s="18" t="s">
        <v>153</v>
      </c>
      <c r="BE739" s="135">
        <f t="shared" si="14"/>
        <v>0</v>
      </c>
      <c r="BF739" s="135">
        <f t="shared" si="15"/>
        <v>0</v>
      </c>
      <c r="BG739" s="135">
        <f t="shared" si="16"/>
        <v>0</v>
      </c>
      <c r="BH739" s="135">
        <f t="shared" si="17"/>
        <v>0</v>
      </c>
      <c r="BI739" s="135">
        <f t="shared" si="18"/>
        <v>0</v>
      </c>
      <c r="BJ739" s="18" t="s">
        <v>78</v>
      </c>
      <c r="BK739" s="135">
        <f t="shared" si="19"/>
        <v>0</v>
      </c>
      <c r="BL739" s="18" t="s">
        <v>272</v>
      </c>
      <c r="BM739" s="134" t="s">
        <v>1202</v>
      </c>
    </row>
    <row r="740" spans="2:65" s="1" customFormat="1" ht="16.5" customHeight="1">
      <c r="B740" s="33"/>
      <c r="C740" s="161" t="s">
        <v>1203</v>
      </c>
      <c r="D740" s="161" t="s">
        <v>347</v>
      </c>
      <c r="E740" s="162" t="s">
        <v>1204</v>
      </c>
      <c r="F740" s="163" t="s">
        <v>1205</v>
      </c>
      <c r="G740" s="164" t="s">
        <v>237</v>
      </c>
      <c r="H740" s="165">
        <v>1</v>
      </c>
      <c r="I740" s="166"/>
      <c r="J740" s="167">
        <f t="shared" si="10"/>
        <v>0</v>
      </c>
      <c r="K740" s="163" t="s">
        <v>160</v>
      </c>
      <c r="L740" s="168"/>
      <c r="M740" s="169" t="s">
        <v>19</v>
      </c>
      <c r="N740" s="170" t="s">
        <v>44</v>
      </c>
      <c r="P740" s="132">
        <f t="shared" si="11"/>
        <v>0</v>
      </c>
      <c r="Q740" s="132">
        <v>4.0000000000000003E-5</v>
      </c>
      <c r="R740" s="132">
        <f t="shared" si="12"/>
        <v>4.0000000000000003E-5</v>
      </c>
      <c r="S740" s="132">
        <v>0</v>
      </c>
      <c r="T740" s="133">
        <f t="shared" si="13"/>
        <v>0</v>
      </c>
      <c r="AR740" s="134" t="s">
        <v>382</v>
      </c>
      <c r="AT740" s="134" t="s">
        <v>347</v>
      </c>
      <c r="AU740" s="134" t="s">
        <v>80</v>
      </c>
      <c r="AY740" s="18" t="s">
        <v>153</v>
      </c>
      <c r="BE740" s="135">
        <f t="shared" si="14"/>
        <v>0</v>
      </c>
      <c r="BF740" s="135">
        <f t="shared" si="15"/>
        <v>0</v>
      </c>
      <c r="BG740" s="135">
        <f t="shared" si="16"/>
        <v>0</v>
      </c>
      <c r="BH740" s="135">
        <f t="shared" si="17"/>
        <v>0</v>
      </c>
      <c r="BI740" s="135">
        <f t="shared" si="18"/>
        <v>0</v>
      </c>
      <c r="BJ740" s="18" t="s">
        <v>78</v>
      </c>
      <c r="BK740" s="135">
        <f t="shared" si="19"/>
        <v>0</v>
      </c>
      <c r="BL740" s="18" t="s">
        <v>272</v>
      </c>
      <c r="BM740" s="134" t="s">
        <v>1206</v>
      </c>
    </row>
    <row r="741" spans="2:65" s="1" customFormat="1" ht="49.2" customHeight="1">
      <c r="B741" s="33"/>
      <c r="C741" s="123" t="s">
        <v>1207</v>
      </c>
      <c r="D741" s="123" t="s">
        <v>156</v>
      </c>
      <c r="E741" s="124" t="s">
        <v>1208</v>
      </c>
      <c r="F741" s="125" t="s">
        <v>1209</v>
      </c>
      <c r="G741" s="126" t="s">
        <v>237</v>
      </c>
      <c r="H741" s="127">
        <v>1</v>
      </c>
      <c r="I741" s="128"/>
      <c r="J741" s="129">
        <f t="shared" si="10"/>
        <v>0</v>
      </c>
      <c r="K741" s="125" t="s">
        <v>160</v>
      </c>
      <c r="L741" s="33"/>
      <c r="M741" s="130" t="s">
        <v>19</v>
      </c>
      <c r="N741" s="131" t="s">
        <v>44</v>
      </c>
      <c r="P741" s="132">
        <f t="shared" si="11"/>
        <v>0</v>
      </c>
      <c r="Q741" s="132">
        <v>0</v>
      </c>
      <c r="R741" s="132">
        <f t="shared" si="12"/>
        <v>0</v>
      </c>
      <c r="S741" s="132">
        <v>0</v>
      </c>
      <c r="T741" s="133">
        <f t="shared" si="13"/>
        <v>0</v>
      </c>
      <c r="AR741" s="134" t="s">
        <v>272</v>
      </c>
      <c r="AT741" s="134" t="s">
        <v>156</v>
      </c>
      <c r="AU741" s="134" t="s">
        <v>80</v>
      </c>
      <c r="AY741" s="18" t="s">
        <v>153</v>
      </c>
      <c r="BE741" s="135">
        <f t="shared" si="14"/>
        <v>0</v>
      </c>
      <c r="BF741" s="135">
        <f t="shared" si="15"/>
        <v>0</v>
      </c>
      <c r="BG741" s="135">
        <f t="shared" si="16"/>
        <v>0</v>
      </c>
      <c r="BH741" s="135">
        <f t="shared" si="17"/>
        <v>0</v>
      </c>
      <c r="BI741" s="135">
        <f t="shared" si="18"/>
        <v>0</v>
      </c>
      <c r="BJ741" s="18" t="s">
        <v>78</v>
      </c>
      <c r="BK741" s="135">
        <f t="shared" si="19"/>
        <v>0</v>
      </c>
      <c r="BL741" s="18" t="s">
        <v>272</v>
      </c>
      <c r="BM741" s="134" t="s">
        <v>1210</v>
      </c>
    </row>
    <row r="742" spans="2:65" s="1" customFormat="1">
      <c r="B742" s="33"/>
      <c r="D742" s="136" t="s">
        <v>163</v>
      </c>
      <c r="F742" s="137" t="s">
        <v>1211</v>
      </c>
      <c r="I742" s="138"/>
      <c r="L742" s="33"/>
      <c r="M742" s="139"/>
      <c r="T742" s="54"/>
      <c r="AT742" s="18" t="s">
        <v>163</v>
      </c>
      <c r="AU742" s="18" t="s">
        <v>80</v>
      </c>
    </row>
    <row r="743" spans="2:65" s="1" customFormat="1" ht="49.2" customHeight="1">
      <c r="B743" s="33"/>
      <c r="C743" s="123" t="s">
        <v>1212</v>
      </c>
      <c r="D743" s="123" t="s">
        <v>156</v>
      </c>
      <c r="E743" s="124" t="s">
        <v>1213</v>
      </c>
      <c r="F743" s="125" t="s">
        <v>1214</v>
      </c>
      <c r="G743" s="126" t="s">
        <v>397</v>
      </c>
      <c r="H743" s="127">
        <v>585</v>
      </c>
      <c r="I743" s="128"/>
      <c r="J743" s="129">
        <f>ROUND(I743*H743,2)</f>
        <v>0</v>
      </c>
      <c r="K743" s="125" t="s">
        <v>160</v>
      </c>
      <c r="L743" s="33"/>
      <c r="M743" s="130" t="s">
        <v>19</v>
      </c>
      <c r="N743" s="131" t="s">
        <v>44</v>
      </c>
      <c r="P743" s="132">
        <f>O743*H743</f>
        <v>0</v>
      </c>
      <c r="Q743" s="132">
        <v>0</v>
      </c>
      <c r="R743" s="132">
        <f>Q743*H743</f>
        <v>0</v>
      </c>
      <c r="S743" s="132">
        <v>0</v>
      </c>
      <c r="T743" s="133">
        <f>S743*H743</f>
        <v>0</v>
      </c>
      <c r="AR743" s="134" t="s">
        <v>272</v>
      </c>
      <c r="AT743" s="134" t="s">
        <v>156</v>
      </c>
      <c r="AU743" s="134" t="s">
        <v>80</v>
      </c>
      <c r="AY743" s="18" t="s">
        <v>153</v>
      </c>
      <c r="BE743" s="135">
        <f>IF(N743="základní",J743,0)</f>
        <v>0</v>
      </c>
      <c r="BF743" s="135">
        <f>IF(N743="snížená",J743,0)</f>
        <v>0</v>
      </c>
      <c r="BG743" s="135">
        <f>IF(N743="zákl. přenesená",J743,0)</f>
        <v>0</v>
      </c>
      <c r="BH743" s="135">
        <f>IF(N743="sníž. přenesená",J743,0)</f>
        <v>0</v>
      </c>
      <c r="BI743" s="135">
        <f>IF(N743="nulová",J743,0)</f>
        <v>0</v>
      </c>
      <c r="BJ743" s="18" t="s">
        <v>78</v>
      </c>
      <c r="BK743" s="135">
        <f>ROUND(I743*H743,2)</f>
        <v>0</v>
      </c>
      <c r="BL743" s="18" t="s">
        <v>272</v>
      </c>
      <c r="BM743" s="134" t="s">
        <v>1215</v>
      </c>
    </row>
    <row r="744" spans="2:65" s="1" customFormat="1">
      <c r="B744" s="33"/>
      <c r="D744" s="136" t="s">
        <v>163</v>
      </c>
      <c r="F744" s="137" t="s">
        <v>1216</v>
      </c>
      <c r="I744" s="138"/>
      <c r="L744" s="33"/>
      <c r="M744" s="139"/>
      <c r="T744" s="54"/>
      <c r="AT744" s="18" t="s">
        <v>163</v>
      </c>
      <c r="AU744" s="18" t="s">
        <v>80</v>
      </c>
    </row>
    <row r="745" spans="2:65" s="1" customFormat="1" ht="24.15" customHeight="1">
      <c r="B745" s="33"/>
      <c r="C745" s="161" t="s">
        <v>1217</v>
      </c>
      <c r="D745" s="161" t="s">
        <v>347</v>
      </c>
      <c r="E745" s="162" t="s">
        <v>1218</v>
      </c>
      <c r="F745" s="163" t="s">
        <v>1219</v>
      </c>
      <c r="G745" s="164" t="s">
        <v>397</v>
      </c>
      <c r="H745" s="165">
        <v>400</v>
      </c>
      <c r="I745" s="166"/>
      <c r="J745" s="167">
        <f>ROUND(I745*H745,2)</f>
        <v>0</v>
      </c>
      <c r="K745" s="163" t="s">
        <v>160</v>
      </c>
      <c r="L745" s="168"/>
      <c r="M745" s="169" t="s">
        <v>19</v>
      </c>
      <c r="N745" s="170" t="s">
        <v>44</v>
      </c>
      <c r="P745" s="132">
        <f>O745*H745</f>
        <v>0</v>
      </c>
      <c r="Q745" s="132">
        <v>1.2E-4</v>
      </c>
      <c r="R745" s="132">
        <f>Q745*H745</f>
        <v>4.8000000000000001E-2</v>
      </c>
      <c r="S745" s="132">
        <v>0</v>
      </c>
      <c r="T745" s="133">
        <f>S745*H745</f>
        <v>0</v>
      </c>
      <c r="AR745" s="134" t="s">
        <v>382</v>
      </c>
      <c r="AT745" s="134" t="s">
        <v>347</v>
      </c>
      <c r="AU745" s="134" t="s">
        <v>80</v>
      </c>
      <c r="AY745" s="18" t="s">
        <v>153</v>
      </c>
      <c r="BE745" s="135">
        <f>IF(N745="základní",J745,0)</f>
        <v>0</v>
      </c>
      <c r="BF745" s="135">
        <f>IF(N745="snížená",J745,0)</f>
        <v>0</v>
      </c>
      <c r="BG745" s="135">
        <f>IF(N745="zákl. přenesená",J745,0)</f>
        <v>0</v>
      </c>
      <c r="BH745" s="135">
        <f>IF(N745="sníž. přenesená",J745,0)</f>
        <v>0</v>
      </c>
      <c r="BI745" s="135">
        <f>IF(N745="nulová",J745,0)</f>
        <v>0</v>
      </c>
      <c r="BJ745" s="18" t="s">
        <v>78</v>
      </c>
      <c r="BK745" s="135">
        <f>ROUND(I745*H745,2)</f>
        <v>0</v>
      </c>
      <c r="BL745" s="18" t="s">
        <v>272</v>
      </c>
      <c r="BM745" s="134" t="s">
        <v>1220</v>
      </c>
    </row>
    <row r="746" spans="2:65" s="1" customFormat="1" ht="24.15" customHeight="1">
      <c r="B746" s="33"/>
      <c r="C746" s="161" t="s">
        <v>1221</v>
      </c>
      <c r="D746" s="161" t="s">
        <v>347</v>
      </c>
      <c r="E746" s="162" t="s">
        <v>1222</v>
      </c>
      <c r="F746" s="163" t="s">
        <v>1223</v>
      </c>
      <c r="G746" s="164" t="s">
        <v>397</v>
      </c>
      <c r="H746" s="165">
        <v>185</v>
      </c>
      <c r="I746" s="166"/>
      <c r="J746" s="167">
        <f>ROUND(I746*H746,2)</f>
        <v>0</v>
      </c>
      <c r="K746" s="163" t="s">
        <v>160</v>
      </c>
      <c r="L746" s="168"/>
      <c r="M746" s="169" t="s">
        <v>19</v>
      </c>
      <c r="N746" s="170" t="s">
        <v>44</v>
      </c>
      <c r="P746" s="132">
        <f>O746*H746</f>
        <v>0</v>
      </c>
      <c r="Q746" s="132">
        <v>1.7000000000000001E-4</v>
      </c>
      <c r="R746" s="132">
        <f>Q746*H746</f>
        <v>3.1450000000000006E-2</v>
      </c>
      <c r="S746" s="132">
        <v>0</v>
      </c>
      <c r="T746" s="133">
        <f>S746*H746</f>
        <v>0</v>
      </c>
      <c r="AR746" s="134" t="s">
        <v>382</v>
      </c>
      <c r="AT746" s="134" t="s">
        <v>347</v>
      </c>
      <c r="AU746" s="134" t="s">
        <v>80</v>
      </c>
      <c r="AY746" s="18" t="s">
        <v>153</v>
      </c>
      <c r="BE746" s="135">
        <f>IF(N746="základní",J746,0)</f>
        <v>0</v>
      </c>
      <c r="BF746" s="135">
        <f>IF(N746="snížená",J746,0)</f>
        <v>0</v>
      </c>
      <c r="BG746" s="135">
        <f>IF(N746="zákl. přenesená",J746,0)</f>
        <v>0</v>
      </c>
      <c r="BH746" s="135">
        <f>IF(N746="sníž. přenesená",J746,0)</f>
        <v>0</v>
      </c>
      <c r="BI746" s="135">
        <f>IF(N746="nulová",J746,0)</f>
        <v>0</v>
      </c>
      <c r="BJ746" s="18" t="s">
        <v>78</v>
      </c>
      <c r="BK746" s="135">
        <f>ROUND(I746*H746,2)</f>
        <v>0</v>
      </c>
      <c r="BL746" s="18" t="s">
        <v>272</v>
      </c>
      <c r="BM746" s="134" t="s">
        <v>1224</v>
      </c>
    </row>
    <row r="747" spans="2:65" s="1" customFormat="1" ht="44.25" customHeight="1">
      <c r="B747" s="33"/>
      <c r="C747" s="123" t="s">
        <v>1225</v>
      </c>
      <c r="D747" s="123" t="s">
        <v>156</v>
      </c>
      <c r="E747" s="124" t="s">
        <v>1226</v>
      </c>
      <c r="F747" s="125" t="s">
        <v>1227</v>
      </c>
      <c r="G747" s="126" t="s">
        <v>397</v>
      </c>
      <c r="H747" s="127">
        <v>20</v>
      </c>
      <c r="I747" s="128"/>
      <c r="J747" s="129">
        <f>ROUND(I747*H747,2)</f>
        <v>0</v>
      </c>
      <c r="K747" s="125" t="s">
        <v>160</v>
      </c>
      <c r="L747" s="33"/>
      <c r="M747" s="130" t="s">
        <v>19</v>
      </c>
      <c r="N747" s="131" t="s">
        <v>44</v>
      </c>
      <c r="P747" s="132">
        <f>O747*H747</f>
        <v>0</v>
      </c>
      <c r="Q747" s="132">
        <v>0</v>
      </c>
      <c r="R747" s="132">
        <f>Q747*H747</f>
        <v>0</v>
      </c>
      <c r="S747" s="132">
        <v>0</v>
      </c>
      <c r="T747" s="133">
        <f>S747*H747</f>
        <v>0</v>
      </c>
      <c r="AR747" s="134" t="s">
        <v>272</v>
      </c>
      <c r="AT747" s="134" t="s">
        <v>156</v>
      </c>
      <c r="AU747" s="134" t="s">
        <v>80</v>
      </c>
      <c r="AY747" s="18" t="s">
        <v>153</v>
      </c>
      <c r="BE747" s="135">
        <f>IF(N747="základní",J747,0)</f>
        <v>0</v>
      </c>
      <c r="BF747" s="135">
        <f>IF(N747="snížená",J747,0)</f>
        <v>0</v>
      </c>
      <c r="BG747" s="135">
        <f>IF(N747="zákl. přenesená",J747,0)</f>
        <v>0</v>
      </c>
      <c r="BH747" s="135">
        <f>IF(N747="sníž. přenesená",J747,0)</f>
        <v>0</v>
      </c>
      <c r="BI747" s="135">
        <f>IF(N747="nulová",J747,0)</f>
        <v>0</v>
      </c>
      <c r="BJ747" s="18" t="s">
        <v>78</v>
      </c>
      <c r="BK747" s="135">
        <f>ROUND(I747*H747,2)</f>
        <v>0</v>
      </c>
      <c r="BL747" s="18" t="s">
        <v>272</v>
      </c>
      <c r="BM747" s="134" t="s">
        <v>1228</v>
      </c>
    </row>
    <row r="748" spans="2:65" s="1" customFormat="1">
      <c r="B748" s="33"/>
      <c r="D748" s="136" t="s">
        <v>163</v>
      </c>
      <c r="F748" s="137" t="s">
        <v>1229</v>
      </c>
      <c r="I748" s="138"/>
      <c r="L748" s="33"/>
      <c r="M748" s="139"/>
      <c r="T748" s="54"/>
      <c r="AT748" s="18" t="s">
        <v>163</v>
      </c>
      <c r="AU748" s="18" t="s">
        <v>80</v>
      </c>
    </row>
    <row r="749" spans="2:65" s="1" customFormat="1" ht="24.15" customHeight="1">
      <c r="B749" s="33"/>
      <c r="C749" s="161" t="s">
        <v>1230</v>
      </c>
      <c r="D749" s="161" t="s">
        <v>347</v>
      </c>
      <c r="E749" s="162" t="s">
        <v>1231</v>
      </c>
      <c r="F749" s="163" t="s">
        <v>1232</v>
      </c>
      <c r="G749" s="164" t="s">
        <v>397</v>
      </c>
      <c r="H749" s="165">
        <v>20</v>
      </c>
      <c r="I749" s="166"/>
      <c r="J749" s="167">
        <f>ROUND(I749*H749,2)</f>
        <v>0</v>
      </c>
      <c r="K749" s="163" t="s">
        <v>160</v>
      </c>
      <c r="L749" s="168"/>
      <c r="M749" s="169" t="s">
        <v>19</v>
      </c>
      <c r="N749" s="170" t="s">
        <v>44</v>
      </c>
      <c r="P749" s="132">
        <f>O749*H749</f>
        <v>0</v>
      </c>
      <c r="Q749" s="132">
        <v>2.5000000000000001E-4</v>
      </c>
      <c r="R749" s="132">
        <f>Q749*H749</f>
        <v>5.0000000000000001E-3</v>
      </c>
      <c r="S749" s="132">
        <v>0</v>
      </c>
      <c r="T749" s="133">
        <f>S749*H749</f>
        <v>0</v>
      </c>
      <c r="AR749" s="134" t="s">
        <v>382</v>
      </c>
      <c r="AT749" s="134" t="s">
        <v>347</v>
      </c>
      <c r="AU749" s="134" t="s">
        <v>80</v>
      </c>
      <c r="AY749" s="18" t="s">
        <v>153</v>
      </c>
      <c r="BE749" s="135">
        <f>IF(N749="základní",J749,0)</f>
        <v>0</v>
      </c>
      <c r="BF749" s="135">
        <f>IF(N749="snížená",J749,0)</f>
        <v>0</v>
      </c>
      <c r="BG749" s="135">
        <f>IF(N749="zákl. přenesená",J749,0)</f>
        <v>0</v>
      </c>
      <c r="BH749" s="135">
        <f>IF(N749="sníž. přenesená",J749,0)</f>
        <v>0</v>
      </c>
      <c r="BI749" s="135">
        <f>IF(N749="nulová",J749,0)</f>
        <v>0</v>
      </c>
      <c r="BJ749" s="18" t="s">
        <v>78</v>
      </c>
      <c r="BK749" s="135">
        <f>ROUND(I749*H749,2)</f>
        <v>0</v>
      </c>
      <c r="BL749" s="18" t="s">
        <v>272</v>
      </c>
      <c r="BM749" s="134" t="s">
        <v>1233</v>
      </c>
    </row>
    <row r="750" spans="2:65" s="1" customFormat="1" ht="44.25" customHeight="1">
      <c r="B750" s="33"/>
      <c r="C750" s="123" t="s">
        <v>1234</v>
      </c>
      <c r="D750" s="123" t="s">
        <v>156</v>
      </c>
      <c r="E750" s="124" t="s">
        <v>1235</v>
      </c>
      <c r="F750" s="125" t="s">
        <v>1236</v>
      </c>
      <c r="G750" s="126" t="s">
        <v>397</v>
      </c>
      <c r="H750" s="127">
        <v>240</v>
      </c>
      <c r="I750" s="128"/>
      <c r="J750" s="129">
        <f>ROUND(I750*H750,2)</f>
        <v>0</v>
      </c>
      <c r="K750" s="125" t="s">
        <v>160</v>
      </c>
      <c r="L750" s="33"/>
      <c r="M750" s="130" t="s">
        <v>19</v>
      </c>
      <c r="N750" s="131" t="s">
        <v>44</v>
      </c>
      <c r="P750" s="132">
        <f>O750*H750</f>
        <v>0</v>
      </c>
      <c r="Q750" s="132">
        <v>0</v>
      </c>
      <c r="R750" s="132">
        <f>Q750*H750</f>
        <v>0</v>
      </c>
      <c r="S750" s="132">
        <v>0</v>
      </c>
      <c r="T750" s="133">
        <f>S750*H750</f>
        <v>0</v>
      </c>
      <c r="AR750" s="134" t="s">
        <v>272</v>
      </c>
      <c r="AT750" s="134" t="s">
        <v>156</v>
      </c>
      <c r="AU750" s="134" t="s">
        <v>80</v>
      </c>
      <c r="AY750" s="18" t="s">
        <v>153</v>
      </c>
      <c r="BE750" s="135">
        <f>IF(N750="základní",J750,0)</f>
        <v>0</v>
      </c>
      <c r="BF750" s="135">
        <f>IF(N750="snížená",J750,0)</f>
        <v>0</v>
      </c>
      <c r="BG750" s="135">
        <f>IF(N750="zákl. přenesená",J750,0)</f>
        <v>0</v>
      </c>
      <c r="BH750" s="135">
        <f>IF(N750="sníž. přenesená",J750,0)</f>
        <v>0</v>
      </c>
      <c r="BI750" s="135">
        <f>IF(N750="nulová",J750,0)</f>
        <v>0</v>
      </c>
      <c r="BJ750" s="18" t="s">
        <v>78</v>
      </c>
      <c r="BK750" s="135">
        <f>ROUND(I750*H750,2)</f>
        <v>0</v>
      </c>
      <c r="BL750" s="18" t="s">
        <v>272</v>
      </c>
      <c r="BM750" s="134" t="s">
        <v>1237</v>
      </c>
    </row>
    <row r="751" spans="2:65" s="1" customFormat="1">
      <c r="B751" s="33"/>
      <c r="D751" s="136" t="s">
        <v>163</v>
      </c>
      <c r="F751" s="137" t="s">
        <v>1238</v>
      </c>
      <c r="I751" s="138"/>
      <c r="L751" s="33"/>
      <c r="M751" s="139"/>
      <c r="T751" s="54"/>
      <c r="AT751" s="18" t="s">
        <v>163</v>
      </c>
      <c r="AU751" s="18" t="s">
        <v>80</v>
      </c>
    </row>
    <row r="752" spans="2:65" s="13" customFormat="1">
      <c r="B752" s="147"/>
      <c r="D752" s="141" t="s">
        <v>165</v>
      </c>
      <c r="E752" s="148" t="s">
        <v>19</v>
      </c>
      <c r="F752" s="149" t="s">
        <v>1239</v>
      </c>
      <c r="H752" s="150">
        <v>240</v>
      </c>
      <c r="I752" s="151"/>
      <c r="L752" s="147"/>
      <c r="M752" s="152"/>
      <c r="T752" s="153"/>
      <c r="AT752" s="148" t="s">
        <v>165</v>
      </c>
      <c r="AU752" s="148" t="s">
        <v>80</v>
      </c>
      <c r="AV752" s="13" t="s">
        <v>80</v>
      </c>
      <c r="AW752" s="13" t="s">
        <v>33</v>
      </c>
      <c r="AX752" s="13" t="s">
        <v>78</v>
      </c>
      <c r="AY752" s="148" t="s">
        <v>153</v>
      </c>
    </row>
    <row r="753" spans="2:65" s="1" customFormat="1" ht="24.15" customHeight="1">
      <c r="B753" s="33"/>
      <c r="C753" s="161" t="s">
        <v>1240</v>
      </c>
      <c r="D753" s="161" t="s">
        <v>347</v>
      </c>
      <c r="E753" s="162" t="s">
        <v>1241</v>
      </c>
      <c r="F753" s="163" t="s">
        <v>1242</v>
      </c>
      <c r="G753" s="164" t="s">
        <v>397</v>
      </c>
      <c r="H753" s="165">
        <v>30</v>
      </c>
      <c r="I753" s="166"/>
      <c r="J753" s="167">
        <f>ROUND(I753*H753,2)</f>
        <v>0</v>
      </c>
      <c r="K753" s="163" t="s">
        <v>160</v>
      </c>
      <c r="L753" s="168"/>
      <c r="M753" s="169" t="s">
        <v>19</v>
      </c>
      <c r="N753" s="170" t="s">
        <v>44</v>
      </c>
      <c r="P753" s="132">
        <f>O753*H753</f>
        <v>0</v>
      </c>
      <c r="Q753" s="132">
        <v>7.6999999999999996E-4</v>
      </c>
      <c r="R753" s="132">
        <f>Q753*H753</f>
        <v>2.3099999999999999E-2</v>
      </c>
      <c r="S753" s="132">
        <v>0</v>
      </c>
      <c r="T753" s="133">
        <f>S753*H753</f>
        <v>0</v>
      </c>
      <c r="AR753" s="134" t="s">
        <v>382</v>
      </c>
      <c r="AT753" s="134" t="s">
        <v>347</v>
      </c>
      <c r="AU753" s="134" t="s">
        <v>80</v>
      </c>
      <c r="AY753" s="18" t="s">
        <v>153</v>
      </c>
      <c r="BE753" s="135">
        <f>IF(N753="základní",J753,0)</f>
        <v>0</v>
      </c>
      <c r="BF753" s="135">
        <f>IF(N753="snížená",J753,0)</f>
        <v>0</v>
      </c>
      <c r="BG753" s="135">
        <f>IF(N753="zákl. přenesená",J753,0)</f>
        <v>0</v>
      </c>
      <c r="BH753" s="135">
        <f>IF(N753="sníž. přenesená",J753,0)</f>
        <v>0</v>
      </c>
      <c r="BI753" s="135">
        <f>IF(N753="nulová",J753,0)</f>
        <v>0</v>
      </c>
      <c r="BJ753" s="18" t="s">
        <v>78</v>
      </c>
      <c r="BK753" s="135">
        <f>ROUND(I753*H753,2)</f>
        <v>0</v>
      </c>
      <c r="BL753" s="18" t="s">
        <v>272</v>
      </c>
      <c r="BM753" s="134" t="s">
        <v>1243</v>
      </c>
    </row>
    <row r="754" spans="2:65" s="1" customFormat="1" ht="24.15" customHeight="1">
      <c r="B754" s="33"/>
      <c r="C754" s="161" t="s">
        <v>1244</v>
      </c>
      <c r="D754" s="161" t="s">
        <v>347</v>
      </c>
      <c r="E754" s="162" t="s">
        <v>1245</v>
      </c>
      <c r="F754" s="163" t="s">
        <v>1246</v>
      </c>
      <c r="G754" s="164" t="s">
        <v>397</v>
      </c>
      <c r="H754" s="165">
        <v>180</v>
      </c>
      <c r="I754" s="166"/>
      <c r="J754" s="167">
        <f>ROUND(I754*H754,2)</f>
        <v>0</v>
      </c>
      <c r="K754" s="163" t="s">
        <v>160</v>
      </c>
      <c r="L754" s="168"/>
      <c r="M754" s="169" t="s">
        <v>19</v>
      </c>
      <c r="N754" s="170" t="s">
        <v>44</v>
      </c>
      <c r="P754" s="132">
        <f>O754*H754</f>
        <v>0</v>
      </c>
      <c r="Q754" s="132">
        <v>1.1000000000000001E-3</v>
      </c>
      <c r="R754" s="132">
        <f>Q754*H754</f>
        <v>0.19800000000000001</v>
      </c>
      <c r="S754" s="132">
        <v>0</v>
      </c>
      <c r="T754" s="133">
        <f>S754*H754</f>
        <v>0</v>
      </c>
      <c r="AR754" s="134" t="s">
        <v>382</v>
      </c>
      <c r="AT754" s="134" t="s">
        <v>347</v>
      </c>
      <c r="AU754" s="134" t="s">
        <v>80</v>
      </c>
      <c r="AY754" s="18" t="s">
        <v>153</v>
      </c>
      <c r="BE754" s="135">
        <f>IF(N754="základní",J754,0)</f>
        <v>0</v>
      </c>
      <c r="BF754" s="135">
        <f>IF(N754="snížená",J754,0)</f>
        <v>0</v>
      </c>
      <c r="BG754" s="135">
        <f>IF(N754="zákl. přenesená",J754,0)</f>
        <v>0</v>
      </c>
      <c r="BH754" s="135">
        <f>IF(N754="sníž. přenesená",J754,0)</f>
        <v>0</v>
      </c>
      <c r="BI754" s="135">
        <f>IF(N754="nulová",J754,0)</f>
        <v>0</v>
      </c>
      <c r="BJ754" s="18" t="s">
        <v>78</v>
      </c>
      <c r="BK754" s="135">
        <f>ROUND(I754*H754,2)</f>
        <v>0</v>
      </c>
      <c r="BL754" s="18" t="s">
        <v>272</v>
      </c>
      <c r="BM754" s="134" t="s">
        <v>1247</v>
      </c>
    </row>
    <row r="755" spans="2:65" s="13" customFormat="1" ht="20.399999999999999">
      <c r="B755" s="147"/>
      <c r="D755" s="141" t="s">
        <v>165</v>
      </c>
      <c r="E755" s="148" t="s">
        <v>19</v>
      </c>
      <c r="F755" s="149" t="s">
        <v>1248</v>
      </c>
      <c r="H755" s="150">
        <v>175</v>
      </c>
      <c r="I755" s="151"/>
      <c r="L755" s="147"/>
      <c r="M755" s="152"/>
      <c r="T755" s="153"/>
      <c r="AT755" s="148" t="s">
        <v>165</v>
      </c>
      <c r="AU755" s="148" t="s">
        <v>80</v>
      </c>
      <c r="AV755" s="13" t="s">
        <v>80</v>
      </c>
      <c r="AW755" s="13" t="s">
        <v>33</v>
      </c>
      <c r="AX755" s="13" t="s">
        <v>73</v>
      </c>
      <c r="AY755" s="148" t="s">
        <v>153</v>
      </c>
    </row>
    <row r="756" spans="2:65" s="13" customFormat="1">
      <c r="B756" s="147"/>
      <c r="D756" s="141" t="s">
        <v>165</v>
      </c>
      <c r="E756" s="148" t="s">
        <v>19</v>
      </c>
      <c r="F756" s="149" t="s">
        <v>190</v>
      </c>
      <c r="H756" s="150">
        <v>5</v>
      </c>
      <c r="I756" s="151"/>
      <c r="L756" s="147"/>
      <c r="M756" s="152"/>
      <c r="T756" s="153"/>
      <c r="AT756" s="148" t="s">
        <v>165</v>
      </c>
      <c r="AU756" s="148" t="s">
        <v>80</v>
      </c>
      <c r="AV756" s="13" t="s">
        <v>80</v>
      </c>
      <c r="AW756" s="13" t="s">
        <v>33</v>
      </c>
      <c r="AX756" s="13" t="s">
        <v>73</v>
      </c>
      <c r="AY756" s="148" t="s">
        <v>153</v>
      </c>
    </row>
    <row r="757" spans="2:65" s="14" customFormat="1">
      <c r="B757" s="154"/>
      <c r="D757" s="141" t="s">
        <v>165</v>
      </c>
      <c r="E757" s="155" t="s">
        <v>19</v>
      </c>
      <c r="F757" s="156" t="s">
        <v>182</v>
      </c>
      <c r="H757" s="157">
        <v>180</v>
      </c>
      <c r="I757" s="158"/>
      <c r="L757" s="154"/>
      <c r="M757" s="159"/>
      <c r="T757" s="160"/>
      <c r="AT757" s="155" t="s">
        <v>165</v>
      </c>
      <c r="AU757" s="155" t="s">
        <v>80</v>
      </c>
      <c r="AV757" s="14" t="s">
        <v>161</v>
      </c>
      <c r="AW757" s="14" t="s">
        <v>33</v>
      </c>
      <c r="AX757" s="14" t="s">
        <v>78</v>
      </c>
      <c r="AY757" s="155" t="s">
        <v>153</v>
      </c>
    </row>
    <row r="758" spans="2:65" s="1" customFormat="1" ht="21.75" customHeight="1">
      <c r="B758" s="33"/>
      <c r="C758" s="161" t="s">
        <v>1249</v>
      </c>
      <c r="D758" s="161" t="s">
        <v>347</v>
      </c>
      <c r="E758" s="162" t="s">
        <v>1250</v>
      </c>
      <c r="F758" s="163" t="s">
        <v>1251</v>
      </c>
      <c r="G758" s="164" t="s">
        <v>237</v>
      </c>
      <c r="H758" s="165">
        <v>200</v>
      </c>
      <c r="I758" s="166"/>
      <c r="J758" s="167">
        <f>ROUND(I758*H758,2)</f>
        <v>0</v>
      </c>
      <c r="K758" s="163" t="s">
        <v>19</v>
      </c>
      <c r="L758" s="168"/>
      <c r="M758" s="169" t="s">
        <v>19</v>
      </c>
      <c r="N758" s="170" t="s">
        <v>44</v>
      </c>
      <c r="P758" s="132">
        <f>O758*H758</f>
        <v>0</v>
      </c>
      <c r="Q758" s="132">
        <v>0</v>
      </c>
      <c r="R758" s="132">
        <f>Q758*H758</f>
        <v>0</v>
      </c>
      <c r="S758" s="132">
        <v>0</v>
      </c>
      <c r="T758" s="133">
        <f>S758*H758</f>
        <v>0</v>
      </c>
      <c r="AR758" s="134" t="s">
        <v>382</v>
      </c>
      <c r="AT758" s="134" t="s">
        <v>347</v>
      </c>
      <c r="AU758" s="134" t="s">
        <v>80</v>
      </c>
      <c r="AY758" s="18" t="s">
        <v>153</v>
      </c>
      <c r="BE758" s="135">
        <f>IF(N758="základní",J758,0)</f>
        <v>0</v>
      </c>
      <c r="BF758" s="135">
        <f>IF(N758="snížená",J758,0)</f>
        <v>0</v>
      </c>
      <c r="BG758" s="135">
        <f>IF(N758="zákl. přenesená",J758,0)</f>
        <v>0</v>
      </c>
      <c r="BH758" s="135">
        <f>IF(N758="sníž. přenesená",J758,0)</f>
        <v>0</v>
      </c>
      <c r="BI758" s="135">
        <f>IF(N758="nulová",J758,0)</f>
        <v>0</v>
      </c>
      <c r="BJ758" s="18" t="s">
        <v>78</v>
      </c>
      <c r="BK758" s="135">
        <f>ROUND(I758*H758,2)</f>
        <v>0</v>
      </c>
      <c r="BL758" s="18" t="s">
        <v>272</v>
      </c>
      <c r="BM758" s="134" t="s">
        <v>1252</v>
      </c>
    </row>
    <row r="759" spans="2:65" s="1" customFormat="1" ht="33" customHeight="1">
      <c r="B759" s="33"/>
      <c r="C759" s="123" t="s">
        <v>1253</v>
      </c>
      <c r="D759" s="123" t="s">
        <v>156</v>
      </c>
      <c r="E759" s="124" t="s">
        <v>1254</v>
      </c>
      <c r="F759" s="125" t="s">
        <v>1255</v>
      </c>
      <c r="G759" s="126" t="s">
        <v>397</v>
      </c>
      <c r="H759" s="127">
        <v>10</v>
      </c>
      <c r="I759" s="128"/>
      <c r="J759" s="129">
        <f>ROUND(I759*H759,2)</f>
        <v>0</v>
      </c>
      <c r="K759" s="125" t="s">
        <v>160</v>
      </c>
      <c r="L759" s="33"/>
      <c r="M759" s="130" t="s">
        <v>19</v>
      </c>
      <c r="N759" s="131" t="s">
        <v>44</v>
      </c>
      <c r="P759" s="132">
        <f>O759*H759</f>
        <v>0</v>
      </c>
      <c r="Q759" s="132">
        <v>0</v>
      </c>
      <c r="R759" s="132">
        <f>Q759*H759</f>
        <v>0</v>
      </c>
      <c r="S759" s="132">
        <v>0</v>
      </c>
      <c r="T759" s="133">
        <f>S759*H759</f>
        <v>0</v>
      </c>
      <c r="AR759" s="134" t="s">
        <v>272</v>
      </c>
      <c r="AT759" s="134" t="s">
        <v>156</v>
      </c>
      <c r="AU759" s="134" t="s">
        <v>80</v>
      </c>
      <c r="AY759" s="18" t="s">
        <v>153</v>
      </c>
      <c r="BE759" s="135">
        <f>IF(N759="základní",J759,0)</f>
        <v>0</v>
      </c>
      <c r="BF759" s="135">
        <f>IF(N759="snížená",J759,0)</f>
        <v>0</v>
      </c>
      <c r="BG759" s="135">
        <f>IF(N759="zákl. přenesená",J759,0)</f>
        <v>0</v>
      </c>
      <c r="BH759" s="135">
        <f>IF(N759="sníž. přenesená",J759,0)</f>
        <v>0</v>
      </c>
      <c r="BI759" s="135">
        <f>IF(N759="nulová",J759,0)</f>
        <v>0</v>
      </c>
      <c r="BJ759" s="18" t="s">
        <v>78</v>
      </c>
      <c r="BK759" s="135">
        <f>ROUND(I759*H759,2)</f>
        <v>0</v>
      </c>
      <c r="BL759" s="18" t="s">
        <v>272</v>
      </c>
      <c r="BM759" s="134" t="s">
        <v>1256</v>
      </c>
    </row>
    <row r="760" spans="2:65" s="1" customFormat="1">
      <c r="B760" s="33"/>
      <c r="D760" s="136" t="s">
        <v>163</v>
      </c>
      <c r="F760" s="137" t="s">
        <v>1257</v>
      </c>
      <c r="I760" s="138"/>
      <c r="L760" s="33"/>
      <c r="M760" s="139"/>
      <c r="T760" s="54"/>
      <c r="AT760" s="18" t="s">
        <v>163</v>
      </c>
      <c r="AU760" s="18" t="s">
        <v>80</v>
      </c>
    </row>
    <row r="761" spans="2:65" s="1" customFormat="1" ht="24.15" customHeight="1">
      <c r="B761" s="33"/>
      <c r="C761" s="161" t="s">
        <v>1258</v>
      </c>
      <c r="D761" s="161" t="s">
        <v>347</v>
      </c>
      <c r="E761" s="162" t="s">
        <v>1259</v>
      </c>
      <c r="F761" s="163" t="s">
        <v>1260</v>
      </c>
      <c r="G761" s="164" t="s">
        <v>397</v>
      </c>
      <c r="H761" s="165">
        <v>10</v>
      </c>
      <c r="I761" s="166"/>
      <c r="J761" s="167">
        <f t="shared" ref="J761:J769" si="20">ROUND(I761*H761,2)</f>
        <v>0</v>
      </c>
      <c r="K761" s="163" t="s">
        <v>19</v>
      </c>
      <c r="L761" s="168"/>
      <c r="M761" s="169" t="s">
        <v>19</v>
      </c>
      <c r="N761" s="170" t="s">
        <v>44</v>
      </c>
      <c r="P761" s="132">
        <f t="shared" ref="P761:P769" si="21">O761*H761</f>
        <v>0</v>
      </c>
      <c r="Q761" s="132">
        <v>0</v>
      </c>
      <c r="R761" s="132">
        <f t="shared" ref="R761:R769" si="22">Q761*H761</f>
        <v>0</v>
      </c>
      <c r="S761" s="132">
        <v>0</v>
      </c>
      <c r="T761" s="133">
        <f t="shared" ref="T761:T769" si="23">S761*H761</f>
        <v>0</v>
      </c>
      <c r="AR761" s="134" t="s">
        <v>382</v>
      </c>
      <c r="AT761" s="134" t="s">
        <v>347</v>
      </c>
      <c r="AU761" s="134" t="s">
        <v>80</v>
      </c>
      <c r="AY761" s="18" t="s">
        <v>153</v>
      </c>
      <c r="BE761" s="135">
        <f t="shared" ref="BE761:BE769" si="24">IF(N761="základní",J761,0)</f>
        <v>0</v>
      </c>
      <c r="BF761" s="135">
        <f t="shared" ref="BF761:BF769" si="25">IF(N761="snížená",J761,0)</f>
        <v>0</v>
      </c>
      <c r="BG761" s="135">
        <f t="shared" ref="BG761:BG769" si="26">IF(N761="zákl. přenesená",J761,0)</f>
        <v>0</v>
      </c>
      <c r="BH761" s="135">
        <f t="shared" ref="BH761:BH769" si="27">IF(N761="sníž. přenesená",J761,0)</f>
        <v>0</v>
      </c>
      <c r="BI761" s="135">
        <f t="shared" ref="BI761:BI769" si="28">IF(N761="nulová",J761,0)</f>
        <v>0</v>
      </c>
      <c r="BJ761" s="18" t="s">
        <v>78</v>
      </c>
      <c r="BK761" s="135">
        <f t="shared" ref="BK761:BK769" si="29">ROUND(I761*H761,2)</f>
        <v>0</v>
      </c>
      <c r="BL761" s="18" t="s">
        <v>272</v>
      </c>
      <c r="BM761" s="134" t="s">
        <v>1261</v>
      </c>
    </row>
    <row r="762" spans="2:65" s="1" customFormat="1" ht="16.5" customHeight="1">
      <c r="B762" s="33"/>
      <c r="C762" s="123" t="s">
        <v>1262</v>
      </c>
      <c r="D762" s="123" t="s">
        <v>156</v>
      </c>
      <c r="E762" s="124" t="s">
        <v>1263</v>
      </c>
      <c r="F762" s="125" t="s">
        <v>1264</v>
      </c>
      <c r="G762" s="126" t="s">
        <v>426</v>
      </c>
      <c r="H762" s="127">
        <v>20</v>
      </c>
      <c r="I762" s="128"/>
      <c r="J762" s="129">
        <f t="shared" si="20"/>
        <v>0</v>
      </c>
      <c r="K762" s="125" t="s">
        <v>19</v>
      </c>
      <c r="L762" s="33"/>
      <c r="M762" s="130" t="s">
        <v>19</v>
      </c>
      <c r="N762" s="131" t="s">
        <v>44</v>
      </c>
      <c r="P762" s="132">
        <f t="shared" si="21"/>
        <v>0</v>
      </c>
      <c r="Q762" s="132">
        <v>0</v>
      </c>
      <c r="R762" s="132">
        <f t="shared" si="22"/>
        <v>0</v>
      </c>
      <c r="S762" s="132">
        <v>0</v>
      </c>
      <c r="T762" s="133">
        <f t="shared" si="23"/>
        <v>0</v>
      </c>
      <c r="AR762" s="134" t="s">
        <v>272</v>
      </c>
      <c r="AT762" s="134" t="s">
        <v>156</v>
      </c>
      <c r="AU762" s="134" t="s">
        <v>80</v>
      </c>
      <c r="AY762" s="18" t="s">
        <v>153</v>
      </c>
      <c r="BE762" s="135">
        <f t="shared" si="24"/>
        <v>0</v>
      </c>
      <c r="BF762" s="135">
        <f t="shared" si="25"/>
        <v>0</v>
      </c>
      <c r="BG762" s="135">
        <f t="shared" si="26"/>
        <v>0</v>
      </c>
      <c r="BH762" s="135">
        <f t="shared" si="27"/>
        <v>0</v>
      </c>
      <c r="BI762" s="135">
        <f t="shared" si="28"/>
        <v>0</v>
      </c>
      <c r="BJ762" s="18" t="s">
        <v>78</v>
      </c>
      <c r="BK762" s="135">
        <f t="shared" si="29"/>
        <v>0</v>
      </c>
      <c r="BL762" s="18" t="s">
        <v>272</v>
      </c>
      <c r="BM762" s="134" t="s">
        <v>1265</v>
      </c>
    </row>
    <row r="763" spans="2:65" s="1" customFormat="1" ht="24.15" customHeight="1">
      <c r="B763" s="33"/>
      <c r="C763" s="123" t="s">
        <v>1266</v>
      </c>
      <c r="D763" s="123" t="s">
        <v>156</v>
      </c>
      <c r="E763" s="124" t="s">
        <v>1267</v>
      </c>
      <c r="F763" s="125" t="s">
        <v>1268</v>
      </c>
      <c r="G763" s="126" t="s">
        <v>237</v>
      </c>
      <c r="H763" s="127">
        <v>1</v>
      </c>
      <c r="I763" s="128"/>
      <c r="J763" s="129">
        <f t="shared" si="20"/>
        <v>0</v>
      </c>
      <c r="K763" s="125" t="s">
        <v>19</v>
      </c>
      <c r="L763" s="33"/>
      <c r="M763" s="130" t="s">
        <v>19</v>
      </c>
      <c r="N763" s="131" t="s">
        <v>44</v>
      </c>
      <c r="P763" s="132">
        <f t="shared" si="21"/>
        <v>0</v>
      </c>
      <c r="Q763" s="132">
        <v>0</v>
      </c>
      <c r="R763" s="132">
        <f t="shared" si="22"/>
        <v>0</v>
      </c>
      <c r="S763" s="132">
        <v>0</v>
      </c>
      <c r="T763" s="133">
        <f t="shared" si="23"/>
        <v>0</v>
      </c>
      <c r="AR763" s="134" t="s">
        <v>272</v>
      </c>
      <c r="AT763" s="134" t="s">
        <v>156</v>
      </c>
      <c r="AU763" s="134" t="s">
        <v>80</v>
      </c>
      <c r="AY763" s="18" t="s">
        <v>153</v>
      </c>
      <c r="BE763" s="135">
        <f t="shared" si="24"/>
        <v>0</v>
      </c>
      <c r="BF763" s="135">
        <f t="shared" si="25"/>
        <v>0</v>
      </c>
      <c r="BG763" s="135">
        <f t="shared" si="26"/>
        <v>0</v>
      </c>
      <c r="BH763" s="135">
        <f t="shared" si="27"/>
        <v>0</v>
      </c>
      <c r="BI763" s="135">
        <f t="shared" si="28"/>
        <v>0</v>
      </c>
      <c r="BJ763" s="18" t="s">
        <v>78</v>
      </c>
      <c r="BK763" s="135">
        <f t="shared" si="29"/>
        <v>0</v>
      </c>
      <c r="BL763" s="18" t="s">
        <v>272</v>
      </c>
      <c r="BM763" s="134" t="s">
        <v>1269</v>
      </c>
    </row>
    <row r="764" spans="2:65" s="1" customFormat="1" ht="16.5" customHeight="1">
      <c r="B764" s="33"/>
      <c r="C764" s="123" t="s">
        <v>1270</v>
      </c>
      <c r="D764" s="123" t="s">
        <v>156</v>
      </c>
      <c r="E764" s="124" t="s">
        <v>1271</v>
      </c>
      <c r="F764" s="125" t="s">
        <v>1272</v>
      </c>
      <c r="G764" s="126" t="s">
        <v>237</v>
      </c>
      <c r="H764" s="127">
        <v>1</v>
      </c>
      <c r="I764" s="128"/>
      <c r="J764" s="129">
        <f t="shared" si="20"/>
        <v>0</v>
      </c>
      <c r="K764" s="125" t="s">
        <v>19</v>
      </c>
      <c r="L764" s="33"/>
      <c r="M764" s="130" t="s">
        <v>19</v>
      </c>
      <c r="N764" s="131" t="s">
        <v>44</v>
      </c>
      <c r="P764" s="132">
        <f t="shared" si="21"/>
        <v>0</v>
      </c>
      <c r="Q764" s="132">
        <v>0</v>
      </c>
      <c r="R764" s="132">
        <f t="shared" si="22"/>
        <v>0</v>
      </c>
      <c r="S764" s="132">
        <v>0</v>
      </c>
      <c r="T764" s="133">
        <f t="shared" si="23"/>
        <v>0</v>
      </c>
      <c r="AR764" s="134" t="s">
        <v>272</v>
      </c>
      <c r="AT764" s="134" t="s">
        <v>156</v>
      </c>
      <c r="AU764" s="134" t="s">
        <v>80</v>
      </c>
      <c r="AY764" s="18" t="s">
        <v>153</v>
      </c>
      <c r="BE764" s="135">
        <f t="shared" si="24"/>
        <v>0</v>
      </c>
      <c r="BF764" s="135">
        <f t="shared" si="25"/>
        <v>0</v>
      </c>
      <c r="BG764" s="135">
        <f t="shared" si="26"/>
        <v>0</v>
      </c>
      <c r="BH764" s="135">
        <f t="shared" si="27"/>
        <v>0</v>
      </c>
      <c r="BI764" s="135">
        <f t="shared" si="28"/>
        <v>0</v>
      </c>
      <c r="BJ764" s="18" t="s">
        <v>78</v>
      </c>
      <c r="BK764" s="135">
        <f t="shared" si="29"/>
        <v>0</v>
      </c>
      <c r="BL764" s="18" t="s">
        <v>272</v>
      </c>
      <c r="BM764" s="134" t="s">
        <v>1273</v>
      </c>
    </row>
    <row r="765" spans="2:65" s="1" customFormat="1" ht="37.950000000000003" customHeight="1">
      <c r="B765" s="33"/>
      <c r="C765" s="123" t="s">
        <v>1274</v>
      </c>
      <c r="D765" s="123" t="s">
        <v>156</v>
      </c>
      <c r="E765" s="124" t="s">
        <v>1275</v>
      </c>
      <c r="F765" s="125" t="s">
        <v>1276</v>
      </c>
      <c r="G765" s="126" t="s">
        <v>237</v>
      </c>
      <c r="H765" s="127">
        <v>1</v>
      </c>
      <c r="I765" s="128"/>
      <c r="J765" s="129">
        <f t="shared" si="20"/>
        <v>0</v>
      </c>
      <c r="K765" s="125" t="s">
        <v>19</v>
      </c>
      <c r="L765" s="33"/>
      <c r="M765" s="130" t="s">
        <v>19</v>
      </c>
      <c r="N765" s="131" t="s">
        <v>44</v>
      </c>
      <c r="P765" s="132">
        <f t="shared" si="21"/>
        <v>0</v>
      </c>
      <c r="Q765" s="132">
        <v>0</v>
      </c>
      <c r="R765" s="132">
        <f t="shared" si="22"/>
        <v>0</v>
      </c>
      <c r="S765" s="132">
        <v>0</v>
      </c>
      <c r="T765" s="133">
        <f t="shared" si="23"/>
        <v>0</v>
      </c>
      <c r="AR765" s="134" t="s">
        <v>272</v>
      </c>
      <c r="AT765" s="134" t="s">
        <v>156</v>
      </c>
      <c r="AU765" s="134" t="s">
        <v>80</v>
      </c>
      <c r="AY765" s="18" t="s">
        <v>153</v>
      </c>
      <c r="BE765" s="135">
        <f t="shared" si="24"/>
        <v>0</v>
      </c>
      <c r="BF765" s="135">
        <f t="shared" si="25"/>
        <v>0</v>
      </c>
      <c r="BG765" s="135">
        <f t="shared" si="26"/>
        <v>0</v>
      </c>
      <c r="BH765" s="135">
        <f t="shared" si="27"/>
        <v>0</v>
      </c>
      <c r="BI765" s="135">
        <f t="shared" si="28"/>
        <v>0</v>
      </c>
      <c r="BJ765" s="18" t="s">
        <v>78</v>
      </c>
      <c r="BK765" s="135">
        <f t="shared" si="29"/>
        <v>0</v>
      </c>
      <c r="BL765" s="18" t="s">
        <v>272</v>
      </c>
      <c r="BM765" s="134" t="s">
        <v>1277</v>
      </c>
    </row>
    <row r="766" spans="2:65" s="1" customFormat="1" ht="24.15" customHeight="1">
      <c r="B766" s="33"/>
      <c r="C766" s="123" t="s">
        <v>1278</v>
      </c>
      <c r="D766" s="123" t="s">
        <v>156</v>
      </c>
      <c r="E766" s="124" t="s">
        <v>1279</v>
      </c>
      <c r="F766" s="125" t="s">
        <v>1280</v>
      </c>
      <c r="G766" s="126" t="s">
        <v>237</v>
      </c>
      <c r="H766" s="127">
        <v>1</v>
      </c>
      <c r="I766" s="128"/>
      <c r="J766" s="129">
        <f t="shared" si="20"/>
        <v>0</v>
      </c>
      <c r="K766" s="125" t="s">
        <v>19</v>
      </c>
      <c r="L766" s="33"/>
      <c r="M766" s="130" t="s">
        <v>19</v>
      </c>
      <c r="N766" s="131" t="s">
        <v>44</v>
      </c>
      <c r="P766" s="132">
        <f t="shared" si="21"/>
        <v>0</v>
      </c>
      <c r="Q766" s="132">
        <v>0</v>
      </c>
      <c r="R766" s="132">
        <f t="shared" si="22"/>
        <v>0</v>
      </c>
      <c r="S766" s="132">
        <v>0</v>
      </c>
      <c r="T766" s="133">
        <f t="shared" si="23"/>
        <v>0</v>
      </c>
      <c r="AR766" s="134" t="s">
        <v>272</v>
      </c>
      <c r="AT766" s="134" t="s">
        <v>156</v>
      </c>
      <c r="AU766" s="134" t="s">
        <v>80</v>
      </c>
      <c r="AY766" s="18" t="s">
        <v>153</v>
      </c>
      <c r="BE766" s="135">
        <f t="shared" si="24"/>
        <v>0</v>
      </c>
      <c r="BF766" s="135">
        <f t="shared" si="25"/>
        <v>0</v>
      </c>
      <c r="BG766" s="135">
        <f t="shared" si="26"/>
        <v>0</v>
      </c>
      <c r="BH766" s="135">
        <f t="shared" si="27"/>
        <v>0</v>
      </c>
      <c r="BI766" s="135">
        <f t="shared" si="28"/>
        <v>0</v>
      </c>
      <c r="BJ766" s="18" t="s">
        <v>78</v>
      </c>
      <c r="BK766" s="135">
        <f t="shared" si="29"/>
        <v>0</v>
      </c>
      <c r="BL766" s="18" t="s">
        <v>272</v>
      </c>
      <c r="BM766" s="134" t="s">
        <v>1281</v>
      </c>
    </row>
    <row r="767" spans="2:65" s="1" customFormat="1" ht="24.15" customHeight="1">
      <c r="B767" s="33"/>
      <c r="C767" s="123" t="s">
        <v>1282</v>
      </c>
      <c r="D767" s="123" t="s">
        <v>156</v>
      </c>
      <c r="E767" s="124" t="s">
        <v>888</v>
      </c>
      <c r="F767" s="125" t="s">
        <v>1283</v>
      </c>
      <c r="G767" s="126" t="s">
        <v>237</v>
      </c>
      <c r="H767" s="127">
        <v>1</v>
      </c>
      <c r="I767" s="128"/>
      <c r="J767" s="129">
        <f t="shared" si="20"/>
        <v>0</v>
      </c>
      <c r="K767" s="125" t="s">
        <v>19</v>
      </c>
      <c r="L767" s="33"/>
      <c r="M767" s="130" t="s">
        <v>19</v>
      </c>
      <c r="N767" s="131" t="s">
        <v>44</v>
      </c>
      <c r="P767" s="132">
        <f t="shared" si="21"/>
        <v>0</v>
      </c>
      <c r="Q767" s="132">
        <v>0</v>
      </c>
      <c r="R767" s="132">
        <f t="shared" si="22"/>
        <v>0</v>
      </c>
      <c r="S767" s="132">
        <v>0</v>
      </c>
      <c r="T767" s="133">
        <f t="shared" si="23"/>
        <v>0</v>
      </c>
      <c r="AR767" s="134" t="s">
        <v>272</v>
      </c>
      <c r="AT767" s="134" t="s">
        <v>156</v>
      </c>
      <c r="AU767" s="134" t="s">
        <v>80</v>
      </c>
      <c r="AY767" s="18" t="s">
        <v>153</v>
      </c>
      <c r="BE767" s="135">
        <f t="shared" si="24"/>
        <v>0</v>
      </c>
      <c r="BF767" s="135">
        <f t="shared" si="25"/>
        <v>0</v>
      </c>
      <c r="BG767" s="135">
        <f t="shared" si="26"/>
        <v>0</v>
      </c>
      <c r="BH767" s="135">
        <f t="shared" si="27"/>
        <v>0</v>
      </c>
      <c r="BI767" s="135">
        <f t="shared" si="28"/>
        <v>0</v>
      </c>
      <c r="BJ767" s="18" t="s">
        <v>78</v>
      </c>
      <c r="BK767" s="135">
        <f t="shared" si="29"/>
        <v>0</v>
      </c>
      <c r="BL767" s="18" t="s">
        <v>272</v>
      </c>
      <c r="BM767" s="134" t="s">
        <v>1284</v>
      </c>
    </row>
    <row r="768" spans="2:65" s="1" customFormat="1" ht="24.15" customHeight="1">
      <c r="B768" s="33"/>
      <c r="C768" s="123" t="s">
        <v>1285</v>
      </c>
      <c r="D768" s="123" t="s">
        <v>156</v>
      </c>
      <c r="E768" s="124" t="s">
        <v>1286</v>
      </c>
      <c r="F768" s="125" t="s">
        <v>1287</v>
      </c>
      <c r="G768" s="126" t="s">
        <v>981</v>
      </c>
      <c r="H768" s="127">
        <v>1</v>
      </c>
      <c r="I768" s="128"/>
      <c r="J768" s="129">
        <f t="shared" si="20"/>
        <v>0</v>
      </c>
      <c r="K768" s="125" t="s">
        <v>19</v>
      </c>
      <c r="L768" s="33"/>
      <c r="M768" s="130" t="s">
        <v>19</v>
      </c>
      <c r="N768" s="131" t="s">
        <v>44</v>
      </c>
      <c r="P768" s="132">
        <f t="shared" si="21"/>
        <v>0</v>
      </c>
      <c r="Q768" s="132">
        <v>0</v>
      </c>
      <c r="R768" s="132">
        <f t="shared" si="22"/>
        <v>0</v>
      </c>
      <c r="S768" s="132">
        <v>0</v>
      </c>
      <c r="T768" s="133">
        <f t="shared" si="23"/>
        <v>0</v>
      </c>
      <c r="AR768" s="134" t="s">
        <v>272</v>
      </c>
      <c r="AT768" s="134" t="s">
        <v>156</v>
      </c>
      <c r="AU768" s="134" t="s">
        <v>80</v>
      </c>
      <c r="AY768" s="18" t="s">
        <v>153</v>
      </c>
      <c r="BE768" s="135">
        <f t="shared" si="24"/>
        <v>0</v>
      </c>
      <c r="BF768" s="135">
        <f t="shared" si="25"/>
        <v>0</v>
      </c>
      <c r="BG768" s="135">
        <f t="shared" si="26"/>
        <v>0</v>
      </c>
      <c r="BH768" s="135">
        <f t="shared" si="27"/>
        <v>0</v>
      </c>
      <c r="BI768" s="135">
        <f t="shared" si="28"/>
        <v>0</v>
      </c>
      <c r="BJ768" s="18" t="s">
        <v>78</v>
      </c>
      <c r="BK768" s="135">
        <f t="shared" si="29"/>
        <v>0</v>
      </c>
      <c r="BL768" s="18" t="s">
        <v>272</v>
      </c>
      <c r="BM768" s="134" t="s">
        <v>1288</v>
      </c>
    </row>
    <row r="769" spans="2:65" s="1" customFormat="1" ht="44.25" customHeight="1">
      <c r="B769" s="33"/>
      <c r="C769" s="123" t="s">
        <v>1289</v>
      </c>
      <c r="D769" s="123" t="s">
        <v>156</v>
      </c>
      <c r="E769" s="124" t="s">
        <v>1290</v>
      </c>
      <c r="F769" s="125" t="s">
        <v>1291</v>
      </c>
      <c r="G769" s="126" t="s">
        <v>237</v>
      </c>
      <c r="H769" s="127">
        <v>1</v>
      </c>
      <c r="I769" s="128"/>
      <c r="J769" s="129">
        <f t="shared" si="20"/>
        <v>0</v>
      </c>
      <c r="K769" s="125" t="s">
        <v>160</v>
      </c>
      <c r="L769" s="33"/>
      <c r="M769" s="130" t="s">
        <v>19</v>
      </c>
      <c r="N769" s="131" t="s">
        <v>44</v>
      </c>
      <c r="P769" s="132">
        <f t="shared" si="21"/>
        <v>0</v>
      </c>
      <c r="Q769" s="132">
        <v>0</v>
      </c>
      <c r="R769" s="132">
        <f t="shared" si="22"/>
        <v>0</v>
      </c>
      <c r="S769" s="132">
        <v>0</v>
      </c>
      <c r="T769" s="133">
        <f t="shared" si="23"/>
        <v>0</v>
      </c>
      <c r="AR769" s="134" t="s">
        <v>272</v>
      </c>
      <c r="AT769" s="134" t="s">
        <v>156</v>
      </c>
      <c r="AU769" s="134" t="s">
        <v>80</v>
      </c>
      <c r="AY769" s="18" t="s">
        <v>153</v>
      </c>
      <c r="BE769" s="135">
        <f t="shared" si="24"/>
        <v>0</v>
      </c>
      <c r="BF769" s="135">
        <f t="shared" si="25"/>
        <v>0</v>
      </c>
      <c r="BG769" s="135">
        <f t="shared" si="26"/>
        <v>0</v>
      </c>
      <c r="BH769" s="135">
        <f t="shared" si="27"/>
        <v>0</v>
      </c>
      <c r="BI769" s="135">
        <f t="shared" si="28"/>
        <v>0</v>
      </c>
      <c r="BJ769" s="18" t="s">
        <v>78</v>
      </c>
      <c r="BK769" s="135">
        <f t="shared" si="29"/>
        <v>0</v>
      </c>
      <c r="BL769" s="18" t="s">
        <v>272</v>
      </c>
      <c r="BM769" s="134" t="s">
        <v>1292</v>
      </c>
    </row>
    <row r="770" spans="2:65" s="1" customFormat="1">
      <c r="B770" s="33"/>
      <c r="D770" s="136" t="s">
        <v>163</v>
      </c>
      <c r="F770" s="137" t="s">
        <v>1293</v>
      </c>
      <c r="I770" s="138"/>
      <c r="L770" s="33"/>
      <c r="M770" s="139"/>
      <c r="T770" s="54"/>
      <c r="AT770" s="18" t="s">
        <v>163</v>
      </c>
      <c r="AU770" s="18" t="s">
        <v>80</v>
      </c>
    </row>
    <row r="771" spans="2:65" s="11" customFormat="1" ht="22.95" customHeight="1">
      <c r="B771" s="111"/>
      <c r="D771" s="112" t="s">
        <v>72</v>
      </c>
      <c r="E771" s="121" t="s">
        <v>1294</v>
      </c>
      <c r="F771" s="121" t="s">
        <v>1295</v>
      </c>
      <c r="I771" s="114"/>
      <c r="J771" s="122">
        <f>BK771</f>
        <v>0</v>
      </c>
      <c r="L771" s="111"/>
      <c r="M771" s="116"/>
      <c r="P771" s="117">
        <f>SUM(P772:P803)</f>
        <v>0</v>
      </c>
      <c r="R771" s="117">
        <f>SUM(R772:R803)</f>
        <v>3.2660000000000002E-2</v>
      </c>
      <c r="T771" s="118">
        <f>SUM(T772:T803)</f>
        <v>0</v>
      </c>
      <c r="AR771" s="112" t="s">
        <v>80</v>
      </c>
      <c r="AT771" s="119" t="s">
        <v>72</v>
      </c>
      <c r="AU771" s="119" t="s">
        <v>78</v>
      </c>
      <c r="AY771" s="112" t="s">
        <v>153</v>
      </c>
      <c r="BK771" s="120">
        <f>SUM(BK772:BK803)</f>
        <v>0</v>
      </c>
    </row>
    <row r="772" spans="2:65" s="1" customFormat="1" ht="62.7" customHeight="1">
      <c r="B772" s="33"/>
      <c r="C772" s="123" t="s">
        <v>1296</v>
      </c>
      <c r="D772" s="123" t="s">
        <v>156</v>
      </c>
      <c r="E772" s="124" t="s">
        <v>1297</v>
      </c>
      <c r="F772" s="125" t="s">
        <v>1298</v>
      </c>
      <c r="G772" s="126" t="s">
        <v>237</v>
      </c>
      <c r="H772" s="127">
        <v>1</v>
      </c>
      <c r="I772" s="128"/>
      <c r="J772" s="129">
        <f>ROUND(I772*H772,2)</f>
        <v>0</v>
      </c>
      <c r="K772" s="125" t="s">
        <v>19</v>
      </c>
      <c r="L772" s="33"/>
      <c r="M772" s="130" t="s">
        <v>19</v>
      </c>
      <c r="N772" s="131" t="s">
        <v>44</v>
      </c>
      <c r="P772" s="132">
        <f>O772*H772</f>
        <v>0</v>
      </c>
      <c r="Q772" s="132">
        <v>0</v>
      </c>
      <c r="R772" s="132">
        <f>Q772*H772</f>
        <v>0</v>
      </c>
      <c r="S772" s="132">
        <v>0</v>
      </c>
      <c r="T772" s="133">
        <f>S772*H772</f>
        <v>0</v>
      </c>
      <c r="AR772" s="134" t="s">
        <v>272</v>
      </c>
      <c r="AT772" s="134" t="s">
        <v>156</v>
      </c>
      <c r="AU772" s="134" t="s">
        <v>80</v>
      </c>
      <c r="AY772" s="18" t="s">
        <v>153</v>
      </c>
      <c r="BE772" s="135">
        <f>IF(N772="základní",J772,0)</f>
        <v>0</v>
      </c>
      <c r="BF772" s="135">
        <f>IF(N772="snížená",J772,0)</f>
        <v>0</v>
      </c>
      <c r="BG772" s="135">
        <f>IF(N772="zákl. přenesená",J772,0)</f>
        <v>0</v>
      </c>
      <c r="BH772" s="135">
        <f>IF(N772="sníž. přenesená",J772,0)</f>
        <v>0</v>
      </c>
      <c r="BI772" s="135">
        <f>IF(N772="nulová",J772,0)</f>
        <v>0</v>
      </c>
      <c r="BJ772" s="18" t="s">
        <v>78</v>
      </c>
      <c r="BK772" s="135">
        <f>ROUND(I772*H772,2)</f>
        <v>0</v>
      </c>
      <c r="BL772" s="18" t="s">
        <v>272</v>
      </c>
      <c r="BM772" s="134" t="s">
        <v>1299</v>
      </c>
    </row>
    <row r="773" spans="2:65" s="1" customFormat="1" ht="33" customHeight="1">
      <c r="B773" s="33"/>
      <c r="C773" s="123" t="s">
        <v>1300</v>
      </c>
      <c r="D773" s="123" t="s">
        <v>156</v>
      </c>
      <c r="E773" s="124" t="s">
        <v>999</v>
      </c>
      <c r="F773" s="125" t="s">
        <v>1000</v>
      </c>
      <c r="G773" s="126" t="s">
        <v>237</v>
      </c>
      <c r="H773" s="127">
        <v>1</v>
      </c>
      <c r="I773" s="128"/>
      <c r="J773" s="129">
        <f>ROUND(I773*H773,2)</f>
        <v>0</v>
      </c>
      <c r="K773" s="125" t="s">
        <v>160</v>
      </c>
      <c r="L773" s="33"/>
      <c r="M773" s="130" t="s">
        <v>19</v>
      </c>
      <c r="N773" s="131" t="s">
        <v>44</v>
      </c>
      <c r="P773" s="132">
        <f>O773*H773</f>
        <v>0</v>
      </c>
      <c r="Q773" s="132">
        <v>0</v>
      </c>
      <c r="R773" s="132">
        <f>Q773*H773</f>
        <v>0</v>
      </c>
      <c r="S773" s="132">
        <v>0</v>
      </c>
      <c r="T773" s="133">
        <f>S773*H773</f>
        <v>0</v>
      </c>
      <c r="AR773" s="134" t="s">
        <v>272</v>
      </c>
      <c r="AT773" s="134" t="s">
        <v>156</v>
      </c>
      <c r="AU773" s="134" t="s">
        <v>80</v>
      </c>
      <c r="AY773" s="18" t="s">
        <v>153</v>
      </c>
      <c r="BE773" s="135">
        <f>IF(N773="základní",J773,0)</f>
        <v>0</v>
      </c>
      <c r="BF773" s="135">
        <f>IF(N773="snížená",J773,0)</f>
        <v>0</v>
      </c>
      <c r="BG773" s="135">
        <f>IF(N773="zákl. přenesená",J773,0)</f>
        <v>0</v>
      </c>
      <c r="BH773" s="135">
        <f>IF(N773="sníž. přenesená",J773,0)</f>
        <v>0</v>
      </c>
      <c r="BI773" s="135">
        <f>IF(N773="nulová",J773,0)</f>
        <v>0</v>
      </c>
      <c r="BJ773" s="18" t="s">
        <v>78</v>
      </c>
      <c r="BK773" s="135">
        <f>ROUND(I773*H773,2)</f>
        <v>0</v>
      </c>
      <c r="BL773" s="18" t="s">
        <v>272</v>
      </c>
      <c r="BM773" s="134" t="s">
        <v>1301</v>
      </c>
    </row>
    <row r="774" spans="2:65" s="1" customFormat="1">
      <c r="B774" s="33"/>
      <c r="D774" s="136" t="s">
        <v>163</v>
      </c>
      <c r="F774" s="137" t="s">
        <v>1002</v>
      </c>
      <c r="I774" s="138"/>
      <c r="L774" s="33"/>
      <c r="M774" s="139"/>
      <c r="T774" s="54"/>
      <c r="AT774" s="18" t="s">
        <v>163</v>
      </c>
      <c r="AU774" s="18" t="s">
        <v>80</v>
      </c>
    </row>
    <row r="775" spans="2:65" s="1" customFormat="1" ht="33" customHeight="1">
      <c r="B775" s="33"/>
      <c r="C775" s="123" t="s">
        <v>1302</v>
      </c>
      <c r="D775" s="123" t="s">
        <v>156</v>
      </c>
      <c r="E775" s="124" t="s">
        <v>1004</v>
      </c>
      <c r="F775" s="125" t="s">
        <v>1005</v>
      </c>
      <c r="G775" s="126" t="s">
        <v>237</v>
      </c>
      <c r="H775" s="127">
        <v>1</v>
      </c>
      <c r="I775" s="128"/>
      <c r="J775" s="129">
        <f>ROUND(I775*H775,2)</f>
        <v>0</v>
      </c>
      <c r="K775" s="125" t="s">
        <v>160</v>
      </c>
      <c r="L775" s="33"/>
      <c r="M775" s="130" t="s">
        <v>19</v>
      </c>
      <c r="N775" s="131" t="s">
        <v>44</v>
      </c>
      <c r="P775" s="132">
        <f>O775*H775</f>
        <v>0</v>
      </c>
      <c r="Q775" s="132">
        <v>0</v>
      </c>
      <c r="R775" s="132">
        <f>Q775*H775</f>
        <v>0</v>
      </c>
      <c r="S775" s="132">
        <v>0</v>
      </c>
      <c r="T775" s="133">
        <f>S775*H775</f>
        <v>0</v>
      </c>
      <c r="AR775" s="134" t="s">
        <v>272</v>
      </c>
      <c r="AT775" s="134" t="s">
        <v>156</v>
      </c>
      <c r="AU775" s="134" t="s">
        <v>80</v>
      </c>
      <c r="AY775" s="18" t="s">
        <v>153</v>
      </c>
      <c r="BE775" s="135">
        <f>IF(N775="základní",J775,0)</f>
        <v>0</v>
      </c>
      <c r="BF775" s="135">
        <f>IF(N775="snížená",J775,0)</f>
        <v>0</v>
      </c>
      <c r="BG775" s="135">
        <f>IF(N775="zákl. přenesená",J775,0)</f>
        <v>0</v>
      </c>
      <c r="BH775" s="135">
        <f>IF(N775="sníž. přenesená",J775,0)</f>
        <v>0</v>
      </c>
      <c r="BI775" s="135">
        <f>IF(N775="nulová",J775,0)</f>
        <v>0</v>
      </c>
      <c r="BJ775" s="18" t="s">
        <v>78</v>
      </c>
      <c r="BK775" s="135">
        <f>ROUND(I775*H775,2)</f>
        <v>0</v>
      </c>
      <c r="BL775" s="18" t="s">
        <v>272</v>
      </c>
      <c r="BM775" s="134" t="s">
        <v>1303</v>
      </c>
    </row>
    <row r="776" spans="2:65" s="1" customFormat="1">
      <c r="B776" s="33"/>
      <c r="D776" s="136" t="s">
        <v>163</v>
      </c>
      <c r="F776" s="137" t="s">
        <v>1007</v>
      </c>
      <c r="I776" s="138"/>
      <c r="L776" s="33"/>
      <c r="M776" s="139"/>
      <c r="T776" s="54"/>
      <c r="AT776" s="18" t="s">
        <v>163</v>
      </c>
      <c r="AU776" s="18" t="s">
        <v>80</v>
      </c>
    </row>
    <row r="777" spans="2:65" s="1" customFormat="1" ht="16.5" customHeight="1">
      <c r="B777" s="33"/>
      <c r="C777" s="161" t="s">
        <v>1304</v>
      </c>
      <c r="D777" s="161" t="s">
        <v>347</v>
      </c>
      <c r="E777" s="162" t="s">
        <v>1305</v>
      </c>
      <c r="F777" s="163" t="s">
        <v>1306</v>
      </c>
      <c r="G777" s="164" t="s">
        <v>237</v>
      </c>
      <c r="H777" s="165">
        <v>1</v>
      </c>
      <c r="I777" s="166"/>
      <c r="J777" s="167">
        <f>ROUND(I777*H777,2)</f>
        <v>0</v>
      </c>
      <c r="K777" s="163" t="s">
        <v>19</v>
      </c>
      <c r="L777" s="168"/>
      <c r="M777" s="169" t="s">
        <v>19</v>
      </c>
      <c r="N777" s="170" t="s">
        <v>44</v>
      </c>
      <c r="P777" s="132">
        <f>O777*H777</f>
        <v>0</v>
      </c>
      <c r="Q777" s="132">
        <v>0</v>
      </c>
      <c r="R777" s="132">
        <f>Q777*H777</f>
        <v>0</v>
      </c>
      <c r="S777" s="132">
        <v>0</v>
      </c>
      <c r="T777" s="133">
        <f>S777*H777</f>
        <v>0</v>
      </c>
      <c r="AR777" s="134" t="s">
        <v>382</v>
      </c>
      <c r="AT777" s="134" t="s">
        <v>347</v>
      </c>
      <c r="AU777" s="134" t="s">
        <v>80</v>
      </c>
      <c r="AY777" s="18" t="s">
        <v>153</v>
      </c>
      <c r="BE777" s="135">
        <f>IF(N777="základní",J777,0)</f>
        <v>0</v>
      </c>
      <c r="BF777" s="135">
        <f>IF(N777="snížená",J777,0)</f>
        <v>0</v>
      </c>
      <c r="BG777" s="135">
        <f>IF(N777="zákl. přenesená",J777,0)</f>
        <v>0</v>
      </c>
      <c r="BH777" s="135">
        <f>IF(N777="sníž. přenesená",J777,0)</f>
        <v>0</v>
      </c>
      <c r="BI777" s="135">
        <f>IF(N777="nulová",J777,0)</f>
        <v>0</v>
      </c>
      <c r="BJ777" s="18" t="s">
        <v>78</v>
      </c>
      <c r="BK777" s="135">
        <f>ROUND(I777*H777,2)</f>
        <v>0</v>
      </c>
      <c r="BL777" s="18" t="s">
        <v>272</v>
      </c>
      <c r="BM777" s="134" t="s">
        <v>1307</v>
      </c>
    </row>
    <row r="778" spans="2:65" s="1" customFormat="1" ht="33" customHeight="1">
      <c r="B778" s="33"/>
      <c r="C778" s="123" t="s">
        <v>1308</v>
      </c>
      <c r="D778" s="123" t="s">
        <v>156</v>
      </c>
      <c r="E778" s="124" t="s">
        <v>1017</v>
      </c>
      <c r="F778" s="125" t="s">
        <v>1018</v>
      </c>
      <c r="G778" s="126" t="s">
        <v>237</v>
      </c>
      <c r="H778" s="127">
        <v>60</v>
      </c>
      <c r="I778" s="128"/>
      <c r="J778" s="129">
        <f>ROUND(I778*H778,2)</f>
        <v>0</v>
      </c>
      <c r="K778" s="125" t="s">
        <v>160</v>
      </c>
      <c r="L778" s="33"/>
      <c r="M778" s="130" t="s">
        <v>19</v>
      </c>
      <c r="N778" s="131" t="s">
        <v>44</v>
      </c>
      <c r="P778" s="132">
        <f>O778*H778</f>
        <v>0</v>
      </c>
      <c r="Q778" s="132">
        <v>0</v>
      </c>
      <c r="R778" s="132">
        <f>Q778*H778</f>
        <v>0</v>
      </c>
      <c r="S778" s="132">
        <v>0</v>
      </c>
      <c r="T778" s="133">
        <f>S778*H778</f>
        <v>0</v>
      </c>
      <c r="AR778" s="134" t="s">
        <v>272</v>
      </c>
      <c r="AT778" s="134" t="s">
        <v>156</v>
      </c>
      <c r="AU778" s="134" t="s">
        <v>80</v>
      </c>
      <c r="AY778" s="18" t="s">
        <v>153</v>
      </c>
      <c r="BE778" s="135">
        <f>IF(N778="základní",J778,0)</f>
        <v>0</v>
      </c>
      <c r="BF778" s="135">
        <f>IF(N778="snížená",J778,0)</f>
        <v>0</v>
      </c>
      <c r="BG778" s="135">
        <f>IF(N778="zákl. přenesená",J778,0)</f>
        <v>0</v>
      </c>
      <c r="BH778" s="135">
        <f>IF(N778="sníž. přenesená",J778,0)</f>
        <v>0</v>
      </c>
      <c r="BI778" s="135">
        <f>IF(N778="nulová",J778,0)</f>
        <v>0</v>
      </c>
      <c r="BJ778" s="18" t="s">
        <v>78</v>
      </c>
      <c r="BK778" s="135">
        <f>ROUND(I778*H778,2)</f>
        <v>0</v>
      </c>
      <c r="BL778" s="18" t="s">
        <v>272</v>
      </c>
      <c r="BM778" s="134" t="s">
        <v>1309</v>
      </c>
    </row>
    <row r="779" spans="2:65" s="1" customFormat="1">
      <c r="B779" s="33"/>
      <c r="D779" s="136" t="s">
        <v>163</v>
      </c>
      <c r="F779" s="137" t="s">
        <v>1020</v>
      </c>
      <c r="I779" s="138"/>
      <c r="L779" s="33"/>
      <c r="M779" s="139"/>
      <c r="T779" s="54"/>
      <c r="AT779" s="18" t="s">
        <v>163</v>
      </c>
      <c r="AU779" s="18" t="s">
        <v>80</v>
      </c>
    </row>
    <row r="780" spans="2:65" s="1" customFormat="1" ht="24.15" customHeight="1">
      <c r="B780" s="33"/>
      <c r="C780" s="161" t="s">
        <v>1310</v>
      </c>
      <c r="D780" s="161" t="s">
        <v>347</v>
      </c>
      <c r="E780" s="162" t="s">
        <v>1027</v>
      </c>
      <c r="F780" s="163" t="s">
        <v>1028</v>
      </c>
      <c r="G780" s="164" t="s">
        <v>981</v>
      </c>
      <c r="H780" s="165">
        <v>10</v>
      </c>
      <c r="I780" s="166"/>
      <c r="J780" s="167">
        <f>ROUND(I780*H780,2)</f>
        <v>0</v>
      </c>
      <c r="K780" s="163" t="s">
        <v>19</v>
      </c>
      <c r="L780" s="168"/>
      <c r="M780" s="169" t="s">
        <v>19</v>
      </c>
      <c r="N780" s="170" t="s">
        <v>44</v>
      </c>
      <c r="P780" s="132">
        <f>O780*H780</f>
        <v>0</v>
      </c>
      <c r="Q780" s="132">
        <v>0</v>
      </c>
      <c r="R780" s="132">
        <f>Q780*H780</f>
        <v>0</v>
      </c>
      <c r="S780" s="132">
        <v>0</v>
      </c>
      <c r="T780" s="133">
        <f>S780*H780</f>
        <v>0</v>
      </c>
      <c r="AR780" s="134" t="s">
        <v>382</v>
      </c>
      <c r="AT780" s="134" t="s">
        <v>347</v>
      </c>
      <c r="AU780" s="134" t="s">
        <v>80</v>
      </c>
      <c r="AY780" s="18" t="s">
        <v>153</v>
      </c>
      <c r="BE780" s="135">
        <f>IF(N780="základní",J780,0)</f>
        <v>0</v>
      </c>
      <c r="BF780" s="135">
        <f>IF(N780="snížená",J780,0)</f>
        <v>0</v>
      </c>
      <c r="BG780" s="135">
        <f>IF(N780="zákl. přenesená",J780,0)</f>
        <v>0</v>
      </c>
      <c r="BH780" s="135">
        <f>IF(N780="sníž. přenesená",J780,0)</f>
        <v>0</v>
      </c>
      <c r="BI780" s="135">
        <f>IF(N780="nulová",J780,0)</f>
        <v>0</v>
      </c>
      <c r="BJ780" s="18" t="s">
        <v>78</v>
      </c>
      <c r="BK780" s="135">
        <f>ROUND(I780*H780,2)</f>
        <v>0</v>
      </c>
      <c r="BL780" s="18" t="s">
        <v>272</v>
      </c>
      <c r="BM780" s="134" t="s">
        <v>1311</v>
      </c>
    </row>
    <row r="781" spans="2:65" s="1" customFormat="1" ht="16.5" customHeight="1">
      <c r="B781" s="33"/>
      <c r="C781" s="123" t="s">
        <v>1312</v>
      </c>
      <c r="D781" s="123" t="s">
        <v>156</v>
      </c>
      <c r="E781" s="124" t="s">
        <v>234</v>
      </c>
      <c r="F781" s="125" t="s">
        <v>1032</v>
      </c>
      <c r="G781" s="126" t="s">
        <v>1033</v>
      </c>
      <c r="H781" s="127">
        <v>1</v>
      </c>
      <c r="I781" s="128"/>
      <c r="J781" s="129">
        <f>ROUND(I781*H781,2)</f>
        <v>0</v>
      </c>
      <c r="K781" s="125" t="s">
        <v>19</v>
      </c>
      <c r="L781" s="33"/>
      <c r="M781" s="130" t="s">
        <v>19</v>
      </c>
      <c r="N781" s="131" t="s">
        <v>44</v>
      </c>
      <c r="P781" s="132">
        <f>O781*H781</f>
        <v>0</v>
      </c>
      <c r="Q781" s="132">
        <v>0</v>
      </c>
      <c r="R781" s="132">
        <f>Q781*H781</f>
        <v>0</v>
      </c>
      <c r="S781" s="132">
        <v>0</v>
      </c>
      <c r="T781" s="133">
        <f>S781*H781</f>
        <v>0</v>
      </c>
      <c r="AR781" s="134" t="s">
        <v>272</v>
      </c>
      <c r="AT781" s="134" t="s">
        <v>156</v>
      </c>
      <c r="AU781" s="134" t="s">
        <v>80</v>
      </c>
      <c r="AY781" s="18" t="s">
        <v>153</v>
      </c>
      <c r="BE781" s="135">
        <f>IF(N781="základní",J781,0)</f>
        <v>0</v>
      </c>
      <c r="BF781" s="135">
        <f>IF(N781="snížená",J781,0)</f>
        <v>0</v>
      </c>
      <c r="BG781" s="135">
        <f>IF(N781="zákl. přenesená",J781,0)</f>
        <v>0</v>
      </c>
      <c r="BH781" s="135">
        <f>IF(N781="sníž. přenesená",J781,0)</f>
        <v>0</v>
      </c>
      <c r="BI781" s="135">
        <f>IF(N781="nulová",J781,0)</f>
        <v>0</v>
      </c>
      <c r="BJ781" s="18" t="s">
        <v>78</v>
      </c>
      <c r="BK781" s="135">
        <f>ROUND(I781*H781,2)</f>
        <v>0</v>
      </c>
      <c r="BL781" s="18" t="s">
        <v>272</v>
      </c>
      <c r="BM781" s="134" t="s">
        <v>1313</v>
      </c>
    </row>
    <row r="782" spans="2:65" s="1" customFormat="1" ht="44.25" customHeight="1">
      <c r="B782" s="33"/>
      <c r="C782" s="123" t="s">
        <v>1314</v>
      </c>
      <c r="D782" s="123" t="s">
        <v>156</v>
      </c>
      <c r="E782" s="124" t="s">
        <v>1078</v>
      </c>
      <c r="F782" s="125" t="s">
        <v>1079</v>
      </c>
      <c r="G782" s="126" t="s">
        <v>397</v>
      </c>
      <c r="H782" s="127">
        <v>6</v>
      </c>
      <c r="I782" s="128"/>
      <c r="J782" s="129">
        <f>ROUND(I782*H782,2)</f>
        <v>0</v>
      </c>
      <c r="K782" s="125" t="s">
        <v>160</v>
      </c>
      <c r="L782" s="33"/>
      <c r="M782" s="130" t="s">
        <v>19</v>
      </c>
      <c r="N782" s="131" t="s">
        <v>44</v>
      </c>
      <c r="P782" s="132">
        <f>O782*H782</f>
        <v>0</v>
      </c>
      <c r="Q782" s="132">
        <v>0</v>
      </c>
      <c r="R782" s="132">
        <f>Q782*H782</f>
        <v>0</v>
      </c>
      <c r="S782" s="132">
        <v>0</v>
      </c>
      <c r="T782" s="133">
        <f>S782*H782</f>
        <v>0</v>
      </c>
      <c r="AR782" s="134" t="s">
        <v>272</v>
      </c>
      <c r="AT782" s="134" t="s">
        <v>156</v>
      </c>
      <c r="AU782" s="134" t="s">
        <v>80</v>
      </c>
      <c r="AY782" s="18" t="s">
        <v>153</v>
      </c>
      <c r="BE782" s="135">
        <f>IF(N782="základní",J782,0)</f>
        <v>0</v>
      </c>
      <c r="BF782" s="135">
        <f>IF(N782="snížená",J782,0)</f>
        <v>0</v>
      </c>
      <c r="BG782" s="135">
        <f>IF(N782="zákl. přenesená",J782,0)</f>
        <v>0</v>
      </c>
      <c r="BH782" s="135">
        <f>IF(N782="sníž. přenesená",J782,0)</f>
        <v>0</v>
      </c>
      <c r="BI782" s="135">
        <f>IF(N782="nulová",J782,0)</f>
        <v>0</v>
      </c>
      <c r="BJ782" s="18" t="s">
        <v>78</v>
      </c>
      <c r="BK782" s="135">
        <f>ROUND(I782*H782,2)</f>
        <v>0</v>
      </c>
      <c r="BL782" s="18" t="s">
        <v>272</v>
      </c>
      <c r="BM782" s="134" t="s">
        <v>1315</v>
      </c>
    </row>
    <row r="783" spans="2:65" s="1" customFormat="1">
      <c r="B783" s="33"/>
      <c r="D783" s="136" t="s">
        <v>163</v>
      </c>
      <c r="F783" s="137" t="s">
        <v>1081</v>
      </c>
      <c r="I783" s="138"/>
      <c r="L783" s="33"/>
      <c r="M783" s="139"/>
      <c r="T783" s="54"/>
      <c r="AT783" s="18" t="s">
        <v>163</v>
      </c>
      <c r="AU783" s="18" t="s">
        <v>80</v>
      </c>
    </row>
    <row r="784" spans="2:65" s="1" customFormat="1" ht="24.15" customHeight="1">
      <c r="B784" s="33"/>
      <c r="C784" s="161" t="s">
        <v>1316</v>
      </c>
      <c r="D784" s="161" t="s">
        <v>347</v>
      </c>
      <c r="E784" s="162" t="s">
        <v>1083</v>
      </c>
      <c r="F784" s="163" t="s">
        <v>1084</v>
      </c>
      <c r="G784" s="164" t="s">
        <v>397</v>
      </c>
      <c r="H784" s="165">
        <v>6</v>
      </c>
      <c r="I784" s="166"/>
      <c r="J784" s="167">
        <f>ROUND(I784*H784,2)</f>
        <v>0</v>
      </c>
      <c r="K784" s="163" t="s">
        <v>19</v>
      </c>
      <c r="L784" s="168"/>
      <c r="M784" s="169" t="s">
        <v>19</v>
      </c>
      <c r="N784" s="170" t="s">
        <v>44</v>
      </c>
      <c r="P784" s="132">
        <f>O784*H784</f>
        <v>0</v>
      </c>
      <c r="Q784" s="132">
        <v>0</v>
      </c>
      <c r="R784" s="132">
        <f>Q784*H784</f>
        <v>0</v>
      </c>
      <c r="S784" s="132">
        <v>0</v>
      </c>
      <c r="T784" s="133">
        <f>S784*H784</f>
        <v>0</v>
      </c>
      <c r="AR784" s="134" t="s">
        <v>382</v>
      </c>
      <c r="AT784" s="134" t="s">
        <v>347</v>
      </c>
      <c r="AU784" s="134" t="s">
        <v>80</v>
      </c>
      <c r="AY784" s="18" t="s">
        <v>153</v>
      </c>
      <c r="BE784" s="135">
        <f>IF(N784="základní",J784,0)</f>
        <v>0</v>
      </c>
      <c r="BF784" s="135">
        <f>IF(N784="snížená",J784,0)</f>
        <v>0</v>
      </c>
      <c r="BG784" s="135">
        <f>IF(N784="zákl. přenesená",J784,0)</f>
        <v>0</v>
      </c>
      <c r="BH784" s="135">
        <f>IF(N784="sníž. přenesená",J784,0)</f>
        <v>0</v>
      </c>
      <c r="BI784" s="135">
        <f>IF(N784="nulová",J784,0)</f>
        <v>0</v>
      </c>
      <c r="BJ784" s="18" t="s">
        <v>78</v>
      </c>
      <c r="BK784" s="135">
        <f>ROUND(I784*H784,2)</f>
        <v>0</v>
      </c>
      <c r="BL784" s="18" t="s">
        <v>272</v>
      </c>
      <c r="BM784" s="134" t="s">
        <v>1317</v>
      </c>
    </row>
    <row r="785" spans="2:65" s="1" customFormat="1" ht="37.950000000000003" customHeight="1">
      <c r="B785" s="33"/>
      <c r="C785" s="123" t="s">
        <v>1318</v>
      </c>
      <c r="D785" s="123" t="s">
        <v>156</v>
      </c>
      <c r="E785" s="124" t="s">
        <v>1091</v>
      </c>
      <c r="F785" s="125" t="s">
        <v>1092</v>
      </c>
      <c r="G785" s="126" t="s">
        <v>397</v>
      </c>
      <c r="H785" s="127">
        <v>30</v>
      </c>
      <c r="I785" s="128"/>
      <c r="J785" s="129">
        <f>ROUND(I785*H785,2)</f>
        <v>0</v>
      </c>
      <c r="K785" s="125" t="s">
        <v>160</v>
      </c>
      <c r="L785" s="33"/>
      <c r="M785" s="130" t="s">
        <v>19</v>
      </c>
      <c r="N785" s="131" t="s">
        <v>44</v>
      </c>
      <c r="P785" s="132">
        <f>O785*H785</f>
        <v>0</v>
      </c>
      <c r="Q785" s="132">
        <v>0</v>
      </c>
      <c r="R785" s="132">
        <f>Q785*H785</f>
        <v>0</v>
      </c>
      <c r="S785" s="132">
        <v>0</v>
      </c>
      <c r="T785" s="133">
        <f>S785*H785</f>
        <v>0</v>
      </c>
      <c r="AR785" s="134" t="s">
        <v>272</v>
      </c>
      <c r="AT785" s="134" t="s">
        <v>156</v>
      </c>
      <c r="AU785" s="134" t="s">
        <v>80</v>
      </c>
      <c r="AY785" s="18" t="s">
        <v>153</v>
      </c>
      <c r="BE785" s="135">
        <f>IF(N785="základní",J785,0)</f>
        <v>0</v>
      </c>
      <c r="BF785" s="135">
        <f>IF(N785="snížená",J785,0)</f>
        <v>0</v>
      </c>
      <c r="BG785" s="135">
        <f>IF(N785="zákl. přenesená",J785,0)</f>
        <v>0</v>
      </c>
      <c r="BH785" s="135">
        <f>IF(N785="sníž. přenesená",J785,0)</f>
        <v>0</v>
      </c>
      <c r="BI785" s="135">
        <f>IF(N785="nulová",J785,0)</f>
        <v>0</v>
      </c>
      <c r="BJ785" s="18" t="s">
        <v>78</v>
      </c>
      <c r="BK785" s="135">
        <f>ROUND(I785*H785,2)</f>
        <v>0</v>
      </c>
      <c r="BL785" s="18" t="s">
        <v>272</v>
      </c>
      <c r="BM785" s="134" t="s">
        <v>1319</v>
      </c>
    </row>
    <row r="786" spans="2:65" s="1" customFormat="1">
      <c r="B786" s="33"/>
      <c r="D786" s="136" t="s">
        <v>163</v>
      </c>
      <c r="F786" s="137" t="s">
        <v>1094</v>
      </c>
      <c r="I786" s="138"/>
      <c r="L786" s="33"/>
      <c r="M786" s="139"/>
      <c r="T786" s="54"/>
      <c r="AT786" s="18" t="s">
        <v>163</v>
      </c>
      <c r="AU786" s="18" t="s">
        <v>80</v>
      </c>
    </row>
    <row r="787" spans="2:65" s="1" customFormat="1" ht="24.15" customHeight="1">
      <c r="B787" s="33"/>
      <c r="C787" s="161" t="s">
        <v>1320</v>
      </c>
      <c r="D787" s="161" t="s">
        <v>347</v>
      </c>
      <c r="E787" s="162" t="s">
        <v>1096</v>
      </c>
      <c r="F787" s="163" t="s">
        <v>1097</v>
      </c>
      <c r="G787" s="164" t="s">
        <v>397</v>
      </c>
      <c r="H787" s="165">
        <v>30</v>
      </c>
      <c r="I787" s="166"/>
      <c r="J787" s="167">
        <f>ROUND(I787*H787,2)</f>
        <v>0</v>
      </c>
      <c r="K787" s="163" t="s">
        <v>160</v>
      </c>
      <c r="L787" s="168"/>
      <c r="M787" s="169" t="s">
        <v>19</v>
      </c>
      <c r="N787" s="170" t="s">
        <v>44</v>
      </c>
      <c r="P787" s="132">
        <f>O787*H787</f>
        <v>0</v>
      </c>
      <c r="Q787" s="132">
        <v>1E-4</v>
      </c>
      <c r="R787" s="132">
        <f>Q787*H787</f>
        <v>3.0000000000000001E-3</v>
      </c>
      <c r="S787" s="132">
        <v>0</v>
      </c>
      <c r="T787" s="133">
        <f>S787*H787</f>
        <v>0</v>
      </c>
      <c r="AR787" s="134" t="s">
        <v>382</v>
      </c>
      <c r="AT787" s="134" t="s">
        <v>347</v>
      </c>
      <c r="AU787" s="134" t="s">
        <v>80</v>
      </c>
      <c r="AY787" s="18" t="s">
        <v>153</v>
      </c>
      <c r="BE787" s="135">
        <f>IF(N787="základní",J787,0)</f>
        <v>0</v>
      </c>
      <c r="BF787" s="135">
        <f>IF(N787="snížená",J787,0)</f>
        <v>0</v>
      </c>
      <c r="BG787" s="135">
        <f>IF(N787="zákl. přenesená",J787,0)</f>
        <v>0</v>
      </c>
      <c r="BH787" s="135">
        <f>IF(N787="sníž. přenesená",J787,0)</f>
        <v>0</v>
      </c>
      <c r="BI787" s="135">
        <f>IF(N787="nulová",J787,0)</f>
        <v>0</v>
      </c>
      <c r="BJ787" s="18" t="s">
        <v>78</v>
      </c>
      <c r="BK787" s="135">
        <f>ROUND(I787*H787,2)</f>
        <v>0</v>
      </c>
      <c r="BL787" s="18" t="s">
        <v>272</v>
      </c>
      <c r="BM787" s="134" t="s">
        <v>1321</v>
      </c>
    </row>
    <row r="788" spans="2:65" s="1" customFormat="1" ht="55.5" customHeight="1">
      <c r="B788" s="33"/>
      <c r="C788" s="123" t="s">
        <v>1322</v>
      </c>
      <c r="D788" s="123" t="s">
        <v>156</v>
      </c>
      <c r="E788" s="124" t="s">
        <v>1138</v>
      </c>
      <c r="F788" s="125" t="s">
        <v>1139</v>
      </c>
      <c r="G788" s="126" t="s">
        <v>397</v>
      </c>
      <c r="H788" s="127">
        <v>10</v>
      </c>
      <c r="I788" s="128"/>
      <c r="J788" s="129">
        <f>ROUND(I788*H788,2)</f>
        <v>0</v>
      </c>
      <c r="K788" s="125" t="s">
        <v>160</v>
      </c>
      <c r="L788" s="33"/>
      <c r="M788" s="130" t="s">
        <v>19</v>
      </c>
      <c r="N788" s="131" t="s">
        <v>44</v>
      </c>
      <c r="P788" s="132">
        <f>O788*H788</f>
        <v>0</v>
      </c>
      <c r="Q788" s="132">
        <v>0</v>
      </c>
      <c r="R788" s="132">
        <f>Q788*H788</f>
        <v>0</v>
      </c>
      <c r="S788" s="132">
        <v>0</v>
      </c>
      <c r="T788" s="133">
        <f>S788*H788</f>
        <v>0</v>
      </c>
      <c r="AR788" s="134" t="s">
        <v>272</v>
      </c>
      <c r="AT788" s="134" t="s">
        <v>156</v>
      </c>
      <c r="AU788" s="134" t="s">
        <v>80</v>
      </c>
      <c r="AY788" s="18" t="s">
        <v>153</v>
      </c>
      <c r="BE788" s="135">
        <f>IF(N788="základní",J788,0)</f>
        <v>0</v>
      </c>
      <c r="BF788" s="135">
        <f>IF(N788="snížená",J788,0)</f>
        <v>0</v>
      </c>
      <c r="BG788" s="135">
        <f>IF(N788="zákl. přenesená",J788,0)</f>
        <v>0</v>
      </c>
      <c r="BH788" s="135">
        <f>IF(N788="sníž. přenesená",J788,0)</f>
        <v>0</v>
      </c>
      <c r="BI788" s="135">
        <f>IF(N788="nulová",J788,0)</f>
        <v>0</v>
      </c>
      <c r="BJ788" s="18" t="s">
        <v>78</v>
      </c>
      <c r="BK788" s="135">
        <f>ROUND(I788*H788,2)</f>
        <v>0</v>
      </c>
      <c r="BL788" s="18" t="s">
        <v>272</v>
      </c>
      <c r="BM788" s="134" t="s">
        <v>1323</v>
      </c>
    </row>
    <row r="789" spans="2:65" s="1" customFormat="1">
      <c r="B789" s="33"/>
      <c r="D789" s="136" t="s">
        <v>163</v>
      </c>
      <c r="F789" s="137" t="s">
        <v>1141</v>
      </c>
      <c r="I789" s="138"/>
      <c r="L789" s="33"/>
      <c r="M789" s="139"/>
      <c r="T789" s="54"/>
      <c r="AT789" s="18" t="s">
        <v>163</v>
      </c>
      <c r="AU789" s="18" t="s">
        <v>80</v>
      </c>
    </row>
    <row r="790" spans="2:65" s="1" customFormat="1" ht="24.15" customHeight="1">
      <c r="B790" s="33"/>
      <c r="C790" s="161" t="s">
        <v>1324</v>
      </c>
      <c r="D790" s="161" t="s">
        <v>347</v>
      </c>
      <c r="E790" s="162" t="s">
        <v>1325</v>
      </c>
      <c r="F790" s="163" t="s">
        <v>1144</v>
      </c>
      <c r="G790" s="164" t="s">
        <v>397</v>
      </c>
      <c r="H790" s="165">
        <v>10</v>
      </c>
      <c r="I790" s="166"/>
      <c r="J790" s="167">
        <f>ROUND(I790*H790,2)</f>
        <v>0</v>
      </c>
      <c r="K790" s="163" t="s">
        <v>160</v>
      </c>
      <c r="L790" s="168"/>
      <c r="M790" s="169" t="s">
        <v>19</v>
      </c>
      <c r="N790" s="170" t="s">
        <v>44</v>
      </c>
      <c r="P790" s="132">
        <f>O790*H790</f>
        <v>0</v>
      </c>
      <c r="Q790" s="132">
        <v>1.7000000000000001E-4</v>
      </c>
      <c r="R790" s="132">
        <f>Q790*H790</f>
        <v>1.7000000000000001E-3</v>
      </c>
      <c r="S790" s="132">
        <v>0</v>
      </c>
      <c r="T790" s="133">
        <f>S790*H790</f>
        <v>0</v>
      </c>
      <c r="AR790" s="134" t="s">
        <v>382</v>
      </c>
      <c r="AT790" s="134" t="s">
        <v>347</v>
      </c>
      <c r="AU790" s="134" t="s">
        <v>80</v>
      </c>
      <c r="AY790" s="18" t="s">
        <v>153</v>
      </c>
      <c r="BE790" s="135">
        <f>IF(N790="základní",J790,0)</f>
        <v>0</v>
      </c>
      <c r="BF790" s="135">
        <f>IF(N790="snížená",J790,0)</f>
        <v>0</v>
      </c>
      <c r="BG790" s="135">
        <f>IF(N790="zákl. přenesená",J790,0)</f>
        <v>0</v>
      </c>
      <c r="BH790" s="135">
        <f>IF(N790="sníž. přenesená",J790,0)</f>
        <v>0</v>
      </c>
      <c r="BI790" s="135">
        <f>IF(N790="nulová",J790,0)</f>
        <v>0</v>
      </c>
      <c r="BJ790" s="18" t="s">
        <v>78</v>
      </c>
      <c r="BK790" s="135">
        <f>ROUND(I790*H790,2)</f>
        <v>0</v>
      </c>
      <c r="BL790" s="18" t="s">
        <v>272</v>
      </c>
      <c r="BM790" s="134" t="s">
        <v>1326</v>
      </c>
    </row>
    <row r="791" spans="2:65" s="13" customFormat="1" ht="20.399999999999999">
      <c r="B791" s="147"/>
      <c r="D791" s="141" t="s">
        <v>165</v>
      </c>
      <c r="E791" s="148" t="s">
        <v>19</v>
      </c>
      <c r="F791" s="149" t="s">
        <v>1327</v>
      </c>
      <c r="H791" s="150">
        <v>10</v>
      </c>
      <c r="I791" s="151"/>
      <c r="L791" s="147"/>
      <c r="M791" s="152"/>
      <c r="T791" s="153"/>
      <c r="AT791" s="148" t="s">
        <v>165</v>
      </c>
      <c r="AU791" s="148" t="s">
        <v>80</v>
      </c>
      <c r="AV791" s="13" t="s">
        <v>80</v>
      </c>
      <c r="AW791" s="13" t="s">
        <v>33</v>
      </c>
      <c r="AX791" s="13" t="s">
        <v>78</v>
      </c>
      <c r="AY791" s="148" t="s">
        <v>153</v>
      </c>
    </row>
    <row r="792" spans="2:65" s="1" customFormat="1" ht="37.950000000000003" customHeight="1">
      <c r="B792" s="33"/>
      <c r="C792" s="123" t="s">
        <v>1328</v>
      </c>
      <c r="D792" s="123" t="s">
        <v>156</v>
      </c>
      <c r="E792" s="124" t="s">
        <v>1183</v>
      </c>
      <c r="F792" s="125" t="s">
        <v>1184</v>
      </c>
      <c r="G792" s="126" t="s">
        <v>237</v>
      </c>
      <c r="H792" s="127">
        <v>4</v>
      </c>
      <c r="I792" s="128"/>
      <c r="J792" s="129">
        <f>ROUND(I792*H792,2)</f>
        <v>0</v>
      </c>
      <c r="K792" s="125" t="s">
        <v>160</v>
      </c>
      <c r="L792" s="33"/>
      <c r="M792" s="130" t="s">
        <v>19</v>
      </c>
      <c r="N792" s="131" t="s">
        <v>44</v>
      </c>
      <c r="P792" s="132">
        <f>O792*H792</f>
        <v>0</v>
      </c>
      <c r="Q792" s="132">
        <v>0</v>
      </c>
      <c r="R792" s="132">
        <f>Q792*H792</f>
        <v>0</v>
      </c>
      <c r="S792" s="132">
        <v>0</v>
      </c>
      <c r="T792" s="133">
        <f>S792*H792</f>
        <v>0</v>
      </c>
      <c r="AR792" s="134" t="s">
        <v>272</v>
      </c>
      <c r="AT792" s="134" t="s">
        <v>156</v>
      </c>
      <c r="AU792" s="134" t="s">
        <v>80</v>
      </c>
      <c r="AY792" s="18" t="s">
        <v>153</v>
      </c>
      <c r="BE792" s="135">
        <f>IF(N792="základní",J792,0)</f>
        <v>0</v>
      </c>
      <c r="BF792" s="135">
        <f>IF(N792="snížená",J792,0)</f>
        <v>0</v>
      </c>
      <c r="BG792" s="135">
        <f>IF(N792="zákl. přenesená",J792,0)</f>
        <v>0</v>
      </c>
      <c r="BH792" s="135">
        <f>IF(N792="sníž. přenesená",J792,0)</f>
        <v>0</v>
      </c>
      <c r="BI792" s="135">
        <f>IF(N792="nulová",J792,0)</f>
        <v>0</v>
      </c>
      <c r="BJ792" s="18" t="s">
        <v>78</v>
      </c>
      <c r="BK792" s="135">
        <f>ROUND(I792*H792,2)</f>
        <v>0</v>
      </c>
      <c r="BL792" s="18" t="s">
        <v>272</v>
      </c>
      <c r="BM792" s="134" t="s">
        <v>1329</v>
      </c>
    </row>
    <row r="793" spans="2:65" s="1" customFormat="1">
      <c r="B793" s="33"/>
      <c r="D793" s="136" t="s">
        <v>163</v>
      </c>
      <c r="F793" s="137" t="s">
        <v>1186</v>
      </c>
      <c r="I793" s="138"/>
      <c r="L793" s="33"/>
      <c r="M793" s="139"/>
      <c r="T793" s="54"/>
      <c r="AT793" s="18" t="s">
        <v>163</v>
      </c>
      <c r="AU793" s="18" t="s">
        <v>80</v>
      </c>
    </row>
    <row r="794" spans="2:65" s="1" customFormat="1" ht="24.15" customHeight="1">
      <c r="B794" s="33"/>
      <c r="C794" s="161" t="s">
        <v>1330</v>
      </c>
      <c r="D794" s="161" t="s">
        <v>347</v>
      </c>
      <c r="E794" s="162" t="s">
        <v>1188</v>
      </c>
      <c r="F794" s="163" t="s">
        <v>1189</v>
      </c>
      <c r="G794" s="164" t="s">
        <v>237</v>
      </c>
      <c r="H794" s="165">
        <v>4</v>
      </c>
      <c r="I794" s="166"/>
      <c r="J794" s="167">
        <f>ROUND(I794*H794,2)</f>
        <v>0</v>
      </c>
      <c r="K794" s="163" t="s">
        <v>160</v>
      </c>
      <c r="L794" s="168"/>
      <c r="M794" s="169" t="s">
        <v>19</v>
      </c>
      <c r="N794" s="170" t="s">
        <v>44</v>
      </c>
      <c r="P794" s="132">
        <f>O794*H794</f>
        <v>0</v>
      </c>
      <c r="Q794" s="132">
        <v>9.0000000000000006E-5</v>
      </c>
      <c r="R794" s="132">
        <f>Q794*H794</f>
        <v>3.6000000000000002E-4</v>
      </c>
      <c r="S794" s="132">
        <v>0</v>
      </c>
      <c r="T794" s="133">
        <f>S794*H794</f>
        <v>0</v>
      </c>
      <c r="AR794" s="134" t="s">
        <v>382</v>
      </c>
      <c r="AT794" s="134" t="s">
        <v>347</v>
      </c>
      <c r="AU794" s="134" t="s">
        <v>80</v>
      </c>
      <c r="AY794" s="18" t="s">
        <v>153</v>
      </c>
      <c r="BE794" s="135">
        <f>IF(N794="základní",J794,0)</f>
        <v>0</v>
      </c>
      <c r="BF794" s="135">
        <f>IF(N794="snížená",J794,0)</f>
        <v>0</v>
      </c>
      <c r="BG794" s="135">
        <f>IF(N794="zákl. přenesená",J794,0)</f>
        <v>0</v>
      </c>
      <c r="BH794" s="135">
        <f>IF(N794="sníž. přenesená",J794,0)</f>
        <v>0</v>
      </c>
      <c r="BI794" s="135">
        <f>IF(N794="nulová",J794,0)</f>
        <v>0</v>
      </c>
      <c r="BJ794" s="18" t="s">
        <v>78</v>
      </c>
      <c r="BK794" s="135">
        <f>ROUND(I794*H794,2)</f>
        <v>0</v>
      </c>
      <c r="BL794" s="18" t="s">
        <v>272</v>
      </c>
      <c r="BM794" s="134" t="s">
        <v>1331</v>
      </c>
    </row>
    <row r="795" spans="2:65" s="1" customFormat="1" ht="49.2" customHeight="1">
      <c r="B795" s="33"/>
      <c r="C795" s="123" t="s">
        <v>1332</v>
      </c>
      <c r="D795" s="123" t="s">
        <v>156</v>
      </c>
      <c r="E795" s="124" t="s">
        <v>1333</v>
      </c>
      <c r="F795" s="125" t="s">
        <v>1334</v>
      </c>
      <c r="G795" s="126" t="s">
        <v>237</v>
      </c>
      <c r="H795" s="127">
        <v>1</v>
      </c>
      <c r="I795" s="128"/>
      <c r="J795" s="129">
        <f>ROUND(I795*H795,2)</f>
        <v>0</v>
      </c>
      <c r="K795" s="125" t="s">
        <v>160</v>
      </c>
      <c r="L795" s="33"/>
      <c r="M795" s="130" t="s">
        <v>19</v>
      </c>
      <c r="N795" s="131" t="s">
        <v>44</v>
      </c>
      <c r="P795" s="132">
        <f>O795*H795</f>
        <v>0</v>
      </c>
      <c r="Q795" s="132">
        <v>0</v>
      </c>
      <c r="R795" s="132">
        <f>Q795*H795</f>
        <v>0</v>
      </c>
      <c r="S795" s="132">
        <v>0</v>
      </c>
      <c r="T795" s="133">
        <f>S795*H795</f>
        <v>0</v>
      </c>
      <c r="AR795" s="134" t="s">
        <v>272</v>
      </c>
      <c r="AT795" s="134" t="s">
        <v>156</v>
      </c>
      <c r="AU795" s="134" t="s">
        <v>80</v>
      </c>
      <c r="AY795" s="18" t="s">
        <v>153</v>
      </c>
      <c r="BE795" s="135">
        <f>IF(N795="základní",J795,0)</f>
        <v>0</v>
      </c>
      <c r="BF795" s="135">
        <f>IF(N795="snížená",J795,0)</f>
        <v>0</v>
      </c>
      <c r="BG795" s="135">
        <f>IF(N795="zákl. přenesená",J795,0)</f>
        <v>0</v>
      </c>
      <c r="BH795" s="135">
        <f>IF(N795="sníž. přenesená",J795,0)</f>
        <v>0</v>
      </c>
      <c r="BI795" s="135">
        <f>IF(N795="nulová",J795,0)</f>
        <v>0</v>
      </c>
      <c r="BJ795" s="18" t="s">
        <v>78</v>
      </c>
      <c r="BK795" s="135">
        <f>ROUND(I795*H795,2)</f>
        <v>0</v>
      </c>
      <c r="BL795" s="18" t="s">
        <v>272</v>
      </c>
      <c r="BM795" s="134" t="s">
        <v>1335</v>
      </c>
    </row>
    <row r="796" spans="2:65" s="1" customFormat="1">
      <c r="B796" s="33"/>
      <c r="D796" s="136" t="s">
        <v>163</v>
      </c>
      <c r="F796" s="137" t="s">
        <v>1336</v>
      </c>
      <c r="I796" s="138"/>
      <c r="L796" s="33"/>
      <c r="M796" s="139"/>
      <c r="T796" s="54"/>
      <c r="AT796" s="18" t="s">
        <v>163</v>
      </c>
      <c r="AU796" s="18" t="s">
        <v>80</v>
      </c>
    </row>
    <row r="797" spans="2:65" s="1" customFormat="1" ht="24.15" customHeight="1">
      <c r="B797" s="33"/>
      <c r="C797" s="161" t="s">
        <v>1337</v>
      </c>
      <c r="D797" s="161" t="s">
        <v>347</v>
      </c>
      <c r="E797" s="162" t="s">
        <v>1338</v>
      </c>
      <c r="F797" s="163" t="s">
        <v>1219</v>
      </c>
      <c r="G797" s="164" t="s">
        <v>397</v>
      </c>
      <c r="H797" s="165">
        <v>230</v>
      </c>
      <c r="I797" s="166"/>
      <c r="J797" s="167">
        <f t="shared" ref="J797:J803" si="30">ROUND(I797*H797,2)</f>
        <v>0</v>
      </c>
      <c r="K797" s="163" t="s">
        <v>160</v>
      </c>
      <c r="L797" s="168"/>
      <c r="M797" s="169" t="s">
        <v>19</v>
      </c>
      <c r="N797" s="170" t="s">
        <v>44</v>
      </c>
      <c r="P797" s="132">
        <f t="shared" ref="P797:P803" si="31">O797*H797</f>
        <v>0</v>
      </c>
      <c r="Q797" s="132">
        <v>1.2E-4</v>
      </c>
      <c r="R797" s="132">
        <f t="shared" ref="R797:R803" si="32">Q797*H797</f>
        <v>2.76E-2</v>
      </c>
      <c r="S797" s="132">
        <v>0</v>
      </c>
      <c r="T797" s="133">
        <f t="shared" ref="T797:T803" si="33">S797*H797</f>
        <v>0</v>
      </c>
      <c r="AR797" s="134" t="s">
        <v>382</v>
      </c>
      <c r="AT797" s="134" t="s">
        <v>347</v>
      </c>
      <c r="AU797" s="134" t="s">
        <v>80</v>
      </c>
      <c r="AY797" s="18" t="s">
        <v>153</v>
      </c>
      <c r="BE797" s="135">
        <f t="shared" ref="BE797:BE803" si="34">IF(N797="základní",J797,0)</f>
        <v>0</v>
      </c>
      <c r="BF797" s="135">
        <f t="shared" ref="BF797:BF803" si="35">IF(N797="snížená",J797,0)</f>
        <v>0</v>
      </c>
      <c r="BG797" s="135">
        <f t="shared" ref="BG797:BG803" si="36">IF(N797="zákl. přenesená",J797,0)</f>
        <v>0</v>
      </c>
      <c r="BH797" s="135">
        <f t="shared" ref="BH797:BH803" si="37">IF(N797="sníž. přenesená",J797,0)</f>
        <v>0</v>
      </c>
      <c r="BI797" s="135">
        <f t="shared" ref="BI797:BI803" si="38">IF(N797="nulová",J797,0)</f>
        <v>0</v>
      </c>
      <c r="BJ797" s="18" t="s">
        <v>78</v>
      </c>
      <c r="BK797" s="135">
        <f t="shared" ref="BK797:BK803" si="39">ROUND(I797*H797,2)</f>
        <v>0</v>
      </c>
      <c r="BL797" s="18" t="s">
        <v>272</v>
      </c>
      <c r="BM797" s="134" t="s">
        <v>1339</v>
      </c>
    </row>
    <row r="798" spans="2:65" s="1" customFormat="1" ht="21.75" customHeight="1">
      <c r="B798" s="33"/>
      <c r="C798" s="161" t="s">
        <v>1340</v>
      </c>
      <c r="D798" s="161" t="s">
        <v>347</v>
      </c>
      <c r="E798" s="162" t="s">
        <v>1250</v>
      </c>
      <c r="F798" s="163" t="s">
        <v>1251</v>
      </c>
      <c r="G798" s="164" t="s">
        <v>237</v>
      </c>
      <c r="H798" s="165">
        <v>50</v>
      </c>
      <c r="I798" s="166"/>
      <c r="J798" s="167">
        <f t="shared" si="30"/>
        <v>0</v>
      </c>
      <c r="K798" s="163" t="s">
        <v>19</v>
      </c>
      <c r="L798" s="168"/>
      <c r="M798" s="169" t="s">
        <v>19</v>
      </c>
      <c r="N798" s="170" t="s">
        <v>44</v>
      </c>
      <c r="P798" s="132">
        <f t="shared" si="31"/>
        <v>0</v>
      </c>
      <c r="Q798" s="132">
        <v>0</v>
      </c>
      <c r="R798" s="132">
        <f t="shared" si="32"/>
        <v>0</v>
      </c>
      <c r="S798" s="132">
        <v>0</v>
      </c>
      <c r="T798" s="133">
        <f t="shared" si="33"/>
        <v>0</v>
      </c>
      <c r="AR798" s="134" t="s">
        <v>382</v>
      </c>
      <c r="AT798" s="134" t="s">
        <v>347</v>
      </c>
      <c r="AU798" s="134" t="s">
        <v>80</v>
      </c>
      <c r="AY798" s="18" t="s">
        <v>153</v>
      </c>
      <c r="BE798" s="135">
        <f t="shared" si="34"/>
        <v>0</v>
      </c>
      <c r="BF798" s="135">
        <f t="shared" si="35"/>
        <v>0</v>
      </c>
      <c r="BG798" s="135">
        <f t="shared" si="36"/>
        <v>0</v>
      </c>
      <c r="BH798" s="135">
        <f t="shared" si="37"/>
        <v>0</v>
      </c>
      <c r="BI798" s="135">
        <f t="shared" si="38"/>
        <v>0</v>
      </c>
      <c r="BJ798" s="18" t="s">
        <v>78</v>
      </c>
      <c r="BK798" s="135">
        <f t="shared" si="39"/>
        <v>0</v>
      </c>
      <c r="BL798" s="18" t="s">
        <v>272</v>
      </c>
      <c r="BM798" s="134" t="s">
        <v>1341</v>
      </c>
    </row>
    <row r="799" spans="2:65" s="1" customFormat="1" ht="16.5" customHeight="1">
      <c r="B799" s="33"/>
      <c r="C799" s="123" t="s">
        <v>1342</v>
      </c>
      <c r="D799" s="123" t="s">
        <v>156</v>
      </c>
      <c r="E799" s="124" t="s">
        <v>1343</v>
      </c>
      <c r="F799" s="125" t="s">
        <v>1272</v>
      </c>
      <c r="G799" s="126" t="s">
        <v>237</v>
      </c>
      <c r="H799" s="127">
        <v>1</v>
      </c>
      <c r="I799" s="128"/>
      <c r="J799" s="129">
        <f t="shared" si="30"/>
        <v>0</v>
      </c>
      <c r="K799" s="125" t="s">
        <v>19</v>
      </c>
      <c r="L799" s="33"/>
      <c r="M799" s="130" t="s">
        <v>19</v>
      </c>
      <c r="N799" s="131" t="s">
        <v>44</v>
      </c>
      <c r="P799" s="132">
        <f t="shared" si="31"/>
        <v>0</v>
      </c>
      <c r="Q799" s="132">
        <v>0</v>
      </c>
      <c r="R799" s="132">
        <f t="shared" si="32"/>
        <v>0</v>
      </c>
      <c r="S799" s="132">
        <v>0</v>
      </c>
      <c r="T799" s="133">
        <f t="shared" si="33"/>
        <v>0</v>
      </c>
      <c r="AR799" s="134" t="s">
        <v>272</v>
      </c>
      <c r="AT799" s="134" t="s">
        <v>156</v>
      </c>
      <c r="AU799" s="134" t="s">
        <v>80</v>
      </c>
      <c r="AY799" s="18" t="s">
        <v>153</v>
      </c>
      <c r="BE799" s="135">
        <f t="shared" si="34"/>
        <v>0</v>
      </c>
      <c r="BF799" s="135">
        <f t="shared" si="35"/>
        <v>0</v>
      </c>
      <c r="BG799" s="135">
        <f t="shared" si="36"/>
        <v>0</v>
      </c>
      <c r="BH799" s="135">
        <f t="shared" si="37"/>
        <v>0</v>
      </c>
      <c r="BI799" s="135">
        <f t="shared" si="38"/>
        <v>0</v>
      </c>
      <c r="BJ799" s="18" t="s">
        <v>78</v>
      </c>
      <c r="BK799" s="135">
        <f t="shared" si="39"/>
        <v>0</v>
      </c>
      <c r="BL799" s="18" t="s">
        <v>272</v>
      </c>
      <c r="BM799" s="134" t="s">
        <v>1344</v>
      </c>
    </row>
    <row r="800" spans="2:65" s="1" customFormat="1" ht="37.950000000000003" customHeight="1">
      <c r="B800" s="33"/>
      <c r="C800" s="123" t="s">
        <v>1345</v>
      </c>
      <c r="D800" s="123" t="s">
        <v>156</v>
      </c>
      <c r="E800" s="124" t="s">
        <v>1346</v>
      </c>
      <c r="F800" s="125" t="s">
        <v>1276</v>
      </c>
      <c r="G800" s="126" t="s">
        <v>237</v>
      </c>
      <c r="H800" s="127">
        <v>1</v>
      </c>
      <c r="I800" s="128"/>
      <c r="J800" s="129">
        <f t="shared" si="30"/>
        <v>0</v>
      </c>
      <c r="K800" s="125" t="s">
        <v>19</v>
      </c>
      <c r="L800" s="33"/>
      <c r="M800" s="130" t="s">
        <v>19</v>
      </c>
      <c r="N800" s="131" t="s">
        <v>44</v>
      </c>
      <c r="P800" s="132">
        <f t="shared" si="31"/>
        <v>0</v>
      </c>
      <c r="Q800" s="132">
        <v>0</v>
      </c>
      <c r="R800" s="132">
        <f t="shared" si="32"/>
        <v>0</v>
      </c>
      <c r="S800" s="132">
        <v>0</v>
      </c>
      <c r="T800" s="133">
        <f t="shared" si="33"/>
        <v>0</v>
      </c>
      <c r="AR800" s="134" t="s">
        <v>272</v>
      </c>
      <c r="AT800" s="134" t="s">
        <v>156</v>
      </c>
      <c r="AU800" s="134" t="s">
        <v>80</v>
      </c>
      <c r="AY800" s="18" t="s">
        <v>153</v>
      </c>
      <c r="BE800" s="135">
        <f t="shared" si="34"/>
        <v>0</v>
      </c>
      <c r="BF800" s="135">
        <f t="shared" si="35"/>
        <v>0</v>
      </c>
      <c r="BG800" s="135">
        <f t="shared" si="36"/>
        <v>0</v>
      </c>
      <c r="BH800" s="135">
        <f t="shared" si="37"/>
        <v>0</v>
      </c>
      <c r="BI800" s="135">
        <f t="shared" si="38"/>
        <v>0</v>
      </c>
      <c r="BJ800" s="18" t="s">
        <v>78</v>
      </c>
      <c r="BK800" s="135">
        <f t="shared" si="39"/>
        <v>0</v>
      </c>
      <c r="BL800" s="18" t="s">
        <v>272</v>
      </c>
      <c r="BM800" s="134" t="s">
        <v>1347</v>
      </c>
    </row>
    <row r="801" spans="2:65" s="1" customFormat="1" ht="24.15" customHeight="1">
      <c r="B801" s="33"/>
      <c r="C801" s="123" t="s">
        <v>1348</v>
      </c>
      <c r="D801" s="123" t="s">
        <v>156</v>
      </c>
      <c r="E801" s="124" t="s">
        <v>228</v>
      </c>
      <c r="F801" s="125" t="s">
        <v>1280</v>
      </c>
      <c r="G801" s="126" t="s">
        <v>237</v>
      </c>
      <c r="H801" s="127">
        <v>1</v>
      </c>
      <c r="I801" s="128"/>
      <c r="J801" s="129">
        <f t="shared" si="30"/>
        <v>0</v>
      </c>
      <c r="K801" s="125" t="s">
        <v>19</v>
      </c>
      <c r="L801" s="33"/>
      <c r="M801" s="130" t="s">
        <v>19</v>
      </c>
      <c r="N801" s="131" t="s">
        <v>44</v>
      </c>
      <c r="P801" s="132">
        <f t="shared" si="31"/>
        <v>0</v>
      </c>
      <c r="Q801" s="132">
        <v>0</v>
      </c>
      <c r="R801" s="132">
        <f t="shared" si="32"/>
        <v>0</v>
      </c>
      <c r="S801" s="132">
        <v>0</v>
      </c>
      <c r="T801" s="133">
        <f t="shared" si="33"/>
        <v>0</v>
      </c>
      <c r="AR801" s="134" t="s">
        <v>272</v>
      </c>
      <c r="AT801" s="134" t="s">
        <v>156</v>
      </c>
      <c r="AU801" s="134" t="s">
        <v>80</v>
      </c>
      <c r="AY801" s="18" t="s">
        <v>153</v>
      </c>
      <c r="BE801" s="135">
        <f t="shared" si="34"/>
        <v>0</v>
      </c>
      <c r="BF801" s="135">
        <f t="shared" si="35"/>
        <v>0</v>
      </c>
      <c r="BG801" s="135">
        <f t="shared" si="36"/>
        <v>0</v>
      </c>
      <c r="BH801" s="135">
        <f t="shared" si="37"/>
        <v>0</v>
      </c>
      <c r="BI801" s="135">
        <f t="shared" si="38"/>
        <v>0</v>
      </c>
      <c r="BJ801" s="18" t="s">
        <v>78</v>
      </c>
      <c r="BK801" s="135">
        <f t="shared" si="39"/>
        <v>0</v>
      </c>
      <c r="BL801" s="18" t="s">
        <v>272</v>
      </c>
      <c r="BM801" s="134" t="s">
        <v>1349</v>
      </c>
    </row>
    <row r="802" spans="2:65" s="1" customFormat="1" ht="24.15" customHeight="1">
      <c r="B802" s="33"/>
      <c r="C802" s="123" t="s">
        <v>1350</v>
      </c>
      <c r="D802" s="123" t="s">
        <v>156</v>
      </c>
      <c r="E802" s="124" t="s">
        <v>1351</v>
      </c>
      <c r="F802" s="125" t="s">
        <v>1352</v>
      </c>
      <c r="G802" s="126" t="s">
        <v>237</v>
      </c>
      <c r="H802" s="127">
        <v>1</v>
      </c>
      <c r="I802" s="128"/>
      <c r="J802" s="129">
        <f t="shared" si="30"/>
        <v>0</v>
      </c>
      <c r="K802" s="125" t="s">
        <v>19</v>
      </c>
      <c r="L802" s="33"/>
      <c r="M802" s="130" t="s">
        <v>19</v>
      </c>
      <c r="N802" s="131" t="s">
        <v>44</v>
      </c>
      <c r="P802" s="132">
        <f t="shared" si="31"/>
        <v>0</v>
      </c>
      <c r="Q802" s="132">
        <v>0</v>
      </c>
      <c r="R802" s="132">
        <f t="shared" si="32"/>
        <v>0</v>
      </c>
      <c r="S802" s="132">
        <v>0</v>
      </c>
      <c r="T802" s="133">
        <f t="shared" si="33"/>
        <v>0</v>
      </c>
      <c r="AR802" s="134" t="s">
        <v>272</v>
      </c>
      <c r="AT802" s="134" t="s">
        <v>156</v>
      </c>
      <c r="AU802" s="134" t="s">
        <v>80</v>
      </c>
      <c r="AY802" s="18" t="s">
        <v>153</v>
      </c>
      <c r="BE802" s="135">
        <f t="shared" si="34"/>
        <v>0</v>
      </c>
      <c r="BF802" s="135">
        <f t="shared" si="35"/>
        <v>0</v>
      </c>
      <c r="BG802" s="135">
        <f t="shared" si="36"/>
        <v>0</v>
      </c>
      <c r="BH802" s="135">
        <f t="shared" si="37"/>
        <v>0</v>
      </c>
      <c r="BI802" s="135">
        <f t="shared" si="38"/>
        <v>0</v>
      </c>
      <c r="BJ802" s="18" t="s">
        <v>78</v>
      </c>
      <c r="BK802" s="135">
        <f t="shared" si="39"/>
        <v>0</v>
      </c>
      <c r="BL802" s="18" t="s">
        <v>272</v>
      </c>
      <c r="BM802" s="134" t="s">
        <v>1353</v>
      </c>
    </row>
    <row r="803" spans="2:65" s="1" customFormat="1" ht="24.15" customHeight="1">
      <c r="B803" s="33"/>
      <c r="C803" s="123" t="s">
        <v>1354</v>
      </c>
      <c r="D803" s="123" t="s">
        <v>156</v>
      </c>
      <c r="E803" s="124" t="s">
        <v>836</v>
      </c>
      <c r="F803" s="125" t="s">
        <v>1287</v>
      </c>
      <c r="G803" s="126" t="s">
        <v>981</v>
      </c>
      <c r="H803" s="127">
        <v>1</v>
      </c>
      <c r="I803" s="128"/>
      <c r="J803" s="129">
        <f t="shared" si="30"/>
        <v>0</v>
      </c>
      <c r="K803" s="125" t="s">
        <v>19</v>
      </c>
      <c r="L803" s="33"/>
      <c r="M803" s="130" t="s">
        <v>19</v>
      </c>
      <c r="N803" s="131" t="s">
        <v>44</v>
      </c>
      <c r="P803" s="132">
        <f t="shared" si="31"/>
        <v>0</v>
      </c>
      <c r="Q803" s="132">
        <v>0</v>
      </c>
      <c r="R803" s="132">
        <f t="shared" si="32"/>
        <v>0</v>
      </c>
      <c r="S803" s="132">
        <v>0</v>
      </c>
      <c r="T803" s="133">
        <f t="shared" si="33"/>
        <v>0</v>
      </c>
      <c r="AR803" s="134" t="s">
        <v>272</v>
      </c>
      <c r="AT803" s="134" t="s">
        <v>156</v>
      </c>
      <c r="AU803" s="134" t="s">
        <v>80</v>
      </c>
      <c r="AY803" s="18" t="s">
        <v>153</v>
      </c>
      <c r="BE803" s="135">
        <f t="shared" si="34"/>
        <v>0</v>
      </c>
      <c r="BF803" s="135">
        <f t="shared" si="35"/>
        <v>0</v>
      </c>
      <c r="BG803" s="135">
        <f t="shared" si="36"/>
        <v>0</v>
      </c>
      <c r="BH803" s="135">
        <f t="shared" si="37"/>
        <v>0</v>
      </c>
      <c r="BI803" s="135">
        <f t="shared" si="38"/>
        <v>0</v>
      </c>
      <c r="BJ803" s="18" t="s">
        <v>78</v>
      </c>
      <c r="BK803" s="135">
        <f t="shared" si="39"/>
        <v>0</v>
      </c>
      <c r="BL803" s="18" t="s">
        <v>272</v>
      </c>
      <c r="BM803" s="134" t="s">
        <v>1355</v>
      </c>
    </row>
    <row r="804" spans="2:65" s="11" customFormat="1" ht="22.95" customHeight="1">
      <c r="B804" s="111"/>
      <c r="D804" s="112" t="s">
        <v>72</v>
      </c>
      <c r="E804" s="121" t="s">
        <v>1356</v>
      </c>
      <c r="F804" s="121" t="s">
        <v>1357</v>
      </c>
      <c r="I804" s="114"/>
      <c r="J804" s="122">
        <f>BK804</f>
        <v>0</v>
      </c>
      <c r="L804" s="111"/>
      <c r="M804" s="116"/>
      <c r="P804" s="117">
        <f>SUM(P805:P818)</f>
        <v>0</v>
      </c>
      <c r="R804" s="117">
        <f>SUM(R805:R818)</f>
        <v>0</v>
      </c>
      <c r="T804" s="118">
        <f>SUM(T805:T818)</f>
        <v>0</v>
      </c>
      <c r="AR804" s="112" t="s">
        <v>80</v>
      </c>
      <c r="AT804" s="119" t="s">
        <v>72</v>
      </c>
      <c r="AU804" s="119" t="s">
        <v>78</v>
      </c>
      <c r="AY804" s="112" t="s">
        <v>153</v>
      </c>
      <c r="BK804" s="120">
        <f>SUM(BK805:BK818)</f>
        <v>0</v>
      </c>
    </row>
    <row r="805" spans="2:65" s="1" customFormat="1" ht="16.5" customHeight="1">
      <c r="B805" s="33"/>
      <c r="C805" s="123" t="s">
        <v>1358</v>
      </c>
      <c r="D805" s="123" t="s">
        <v>156</v>
      </c>
      <c r="E805" s="124" t="s">
        <v>1359</v>
      </c>
      <c r="F805" s="125" t="s">
        <v>1360</v>
      </c>
      <c r="G805" s="126" t="s">
        <v>397</v>
      </c>
      <c r="H805" s="127">
        <v>1162</v>
      </c>
      <c r="I805" s="128"/>
      <c r="J805" s="129">
        <f>ROUND(I805*H805,2)</f>
        <v>0</v>
      </c>
      <c r="K805" s="125" t="s">
        <v>19</v>
      </c>
      <c r="L805" s="33"/>
      <c r="M805" s="130" t="s">
        <v>19</v>
      </c>
      <c r="N805" s="131" t="s">
        <v>44</v>
      </c>
      <c r="P805" s="132">
        <f>O805*H805</f>
        <v>0</v>
      </c>
      <c r="Q805" s="132">
        <v>0</v>
      </c>
      <c r="R805" s="132">
        <f>Q805*H805</f>
        <v>0</v>
      </c>
      <c r="S805" s="132">
        <v>0</v>
      </c>
      <c r="T805" s="133">
        <f>S805*H805</f>
        <v>0</v>
      </c>
      <c r="AR805" s="134" t="s">
        <v>272</v>
      </c>
      <c r="AT805" s="134" t="s">
        <v>156</v>
      </c>
      <c r="AU805" s="134" t="s">
        <v>80</v>
      </c>
      <c r="AY805" s="18" t="s">
        <v>153</v>
      </c>
      <c r="BE805" s="135">
        <f>IF(N805="základní",J805,0)</f>
        <v>0</v>
      </c>
      <c r="BF805" s="135">
        <f>IF(N805="snížená",J805,0)</f>
        <v>0</v>
      </c>
      <c r="BG805" s="135">
        <f>IF(N805="zákl. přenesená",J805,0)</f>
        <v>0</v>
      </c>
      <c r="BH805" s="135">
        <f>IF(N805="sníž. přenesená",J805,0)</f>
        <v>0</v>
      </c>
      <c r="BI805" s="135">
        <f>IF(N805="nulová",J805,0)</f>
        <v>0</v>
      </c>
      <c r="BJ805" s="18" t="s">
        <v>78</v>
      </c>
      <c r="BK805" s="135">
        <f>ROUND(I805*H805,2)</f>
        <v>0</v>
      </c>
      <c r="BL805" s="18" t="s">
        <v>272</v>
      </c>
      <c r="BM805" s="134" t="s">
        <v>1361</v>
      </c>
    </row>
    <row r="806" spans="2:65" s="13" customFormat="1">
      <c r="B806" s="147"/>
      <c r="D806" s="141" t="s">
        <v>165</v>
      </c>
      <c r="E806" s="148" t="s">
        <v>19</v>
      </c>
      <c r="F806" s="149" t="s">
        <v>1362</v>
      </c>
      <c r="H806" s="150">
        <v>1162</v>
      </c>
      <c r="I806" s="151"/>
      <c r="L806" s="147"/>
      <c r="M806" s="152"/>
      <c r="T806" s="153"/>
      <c r="AT806" s="148" t="s">
        <v>165</v>
      </c>
      <c r="AU806" s="148" t="s">
        <v>80</v>
      </c>
      <c r="AV806" s="13" t="s">
        <v>80</v>
      </c>
      <c r="AW806" s="13" t="s">
        <v>33</v>
      </c>
      <c r="AX806" s="13" t="s">
        <v>78</v>
      </c>
      <c r="AY806" s="148" t="s">
        <v>153</v>
      </c>
    </row>
    <row r="807" spans="2:65" s="1" customFormat="1" ht="37.950000000000003" customHeight="1">
      <c r="B807" s="33"/>
      <c r="C807" s="123" t="s">
        <v>1363</v>
      </c>
      <c r="D807" s="123" t="s">
        <v>156</v>
      </c>
      <c r="E807" s="124" t="s">
        <v>1364</v>
      </c>
      <c r="F807" s="125" t="s">
        <v>1365</v>
      </c>
      <c r="G807" s="126" t="s">
        <v>1033</v>
      </c>
      <c r="H807" s="127">
        <v>3</v>
      </c>
      <c r="I807" s="128"/>
      <c r="J807" s="129">
        <f t="shared" ref="J807:J818" si="40">ROUND(I807*H807,2)</f>
        <v>0</v>
      </c>
      <c r="K807" s="125" t="s">
        <v>19</v>
      </c>
      <c r="L807" s="33"/>
      <c r="M807" s="130" t="s">
        <v>19</v>
      </c>
      <c r="N807" s="131" t="s">
        <v>44</v>
      </c>
      <c r="P807" s="132">
        <f t="shared" ref="P807:P818" si="41">O807*H807</f>
        <v>0</v>
      </c>
      <c r="Q807" s="132">
        <v>0</v>
      </c>
      <c r="R807" s="132">
        <f t="shared" ref="R807:R818" si="42">Q807*H807</f>
        <v>0</v>
      </c>
      <c r="S807" s="132">
        <v>0</v>
      </c>
      <c r="T807" s="133">
        <f t="shared" ref="T807:T818" si="43">S807*H807</f>
        <v>0</v>
      </c>
      <c r="AR807" s="134" t="s">
        <v>272</v>
      </c>
      <c r="AT807" s="134" t="s">
        <v>156</v>
      </c>
      <c r="AU807" s="134" t="s">
        <v>80</v>
      </c>
      <c r="AY807" s="18" t="s">
        <v>153</v>
      </c>
      <c r="BE807" s="135">
        <f t="shared" ref="BE807:BE818" si="44">IF(N807="základní",J807,0)</f>
        <v>0</v>
      </c>
      <c r="BF807" s="135">
        <f t="shared" ref="BF807:BF818" si="45">IF(N807="snížená",J807,0)</f>
        <v>0</v>
      </c>
      <c r="BG807" s="135">
        <f t="shared" ref="BG807:BG818" si="46">IF(N807="zákl. přenesená",J807,0)</f>
        <v>0</v>
      </c>
      <c r="BH807" s="135">
        <f t="shared" ref="BH807:BH818" si="47">IF(N807="sníž. přenesená",J807,0)</f>
        <v>0</v>
      </c>
      <c r="BI807" s="135">
        <f t="shared" ref="BI807:BI818" si="48">IF(N807="nulová",J807,0)</f>
        <v>0</v>
      </c>
      <c r="BJ807" s="18" t="s">
        <v>78</v>
      </c>
      <c r="BK807" s="135">
        <f t="shared" ref="BK807:BK818" si="49">ROUND(I807*H807,2)</f>
        <v>0</v>
      </c>
      <c r="BL807" s="18" t="s">
        <v>272</v>
      </c>
      <c r="BM807" s="134" t="s">
        <v>1366</v>
      </c>
    </row>
    <row r="808" spans="2:65" s="1" customFormat="1" ht="16.5" customHeight="1">
      <c r="B808" s="33"/>
      <c r="C808" s="123" t="s">
        <v>1367</v>
      </c>
      <c r="D808" s="123" t="s">
        <v>156</v>
      </c>
      <c r="E808" s="124" t="s">
        <v>1368</v>
      </c>
      <c r="F808" s="125" t="s">
        <v>1369</v>
      </c>
      <c r="G808" s="126" t="s">
        <v>1033</v>
      </c>
      <c r="H808" s="127">
        <v>15</v>
      </c>
      <c r="I808" s="128"/>
      <c r="J808" s="129">
        <f t="shared" si="40"/>
        <v>0</v>
      </c>
      <c r="K808" s="125" t="s">
        <v>19</v>
      </c>
      <c r="L808" s="33"/>
      <c r="M808" s="130" t="s">
        <v>19</v>
      </c>
      <c r="N808" s="131" t="s">
        <v>44</v>
      </c>
      <c r="P808" s="132">
        <f t="shared" si="41"/>
        <v>0</v>
      </c>
      <c r="Q808" s="132">
        <v>0</v>
      </c>
      <c r="R808" s="132">
        <f t="shared" si="42"/>
        <v>0</v>
      </c>
      <c r="S808" s="132">
        <v>0</v>
      </c>
      <c r="T808" s="133">
        <f t="shared" si="43"/>
        <v>0</v>
      </c>
      <c r="AR808" s="134" t="s">
        <v>272</v>
      </c>
      <c r="AT808" s="134" t="s">
        <v>156</v>
      </c>
      <c r="AU808" s="134" t="s">
        <v>80</v>
      </c>
      <c r="AY808" s="18" t="s">
        <v>153</v>
      </c>
      <c r="BE808" s="135">
        <f t="shared" si="44"/>
        <v>0</v>
      </c>
      <c r="BF808" s="135">
        <f t="shared" si="45"/>
        <v>0</v>
      </c>
      <c r="BG808" s="135">
        <f t="shared" si="46"/>
        <v>0</v>
      </c>
      <c r="BH808" s="135">
        <f t="shared" si="47"/>
        <v>0</v>
      </c>
      <c r="BI808" s="135">
        <f t="shared" si="48"/>
        <v>0</v>
      </c>
      <c r="BJ808" s="18" t="s">
        <v>78</v>
      </c>
      <c r="BK808" s="135">
        <f t="shared" si="49"/>
        <v>0</v>
      </c>
      <c r="BL808" s="18" t="s">
        <v>272</v>
      </c>
      <c r="BM808" s="134" t="s">
        <v>1370</v>
      </c>
    </row>
    <row r="809" spans="2:65" s="1" customFormat="1" ht="24.15" customHeight="1">
      <c r="B809" s="33"/>
      <c r="C809" s="123" t="s">
        <v>1371</v>
      </c>
      <c r="D809" s="123" t="s">
        <v>156</v>
      </c>
      <c r="E809" s="124" t="s">
        <v>1372</v>
      </c>
      <c r="F809" s="125" t="s">
        <v>1373</v>
      </c>
      <c r="G809" s="126" t="s">
        <v>1033</v>
      </c>
      <c r="H809" s="127">
        <v>1</v>
      </c>
      <c r="I809" s="128"/>
      <c r="J809" s="129">
        <f t="shared" si="40"/>
        <v>0</v>
      </c>
      <c r="K809" s="125" t="s">
        <v>19</v>
      </c>
      <c r="L809" s="33"/>
      <c r="M809" s="130" t="s">
        <v>19</v>
      </c>
      <c r="N809" s="131" t="s">
        <v>44</v>
      </c>
      <c r="P809" s="132">
        <f t="shared" si="41"/>
        <v>0</v>
      </c>
      <c r="Q809" s="132">
        <v>0</v>
      </c>
      <c r="R809" s="132">
        <f t="shared" si="42"/>
        <v>0</v>
      </c>
      <c r="S809" s="132">
        <v>0</v>
      </c>
      <c r="T809" s="133">
        <f t="shared" si="43"/>
        <v>0</v>
      </c>
      <c r="AR809" s="134" t="s">
        <v>272</v>
      </c>
      <c r="AT809" s="134" t="s">
        <v>156</v>
      </c>
      <c r="AU809" s="134" t="s">
        <v>80</v>
      </c>
      <c r="AY809" s="18" t="s">
        <v>153</v>
      </c>
      <c r="BE809" s="135">
        <f t="shared" si="44"/>
        <v>0</v>
      </c>
      <c r="BF809" s="135">
        <f t="shared" si="45"/>
        <v>0</v>
      </c>
      <c r="BG809" s="135">
        <f t="shared" si="46"/>
        <v>0</v>
      </c>
      <c r="BH809" s="135">
        <f t="shared" si="47"/>
        <v>0</v>
      </c>
      <c r="BI809" s="135">
        <f t="shared" si="48"/>
        <v>0</v>
      </c>
      <c r="BJ809" s="18" t="s">
        <v>78</v>
      </c>
      <c r="BK809" s="135">
        <f t="shared" si="49"/>
        <v>0</v>
      </c>
      <c r="BL809" s="18" t="s">
        <v>272</v>
      </c>
      <c r="BM809" s="134" t="s">
        <v>1374</v>
      </c>
    </row>
    <row r="810" spans="2:65" s="1" customFormat="1" ht="16.5" customHeight="1">
      <c r="B810" s="33"/>
      <c r="C810" s="123" t="s">
        <v>1375</v>
      </c>
      <c r="D810" s="123" t="s">
        <v>156</v>
      </c>
      <c r="E810" s="124" t="s">
        <v>1376</v>
      </c>
      <c r="F810" s="125" t="s">
        <v>1377</v>
      </c>
      <c r="G810" s="126" t="s">
        <v>1033</v>
      </c>
      <c r="H810" s="127">
        <v>46</v>
      </c>
      <c r="I810" s="128"/>
      <c r="J810" s="129">
        <f t="shared" si="40"/>
        <v>0</v>
      </c>
      <c r="K810" s="125" t="s">
        <v>19</v>
      </c>
      <c r="L810" s="33"/>
      <c r="M810" s="130" t="s">
        <v>19</v>
      </c>
      <c r="N810" s="131" t="s">
        <v>44</v>
      </c>
      <c r="P810" s="132">
        <f t="shared" si="41"/>
        <v>0</v>
      </c>
      <c r="Q810" s="132">
        <v>0</v>
      </c>
      <c r="R810" s="132">
        <f t="shared" si="42"/>
        <v>0</v>
      </c>
      <c r="S810" s="132">
        <v>0</v>
      </c>
      <c r="T810" s="133">
        <f t="shared" si="43"/>
        <v>0</v>
      </c>
      <c r="AR810" s="134" t="s">
        <v>272</v>
      </c>
      <c r="AT810" s="134" t="s">
        <v>156</v>
      </c>
      <c r="AU810" s="134" t="s">
        <v>80</v>
      </c>
      <c r="AY810" s="18" t="s">
        <v>153</v>
      </c>
      <c r="BE810" s="135">
        <f t="shared" si="44"/>
        <v>0</v>
      </c>
      <c r="BF810" s="135">
        <f t="shared" si="45"/>
        <v>0</v>
      </c>
      <c r="BG810" s="135">
        <f t="shared" si="46"/>
        <v>0</v>
      </c>
      <c r="BH810" s="135">
        <f t="shared" si="47"/>
        <v>0</v>
      </c>
      <c r="BI810" s="135">
        <f t="shared" si="48"/>
        <v>0</v>
      </c>
      <c r="BJ810" s="18" t="s">
        <v>78</v>
      </c>
      <c r="BK810" s="135">
        <f t="shared" si="49"/>
        <v>0</v>
      </c>
      <c r="BL810" s="18" t="s">
        <v>272</v>
      </c>
      <c r="BM810" s="134" t="s">
        <v>1378</v>
      </c>
    </row>
    <row r="811" spans="2:65" s="1" customFormat="1" ht="21.75" customHeight="1">
      <c r="B811" s="33"/>
      <c r="C811" s="123" t="s">
        <v>1379</v>
      </c>
      <c r="D811" s="123" t="s">
        <v>156</v>
      </c>
      <c r="E811" s="124" t="s">
        <v>1380</v>
      </c>
      <c r="F811" s="125" t="s">
        <v>1381</v>
      </c>
      <c r="G811" s="126" t="s">
        <v>1033</v>
      </c>
      <c r="H811" s="127">
        <v>1</v>
      </c>
      <c r="I811" s="128"/>
      <c r="J811" s="129">
        <f t="shared" si="40"/>
        <v>0</v>
      </c>
      <c r="K811" s="125" t="s">
        <v>19</v>
      </c>
      <c r="L811" s="33"/>
      <c r="M811" s="130" t="s">
        <v>19</v>
      </c>
      <c r="N811" s="131" t="s">
        <v>44</v>
      </c>
      <c r="P811" s="132">
        <f t="shared" si="41"/>
        <v>0</v>
      </c>
      <c r="Q811" s="132">
        <v>0</v>
      </c>
      <c r="R811" s="132">
        <f t="shared" si="42"/>
        <v>0</v>
      </c>
      <c r="S811" s="132">
        <v>0</v>
      </c>
      <c r="T811" s="133">
        <f t="shared" si="43"/>
        <v>0</v>
      </c>
      <c r="AR811" s="134" t="s">
        <v>272</v>
      </c>
      <c r="AT811" s="134" t="s">
        <v>156</v>
      </c>
      <c r="AU811" s="134" t="s">
        <v>80</v>
      </c>
      <c r="AY811" s="18" t="s">
        <v>153</v>
      </c>
      <c r="BE811" s="135">
        <f t="shared" si="44"/>
        <v>0</v>
      </c>
      <c r="BF811" s="135">
        <f t="shared" si="45"/>
        <v>0</v>
      </c>
      <c r="BG811" s="135">
        <f t="shared" si="46"/>
        <v>0</v>
      </c>
      <c r="BH811" s="135">
        <f t="shared" si="47"/>
        <v>0</v>
      </c>
      <c r="BI811" s="135">
        <f t="shared" si="48"/>
        <v>0</v>
      </c>
      <c r="BJ811" s="18" t="s">
        <v>78</v>
      </c>
      <c r="BK811" s="135">
        <f t="shared" si="49"/>
        <v>0</v>
      </c>
      <c r="BL811" s="18" t="s">
        <v>272</v>
      </c>
      <c r="BM811" s="134" t="s">
        <v>1382</v>
      </c>
    </row>
    <row r="812" spans="2:65" s="1" customFormat="1" ht="24.15" customHeight="1">
      <c r="B812" s="33"/>
      <c r="C812" s="123" t="s">
        <v>1383</v>
      </c>
      <c r="D812" s="123" t="s">
        <v>156</v>
      </c>
      <c r="E812" s="124" t="s">
        <v>1384</v>
      </c>
      <c r="F812" s="125" t="s">
        <v>1385</v>
      </c>
      <c r="G812" s="126" t="s">
        <v>1033</v>
      </c>
      <c r="H812" s="127">
        <v>46</v>
      </c>
      <c r="I812" s="128"/>
      <c r="J812" s="129">
        <f t="shared" si="40"/>
        <v>0</v>
      </c>
      <c r="K812" s="125" t="s">
        <v>19</v>
      </c>
      <c r="L812" s="33"/>
      <c r="M812" s="130" t="s">
        <v>19</v>
      </c>
      <c r="N812" s="131" t="s">
        <v>44</v>
      </c>
      <c r="P812" s="132">
        <f t="shared" si="41"/>
        <v>0</v>
      </c>
      <c r="Q812" s="132">
        <v>0</v>
      </c>
      <c r="R812" s="132">
        <f t="shared" si="42"/>
        <v>0</v>
      </c>
      <c r="S812" s="132">
        <v>0</v>
      </c>
      <c r="T812" s="133">
        <f t="shared" si="43"/>
        <v>0</v>
      </c>
      <c r="AR812" s="134" t="s">
        <v>272</v>
      </c>
      <c r="AT812" s="134" t="s">
        <v>156</v>
      </c>
      <c r="AU812" s="134" t="s">
        <v>80</v>
      </c>
      <c r="AY812" s="18" t="s">
        <v>153</v>
      </c>
      <c r="BE812" s="135">
        <f t="shared" si="44"/>
        <v>0</v>
      </c>
      <c r="BF812" s="135">
        <f t="shared" si="45"/>
        <v>0</v>
      </c>
      <c r="BG812" s="135">
        <f t="shared" si="46"/>
        <v>0</v>
      </c>
      <c r="BH812" s="135">
        <f t="shared" si="47"/>
        <v>0</v>
      </c>
      <c r="BI812" s="135">
        <f t="shared" si="48"/>
        <v>0</v>
      </c>
      <c r="BJ812" s="18" t="s">
        <v>78</v>
      </c>
      <c r="BK812" s="135">
        <f t="shared" si="49"/>
        <v>0</v>
      </c>
      <c r="BL812" s="18" t="s">
        <v>272</v>
      </c>
      <c r="BM812" s="134" t="s">
        <v>1386</v>
      </c>
    </row>
    <row r="813" spans="2:65" s="1" customFormat="1" ht="16.5" customHeight="1">
      <c r="B813" s="33"/>
      <c r="C813" s="123" t="s">
        <v>1387</v>
      </c>
      <c r="D813" s="123" t="s">
        <v>156</v>
      </c>
      <c r="E813" s="124" t="s">
        <v>1388</v>
      </c>
      <c r="F813" s="125" t="s">
        <v>1389</v>
      </c>
      <c r="G813" s="126" t="s">
        <v>1033</v>
      </c>
      <c r="H813" s="127">
        <v>23</v>
      </c>
      <c r="I813" s="128"/>
      <c r="J813" s="129">
        <f t="shared" si="40"/>
        <v>0</v>
      </c>
      <c r="K813" s="125" t="s">
        <v>19</v>
      </c>
      <c r="L813" s="33"/>
      <c r="M813" s="130" t="s">
        <v>19</v>
      </c>
      <c r="N813" s="131" t="s">
        <v>44</v>
      </c>
      <c r="P813" s="132">
        <f t="shared" si="41"/>
        <v>0</v>
      </c>
      <c r="Q813" s="132">
        <v>0</v>
      </c>
      <c r="R813" s="132">
        <f t="shared" si="42"/>
        <v>0</v>
      </c>
      <c r="S813" s="132">
        <v>0</v>
      </c>
      <c r="T813" s="133">
        <f t="shared" si="43"/>
        <v>0</v>
      </c>
      <c r="AR813" s="134" t="s">
        <v>272</v>
      </c>
      <c r="AT813" s="134" t="s">
        <v>156</v>
      </c>
      <c r="AU813" s="134" t="s">
        <v>80</v>
      </c>
      <c r="AY813" s="18" t="s">
        <v>153</v>
      </c>
      <c r="BE813" s="135">
        <f t="shared" si="44"/>
        <v>0</v>
      </c>
      <c r="BF813" s="135">
        <f t="shared" si="45"/>
        <v>0</v>
      </c>
      <c r="BG813" s="135">
        <f t="shared" si="46"/>
        <v>0</v>
      </c>
      <c r="BH813" s="135">
        <f t="shared" si="47"/>
        <v>0</v>
      </c>
      <c r="BI813" s="135">
        <f t="shared" si="48"/>
        <v>0</v>
      </c>
      <c r="BJ813" s="18" t="s">
        <v>78</v>
      </c>
      <c r="BK813" s="135">
        <f t="shared" si="49"/>
        <v>0</v>
      </c>
      <c r="BL813" s="18" t="s">
        <v>272</v>
      </c>
      <c r="BM813" s="134" t="s">
        <v>1390</v>
      </c>
    </row>
    <row r="814" spans="2:65" s="1" customFormat="1" ht="24.15" customHeight="1">
      <c r="B814" s="33"/>
      <c r="C814" s="123" t="s">
        <v>1391</v>
      </c>
      <c r="D814" s="123" t="s">
        <v>156</v>
      </c>
      <c r="E814" s="124" t="s">
        <v>1392</v>
      </c>
      <c r="F814" s="125" t="s">
        <v>1393</v>
      </c>
      <c r="G814" s="126" t="s">
        <v>1033</v>
      </c>
      <c r="H814" s="127">
        <v>1</v>
      </c>
      <c r="I814" s="128"/>
      <c r="J814" s="129">
        <f t="shared" si="40"/>
        <v>0</v>
      </c>
      <c r="K814" s="125" t="s">
        <v>19</v>
      </c>
      <c r="L814" s="33"/>
      <c r="M814" s="130" t="s">
        <v>19</v>
      </c>
      <c r="N814" s="131" t="s">
        <v>44</v>
      </c>
      <c r="P814" s="132">
        <f t="shared" si="41"/>
        <v>0</v>
      </c>
      <c r="Q814" s="132">
        <v>0</v>
      </c>
      <c r="R814" s="132">
        <f t="shared" si="42"/>
        <v>0</v>
      </c>
      <c r="S814" s="132">
        <v>0</v>
      </c>
      <c r="T814" s="133">
        <f t="shared" si="43"/>
        <v>0</v>
      </c>
      <c r="AR814" s="134" t="s">
        <v>272</v>
      </c>
      <c r="AT814" s="134" t="s">
        <v>156</v>
      </c>
      <c r="AU814" s="134" t="s">
        <v>80</v>
      </c>
      <c r="AY814" s="18" t="s">
        <v>153</v>
      </c>
      <c r="BE814" s="135">
        <f t="shared" si="44"/>
        <v>0</v>
      </c>
      <c r="BF814" s="135">
        <f t="shared" si="45"/>
        <v>0</v>
      </c>
      <c r="BG814" s="135">
        <f t="shared" si="46"/>
        <v>0</v>
      </c>
      <c r="BH814" s="135">
        <f t="shared" si="47"/>
        <v>0</v>
      </c>
      <c r="BI814" s="135">
        <f t="shared" si="48"/>
        <v>0</v>
      </c>
      <c r="BJ814" s="18" t="s">
        <v>78</v>
      </c>
      <c r="BK814" s="135">
        <f t="shared" si="49"/>
        <v>0</v>
      </c>
      <c r="BL814" s="18" t="s">
        <v>272</v>
      </c>
      <c r="BM814" s="134" t="s">
        <v>1394</v>
      </c>
    </row>
    <row r="815" spans="2:65" s="1" customFormat="1" ht="21.75" customHeight="1">
      <c r="B815" s="33"/>
      <c r="C815" s="123" t="s">
        <v>1395</v>
      </c>
      <c r="D815" s="123" t="s">
        <v>156</v>
      </c>
      <c r="E815" s="124" t="s">
        <v>1396</v>
      </c>
      <c r="F815" s="125" t="s">
        <v>1397</v>
      </c>
      <c r="G815" s="126" t="s">
        <v>1033</v>
      </c>
      <c r="H815" s="127">
        <v>46</v>
      </c>
      <c r="I815" s="128"/>
      <c r="J815" s="129">
        <f t="shared" si="40"/>
        <v>0</v>
      </c>
      <c r="K815" s="125" t="s">
        <v>19</v>
      </c>
      <c r="L815" s="33"/>
      <c r="M815" s="130" t="s">
        <v>19</v>
      </c>
      <c r="N815" s="131" t="s">
        <v>44</v>
      </c>
      <c r="P815" s="132">
        <f t="shared" si="41"/>
        <v>0</v>
      </c>
      <c r="Q815" s="132">
        <v>0</v>
      </c>
      <c r="R815" s="132">
        <f t="shared" si="42"/>
        <v>0</v>
      </c>
      <c r="S815" s="132">
        <v>0</v>
      </c>
      <c r="T815" s="133">
        <f t="shared" si="43"/>
        <v>0</v>
      </c>
      <c r="AR815" s="134" t="s">
        <v>272</v>
      </c>
      <c r="AT815" s="134" t="s">
        <v>156</v>
      </c>
      <c r="AU815" s="134" t="s">
        <v>80</v>
      </c>
      <c r="AY815" s="18" t="s">
        <v>153</v>
      </c>
      <c r="BE815" s="135">
        <f t="shared" si="44"/>
        <v>0</v>
      </c>
      <c r="BF815" s="135">
        <f t="shared" si="45"/>
        <v>0</v>
      </c>
      <c r="BG815" s="135">
        <f t="shared" si="46"/>
        <v>0</v>
      </c>
      <c r="BH815" s="135">
        <f t="shared" si="47"/>
        <v>0</v>
      </c>
      <c r="BI815" s="135">
        <f t="shared" si="48"/>
        <v>0</v>
      </c>
      <c r="BJ815" s="18" t="s">
        <v>78</v>
      </c>
      <c r="BK815" s="135">
        <f t="shared" si="49"/>
        <v>0</v>
      </c>
      <c r="BL815" s="18" t="s">
        <v>272</v>
      </c>
      <c r="BM815" s="134" t="s">
        <v>1398</v>
      </c>
    </row>
    <row r="816" spans="2:65" s="1" customFormat="1" ht="16.5" customHeight="1">
      <c r="B816" s="33"/>
      <c r="C816" s="123" t="s">
        <v>1399</v>
      </c>
      <c r="D816" s="123" t="s">
        <v>156</v>
      </c>
      <c r="E816" s="124" t="s">
        <v>1400</v>
      </c>
      <c r="F816" s="125" t="s">
        <v>1401</v>
      </c>
      <c r="G816" s="126" t="s">
        <v>1033</v>
      </c>
      <c r="H816" s="127">
        <v>46</v>
      </c>
      <c r="I816" s="128"/>
      <c r="J816" s="129">
        <f t="shared" si="40"/>
        <v>0</v>
      </c>
      <c r="K816" s="125" t="s">
        <v>19</v>
      </c>
      <c r="L816" s="33"/>
      <c r="M816" s="130" t="s">
        <v>19</v>
      </c>
      <c r="N816" s="131" t="s">
        <v>44</v>
      </c>
      <c r="P816" s="132">
        <f t="shared" si="41"/>
        <v>0</v>
      </c>
      <c r="Q816" s="132">
        <v>0</v>
      </c>
      <c r="R816" s="132">
        <f t="shared" si="42"/>
        <v>0</v>
      </c>
      <c r="S816" s="132">
        <v>0</v>
      </c>
      <c r="T816" s="133">
        <f t="shared" si="43"/>
        <v>0</v>
      </c>
      <c r="AR816" s="134" t="s">
        <v>272</v>
      </c>
      <c r="AT816" s="134" t="s">
        <v>156</v>
      </c>
      <c r="AU816" s="134" t="s">
        <v>80</v>
      </c>
      <c r="AY816" s="18" t="s">
        <v>153</v>
      </c>
      <c r="BE816" s="135">
        <f t="shared" si="44"/>
        <v>0</v>
      </c>
      <c r="BF816" s="135">
        <f t="shared" si="45"/>
        <v>0</v>
      </c>
      <c r="BG816" s="135">
        <f t="shared" si="46"/>
        <v>0</v>
      </c>
      <c r="BH816" s="135">
        <f t="shared" si="47"/>
        <v>0</v>
      </c>
      <c r="BI816" s="135">
        <f t="shared" si="48"/>
        <v>0</v>
      </c>
      <c r="BJ816" s="18" t="s">
        <v>78</v>
      </c>
      <c r="BK816" s="135">
        <f t="shared" si="49"/>
        <v>0</v>
      </c>
      <c r="BL816" s="18" t="s">
        <v>272</v>
      </c>
      <c r="BM816" s="134" t="s">
        <v>1402</v>
      </c>
    </row>
    <row r="817" spans="2:65" s="1" customFormat="1" ht="16.5" customHeight="1">
      <c r="B817" s="33"/>
      <c r="C817" s="123" t="s">
        <v>1403</v>
      </c>
      <c r="D817" s="123" t="s">
        <v>156</v>
      </c>
      <c r="E817" s="124" t="s">
        <v>1404</v>
      </c>
      <c r="F817" s="125" t="s">
        <v>1405</v>
      </c>
      <c r="G817" s="126" t="s">
        <v>1033</v>
      </c>
      <c r="H817" s="127">
        <v>50</v>
      </c>
      <c r="I817" s="128"/>
      <c r="J817" s="129">
        <f t="shared" si="40"/>
        <v>0</v>
      </c>
      <c r="K817" s="125" t="s">
        <v>19</v>
      </c>
      <c r="L817" s="33"/>
      <c r="M817" s="130" t="s">
        <v>19</v>
      </c>
      <c r="N817" s="131" t="s">
        <v>44</v>
      </c>
      <c r="P817" s="132">
        <f t="shared" si="41"/>
        <v>0</v>
      </c>
      <c r="Q817" s="132">
        <v>0</v>
      </c>
      <c r="R817" s="132">
        <f t="shared" si="42"/>
        <v>0</v>
      </c>
      <c r="S817" s="132">
        <v>0</v>
      </c>
      <c r="T817" s="133">
        <f t="shared" si="43"/>
        <v>0</v>
      </c>
      <c r="AR817" s="134" t="s">
        <v>272</v>
      </c>
      <c r="AT817" s="134" t="s">
        <v>156</v>
      </c>
      <c r="AU817" s="134" t="s">
        <v>80</v>
      </c>
      <c r="AY817" s="18" t="s">
        <v>153</v>
      </c>
      <c r="BE817" s="135">
        <f t="shared" si="44"/>
        <v>0</v>
      </c>
      <c r="BF817" s="135">
        <f t="shared" si="45"/>
        <v>0</v>
      </c>
      <c r="BG817" s="135">
        <f t="shared" si="46"/>
        <v>0</v>
      </c>
      <c r="BH817" s="135">
        <f t="shared" si="47"/>
        <v>0</v>
      </c>
      <c r="BI817" s="135">
        <f t="shared" si="48"/>
        <v>0</v>
      </c>
      <c r="BJ817" s="18" t="s">
        <v>78</v>
      </c>
      <c r="BK817" s="135">
        <f t="shared" si="49"/>
        <v>0</v>
      </c>
      <c r="BL817" s="18" t="s">
        <v>272</v>
      </c>
      <c r="BM817" s="134" t="s">
        <v>1406</v>
      </c>
    </row>
    <row r="818" spans="2:65" s="1" customFormat="1" ht="16.5" customHeight="1">
      <c r="B818" s="33"/>
      <c r="C818" s="123" t="s">
        <v>1407</v>
      </c>
      <c r="D818" s="123" t="s">
        <v>156</v>
      </c>
      <c r="E818" s="124" t="s">
        <v>1408</v>
      </c>
      <c r="F818" s="125" t="s">
        <v>1409</v>
      </c>
      <c r="G818" s="126" t="s">
        <v>1410</v>
      </c>
      <c r="H818" s="171"/>
      <c r="I818" s="128"/>
      <c r="J818" s="129">
        <f t="shared" si="40"/>
        <v>0</v>
      </c>
      <c r="K818" s="125" t="s">
        <v>19</v>
      </c>
      <c r="L818" s="33"/>
      <c r="M818" s="130" t="s">
        <v>19</v>
      </c>
      <c r="N818" s="131" t="s">
        <v>44</v>
      </c>
      <c r="P818" s="132">
        <f t="shared" si="41"/>
        <v>0</v>
      </c>
      <c r="Q818" s="132">
        <v>0</v>
      </c>
      <c r="R818" s="132">
        <f t="shared" si="42"/>
        <v>0</v>
      </c>
      <c r="S818" s="132">
        <v>0</v>
      </c>
      <c r="T818" s="133">
        <f t="shared" si="43"/>
        <v>0</v>
      </c>
      <c r="AR818" s="134" t="s">
        <v>272</v>
      </c>
      <c r="AT818" s="134" t="s">
        <v>156</v>
      </c>
      <c r="AU818" s="134" t="s">
        <v>80</v>
      </c>
      <c r="AY818" s="18" t="s">
        <v>153</v>
      </c>
      <c r="BE818" s="135">
        <f t="shared" si="44"/>
        <v>0</v>
      </c>
      <c r="BF818" s="135">
        <f t="shared" si="45"/>
        <v>0</v>
      </c>
      <c r="BG818" s="135">
        <f t="shared" si="46"/>
        <v>0</v>
      </c>
      <c r="BH818" s="135">
        <f t="shared" si="47"/>
        <v>0</v>
      </c>
      <c r="BI818" s="135">
        <f t="shared" si="48"/>
        <v>0</v>
      </c>
      <c r="BJ818" s="18" t="s">
        <v>78</v>
      </c>
      <c r="BK818" s="135">
        <f t="shared" si="49"/>
        <v>0</v>
      </c>
      <c r="BL818" s="18" t="s">
        <v>272</v>
      </c>
      <c r="BM818" s="134" t="s">
        <v>1411</v>
      </c>
    </row>
    <row r="819" spans="2:65" s="11" customFormat="1" ht="22.95" customHeight="1">
      <c r="B819" s="111"/>
      <c r="D819" s="112" t="s">
        <v>72</v>
      </c>
      <c r="E819" s="121" t="s">
        <v>1412</v>
      </c>
      <c r="F819" s="121" t="s">
        <v>1413</v>
      </c>
      <c r="I819" s="114"/>
      <c r="J819" s="122">
        <f>BK819</f>
        <v>0</v>
      </c>
      <c r="L819" s="111"/>
      <c r="M819" s="116"/>
      <c r="P819" s="117">
        <f>P820+SUM(P821:P833)</f>
        <v>0</v>
      </c>
      <c r="R819" s="117">
        <f>R820+SUM(R821:R833)</f>
        <v>0</v>
      </c>
      <c r="T819" s="118">
        <f>T820+SUM(T821:T833)</f>
        <v>0</v>
      </c>
      <c r="AR819" s="112" t="s">
        <v>80</v>
      </c>
      <c r="AT819" s="119" t="s">
        <v>72</v>
      </c>
      <c r="AU819" s="119" t="s">
        <v>78</v>
      </c>
      <c r="AY819" s="112" t="s">
        <v>153</v>
      </c>
      <c r="BK819" s="120">
        <f>BK820+SUM(BK821:BK833)</f>
        <v>0</v>
      </c>
    </row>
    <row r="820" spans="2:65" s="1" customFormat="1" ht="16.5" customHeight="1">
      <c r="B820" s="33"/>
      <c r="C820" s="123" t="s">
        <v>1414</v>
      </c>
      <c r="D820" s="123" t="s">
        <v>156</v>
      </c>
      <c r="E820" s="124" t="s">
        <v>1415</v>
      </c>
      <c r="F820" s="125" t="s">
        <v>1416</v>
      </c>
      <c r="G820" s="126" t="s">
        <v>397</v>
      </c>
      <c r="H820" s="127">
        <v>100</v>
      </c>
      <c r="I820" s="128"/>
      <c r="J820" s="129">
        <f t="shared" ref="J820:J832" si="50">ROUND(I820*H820,2)</f>
        <v>0</v>
      </c>
      <c r="K820" s="125" t="s">
        <v>19</v>
      </c>
      <c r="L820" s="33"/>
      <c r="M820" s="130" t="s">
        <v>19</v>
      </c>
      <c r="N820" s="131" t="s">
        <v>44</v>
      </c>
      <c r="P820" s="132">
        <f t="shared" ref="P820:P832" si="51">O820*H820</f>
        <v>0</v>
      </c>
      <c r="Q820" s="132">
        <v>0</v>
      </c>
      <c r="R820" s="132">
        <f t="shared" ref="R820:R832" si="52">Q820*H820</f>
        <v>0</v>
      </c>
      <c r="S820" s="132">
        <v>0</v>
      </c>
      <c r="T820" s="133">
        <f t="shared" ref="T820:T832" si="53">S820*H820</f>
        <v>0</v>
      </c>
      <c r="AR820" s="134" t="s">
        <v>272</v>
      </c>
      <c r="AT820" s="134" t="s">
        <v>156</v>
      </c>
      <c r="AU820" s="134" t="s">
        <v>80</v>
      </c>
      <c r="AY820" s="18" t="s">
        <v>153</v>
      </c>
      <c r="BE820" s="135">
        <f t="shared" ref="BE820:BE832" si="54">IF(N820="základní",J820,0)</f>
        <v>0</v>
      </c>
      <c r="BF820" s="135">
        <f t="shared" ref="BF820:BF832" si="55">IF(N820="snížená",J820,0)</f>
        <v>0</v>
      </c>
      <c r="BG820" s="135">
        <f t="shared" ref="BG820:BG832" si="56">IF(N820="zákl. přenesená",J820,0)</f>
        <v>0</v>
      </c>
      <c r="BH820" s="135">
        <f t="shared" ref="BH820:BH832" si="57">IF(N820="sníž. přenesená",J820,0)</f>
        <v>0</v>
      </c>
      <c r="BI820" s="135">
        <f t="shared" ref="BI820:BI832" si="58">IF(N820="nulová",J820,0)</f>
        <v>0</v>
      </c>
      <c r="BJ820" s="18" t="s">
        <v>78</v>
      </c>
      <c r="BK820" s="135">
        <f t="shared" ref="BK820:BK832" si="59">ROUND(I820*H820,2)</f>
        <v>0</v>
      </c>
      <c r="BL820" s="18" t="s">
        <v>272</v>
      </c>
      <c r="BM820" s="134" t="s">
        <v>1417</v>
      </c>
    </row>
    <row r="821" spans="2:65" s="1" customFormat="1" ht="16.5" customHeight="1">
      <c r="B821" s="33"/>
      <c r="C821" s="123" t="s">
        <v>1418</v>
      </c>
      <c r="D821" s="123" t="s">
        <v>156</v>
      </c>
      <c r="E821" s="124" t="s">
        <v>1419</v>
      </c>
      <c r="F821" s="125" t="s">
        <v>1420</v>
      </c>
      <c r="G821" s="126" t="s">
        <v>426</v>
      </c>
      <c r="H821" s="127">
        <v>8</v>
      </c>
      <c r="I821" s="128"/>
      <c r="J821" s="129">
        <f t="shared" si="50"/>
        <v>0</v>
      </c>
      <c r="K821" s="125" t="s">
        <v>19</v>
      </c>
      <c r="L821" s="33"/>
      <c r="M821" s="130" t="s">
        <v>19</v>
      </c>
      <c r="N821" s="131" t="s">
        <v>44</v>
      </c>
      <c r="P821" s="132">
        <f t="shared" si="51"/>
        <v>0</v>
      </c>
      <c r="Q821" s="132">
        <v>0</v>
      </c>
      <c r="R821" s="132">
        <f t="shared" si="52"/>
        <v>0</v>
      </c>
      <c r="S821" s="132">
        <v>0</v>
      </c>
      <c r="T821" s="133">
        <f t="shared" si="53"/>
        <v>0</v>
      </c>
      <c r="AR821" s="134" t="s">
        <v>272</v>
      </c>
      <c r="AT821" s="134" t="s">
        <v>156</v>
      </c>
      <c r="AU821" s="134" t="s">
        <v>80</v>
      </c>
      <c r="AY821" s="18" t="s">
        <v>153</v>
      </c>
      <c r="BE821" s="135">
        <f t="shared" si="54"/>
        <v>0</v>
      </c>
      <c r="BF821" s="135">
        <f t="shared" si="55"/>
        <v>0</v>
      </c>
      <c r="BG821" s="135">
        <f t="shared" si="56"/>
        <v>0</v>
      </c>
      <c r="BH821" s="135">
        <f t="shared" si="57"/>
        <v>0</v>
      </c>
      <c r="BI821" s="135">
        <f t="shared" si="58"/>
        <v>0</v>
      </c>
      <c r="BJ821" s="18" t="s">
        <v>78</v>
      </c>
      <c r="BK821" s="135">
        <f t="shared" si="59"/>
        <v>0</v>
      </c>
      <c r="BL821" s="18" t="s">
        <v>272</v>
      </c>
      <c r="BM821" s="134" t="s">
        <v>1421</v>
      </c>
    </row>
    <row r="822" spans="2:65" s="1" customFormat="1" ht="24.15" customHeight="1">
      <c r="B822" s="33"/>
      <c r="C822" s="123" t="s">
        <v>1422</v>
      </c>
      <c r="D822" s="123" t="s">
        <v>156</v>
      </c>
      <c r="E822" s="124" t="s">
        <v>1423</v>
      </c>
      <c r="F822" s="125" t="s">
        <v>1424</v>
      </c>
      <c r="G822" s="126" t="s">
        <v>397</v>
      </c>
      <c r="H822" s="127">
        <v>80</v>
      </c>
      <c r="I822" s="128"/>
      <c r="J822" s="129">
        <f t="shared" si="50"/>
        <v>0</v>
      </c>
      <c r="K822" s="125" t="s">
        <v>19</v>
      </c>
      <c r="L822" s="33"/>
      <c r="M822" s="130" t="s">
        <v>19</v>
      </c>
      <c r="N822" s="131" t="s">
        <v>44</v>
      </c>
      <c r="P822" s="132">
        <f t="shared" si="51"/>
        <v>0</v>
      </c>
      <c r="Q822" s="132">
        <v>0</v>
      </c>
      <c r="R822" s="132">
        <f t="shared" si="52"/>
        <v>0</v>
      </c>
      <c r="S822" s="132">
        <v>0</v>
      </c>
      <c r="T822" s="133">
        <f t="shared" si="53"/>
        <v>0</v>
      </c>
      <c r="AR822" s="134" t="s">
        <v>272</v>
      </c>
      <c r="AT822" s="134" t="s">
        <v>156</v>
      </c>
      <c r="AU822" s="134" t="s">
        <v>80</v>
      </c>
      <c r="AY822" s="18" t="s">
        <v>153</v>
      </c>
      <c r="BE822" s="135">
        <f t="shared" si="54"/>
        <v>0</v>
      </c>
      <c r="BF822" s="135">
        <f t="shared" si="55"/>
        <v>0</v>
      </c>
      <c r="BG822" s="135">
        <f t="shared" si="56"/>
        <v>0</v>
      </c>
      <c r="BH822" s="135">
        <f t="shared" si="57"/>
        <v>0</v>
      </c>
      <c r="BI822" s="135">
        <f t="shared" si="58"/>
        <v>0</v>
      </c>
      <c r="BJ822" s="18" t="s">
        <v>78</v>
      </c>
      <c r="BK822" s="135">
        <f t="shared" si="59"/>
        <v>0</v>
      </c>
      <c r="BL822" s="18" t="s">
        <v>272</v>
      </c>
      <c r="BM822" s="134" t="s">
        <v>1425</v>
      </c>
    </row>
    <row r="823" spans="2:65" s="1" customFormat="1" ht="16.5" customHeight="1">
      <c r="B823" s="33"/>
      <c r="C823" s="123" t="s">
        <v>1426</v>
      </c>
      <c r="D823" s="123" t="s">
        <v>156</v>
      </c>
      <c r="E823" s="124" t="s">
        <v>1427</v>
      </c>
      <c r="F823" s="125" t="s">
        <v>1428</v>
      </c>
      <c r="G823" s="126" t="s">
        <v>1033</v>
      </c>
      <c r="H823" s="127">
        <v>150</v>
      </c>
      <c r="I823" s="128"/>
      <c r="J823" s="129">
        <f t="shared" si="50"/>
        <v>0</v>
      </c>
      <c r="K823" s="125" t="s">
        <v>19</v>
      </c>
      <c r="L823" s="33"/>
      <c r="M823" s="130" t="s">
        <v>19</v>
      </c>
      <c r="N823" s="131" t="s">
        <v>44</v>
      </c>
      <c r="P823" s="132">
        <f t="shared" si="51"/>
        <v>0</v>
      </c>
      <c r="Q823" s="132">
        <v>0</v>
      </c>
      <c r="R823" s="132">
        <f t="shared" si="52"/>
        <v>0</v>
      </c>
      <c r="S823" s="132">
        <v>0</v>
      </c>
      <c r="T823" s="133">
        <f t="shared" si="53"/>
        <v>0</v>
      </c>
      <c r="AR823" s="134" t="s">
        <v>272</v>
      </c>
      <c r="AT823" s="134" t="s">
        <v>156</v>
      </c>
      <c r="AU823" s="134" t="s">
        <v>80</v>
      </c>
      <c r="AY823" s="18" t="s">
        <v>153</v>
      </c>
      <c r="BE823" s="135">
        <f t="shared" si="54"/>
        <v>0</v>
      </c>
      <c r="BF823" s="135">
        <f t="shared" si="55"/>
        <v>0</v>
      </c>
      <c r="BG823" s="135">
        <f t="shared" si="56"/>
        <v>0</v>
      </c>
      <c r="BH823" s="135">
        <f t="shared" si="57"/>
        <v>0</v>
      </c>
      <c r="BI823" s="135">
        <f t="shared" si="58"/>
        <v>0</v>
      </c>
      <c r="BJ823" s="18" t="s">
        <v>78</v>
      </c>
      <c r="BK823" s="135">
        <f t="shared" si="59"/>
        <v>0</v>
      </c>
      <c r="BL823" s="18" t="s">
        <v>272</v>
      </c>
      <c r="BM823" s="134" t="s">
        <v>1429</v>
      </c>
    </row>
    <row r="824" spans="2:65" s="1" customFormat="1" ht="16.5" customHeight="1">
      <c r="B824" s="33"/>
      <c r="C824" s="123" t="s">
        <v>1430</v>
      </c>
      <c r="D824" s="123" t="s">
        <v>156</v>
      </c>
      <c r="E824" s="124" t="s">
        <v>1431</v>
      </c>
      <c r="F824" s="125" t="s">
        <v>1432</v>
      </c>
      <c r="G824" s="126" t="s">
        <v>397</v>
      </c>
      <c r="H824" s="127">
        <v>10</v>
      </c>
      <c r="I824" s="128"/>
      <c r="J824" s="129">
        <f t="shared" si="50"/>
        <v>0</v>
      </c>
      <c r="K824" s="125" t="s">
        <v>19</v>
      </c>
      <c r="L824" s="33"/>
      <c r="M824" s="130" t="s">
        <v>19</v>
      </c>
      <c r="N824" s="131" t="s">
        <v>44</v>
      </c>
      <c r="P824" s="132">
        <f t="shared" si="51"/>
        <v>0</v>
      </c>
      <c r="Q824" s="132">
        <v>0</v>
      </c>
      <c r="R824" s="132">
        <f t="shared" si="52"/>
        <v>0</v>
      </c>
      <c r="S824" s="132">
        <v>0</v>
      </c>
      <c r="T824" s="133">
        <f t="shared" si="53"/>
        <v>0</v>
      </c>
      <c r="AR824" s="134" t="s">
        <v>272</v>
      </c>
      <c r="AT824" s="134" t="s">
        <v>156</v>
      </c>
      <c r="AU824" s="134" t="s">
        <v>80</v>
      </c>
      <c r="AY824" s="18" t="s">
        <v>153</v>
      </c>
      <c r="BE824" s="135">
        <f t="shared" si="54"/>
        <v>0</v>
      </c>
      <c r="BF824" s="135">
        <f t="shared" si="55"/>
        <v>0</v>
      </c>
      <c r="BG824" s="135">
        <f t="shared" si="56"/>
        <v>0</v>
      </c>
      <c r="BH824" s="135">
        <f t="shared" si="57"/>
        <v>0</v>
      </c>
      <c r="BI824" s="135">
        <f t="shared" si="58"/>
        <v>0</v>
      </c>
      <c r="BJ824" s="18" t="s">
        <v>78</v>
      </c>
      <c r="BK824" s="135">
        <f t="shared" si="59"/>
        <v>0</v>
      </c>
      <c r="BL824" s="18" t="s">
        <v>272</v>
      </c>
      <c r="BM824" s="134" t="s">
        <v>1433</v>
      </c>
    </row>
    <row r="825" spans="2:65" s="1" customFormat="1" ht="16.5" customHeight="1">
      <c r="B825" s="33"/>
      <c r="C825" s="123" t="s">
        <v>1434</v>
      </c>
      <c r="D825" s="123" t="s">
        <v>156</v>
      </c>
      <c r="E825" s="124" t="s">
        <v>1435</v>
      </c>
      <c r="F825" s="125" t="s">
        <v>1436</v>
      </c>
      <c r="G825" s="126" t="s">
        <v>397</v>
      </c>
      <c r="H825" s="127">
        <v>36</v>
      </c>
      <c r="I825" s="128"/>
      <c r="J825" s="129">
        <f t="shared" si="50"/>
        <v>0</v>
      </c>
      <c r="K825" s="125" t="s">
        <v>19</v>
      </c>
      <c r="L825" s="33"/>
      <c r="M825" s="130" t="s">
        <v>19</v>
      </c>
      <c r="N825" s="131" t="s">
        <v>44</v>
      </c>
      <c r="P825" s="132">
        <f t="shared" si="51"/>
        <v>0</v>
      </c>
      <c r="Q825" s="132">
        <v>0</v>
      </c>
      <c r="R825" s="132">
        <f t="shared" si="52"/>
        <v>0</v>
      </c>
      <c r="S825" s="132">
        <v>0</v>
      </c>
      <c r="T825" s="133">
        <f t="shared" si="53"/>
        <v>0</v>
      </c>
      <c r="AR825" s="134" t="s">
        <v>272</v>
      </c>
      <c r="AT825" s="134" t="s">
        <v>156</v>
      </c>
      <c r="AU825" s="134" t="s">
        <v>80</v>
      </c>
      <c r="AY825" s="18" t="s">
        <v>153</v>
      </c>
      <c r="BE825" s="135">
        <f t="shared" si="54"/>
        <v>0</v>
      </c>
      <c r="BF825" s="135">
        <f t="shared" si="55"/>
        <v>0</v>
      </c>
      <c r="BG825" s="135">
        <f t="shared" si="56"/>
        <v>0</v>
      </c>
      <c r="BH825" s="135">
        <f t="shared" si="57"/>
        <v>0</v>
      </c>
      <c r="BI825" s="135">
        <f t="shared" si="58"/>
        <v>0</v>
      </c>
      <c r="BJ825" s="18" t="s">
        <v>78</v>
      </c>
      <c r="BK825" s="135">
        <f t="shared" si="59"/>
        <v>0</v>
      </c>
      <c r="BL825" s="18" t="s">
        <v>272</v>
      </c>
      <c r="BM825" s="134" t="s">
        <v>1437</v>
      </c>
    </row>
    <row r="826" spans="2:65" s="1" customFormat="1" ht="16.5" customHeight="1">
      <c r="B826" s="33"/>
      <c r="C826" s="123" t="s">
        <v>1438</v>
      </c>
      <c r="D826" s="123" t="s">
        <v>156</v>
      </c>
      <c r="E826" s="124" t="s">
        <v>1439</v>
      </c>
      <c r="F826" s="125" t="s">
        <v>1440</v>
      </c>
      <c r="G826" s="126" t="s">
        <v>1033</v>
      </c>
      <c r="H826" s="127">
        <v>200</v>
      </c>
      <c r="I826" s="128"/>
      <c r="J826" s="129">
        <f t="shared" si="50"/>
        <v>0</v>
      </c>
      <c r="K826" s="125" t="s">
        <v>19</v>
      </c>
      <c r="L826" s="33"/>
      <c r="M826" s="130" t="s">
        <v>19</v>
      </c>
      <c r="N826" s="131" t="s">
        <v>44</v>
      </c>
      <c r="P826" s="132">
        <f t="shared" si="51"/>
        <v>0</v>
      </c>
      <c r="Q826" s="132">
        <v>0</v>
      </c>
      <c r="R826" s="132">
        <f t="shared" si="52"/>
        <v>0</v>
      </c>
      <c r="S826" s="132">
        <v>0</v>
      </c>
      <c r="T826" s="133">
        <f t="shared" si="53"/>
        <v>0</v>
      </c>
      <c r="AR826" s="134" t="s">
        <v>272</v>
      </c>
      <c r="AT826" s="134" t="s">
        <v>156</v>
      </c>
      <c r="AU826" s="134" t="s">
        <v>80</v>
      </c>
      <c r="AY826" s="18" t="s">
        <v>153</v>
      </c>
      <c r="BE826" s="135">
        <f t="shared" si="54"/>
        <v>0</v>
      </c>
      <c r="BF826" s="135">
        <f t="shared" si="55"/>
        <v>0</v>
      </c>
      <c r="BG826" s="135">
        <f t="shared" si="56"/>
        <v>0</v>
      </c>
      <c r="BH826" s="135">
        <f t="shared" si="57"/>
        <v>0</v>
      </c>
      <c r="BI826" s="135">
        <f t="shared" si="58"/>
        <v>0</v>
      </c>
      <c r="BJ826" s="18" t="s">
        <v>78</v>
      </c>
      <c r="BK826" s="135">
        <f t="shared" si="59"/>
        <v>0</v>
      </c>
      <c r="BL826" s="18" t="s">
        <v>272</v>
      </c>
      <c r="BM826" s="134" t="s">
        <v>1441</v>
      </c>
    </row>
    <row r="827" spans="2:65" s="1" customFormat="1" ht="21.75" customHeight="1">
      <c r="B827" s="33"/>
      <c r="C827" s="123" t="s">
        <v>1442</v>
      </c>
      <c r="D827" s="123" t="s">
        <v>156</v>
      </c>
      <c r="E827" s="124" t="s">
        <v>1443</v>
      </c>
      <c r="F827" s="125" t="s">
        <v>1444</v>
      </c>
      <c r="G827" s="126" t="s">
        <v>397</v>
      </c>
      <c r="H827" s="127">
        <v>10</v>
      </c>
      <c r="I827" s="128"/>
      <c r="J827" s="129">
        <f t="shared" si="50"/>
        <v>0</v>
      </c>
      <c r="K827" s="125" t="s">
        <v>19</v>
      </c>
      <c r="L827" s="33"/>
      <c r="M827" s="130" t="s">
        <v>19</v>
      </c>
      <c r="N827" s="131" t="s">
        <v>44</v>
      </c>
      <c r="P827" s="132">
        <f t="shared" si="51"/>
        <v>0</v>
      </c>
      <c r="Q827" s="132">
        <v>0</v>
      </c>
      <c r="R827" s="132">
        <f t="shared" si="52"/>
        <v>0</v>
      </c>
      <c r="S827" s="132">
        <v>0</v>
      </c>
      <c r="T827" s="133">
        <f t="shared" si="53"/>
        <v>0</v>
      </c>
      <c r="AR827" s="134" t="s">
        <v>272</v>
      </c>
      <c r="AT827" s="134" t="s">
        <v>156</v>
      </c>
      <c r="AU827" s="134" t="s">
        <v>80</v>
      </c>
      <c r="AY827" s="18" t="s">
        <v>153</v>
      </c>
      <c r="BE827" s="135">
        <f t="shared" si="54"/>
        <v>0</v>
      </c>
      <c r="BF827" s="135">
        <f t="shared" si="55"/>
        <v>0</v>
      </c>
      <c r="BG827" s="135">
        <f t="shared" si="56"/>
        <v>0</v>
      </c>
      <c r="BH827" s="135">
        <f t="shared" si="57"/>
        <v>0</v>
      </c>
      <c r="BI827" s="135">
        <f t="shared" si="58"/>
        <v>0</v>
      </c>
      <c r="BJ827" s="18" t="s">
        <v>78</v>
      </c>
      <c r="BK827" s="135">
        <f t="shared" si="59"/>
        <v>0</v>
      </c>
      <c r="BL827" s="18" t="s">
        <v>272</v>
      </c>
      <c r="BM827" s="134" t="s">
        <v>1445</v>
      </c>
    </row>
    <row r="828" spans="2:65" s="1" customFormat="1" ht="24.15" customHeight="1">
      <c r="B828" s="33"/>
      <c r="C828" s="123" t="s">
        <v>1446</v>
      </c>
      <c r="D828" s="123" t="s">
        <v>156</v>
      </c>
      <c r="E828" s="124" t="s">
        <v>1447</v>
      </c>
      <c r="F828" s="125" t="s">
        <v>1448</v>
      </c>
      <c r="G828" s="126" t="s">
        <v>397</v>
      </c>
      <c r="H828" s="127">
        <v>20</v>
      </c>
      <c r="I828" s="128"/>
      <c r="J828" s="129">
        <f t="shared" si="50"/>
        <v>0</v>
      </c>
      <c r="K828" s="125" t="s">
        <v>19</v>
      </c>
      <c r="L828" s="33"/>
      <c r="M828" s="130" t="s">
        <v>19</v>
      </c>
      <c r="N828" s="131" t="s">
        <v>44</v>
      </c>
      <c r="P828" s="132">
        <f t="shared" si="51"/>
        <v>0</v>
      </c>
      <c r="Q828" s="132">
        <v>0</v>
      </c>
      <c r="R828" s="132">
        <f t="shared" si="52"/>
        <v>0</v>
      </c>
      <c r="S828" s="132">
        <v>0</v>
      </c>
      <c r="T828" s="133">
        <f t="shared" si="53"/>
        <v>0</v>
      </c>
      <c r="AR828" s="134" t="s">
        <v>272</v>
      </c>
      <c r="AT828" s="134" t="s">
        <v>156</v>
      </c>
      <c r="AU828" s="134" t="s">
        <v>80</v>
      </c>
      <c r="AY828" s="18" t="s">
        <v>153</v>
      </c>
      <c r="BE828" s="135">
        <f t="shared" si="54"/>
        <v>0</v>
      </c>
      <c r="BF828" s="135">
        <f t="shared" si="55"/>
        <v>0</v>
      </c>
      <c r="BG828" s="135">
        <f t="shared" si="56"/>
        <v>0</v>
      </c>
      <c r="BH828" s="135">
        <f t="shared" si="57"/>
        <v>0</v>
      </c>
      <c r="BI828" s="135">
        <f t="shared" si="58"/>
        <v>0</v>
      </c>
      <c r="BJ828" s="18" t="s">
        <v>78</v>
      </c>
      <c r="BK828" s="135">
        <f t="shared" si="59"/>
        <v>0</v>
      </c>
      <c r="BL828" s="18" t="s">
        <v>272</v>
      </c>
      <c r="BM828" s="134" t="s">
        <v>1449</v>
      </c>
    </row>
    <row r="829" spans="2:65" s="1" customFormat="1" ht="16.5" customHeight="1">
      <c r="B829" s="33"/>
      <c r="C829" s="123" t="s">
        <v>1450</v>
      </c>
      <c r="D829" s="123" t="s">
        <v>156</v>
      </c>
      <c r="E829" s="124" t="s">
        <v>1451</v>
      </c>
      <c r="F829" s="125" t="s">
        <v>1452</v>
      </c>
      <c r="G829" s="126" t="s">
        <v>1033</v>
      </c>
      <c r="H829" s="127">
        <v>1</v>
      </c>
      <c r="I829" s="128"/>
      <c r="J829" s="129">
        <f t="shared" si="50"/>
        <v>0</v>
      </c>
      <c r="K829" s="125" t="s">
        <v>19</v>
      </c>
      <c r="L829" s="33"/>
      <c r="M829" s="130" t="s">
        <v>19</v>
      </c>
      <c r="N829" s="131" t="s">
        <v>44</v>
      </c>
      <c r="P829" s="132">
        <f t="shared" si="51"/>
        <v>0</v>
      </c>
      <c r="Q829" s="132">
        <v>0</v>
      </c>
      <c r="R829" s="132">
        <f t="shared" si="52"/>
        <v>0</v>
      </c>
      <c r="S829" s="132">
        <v>0</v>
      </c>
      <c r="T829" s="133">
        <f t="shared" si="53"/>
        <v>0</v>
      </c>
      <c r="AR829" s="134" t="s">
        <v>272</v>
      </c>
      <c r="AT829" s="134" t="s">
        <v>156</v>
      </c>
      <c r="AU829" s="134" t="s">
        <v>80</v>
      </c>
      <c r="AY829" s="18" t="s">
        <v>153</v>
      </c>
      <c r="BE829" s="135">
        <f t="shared" si="54"/>
        <v>0</v>
      </c>
      <c r="BF829" s="135">
        <f t="shared" si="55"/>
        <v>0</v>
      </c>
      <c r="BG829" s="135">
        <f t="shared" si="56"/>
        <v>0</v>
      </c>
      <c r="BH829" s="135">
        <f t="shared" si="57"/>
        <v>0</v>
      </c>
      <c r="BI829" s="135">
        <f t="shared" si="58"/>
        <v>0</v>
      </c>
      <c r="BJ829" s="18" t="s">
        <v>78</v>
      </c>
      <c r="BK829" s="135">
        <f t="shared" si="59"/>
        <v>0</v>
      </c>
      <c r="BL829" s="18" t="s">
        <v>272</v>
      </c>
      <c r="BM829" s="134" t="s">
        <v>1453</v>
      </c>
    </row>
    <row r="830" spans="2:65" s="1" customFormat="1" ht="16.5" customHeight="1">
      <c r="B830" s="33"/>
      <c r="C830" s="123" t="s">
        <v>1454</v>
      </c>
      <c r="D830" s="123" t="s">
        <v>156</v>
      </c>
      <c r="E830" s="124" t="s">
        <v>1455</v>
      </c>
      <c r="F830" s="125" t="s">
        <v>1405</v>
      </c>
      <c r="G830" s="126" t="s">
        <v>1033</v>
      </c>
      <c r="H830" s="127">
        <v>300</v>
      </c>
      <c r="I830" s="128"/>
      <c r="J830" s="129">
        <f t="shared" si="50"/>
        <v>0</v>
      </c>
      <c r="K830" s="125" t="s">
        <v>19</v>
      </c>
      <c r="L830" s="33"/>
      <c r="M830" s="130" t="s">
        <v>19</v>
      </c>
      <c r="N830" s="131" t="s">
        <v>44</v>
      </c>
      <c r="P830" s="132">
        <f t="shared" si="51"/>
        <v>0</v>
      </c>
      <c r="Q830" s="132">
        <v>0</v>
      </c>
      <c r="R830" s="132">
        <f t="shared" si="52"/>
        <v>0</v>
      </c>
      <c r="S830" s="132">
        <v>0</v>
      </c>
      <c r="T830" s="133">
        <f t="shared" si="53"/>
        <v>0</v>
      </c>
      <c r="AR830" s="134" t="s">
        <v>272</v>
      </c>
      <c r="AT830" s="134" t="s">
        <v>156</v>
      </c>
      <c r="AU830" s="134" t="s">
        <v>80</v>
      </c>
      <c r="AY830" s="18" t="s">
        <v>153</v>
      </c>
      <c r="BE830" s="135">
        <f t="shared" si="54"/>
        <v>0</v>
      </c>
      <c r="BF830" s="135">
        <f t="shared" si="55"/>
        <v>0</v>
      </c>
      <c r="BG830" s="135">
        <f t="shared" si="56"/>
        <v>0</v>
      </c>
      <c r="BH830" s="135">
        <f t="shared" si="57"/>
        <v>0</v>
      </c>
      <c r="BI830" s="135">
        <f t="shared" si="58"/>
        <v>0</v>
      </c>
      <c r="BJ830" s="18" t="s">
        <v>78</v>
      </c>
      <c r="BK830" s="135">
        <f t="shared" si="59"/>
        <v>0</v>
      </c>
      <c r="BL830" s="18" t="s">
        <v>272</v>
      </c>
      <c r="BM830" s="134" t="s">
        <v>1456</v>
      </c>
    </row>
    <row r="831" spans="2:65" s="1" customFormat="1" ht="16.5" customHeight="1">
      <c r="B831" s="33"/>
      <c r="C831" s="123" t="s">
        <v>1457</v>
      </c>
      <c r="D831" s="123" t="s">
        <v>156</v>
      </c>
      <c r="E831" s="124" t="s">
        <v>1458</v>
      </c>
      <c r="F831" s="125" t="s">
        <v>1459</v>
      </c>
      <c r="G831" s="126" t="s">
        <v>1033</v>
      </c>
      <c r="H831" s="127">
        <v>1</v>
      </c>
      <c r="I831" s="128"/>
      <c r="J831" s="129">
        <f t="shared" si="50"/>
        <v>0</v>
      </c>
      <c r="K831" s="125" t="s">
        <v>19</v>
      </c>
      <c r="L831" s="33"/>
      <c r="M831" s="130" t="s">
        <v>19</v>
      </c>
      <c r="N831" s="131" t="s">
        <v>44</v>
      </c>
      <c r="P831" s="132">
        <f t="shared" si="51"/>
        <v>0</v>
      </c>
      <c r="Q831" s="132">
        <v>0</v>
      </c>
      <c r="R831" s="132">
        <f t="shared" si="52"/>
        <v>0</v>
      </c>
      <c r="S831" s="132">
        <v>0</v>
      </c>
      <c r="T831" s="133">
        <f t="shared" si="53"/>
        <v>0</v>
      </c>
      <c r="AR831" s="134" t="s">
        <v>272</v>
      </c>
      <c r="AT831" s="134" t="s">
        <v>156</v>
      </c>
      <c r="AU831" s="134" t="s">
        <v>80</v>
      </c>
      <c r="AY831" s="18" t="s">
        <v>153</v>
      </c>
      <c r="BE831" s="135">
        <f t="shared" si="54"/>
        <v>0</v>
      </c>
      <c r="BF831" s="135">
        <f t="shared" si="55"/>
        <v>0</v>
      </c>
      <c r="BG831" s="135">
        <f t="shared" si="56"/>
        <v>0</v>
      </c>
      <c r="BH831" s="135">
        <f t="shared" si="57"/>
        <v>0</v>
      </c>
      <c r="BI831" s="135">
        <f t="shared" si="58"/>
        <v>0</v>
      </c>
      <c r="BJ831" s="18" t="s">
        <v>78</v>
      </c>
      <c r="BK831" s="135">
        <f t="shared" si="59"/>
        <v>0</v>
      </c>
      <c r="BL831" s="18" t="s">
        <v>272</v>
      </c>
      <c r="BM831" s="134" t="s">
        <v>1460</v>
      </c>
    </row>
    <row r="832" spans="2:65" s="1" customFormat="1" ht="16.5" customHeight="1">
      <c r="B832" s="33"/>
      <c r="C832" s="123" t="s">
        <v>1461</v>
      </c>
      <c r="D832" s="123" t="s">
        <v>156</v>
      </c>
      <c r="E832" s="124" t="s">
        <v>1462</v>
      </c>
      <c r="F832" s="125" t="s">
        <v>1409</v>
      </c>
      <c r="G832" s="126" t="s">
        <v>1410</v>
      </c>
      <c r="H832" s="171"/>
      <c r="I832" s="128"/>
      <c r="J832" s="129">
        <f t="shared" si="50"/>
        <v>0</v>
      </c>
      <c r="K832" s="125" t="s">
        <v>19</v>
      </c>
      <c r="L832" s="33"/>
      <c r="M832" s="130" t="s">
        <v>19</v>
      </c>
      <c r="N832" s="131" t="s">
        <v>44</v>
      </c>
      <c r="P832" s="132">
        <f t="shared" si="51"/>
        <v>0</v>
      </c>
      <c r="Q832" s="132">
        <v>0</v>
      </c>
      <c r="R832" s="132">
        <f t="shared" si="52"/>
        <v>0</v>
      </c>
      <c r="S832" s="132">
        <v>0</v>
      </c>
      <c r="T832" s="133">
        <f t="shared" si="53"/>
        <v>0</v>
      </c>
      <c r="AR832" s="134" t="s">
        <v>272</v>
      </c>
      <c r="AT832" s="134" t="s">
        <v>156</v>
      </c>
      <c r="AU832" s="134" t="s">
        <v>80</v>
      </c>
      <c r="AY832" s="18" t="s">
        <v>153</v>
      </c>
      <c r="BE832" s="135">
        <f t="shared" si="54"/>
        <v>0</v>
      </c>
      <c r="BF832" s="135">
        <f t="shared" si="55"/>
        <v>0</v>
      </c>
      <c r="BG832" s="135">
        <f t="shared" si="56"/>
        <v>0</v>
      </c>
      <c r="BH832" s="135">
        <f t="shared" si="57"/>
        <v>0</v>
      </c>
      <c r="BI832" s="135">
        <f t="shared" si="58"/>
        <v>0</v>
      </c>
      <c r="BJ832" s="18" t="s">
        <v>78</v>
      </c>
      <c r="BK832" s="135">
        <f t="shared" si="59"/>
        <v>0</v>
      </c>
      <c r="BL832" s="18" t="s">
        <v>272</v>
      </c>
      <c r="BM832" s="134" t="s">
        <v>1463</v>
      </c>
    </row>
    <row r="833" spans="2:65" s="11" customFormat="1" ht="20.85" customHeight="1">
      <c r="B833" s="111"/>
      <c r="D833" s="112" t="s">
        <v>72</v>
      </c>
      <c r="E833" s="121" t="s">
        <v>1464</v>
      </c>
      <c r="F833" s="121" t="s">
        <v>1465</v>
      </c>
      <c r="I833" s="114"/>
      <c r="J833" s="122">
        <f>BK833</f>
        <v>0</v>
      </c>
      <c r="L833" s="111"/>
      <c r="M833" s="116"/>
      <c r="P833" s="117">
        <f>SUM(P834:P836)</f>
        <v>0</v>
      </c>
      <c r="R833" s="117">
        <f>SUM(R834:R836)</f>
        <v>0</v>
      </c>
      <c r="T833" s="118">
        <f>SUM(T834:T836)</f>
        <v>0</v>
      </c>
      <c r="AR833" s="112" t="s">
        <v>78</v>
      </c>
      <c r="AT833" s="119" t="s">
        <v>72</v>
      </c>
      <c r="AU833" s="119" t="s">
        <v>80</v>
      </c>
      <c r="AY833" s="112" t="s">
        <v>153</v>
      </c>
      <c r="BK833" s="120">
        <f>SUM(BK834:BK836)</f>
        <v>0</v>
      </c>
    </row>
    <row r="834" spans="2:65" s="1" customFormat="1" ht="16.5" customHeight="1">
      <c r="B834" s="33"/>
      <c r="C834" s="123" t="s">
        <v>1466</v>
      </c>
      <c r="D834" s="123" t="s">
        <v>156</v>
      </c>
      <c r="E834" s="124" t="s">
        <v>1467</v>
      </c>
      <c r="F834" s="125" t="s">
        <v>1468</v>
      </c>
      <c r="G834" s="126" t="s">
        <v>426</v>
      </c>
      <c r="H834" s="127">
        <v>10</v>
      </c>
      <c r="I834" s="128"/>
      <c r="J834" s="129">
        <f>ROUND(I834*H834,2)</f>
        <v>0</v>
      </c>
      <c r="K834" s="125" t="s">
        <v>19</v>
      </c>
      <c r="L834" s="33"/>
      <c r="M834" s="130" t="s">
        <v>19</v>
      </c>
      <c r="N834" s="131" t="s">
        <v>44</v>
      </c>
      <c r="P834" s="132">
        <f>O834*H834</f>
        <v>0</v>
      </c>
      <c r="Q834" s="132">
        <v>0</v>
      </c>
      <c r="R834" s="132">
        <f>Q834*H834</f>
        <v>0</v>
      </c>
      <c r="S834" s="132">
        <v>0</v>
      </c>
      <c r="T834" s="133">
        <f>S834*H834</f>
        <v>0</v>
      </c>
      <c r="AR834" s="134" t="s">
        <v>161</v>
      </c>
      <c r="AT834" s="134" t="s">
        <v>156</v>
      </c>
      <c r="AU834" s="134" t="s">
        <v>154</v>
      </c>
      <c r="AY834" s="18" t="s">
        <v>153</v>
      </c>
      <c r="BE834" s="135">
        <f>IF(N834="základní",J834,0)</f>
        <v>0</v>
      </c>
      <c r="BF834" s="135">
        <f>IF(N834="snížená",J834,0)</f>
        <v>0</v>
      </c>
      <c r="BG834" s="135">
        <f>IF(N834="zákl. přenesená",J834,0)</f>
        <v>0</v>
      </c>
      <c r="BH834" s="135">
        <f>IF(N834="sníž. přenesená",J834,0)</f>
        <v>0</v>
      </c>
      <c r="BI834" s="135">
        <f>IF(N834="nulová",J834,0)</f>
        <v>0</v>
      </c>
      <c r="BJ834" s="18" t="s">
        <v>78</v>
      </c>
      <c r="BK834" s="135">
        <f>ROUND(I834*H834,2)</f>
        <v>0</v>
      </c>
      <c r="BL834" s="18" t="s">
        <v>161</v>
      </c>
      <c r="BM834" s="134" t="s">
        <v>1469</v>
      </c>
    </row>
    <row r="835" spans="2:65" s="1" customFormat="1" ht="24.15" customHeight="1">
      <c r="B835" s="33"/>
      <c r="C835" s="123" t="s">
        <v>1470</v>
      </c>
      <c r="D835" s="123" t="s">
        <v>156</v>
      </c>
      <c r="E835" s="124" t="s">
        <v>1471</v>
      </c>
      <c r="F835" s="125" t="s">
        <v>1472</v>
      </c>
      <c r="G835" s="126" t="s">
        <v>1473</v>
      </c>
      <c r="H835" s="127">
        <v>5</v>
      </c>
      <c r="I835" s="128"/>
      <c r="J835" s="129">
        <f>ROUND(I835*H835,2)</f>
        <v>0</v>
      </c>
      <c r="K835" s="125" t="s">
        <v>19</v>
      </c>
      <c r="L835" s="33"/>
      <c r="M835" s="130" t="s">
        <v>19</v>
      </c>
      <c r="N835" s="131" t="s">
        <v>44</v>
      </c>
      <c r="P835" s="132">
        <f>O835*H835</f>
        <v>0</v>
      </c>
      <c r="Q835" s="132">
        <v>0</v>
      </c>
      <c r="R835" s="132">
        <f>Q835*H835</f>
        <v>0</v>
      </c>
      <c r="S835" s="132">
        <v>0</v>
      </c>
      <c r="T835" s="133">
        <f>S835*H835</f>
        <v>0</v>
      </c>
      <c r="AR835" s="134" t="s">
        <v>161</v>
      </c>
      <c r="AT835" s="134" t="s">
        <v>156</v>
      </c>
      <c r="AU835" s="134" t="s">
        <v>154</v>
      </c>
      <c r="AY835" s="18" t="s">
        <v>153</v>
      </c>
      <c r="BE835" s="135">
        <f>IF(N835="základní",J835,0)</f>
        <v>0</v>
      </c>
      <c r="BF835" s="135">
        <f>IF(N835="snížená",J835,0)</f>
        <v>0</v>
      </c>
      <c r="BG835" s="135">
        <f>IF(N835="zákl. přenesená",J835,0)</f>
        <v>0</v>
      </c>
      <c r="BH835" s="135">
        <f>IF(N835="sníž. přenesená",J835,0)</f>
        <v>0</v>
      </c>
      <c r="BI835" s="135">
        <f>IF(N835="nulová",J835,0)</f>
        <v>0</v>
      </c>
      <c r="BJ835" s="18" t="s">
        <v>78</v>
      </c>
      <c r="BK835" s="135">
        <f>ROUND(I835*H835,2)</f>
        <v>0</v>
      </c>
      <c r="BL835" s="18" t="s">
        <v>161</v>
      </c>
      <c r="BM835" s="134" t="s">
        <v>1474</v>
      </c>
    </row>
    <row r="836" spans="2:65" s="1" customFormat="1" ht="16.5" customHeight="1">
      <c r="B836" s="33"/>
      <c r="C836" s="123" t="s">
        <v>1475</v>
      </c>
      <c r="D836" s="123" t="s">
        <v>156</v>
      </c>
      <c r="E836" s="124" t="s">
        <v>1476</v>
      </c>
      <c r="F836" s="125" t="s">
        <v>1477</v>
      </c>
      <c r="G836" s="126" t="s">
        <v>426</v>
      </c>
      <c r="H836" s="127">
        <v>5</v>
      </c>
      <c r="I836" s="128"/>
      <c r="J836" s="129">
        <f>ROUND(I836*H836,2)</f>
        <v>0</v>
      </c>
      <c r="K836" s="125" t="s">
        <v>19</v>
      </c>
      <c r="L836" s="33"/>
      <c r="M836" s="130" t="s">
        <v>19</v>
      </c>
      <c r="N836" s="131" t="s">
        <v>44</v>
      </c>
      <c r="P836" s="132">
        <f>O836*H836</f>
        <v>0</v>
      </c>
      <c r="Q836" s="132">
        <v>0</v>
      </c>
      <c r="R836" s="132">
        <f>Q836*H836</f>
        <v>0</v>
      </c>
      <c r="S836" s="132">
        <v>0</v>
      </c>
      <c r="T836" s="133">
        <f>S836*H836</f>
        <v>0</v>
      </c>
      <c r="AR836" s="134" t="s">
        <v>161</v>
      </c>
      <c r="AT836" s="134" t="s">
        <v>156</v>
      </c>
      <c r="AU836" s="134" t="s">
        <v>154</v>
      </c>
      <c r="AY836" s="18" t="s">
        <v>153</v>
      </c>
      <c r="BE836" s="135">
        <f>IF(N836="základní",J836,0)</f>
        <v>0</v>
      </c>
      <c r="BF836" s="135">
        <f>IF(N836="snížená",J836,0)</f>
        <v>0</v>
      </c>
      <c r="BG836" s="135">
        <f>IF(N836="zákl. přenesená",J836,0)</f>
        <v>0</v>
      </c>
      <c r="BH836" s="135">
        <f>IF(N836="sníž. přenesená",J836,0)</f>
        <v>0</v>
      </c>
      <c r="BI836" s="135">
        <f>IF(N836="nulová",J836,0)</f>
        <v>0</v>
      </c>
      <c r="BJ836" s="18" t="s">
        <v>78</v>
      </c>
      <c r="BK836" s="135">
        <f>ROUND(I836*H836,2)</f>
        <v>0</v>
      </c>
      <c r="BL836" s="18" t="s">
        <v>161</v>
      </c>
      <c r="BM836" s="134" t="s">
        <v>1478</v>
      </c>
    </row>
    <row r="837" spans="2:65" s="11" customFormat="1" ht="22.95" customHeight="1">
      <c r="B837" s="111"/>
      <c r="D837" s="112" t="s">
        <v>72</v>
      </c>
      <c r="E837" s="121" t="s">
        <v>1479</v>
      </c>
      <c r="F837" s="121" t="s">
        <v>1480</v>
      </c>
      <c r="I837" s="114"/>
      <c r="J837" s="122">
        <f>BK837</f>
        <v>0</v>
      </c>
      <c r="L837" s="111"/>
      <c r="M837" s="116"/>
      <c r="P837" s="117">
        <f>SUM(P838:P869)</f>
        <v>0</v>
      </c>
      <c r="R837" s="117">
        <f>SUM(R838:R869)</f>
        <v>0</v>
      </c>
      <c r="T837" s="118">
        <f>SUM(T838:T869)</f>
        <v>6.0480000000000018</v>
      </c>
      <c r="AR837" s="112" t="s">
        <v>80</v>
      </c>
      <c r="AT837" s="119" t="s">
        <v>72</v>
      </c>
      <c r="AU837" s="119" t="s">
        <v>78</v>
      </c>
      <c r="AY837" s="112" t="s">
        <v>153</v>
      </c>
      <c r="BK837" s="120">
        <f>SUM(BK838:BK869)</f>
        <v>0</v>
      </c>
    </row>
    <row r="838" spans="2:65" s="1" customFormat="1" ht="33" customHeight="1">
      <c r="B838" s="33"/>
      <c r="C838" s="123" t="s">
        <v>1481</v>
      </c>
      <c r="D838" s="123" t="s">
        <v>156</v>
      </c>
      <c r="E838" s="124" t="s">
        <v>1482</v>
      </c>
      <c r="F838" s="125" t="s">
        <v>1483</v>
      </c>
      <c r="G838" s="126" t="s">
        <v>981</v>
      </c>
      <c r="H838" s="127">
        <v>1</v>
      </c>
      <c r="I838" s="128"/>
      <c r="J838" s="129">
        <f>ROUND(I838*H838,2)</f>
        <v>0</v>
      </c>
      <c r="K838" s="125" t="s">
        <v>19</v>
      </c>
      <c r="L838" s="33"/>
      <c r="M838" s="130" t="s">
        <v>19</v>
      </c>
      <c r="N838" s="131" t="s">
        <v>44</v>
      </c>
      <c r="P838" s="132">
        <f>O838*H838</f>
        <v>0</v>
      </c>
      <c r="Q838" s="132">
        <v>0</v>
      </c>
      <c r="R838" s="132">
        <f>Q838*H838</f>
        <v>0</v>
      </c>
      <c r="S838" s="132">
        <v>0.432</v>
      </c>
      <c r="T838" s="133">
        <f>S838*H838</f>
        <v>0.432</v>
      </c>
      <c r="AR838" s="134" t="s">
        <v>272</v>
      </c>
      <c r="AT838" s="134" t="s">
        <v>156</v>
      </c>
      <c r="AU838" s="134" t="s">
        <v>80</v>
      </c>
      <c r="AY838" s="18" t="s">
        <v>153</v>
      </c>
      <c r="BE838" s="135">
        <f>IF(N838="základní",J838,0)</f>
        <v>0</v>
      </c>
      <c r="BF838" s="135">
        <f>IF(N838="snížená",J838,0)</f>
        <v>0</v>
      </c>
      <c r="BG838" s="135">
        <f>IF(N838="zákl. přenesená",J838,0)</f>
        <v>0</v>
      </c>
      <c r="BH838" s="135">
        <f>IF(N838="sníž. přenesená",J838,0)</f>
        <v>0</v>
      </c>
      <c r="BI838" s="135">
        <f>IF(N838="nulová",J838,0)</f>
        <v>0</v>
      </c>
      <c r="BJ838" s="18" t="s">
        <v>78</v>
      </c>
      <c r="BK838" s="135">
        <f>ROUND(I838*H838,2)</f>
        <v>0</v>
      </c>
      <c r="BL838" s="18" t="s">
        <v>272</v>
      </c>
      <c r="BM838" s="134" t="s">
        <v>1484</v>
      </c>
    </row>
    <row r="839" spans="2:65" s="13" customFormat="1">
      <c r="B839" s="147"/>
      <c r="D839" s="141" t="s">
        <v>165</v>
      </c>
      <c r="E839" s="148" t="s">
        <v>19</v>
      </c>
      <c r="F839" s="149" t="s">
        <v>78</v>
      </c>
      <c r="H839" s="150">
        <v>1</v>
      </c>
      <c r="I839" s="151"/>
      <c r="L839" s="147"/>
      <c r="M839" s="152"/>
      <c r="T839" s="153"/>
      <c r="AT839" s="148" t="s">
        <v>165</v>
      </c>
      <c r="AU839" s="148" t="s">
        <v>80</v>
      </c>
      <c r="AV839" s="13" t="s">
        <v>80</v>
      </c>
      <c r="AW839" s="13" t="s">
        <v>33</v>
      </c>
      <c r="AX839" s="13" t="s">
        <v>78</v>
      </c>
      <c r="AY839" s="148" t="s">
        <v>153</v>
      </c>
    </row>
    <row r="840" spans="2:65" s="1" customFormat="1" ht="24.15" customHeight="1">
      <c r="B840" s="33"/>
      <c r="C840" s="123" t="s">
        <v>1485</v>
      </c>
      <c r="D840" s="123" t="s">
        <v>156</v>
      </c>
      <c r="E840" s="124" t="s">
        <v>1486</v>
      </c>
      <c r="F840" s="125" t="s">
        <v>1487</v>
      </c>
      <c r="G840" s="126" t="s">
        <v>981</v>
      </c>
      <c r="H840" s="127">
        <v>1</v>
      </c>
      <c r="I840" s="128"/>
      <c r="J840" s="129">
        <f>ROUND(I840*H840,2)</f>
        <v>0</v>
      </c>
      <c r="K840" s="125" t="s">
        <v>19</v>
      </c>
      <c r="L840" s="33"/>
      <c r="M840" s="130" t="s">
        <v>19</v>
      </c>
      <c r="N840" s="131" t="s">
        <v>44</v>
      </c>
      <c r="P840" s="132">
        <f>O840*H840</f>
        <v>0</v>
      </c>
      <c r="Q840" s="132">
        <v>0</v>
      </c>
      <c r="R840" s="132">
        <f>Q840*H840</f>
        <v>0</v>
      </c>
      <c r="S840" s="132">
        <v>0.432</v>
      </c>
      <c r="T840" s="133">
        <f>S840*H840</f>
        <v>0.432</v>
      </c>
      <c r="AR840" s="134" t="s">
        <v>272</v>
      </c>
      <c r="AT840" s="134" t="s">
        <v>156</v>
      </c>
      <c r="AU840" s="134" t="s">
        <v>80</v>
      </c>
      <c r="AY840" s="18" t="s">
        <v>153</v>
      </c>
      <c r="BE840" s="135">
        <f>IF(N840="základní",J840,0)</f>
        <v>0</v>
      </c>
      <c r="BF840" s="135">
        <f>IF(N840="snížená",J840,0)</f>
        <v>0</v>
      </c>
      <c r="BG840" s="135">
        <f>IF(N840="zákl. přenesená",J840,0)</f>
        <v>0</v>
      </c>
      <c r="BH840" s="135">
        <f>IF(N840="sníž. přenesená",J840,0)</f>
        <v>0</v>
      </c>
      <c r="BI840" s="135">
        <f>IF(N840="nulová",J840,0)</f>
        <v>0</v>
      </c>
      <c r="BJ840" s="18" t="s">
        <v>78</v>
      </c>
      <c r="BK840" s="135">
        <f>ROUND(I840*H840,2)</f>
        <v>0</v>
      </c>
      <c r="BL840" s="18" t="s">
        <v>272</v>
      </c>
      <c r="BM840" s="134" t="s">
        <v>1488</v>
      </c>
    </row>
    <row r="841" spans="2:65" s="13" customFormat="1">
      <c r="B841" s="147"/>
      <c r="D841" s="141" t="s">
        <v>165</v>
      </c>
      <c r="E841" s="148" t="s">
        <v>19</v>
      </c>
      <c r="F841" s="149" t="s">
        <v>78</v>
      </c>
      <c r="H841" s="150">
        <v>1</v>
      </c>
      <c r="I841" s="151"/>
      <c r="L841" s="147"/>
      <c r="M841" s="152"/>
      <c r="T841" s="153"/>
      <c r="AT841" s="148" t="s">
        <v>165</v>
      </c>
      <c r="AU841" s="148" t="s">
        <v>80</v>
      </c>
      <c r="AV841" s="13" t="s">
        <v>80</v>
      </c>
      <c r="AW841" s="13" t="s">
        <v>33</v>
      </c>
      <c r="AX841" s="13" t="s">
        <v>78</v>
      </c>
      <c r="AY841" s="148" t="s">
        <v>153</v>
      </c>
    </row>
    <row r="842" spans="2:65" s="1" customFormat="1" ht="37.950000000000003" customHeight="1">
      <c r="B842" s="33"/>
      <c r="C842" s="123" t="s">
        <v>1489</v>
      </c>
      <c r="D842" s="123" t="s">
        <v>156</v>
      </c>
      <c r="E842" s="124" t="s">
        <v>1490</v>
      </c>
      <c r="F842" s="125" t="s">
        <v>1491</v>
      </c>
      <c r="G842" s="126" t="s">
        <v>981</v>
      </c>
      <c r="H842" s="127">
        <v>1</v>
      </c>
      <c r="I842" s="128"/>
      <c r="J842" s="129">
        <f>ROUND(I842*H842,2)</f>
        <v>0</v>
      </c>
      <c r="K842" s="125" t="s">
        <v>19</v>
      </c>
      <c r="L842" s="33"/>
      <c r="M842" s="130" t="s">
        <v>19</v>
      </c>
      <c r="N842" s="131" t="s">
        <v>44</v>
      </c>
      <c r="P842" s="132">
        <f>O842*H842</f>
        <v>0</v>
      </c>
      <c r="Q842" s="132">
        <v>0</v>
      </c>
      <c r="R842" s="132">
        <f>Q842*H842</f>
        <v>0</v>
      </c>
      <c r="S842" s="132">
        <v>0.432</v>
      </c>
      <c r="T842" s="133">
        <f>S842*H842</f>
        <v>0.432</v>
      </c>
      <c r="AR842" s="134" t="s">
        <v>272</v>
      </c>
      <c r="AT842" s="134" t="s">
        <v>156</v>
      </c>
      <c r="AU842" s="134" t="s">
        <v>80</v>
      </c>
      <c r="AY842" s="18" t="s">
        <v>153</v>
      </c>
      <c r="BE842" s="135">
        <f>IF(N842="základní",J842,0)</f>
        <v>0</v>
      </c>
      <c r="BF842" s="135">
        <f>IF(N842="snížená",J842,0)</f>
        <v>0</v>
      </c>
      <c r="BG842" s="135">
        <f>IF(N842="zákl. přenesená",J842,0)</f>
        <v>0</v>
      </c>
      <c r="BH842" s="135">
        <f>IF(N842="sníž. přenesená",J842,0)</f>
        <v>0</v>
      </c>
      <c r="BI842" s="135">
        <f>IF(N842="nulová",J842,0)</f>
        <v>0</v>
      </c>
      <c r="BJ842" s="18" t="s">
        <v>78</v>
      </c>
      <c r="BK842" s="135">
        <f>ROUND(I842*H842,2)</f>
        <v>0</v>
      </c>
      <c r="BL842" s="18" t="s">
        <v>272</v>
      </c>
      <c r="BM842" s="134" t="s">
        <v>1492</v>
      </c>
    </row>
    <row r="843" spans="2:65" s="13" customFormat="1">
      <c r="B843" s="147"/>
      <c r="D843" s="141" t="s">
        <v>165</v>
      </c>
      <c r="E843" s="148" t="s">
        <v>19</v>
      </c>
      <c r="F843" s="149" t="s">
        <v>78</v>
      </c>
      <c r="H843" s="150">
        <v>1</v>
      </c>
      <c r="I843" s="151"/>
      <c r="L843" s="147"/>
      <c r="M843" s="152"/>
      <c r="T843" s="153"/>
      <c r="AT843" s="148" t="s">
        <v>165</v>
      </c>
      <c r="AU843" s="148" t="s">
        <v>80</v>
      </c>
      <c r="AV843" s="13" t="s">
        <v>80</v>
      </c>
      <c r="AW843" s="13" t="s">
        <v>33</v>
      </c>
      <c r="AX843" s="13" t="s">
        <v>78</v>
      </c>
      <c r="AY843" s="148" t="s">
        <v>153</v>
      </c>
    </row>
    <row r="844" spans="2:65" s="1" customFormat="1" ht="16.5" customHeight="1">
      <c r="B844" s="33"/>
      <c r="C844" s="123" t="s">
        <v>1493</v>
      </c>
      <c r="D844" s="123" t="s">
        <v>156</v>
      </c>
      <c r="E844" s="124" t="s">
        <v>1494</v>
      </c>
      <c r="F844" s="125" t="s">
        <v>1495</v>
      </c>
      <c r="G844" s="126" t="s">
        <v>981</v>
      </c>
      <c r="H844" s="127">
        <v>1</v>
      </c>
      <c r="I844" s="128"/>
      <c r="J844" s="129">
        <f>ROUND(I844*H844,2)</f>
        <v>0</v>
      </c>
      <c r="K844" s="125" t="s">
        <v>19</v>
      </c>
      <c r="L844" s="33"/>
      <c r="M844" s="130" t="s">
        <v>19</v>
      </c>
      <c r="N844" s="131" t="s">
        <v>44</v>
      </c>
      <c r="P844" s="132">
        <f>O844*H844</f>
        <v>0</v>
      </c>
      <c r="Q844" s="132">
        <v>0</v>
      </c>
      <c r="R844" s="132">
        <f>Q844*H844</f>
        <v>0</v>
      </c>
      <c r="S844" s="132">
        <v>0.432</v>
      </c>
      <c r="T844" s="133">
        <f>S844*H844</f>
        <v>0.432</v>
      </c>
      <c r="AR844" s="134" t="s">
        <v>272</v>
      </c>
      <c r="AT844" s="134" t="s">
        <v>156</v>
      </c>
      <c r="AU844" s="134" t="s">
        <v>80</v>
      </c>
      <c r="AY844" s="18" t="s">
        <v>153</v>
      </c>
      <c r="BE844" s="135">
        <f>IF(N844="základní",J844,0)</f>
        <v>0</v>
      </c>
      <c r="BF844" s="135">
        <f>IF(N844="snížená",J844,0)</f>
        <v>0</v>
      </c>
      <c r="BG844" s="135">
        <f>IF(N844="zákl. přenesená",J844,0)</f>
        <v>0</v>
      </c>
      <c r="BH844" s="135">
        <f>IF(N844="sníž. přenesená",J844,0)</f>
        <v>0</v>
      </c>
      <c r="BI844" s="135">
        <f>IF(N844="nulová",J844,0)</f>
        <v>0</v>
      </c>
      <c r="BJ844" s="18" t="s">
        <v>78</v>
      </c>
      <c r="BK844" s="135">
        <f>ROUND(I844*H844,2)</f>
        <v>0</v>
      </c>
      <c r="BL844" s="18" t="s">
        <v>272</v>
      </c>
      <c r="BM844" s="134" t="s">
        <v>1496</v>
      </c>
    </row>
    <row r="845" spans="2:65" s="13" customFormat="1">
      <c r="B845" s="147"/>
      <c r="D845" s="141" t="s">
        <v>165</v>
      </c>
      <c r="E845" s="148" t="s">
        <v>19</v>
      </c>
      <c r="F845" s="149" t="s">
        <v>78</v>
      </c>
      <c r="H845" s="150">
        <v>1</v>
      </c>
      <c r="I845" s="151"/>
      <c r="L845" s="147"/>
      <c r="M845" s="152"/>
      <c r="T845" s="153"/>
      <c r="AT845" s="148" t="s">
        <v>165</v>
      </c>
      <c r="AU845" s="148" t="s">
        <v>80</v>
      </c>
      <c r="AV845" s="13" t="s">
        <v>80</v>
      </c>
      <c r="AW845" s="13" t="s">
        <v>33</v>
      </c>
      <c r="AX845" s="13" t="s">
        <v>78</v>
      </c>
      <c r="AY845" s="148" t="s">
        <v>153</v>
      </c>
    </row>
    <row r="846" spans="2:65" s="1" customFormat="1" ht="24.15" customHeight="1">
      <c r="B846" s="33"/>
      <c r="C846" s="123" t="s">
        <v>1497</v>
      </c>
      <c r="D846" s="123" t="s">
        <v>156</v>
      </c>
      <c r="E846" s="124" t="s">
        <v>1498</v>
      </c>
      <c r="F846" s="125" t="s">
        <v>1499</v>
      </c>
      <c r="G846" s="126" t="s">
        <v>981</v>
      </c>
      <c r="H846" s="127">
        <v>1</v>
      </c>
      <c r="I846" s="128"/>
      <c r="J846" s="129">
        <f>ROUND(I846*H846,2)</f>
        <v>0</v>
      </c>
      <c r="K846" s="125" t="s">
        <v>19</v>
      </c>
      <c r="L846" s="33"/>
      <c r="M846" s="130" t="s">
        <v>19</v>
      </c>
      <c r="N846" s="131" t="s">
        <v>44</v>
      </c>
      <c r="P846" s="132">
        <f>O846*H846</f>
        <v>0</v>
      </c>
      <c r="Q846" s="132">
        <v>0</v>
      </c>
      <c r="R846" s="132">
        <f>Q846*H846</f>
        <v>0</v>
      </c>
      <c r="S846" s="132">
        <v>0.432</v>
      </c>
      <c r="T846" s="133">
        <f>S846*H846</f>
        <v>0.432</v>
      </c>
      <c r="AR846" s="134" t="s">
        <v>272</v>
      </c>
      <c r="AT846" s="134" t="s">
        <v>156</v>
      </c>
      <c r="AU846" s="134" t="s">
        <v>80</v>
      </c>
      <c r="AY846" s="18" t="s">
        <v>153</v>
      </c>
      <c r="BE846" s="135">
        <f>IF(N846="základní",J846,0)</f>
        <v>0</v>
      </c>
      <c r="BF846" s="135">
        <f>IF(N846="snížená",J846,0)</f>
        <v>0</v>
      </c>
      <c r="BG846" s="135">
        <f>IF(N846="zákl. přenesená",J846,0)</f>
        <v>0</v>
      </c>
      <c r="BH846" s="135">
        <f>IF(N846="sníž. přenesená",J846,0)</f>
        <v>0</v>
      </c>
      <c r="BI846" s="135">
        <f>IF(N846="nulová",J846,0)</f>
        <v>0</v>
      </c>
      <c r="BJ846" s="18" t="s">
        <v>78</v>
      </c>
      <c r="BK846" s="135">
        <f>ROUND(I846*H846,2)</f>
        <v>0</v>
      </c>
      <c r="BL846" s="18" t="s">
        <v>272</v>
      </c>
      <c r="BM846" s="134" t="s">
        <v>1500</v>
      </c>
    </row>
    <row r="847" spans="2:65" s="12" customFormat="1" ht="30.6">
      <c r="B847" s="140"/>
      <c r="D847" s="141" t="s">
        <v>165</v>
      </c>
      <c r="E847" s="142" t="s">
        <v>19</v>
      </c>
      <c r="F847" s="143" t="s">
        <v>1501</v>
      </c>
      <c r="H847" s="142" t="s">
        <v>19</v>
      </c>
      <c r="I847" s="144"/>
      <c r="L847" s="140"/>
      <c r="M847" s="145"/>
      <c r="T847" s="146"/>
      <c r="AT847" s="142" t="s">
        <v>165</v>
      </c>
      <c r="AU847" s="142" t="s">
        <v>80</v>
      </c>
      <c r="AV847" s="12" t="s">
        <v>78</v>
      </c>
      <c r="AW847" s="12" t="s">
        <v>33</v>
      </c>
      <c r="AX847" s="12" t="s">
        <v>73</v>
      </c>
      <c r="AY847" s="142" t="s">
        <v>153</v>
      </c>
    </row>
    <row r="848" spans="2:65" s="12" customFormat="1" ht="30.6">
      <c r="B848" s="140"/>
      <c r="D848" s="141" t="s">
        <v>165</v>
      </c>
      <c r="E848" s="142" t="s">
        <v>19</v>
      </c>
      <c r="F848" s="143" t="s">
        <v>1502</v>
      </c>
      <c r="H848" s="142" t="s">
        <v>19</v>
      </c>
      <c r="I848" s="144"/>
      <c r="L848" s="140"/>
      <c r="M848" s="145"/>
      <c r="T848" s="146"/>
      <c r="AT848" s="142" t="s">
        <v>165</v>
      </c>
      <c r="AU848" s="142" t="s">
        <v>80</v>
      </c>
      <c r="AV848" s="12" t="s">
        <v>78</v>
      </c>
      <c r="AW848" s="12" t="s">
        <v>33</v>
      </c>
      <c r="AX848" s="12" t="s">
        <v>73</v>
      </c>
      <c r="AY848" s="142" t="s">
        <v>153</v>
      </c>
    </row>
    <row r="849" spans="2:65" s="12" customFormat="1" ht="30.6">
      <c r="B849" s="140"/>
      <c r="D849" s="141" t="s">
        <v>165</v>
      </c>
      <c r="E849" s="142" t="s">
        <v>19</v>
      </c>
      <c r="F849" s="143" t="s">
        <v>1503</v>
      </c>
      <c r="H849" s="142" t="s">
        <v>19</v>
      </c>
      <c r="I849" s="144"/>
      <c r="L849" s="140"/>
      <c r="M849" s="145"/>
      <c r="T849" s="146"/>
      <c r="AT849" s="142" t="s">
        <v>165</v>
      </c>
      <c r="AU849" s="142" t="s">
        <v>80</v>
      </c>
      <c r="AV849" s="12" t="s">
        <v>78</v>
      </c>
      <c r="AW849" s="12" t="s">
        <v>33</v>
      </c>
      <c r="AX849" s="12" t="s">
        <v>73</v>
      </c>
      <c r="AY849" s="142" t="s">
        <v>153</v>
      </c>
    </row>
    <row r="850" spans="2:65" s="12" customFormat="1" ht="30.6">
      <c r="B850" s="140"/>
      <c r="D850" s="141" t="s">
        <v>165</v>
      </c>
      <c r="E850" s="142" t="s">
        <v>19</v>
      </c>
      <c r="F850" s="143" t="s">
        <v>1504</v>
      </c>
      <c r="H850" s="142" t="s">
        <v>19</v>
      </c>
      <c r="I850" s="144"/>
      <c r="L850" s="140"/>
      <c r="M850" s="145"/>
      <c r="T850" s="146"/>
      <c r="AT850" s="142" t="s">
        <v>165</v>
      </c>
      <c r="AU850" s="142" t="s">
        <v>80</v>
      </c>
      <c r="AV850" s="12" t="s">
        <v>78</v>
      </c>
      <c r="AW850" s="12" t="s">
        <v>33</v>
      </c>
      <c r="AX850" s="12" t="s">
        <v>73</v>
      </c>
      <c r="AY850" s="142" t="s">
        <v>153</v>
      </c>
    </row>
    <row r="851" spans="2:65" s="13" customFormat="1">
      <c r="B851" s="147"/>
      <c r="D851" s="141" t="s">
        <v>165</v>
      </c>
      <c r="E851" s="148" t="s">
        <v>19</v>
      </c>
      <c r="F851" s="149" t="s">
        <v>78</v>
      </c>
      <c r="H851" s="150">
        <v>1</v>
      </c>
      <c r="I851" s="151"/>
      <c r="L851" s="147"/>
      <c r="M851" s="152"/>
      <c r="T851" s="153"/>
      <c r="AT851" s="148" t="s">
        <v>165</v>
      </c>
      <c r="AU851" s="148" t="s">
        <v>80</v>
      </c>
      <c r="AV851" s="13" t="s">
        <v>80</v>
      </c>
      <c r="AW851" s="13" t="s">
        <v>33</v>
      </c>
      <c r="AX851" s="13" t="s">
        <v>78</v>
      </c>
      <c r="AY851" s="148" t="s">
        <v>153</v>
      </c>
    </row>
    <row r="852" spans="2:65" s="1" customFormat="1" ht="24.15" customHeight="1">
      <c r="B852" s="33"/>
      <c r="C852" s="123" t="s">
        <v>1505</v>
      </c>
      <c r="D852" s="123" t="s">
        <v>156</v>
      </c>
      <c r="E852" s="124" t="s">
        <v>1506</v>
      </c>
      <c r="F852" s="125" t="s">
        <v>1507</v>
      </c>
      <c r="G852" s="126" t="s">
        <v>981</v>
      </c>
      <c r="H852" s="127">
        <v>1</v>
      </c>
      <c r="I852" s="128"/>
      <c r="J852" s="129">
        <f>ROUND(I852*H852,2)</f>
        <v>0</v>
      </c>
      <c r="K852" s="125" t="s">
        <v>19</v>
      </c>
      <c r="L852" s="33"/>
      <c r="M852" s="130" t="s">
        <v>19</v>
      </c>
      <c r="N852" s="131" t="s">
        <v>44</v>
      </c>
      <c r="P852" s="132">
        <f>O852*H852</f>
        <v>0</v>
      </c>
      <c r="Q852" s="132">
        <v>0</v>
      </c>
      <c r="R852" s="132">
        <f>Q852*H852</f>
        <v>0</v>
      </c>
      <c r="S852" s="132">
        <v>0.432</v>
      </c>
      <c r="T852" s="133">
        <f>S852*H852</f>
        <v>0.432</v>
      </c>
      <c r="AR852" s="134" t="s">
        <v>272</v>
      </c>
      <c r="AT852" s="134" t="s">
        <v>156</v>
      </c>
      <c r="AU852" s="134" t="s">
        <v>80</v>
      </c>
      <c r="AY852" s="18" t="s">
        <v>153</v>
      </c>
      <c r="BE852" s="135">
        <f>IF(N852="základní",J852,0)</f>
        <v>0</v>
      </c>
      <c r="BF852" s="135">
        <f>IF(N852="snížená",J852,0)</f>
        <v>0</v>
      </c>
      <c r="BG852" s="135">
        <f>IF(N852="zákl. přenesená",J852,0)</f>
        <v>0</v>
      </c>
      <c r="BH852" s="135">
        <f>IF(N852="sníž. přenesená",J852,0)</f>
        <v>0</v>
      </c>
      <c r="BI852" s="135">
        <f>IF(N852="nulová",J852,0)</f>
        <v>0</v>
      </c>
      <c r="BJ852" s="18" t="s">
        <v>78</v>
      </c>
      <c r="BK852" s="135">
        <f>ROUND(I852*H852,2)</f>
        <v>0</v>
      </c>
      <c r="BL852" s="18" t="s">
        <v>272</v>
      </c>
      <c r="BM852" s="134" t="s">
        <v>1508</v>
      </c>
    </row>
    <row r="853" spans="2:65" s="13" customFormat="1">
      <c r="B853" s="147"/>
      <c r="D853" s="141" t="s">
        <v>165</v>
      </c>
      <c r="E853" s="148" t="s">
        <v>19</v>
      </c>
      <c r="F853" s="149" t="s">
        <v>78</v>
      </c>
      <c r="H853" s="150">
        <v>1</v>
      </c>
      <c r="I853" s="151"/>
      <c r="L853" s="147"/>
      <c r="M853" s="152"/>
      <c r="T853" s="153"/>
      <c r="AT853" s="148" t="s">
        <v>165</v>
      </c>
      <c r="AU853" s="148" t="s">
        <v>80</v>
      </c>
      <c r="AV853" s="13" t="s">
        <v>80</v>
      </c>
      <c r="AW853" s="13" t="s">
        <v>33</v>
      </c>
      <c r="AX853" s="13" t="s">
        <v>78</v>
      </c>
      <c r="AY853" s="148" t="s">
        <v>153</v>
      </c>
    </row>
    <row r="854" spans="2:65" s="1" customFormat="1" ht="16.5" customHeight="1">
      <c r="B854" s="33"/>
      <c r="C854" s="123" t="s">
        <v>1509</v>
      </c>
      <c r="D854" s="123" t="s">
        <v>156</v>
      </c>
      <c r="E854" s="124" t="s">
        <v>1510</v>
      </c>
      <c r="F854" s="125" t="s">
        <v>1511</v>
      </c>
      <c r="G854" s="126" t="s">
        <v>981</v>
      </c>
      <c r="H854" s="127">
        <v>1</v>
      </c>
      <c r="I854" s="128"/>
      <c r="J854" s="129">
        <f>ROUND(I854*H854,2)</f>
        <v>0</v>
      </c>
      <c r="K854" s="125" t="s">
        <v>19</v>
      </c>
      <c r="L854" s="33"/>
      <c r="M854" s="130" t="s">
        <v>19</v>
      </c>
      <c r="N854" s="131" t="s">
        <v>44</v>
      </c>
      <c r="P854" s="132">
        <f>O854*H854</f>
        <v>0</v>
      </c>
      <c r="Q854" s="132">
        <v>0</v>
      </c>
      <c r="R854" s="132">
        <f>Q854*H854</f>
        <v>0</v>
      </c>
      <c r="S854" s="132">
        <v>0.432</v>
      </c>
      <c r="T854" s="133">
        <f>S854*H854</f>
        <v>0.432</v>
      </c>
      <c r="AR854" s="134" t="s">
        <v>272</v>
      </c>
      <c r="AT854" s="134" t="s">
        <v>156</v>
      </c>
      <c r="AU854" s="134" t="s">
        <v>80</v>
      </c>
      <c r="AY854" s="18" t="s">
        <v>153</v>
      </c>
      <c r="BE854" s="135">
        <f>IF(N854="základní",J854,0)</f>
        <v>0</v>
      </c>
      <c r="BF854" s="135">
        <f>IF(N854="snížená",J854,0)</f>
        <v>0</v>
      </c>
      <c r="BG854" s="135">
        <f>IF(N854="zákl. přenesená",J854,0)</f>
        <v>0</v>
      </c>
      <c r="BH854" s="135">
        <f>IF(N854="sníž. přenesená",J854,0)</f>
        <v>0</v>
      </c>
      <c r="BI854" s="135">
        <f>IF(N854="nulová",J854,0)</f>
        <v>0</v>
      </c>
      <c r="BJ854" s="18" t="s">
        <v>78</v>
      </c>
      <c r="BK854" s="135">
        <f>ROUND(I854*H854,2)</f>
        <v>0</v>
      </c>
      <c r="BL854" s="18" t="s">
        <v>272</v>
      </c>
      <c r="BM854" s="134" t="s">
        <v>1512</v>
      </c>
    </row>
    <row r="855" spans="2:65" s="13" customFormat="1">
      <c r="B855" s="147"/>
      <c r="D855" s="141" t="s">
        <v>165</v>
      </c>
      <c r="E855" s="148" t="s">
        <v>19</v>
      </c>
      <c r="F855" s="149" t="s">
        <v>78</v>
      </c>
      <c r="H855" s="150">
        <v>1</v>
      </c>
      <c r="I855" s="151"/>
      <c r="L855" s="147"/>
      <c r="M855" s="152"/>
      <c r="T855" s="153"/>
      <c r="AT855" s="148" t="s">
        <v>165</v>
      </c>
      <c r="AU855" s="148" t="s">
        <v>80</v>
      </c>
      <c r="AV855" s="13" t="s">
        <v>80</v>
      </c>
      <c r="AW855" s="13" t="s">
        <v>33</v>
      </c>
      <c r="AX855" s="13" t="s">
        <v>78</v>
      </c>
      <c r="AY855" s="148" t="s">
        <v>153</v>
      </c>
    </row>
    <row r="856" spans="2:65" s="1" customFormat="1" ht="24.15" customHeight="1">
      <c r="B856" s="33"/>
      <c r="C856" s="123" t="s">
        <v>1513</v>
      </c>
      <c r="D856" s="123" t="s">
        <v>156</v>
      </c>
      <c r="E856" s="124" t="s">
        <v>1514</v>
      </c>
      <c r="F856" s="125" t="s">
        <v>1515</v>
      </c>
      <c r="G856" s="126" t="s">
        <v>981</v>
      </c>
      <c r="H856" s="127">
        <v>1</v>
      </c>
      <c r="I856" s="128"/>
      <c r="J856" s="129">
        <f>ROUND(I856*H856,2)</f>
        <v>0</v>
      </c>
      <c r="K856" s="125" t="s">
        <v>19</v>
      </c>
      <c r="L856" s="33"/>
      <c r="M856" s="130" t="s">
        <v>19</v>
      </c>
      <c r="N856" s="131" t="s">
        <v>44</v>
      </c>
      <c r="P856" s="132">
        <f>O856*H856</f>
        <v>0</v>
      </c>
      <c r="Q856" s="132">
        <v>0</v>
      </c>
      <c r="R856" s="132">
        <f>Q856*H856</f>
        <v>0</v>
      </c>
      <c r="S856" s="132">
        <v>0.432</v>
      </c>
      <c r="T856" s="133">
        <f>S856*H856</f>
        <v>0.432</v>
      </c>
      <c r="AR856" s="134" t="s">
        <v>272</v>
      </c>
      <c r="AT856" s="134" t="s">
        <v>156</v>
      </c>
      <c r="AU856" s="134" t="s">
        <v>80</v>
      </c>
      <c r="AY856" s="18" t="s">
        <v>153</v>
      </c>
      <c r="BE856" s="135">
        <f>IF(N856="základní",J856,0)</f>
        <v>0</v>
      </c>
      <c r="BF856" s="135">
        <f>IF(N856="snížená",J856,0)</f>
        <v>0</v>
      </c>
      <c r="BG856" s="135">
        <f>IF(N856="zákl. přenesená",J856,0)</f>
        <v>0</v>
      </c>
      <c r="BH856" s="135">
        <f>IF(N856="sníž. přenesená",J856,0)</f>
        <v>0</v>
      </c>
      <c r="BI856" s="135">
        <f>IF(N856="nulová",J856,0)</f>
        <v>0</v>
      </c>
      <c r="BJ856" s="18" t="s">
        <v>78</v>
      </c>
      <c r="BK856" s="135">
        <f>ROUND(I856*H856,2)</f>
        <v>0</v>
      </c>
      <c r="BL856" s="18" t="s">
        <v>272</v>
      </c>
      <c r="BM856" s="134" t="s">
        <v>1516</v>
      </c>
    </row>
    <row r="857" spans="2:65" s="13" customFormat="1">
      <c r="B857" s="147"/>
      <c r="D857" s="141" t="s">
        <v>165</v>
      </c>
      <c r="E857" s="148" t="s">
        <v>19</v>
      </c>
      <c r="F857" s="149" t="s">
        <v>78</v>
      </c>
      <c r="H857" s="150">
        <v>1</v>
      </c>
      <c r="I857" s="151"/>
      <c r="L857" s="147"/>
      <c r="M857" s="152"/>
      <c r="T857" s="153"/>
      <c r="AT857" s="148" t="s">
        <v>165</v>
      </c>
      <c r="AU857" s="148" t="s">
        <v>80</v>
      </c>
      <c r="AV857" s="13" t="s">
        <v>80</v>
      </c>
      <c r="AW857" s="13" t="s">
        <v>33</v>
      </c>
      <c r="AX857" s="13" t="s">
        <v>78</v>
      </c>
      <c r="AY857" s="148" t="s">
        <v>153</v>
      </c>
    </row>
    <row r="858" spans="2:65" s="1" customFormat="1" ht="24.15" customHeight="1">
      <c r="B858" s="33"/>
      <c r="C858" s="123" t="s">
        <v>1517</v>
      </c>
      <c r="D858" s="123" t="s">
        <v>156</v>
      </c>
      <c r="E858" s="124" t="s">
        <v>1518</v>
      </c>
      <c r="F858" s="125" t="s">
        <v>1519</v>
      </c>
      <c r="G858" s="126" t="s">
        <v>981</v>
      </c>
      <c r="H858" s="127">
        <v>1</v>
      </c>
      <c r="I858" s="128"/>
      <c r="J858" s="129">
        <f>ROUND(I858*H858,2)</f>
        <v>0</v>
      </c>
      <c r="K858" s="125" t="s">
        <v>19</v>
      </c>
      <c r="L858" s="33"/>
      <c r="M858" s="130" t="s">
        <v>19</v>
      </c>
      <c r="N858" s="131" t="s">
        <v>44</v>
      </c>
      <c r="P858" s="132">
        <f>O858*H858</f>
        <v>0</v>
      </c>
      <c r="Q858" s="132">
        <v>0</v>
      </c>
      <c r="R858" s="132">
        <f>Q858*H858</f>
        <v>0</v>
      </c>
      <c r="S858" s="132">
        <v>0.432</v>
      </c>
      <c r="T858" s="133">
        <f>S858*H858</f>
        <v>0.432</v>
      </c>
      <c r="AR858" s="134" t="s">
        <v>272</v>
      </c>
      <c r="AT858" s="134" t="s">
        <v>156</v>
      </c>
      <c r="AU858" s="134" t="s">
        <v>80</v>
      </c>
      <c r="AY858" s="18" t="s">
        <v>153</v>
      </c>
      <c r="BE858" s="135">
        <f>IF(N858="základní",J858,0)</f>
        <v>0</v>
      </c>
      <c r="BF858" s="135">
        <f>IF(N858="snížená",J858,0)</f>
        <v>0</v>
      </c>
      <c r="BG858" s="135">
        <f>IF(N858="zákl. přenesená",J858,0)</f>
        <v>0</v>
      </c>
      <c r="BH858" s="135">
        <f>IF(N858="sníž. přenesená",J858,0)</f>
        <v>0</v>
      </c>
      <c r="BI858" s="135">
        <f>IF(N858="nulová",J858,0)</f>
        <v>0</v>
      </c>
      <c r="BJ858" s="18" t="s">
        <v>78</v>
      </c>
      <c r="BK858" s="135">
        <f>ROUND(I858*H858,2)</f>
        <v>0</v>
      </c>
      <c r="BL858" s="18" t="s">
        <v>272</v>
      </c>
      <c r="BM858" s="134" t="s">
        <v>1520</v>
      </c>
    </row>
    <row r="859" spans="2:65" s="13" customFormat="1">
      <c r="B859" s="147"/>
      <c r="D859" s="141" t="s">
        <v>165</v>
      </c>
      <c r="E859" s="148" t="s">
        <v>19</v>
      </c>
      <c r="F859" s="149" t="s">
        <v>78</v>
      </c>
      <c r="H859" s="150">
        <v>1</v>
      </c>
      <c r="I859" s="151"/>
      <c r="L859" s="147"/>
      <c r="M859" s="152"/>
      <c r="T859" s="153"/>
      <c r="AT859" s="148" t="s">
        <v>165</v>
      </c>
      <c r="AU859" s="148" t="s">
        <v>80</v>
      </c>
      <c r="AV859" s="13" t="s">
        <v>80</v>
      </c>
      <c r="AW859" s="13" t="s">
        <v>33</v>
      </c>
      <c r="AX859" s="13" t="s">
        <v>78</v>
      </c>
      <c r="AY859" s="148" t="s">
        <v>153</v>
      </c>
    </row>
    <row r="860" spans="2:65" s="1" customFormat="1" ht="24.15" customHeight="1">
      <c r="B860" s="33"/>
      <c r="C860" s="123" t="s">
        <v>1521</v>
      </c>
      <c r="D860" s="123" t="s">
        <v>156</v>
      </c>
      <c r="E860" s="124" t="s">
        <v>1522</v>
      </c>
      <c r="F860" s="125" t="s">
        <v>1523</v>
      </c>
      <c r="G860" s="126" t="s">
        <v>981</v>
      </c>
      <c r="H860" s="127">
        <v>1</v>
      </c>
      <c r="I860" s="128"/>
      <c r="J860" s="129">
        <f>ROUND(I860*H860,2)</f>
        <v>0</v>
      </c>
      <c r="K860" s="125" t="s">
        <v>19</v>
      </c>
      <c r="L860" s="33"/>
      <c r="M860" s="130" t="s">
        <v>19</v>
      </c>
      <c r="N860" s="131" t="s">
        <v>44</v>
      </c>
      <c r="P860" s="132">
        <f>O860*H860</f>
        <v>0</v>
      </c>
      <c r="Q860" s="132">
        <v>0</v>
      </c>
      <c r="R860" s="132">
        <f>Q860*H860</f>
        <v>0</v>
      </c>
      <c r="S860" s="132">
        <v>0.432</v>
      </c>
      <c r="T860" s="133">
        <f>S860*H860</f>
        <v>0.432</v>
      </c>
      <c r="AR860" s="134" t="s">
        <v>272</v>
      </c>
      <c r="AT860" s="134" t="s">
        <v>156</v>
      </c>
      <c r="AU860" s="134" t="s">
        <v>80</v>
      </c>
      <c r="AY860" s="18" t="s">
        <v>153</v>
      </c>
      <c r="BE860" s="135">
        <f>IF(N860="základní",J860,0)</f>
        <v>0</v>
      </c>
      <c r="BF860" s="135">
        <f>IF(N860="snížená",J860,0)</f>
        <v>0</v>
      </c>
      <c r="BG860" s="135">
        <f>IF(N860="zákl. přenesená",J860,0)</f>
        <v>0</v>
      </c>
      <c r="BH860" s="135">
        <f>IF(N860="sníž. přenesená",J860,0)</f>
        <v>0</v>
      </c>
      <c r="BI860" s="135">
        <f>IF(N860="nulová",J860,0)</f>
        <v>0</v>
      </c>
      <c r="BJ860" s="18" t="s">
        <v>78</v>
      </c>
      <c r="BK860" s="135">
        <f>ROUND(I860*H860,2)</f>
        <v>0</v>
      </c>
      <c r="BL860" s="18" t="s">
        <v>272</v>
      </c>
      <c r="BM860" s="134" t="s">
        <v>1524</v>
      </c>
    </row>
    <row r="861" spans="2:65" s="13" customFormat="1">
      <c r="B861" s="147"/>
      <c r="D861" s="141" t="s">
        <v>165</v>
      </c>
      <c r="E861" s="148" t="s">
        <v>19</v>
      </c>
      <c r="F861" s="149" t="s">
        <v>78</v>
      </c>
      <c r="H861" s="150">
        <v>1</v>
      </c>
      <c r="I861" s="151"/>
      <c r="L861" s="147"/>
      <c r="M861" s="152"/>
      <c r="T861" s="153"/>
      <c r="AT861" s="148" t="s">
        <v>165</v>
      </c>
      <c r="AU861" s="148" t="s">
        <v>80</v>
      </c>
      <c r="AV861" s="13" t="s">
        <v>80</v>
      </c>
      <c r="AW861" s="13" t="s">
        <v>33</v>
      </c>
      <c r="AX861" s="13" t="s">
        <v>78</v>
      </c>
      <c r="AY861" s="148" t="s">
        <v>153</v>
      </c>
    </row>
    <row r="862" spans="2:65" s="1" customFormat="1" ht="16.5" customHeight="1">
      <c r="B862" s="33"/>
      <c r="C862" s="123" t="s">
        <v>1525</v>
      </c>
      <c r="D862" s="123" t="s">
        <v>156</v>
      </c>
      <c r="E862" s="124" t="s">
        <v>1526</v>
      </c>
      <c r="F862" s="125" t="s">
        <v>1527</v>
      </c>
      <c r="G862" s="126" t="s">
        <v>981</v>
      </c>
      <c r="H862" s="127">
        <v>1</v>
      </c>
      <c r="I862" s="128"/>
      <c r="J862" s="129">
        <f>ROUND(I862*H862,2)</f>
        <v>0</v>
      </c>
      <c r="K862" s="125" t="s">
        <v>19</v>
      </c>
      <c r="L862" s="33"/>
      <c r="M862" s="130" t="s">
        <v>19</v>
      </c>
      <c r="N862" s="131" t="s">
        <v>44</v>
      </c>
      <c r="P862" s="132">
        <f>O862*H862</f>
        <v>0</v>
      </c>
      <c r="Q862" s="132">
        <v>0</v>
      </c>
      <c r="R862" s="132">
        <f>Q862*H862</f>
        <v>0</v>
      </c>
      <c r="S862" s="132">
        <v>0.432</v>
      </c>
      <c r="T862" s="133">
        <f>S862*H862</f>
        <v>0.432</v>
      </c>
      <c r="AR862" s="134" t="s">
        <v>272</v>
      </c>
      <c r="AT862" s="134" t="s">
        <v>156</v>
      </c>
      <c r="AU862" s="134" t="s">
        <v>80</v>
      </c>
      <c r="AY862" s="18" t="s">
        <v>153</v>
      </c>
      <c r="BE862" s="135">
        <f>IF(N862="základní",J862,0)</f>
        <v>0</v>
      </c>
      <c r="BF862" s="135">
        <f>IF(N862="snížená",J862,0)</f>
        <v>0</v>
      </c>
      <c r="BG862" s="135">
        <f>IF(N862="zákl. přenesená",J862,0)</f>
        <v>0</v>
      </c>
      <c r="BH862" s="135">
        <f>IF(N862="sníž. přenesená",J862,0)</f>
        <v>0</v>
      </c>
      <c r="BI862" s="135">
        <f>IF(N862="nulová",J862,0)</f>
        <v>0</v>
      </c>
      <c r="BJ862" s="18" t="s">
        <v>78</v>
      </c>
      <c r="BK862" s="135">
        <f>ROUND(I862*H862,2)</f>
        <v>0</v>
      </c>
      <c r="BL862" s="18" t="s">
        <v>272</v>
      </c>
      <c r="BM862" s="134" t="s">
        <v>1528</v>
      </c>
    </row>
    <row r="863" spans="2:65" s="13" customFormat="1">
      <c r="B863" s="147"/>
      <c r="D863" s="141" t="s">
        <v>165</v>
      </c>
      <c r="E863" s="148" t="s">
        <v>19</v>
      </c>
      <c r="F863" s="149" t="s">
        <v>78</v>
      </c>
      <c r="H863" s="150">
        <v>1</v>
      </c>
      <c r="I863" s="151"/>
      <c r="L863" s="147"/>
      <c r="M863" s="152"/>
      <c r="T863" s="153"/>
      <c r="AT863" s="148" t="s">
        <v>165</v>
      </c>
      <c r="AU863" s="148" t="s">
        <v>80</v>
      </c>
      <c r="AV863" s="13" t="s">
        <v>80</v>
      </c>
      <c r="AW863" s="13" t="s">
        <v>33</v>
      </c>
      <c r="AX863" s="13" t="s">
        <v>78</v>
      </c>
      <c r="AY863" s="148" t="s">
        <v>153</v>
      </c>
    </row>
    <row r="864" spans="2:65" s="1" customFormat="1" ht="16.5" customHeight="1">
      <c r="B864" s="33"/>
      <c r="C864" s="123" t="s">
        <v>1529</v>
      </c>
      <c r="D864" s="123" t="s">
        <v>156</v>
      </c>
      <c r="E864" s="124" t="s">
        <v>1530</v>
      </c>
      <c r="F864" s="125" t="s">
        <v>1531</v>
      </c>
      <c r="G864" s="126" t="s">
        <v>981</v>
      </c>
      <c r="H864" s="127">
        <v>1</v>
      </c>
      <c r="I864" s="128"/>
      <c r="J864" s="129">
        <f>ROUND(I864*H864,2)</f>
        <v>0</v>
      </c>
      <c r="K864" s="125" t="s">
        <v>19</v>
      </c>
      <c r="L864" s="33"/>
      <c r="M864" s="130" t="s">
        <v>19</v>
      </c>
      <c r="N864" s="131" t="s">
        <v>44</v>
      </c>
      <c r="P864" s="132">
        <f>O864*H864</f>
        <v>0</v>
      </c>
      <c r="Q864" s="132">
        <v>0</v>
      </c>
      <c r="R864" s="132">
        <f>Q864*H864</f>
        <v>0</v>
      </c>
      <c r="S864" s="132">
        <v>0.432</v>
      </c>
      <c r="T864" s="133">
        <f>S864*H864</f>
        <v>0.432</v>
      </c>
      <c r="AR864" s="134" t="s">
        <v>272</v>
      </c>
      <c r="AT864" s="134" t="s">
        <v>156</v>
      </c>
      <c r="AU864" s="134" t="s">
        <v>80</v>
      </c>
      <c r="AY864" s="18" t="s">
        <v>153</v>
      </c>
      <c r="BE864" s="135">
        <f>IF(N864="základní",J864,0)</f>
        <v>0</v>
      </c>
      <c r="BF864" s="135">
        <f>IF(N864="snížená",J864,0)</f>
        <v>0</v>
      </c>
      <c r="BG864" s="135">
        <f>IF(N864="zákl. přenesená",J864,0)</f>
        <v>0</v>
      </c>
      <c r="BH864" s="135">
        <f>IF(N864="sníž. přenesená",J864,0)</f>
        <v>0</v>
      </c>
      <c r="BI864" s="135">
        <f>IF(N864="nulová",J864,0)</f>
        <v>0</v>
      </c>
      <c r="BJ864" s="18" t="s">
        <v>78</v>
      </c>
      <c r="BK864" s="135">
        <f>ROUND(I864*H864,2)</f>
        <v>0</v>
      </c>
      <c r="BL864" s="18" t="s">
        <v>272</v>
      </c>
      <c r="BM864" s="134" t="s">
        <v>1532</v>
      </c>
    </row>
    <row r="865" spans="2:65" s="13" customFormat="1">
      <c r="B865" s="147"/>
      <c r="D865" s="141" t="s">
        <v>165</v>
      </c>
      <c r="E865" s="148" t="s">
        <v>19</v>
      </c>
      <c r="F865" s="149" t="s">
        <v>78</v>
      </c>
      <c r="H865" s="150">
        <v>1</v>
      </c>
      <c r="I865" s="151"/>
      <c r="L865" s="147"/>
      <c r="M865" s="152"/>
      <c r="T865" s="153"/>
      <c r="AT865" s="148" t="s">
        <v>165</v>
      </c>
      <c r="AU865" s="148" t="s">
        <v>80</v>
      </c>
      <c r="AV865" s="13" t="s">
        <v>80</v>
      </c>
      <c r="AW865" s="13" t="s">
        <v>33</v>
      </c>
      <c r="AX865" s="13" t="s">
        <v>78</v>
      </c>
      <c r="AY865" s="148" t="s">
        <v>153</v>
      </c>
    </row>
    <row r="866" spans="2:65" s="1" customFormat="1" ht="16.5" customHeight="1">
      <c r="B866" s="33"/>
      <c r="C866" s="123" t="s">
        <v>1533</v>
      </c>
      <c r="D866" s="123" t="s">
        <v>156</v>
      </c>
      <c r="E866" s="124" t="s">
        <v>1534</v>
      </c>
      <c r="F866" s="125" t="s">
        <v>1535</v>
      </c>
      <c r="G866" s="126" t="s">
        <v>981</v>
      </c>
      <c r="H866" s="127">
        <v>1</v>
      </c>
      <c r="I866" s="128"/>
      <c r="J866" s="129">
        <f>ROUND(I866*H866,2)</f>
        <v>0</v>
      </c>
      <c r="K866" s="125" t="s">
        <v>19</v>
      </c>
      <c r="L866" s="33"/>
      <c r="M866" s="130" t="s">
        <v>19</v>
      </c>
      <c r="N866" s="131" t="s">
        <v>44</v>
      </c>
      <c r="P866" s="132">
        <f>O866*H866</f>
        <v>0</v>
      </c>
      <c r="Q866" s="132">
        <v>0</v>
      </c>
      <c r="R866" s="132">
        <f>Q866*H866</f>
        <v>0</v>
      </c>
      <c r="S866" s="132">
        <v>0.432</v>
      </c>
      <c r="T866" s="133">
        <f>S866*H866</f>
        <v>0.432</v>
      </c>
      <c r="AR866" s="134" t="s">
        <v>272</v>
      </c>
      <c r="AT866" s="134" t="s">
        <v>156</v>
      </c>
      <c r="AU866" s="134" t="s">
        <v>80</v>
      </c>
      <c r="AY866" s="18" t="s">
        <v>153</v>
      </c>
      <c r="BE866" s="135">
        <f>IF(N866="základní",J866,0)</f>
        <v>0</v>
      </c>
      <c r="BF866" s="135">
        <f>IF(N866="snížená",J866,0)</f>
        <v>0</v>
      </c>
      <c r="BG866" s="135">
        <f>IF(N866="zákl. přenesená",J866,0)</f>
        <v>0</v>
      </c>
      <c r="BH866" s="135">
        <f>IF(N866="sníž. přenesená",J866,0)</f>
        <v>0</v>
      </c>
      <c r="BI866" s="135">
        <f>IF(N866="nulová",J866,0)</f>
        <v>0</v>
      </c>
      <c r="BJ866" s="18" t="s">
        <v>78</v>
      </c>
      <c r="BK866" s="135">
        <f>ROUND(I866*H866,2)</f>
        <v>0</v>
      </c>
      <c r="BL866" s="18" t="s">
        <v>272</v>
      </c>
      <c r="BM866" s="134" t="s">
        <v>1536</v>
      </c>
    </row>
    <row r="867" spans="2:65" s="13" customFormat="1">
      <c r="B867" s="147"/>
      <c r="D867" s="141" t="s">
        <v>165</v>
      </c>
      <c r="E867" s="148" t="s">
        <v>19</v>
      </c>
      <c r="F867" s="149" t="s">
        <v>78</v>
      </c>
      <c r="H867" s="150">
        <v>1</v>
      </c>
      <c r="I867" s="151"/>
      <c r="L867" s="147"/>
      <c r="M867" s="152"/>
      <c r="T867" s="153"/>
      <c r="AT867" s="148" t="s">
        <v>165</v>
      </c>
      <c r="AU867" s="148" t="s">
        <v>80</v>
      </c>
      <c r="AV867" s="13" t="s">
        <v>80</v>
      </c>
      <c r="AW867" s="13" t="s">
        <v>33</v>
      </c>
      <c r="AX867" s="13" t="s">
        <v>78</v>
      </c>
      <c r="AY867" s="148" t="s">
        <v>153</v>
      </c>
    </row>
    <row r="868" spans="2:65" s="1" customFormat="1" ht="24.15" customHeight="1">
      <c r="B868" s="33"/>
      <c r="C868" s="123" t="s">
        <v>1537</v>
      </c>
      <c r="D868" s="123" t="s">
        <v>156</v>
      </c>
      <c r="E868" s="124" t="s">
        <v>1538</v>
      </c>
      <c r="F868" s="125" t="s">
        <v>1539</v>
      </c>
      <c r="G868" s="126" t="s">
        <v>981</v>
      </c>
      <c r="H868" s="127">
        <v>1</v>
      </c>
      <c r="I868" s="128"/>
      <c r="J868" s="129">
        <f>ROUND(I868*H868,2)</f>
        <v>0</v>
      </c>
      <c r="K868" s="125" t="s">
        <v>19</v>
      </c>
      <c r="L868" s="33"/>
      <c r="M868" s="130" t="s">
        <v>19</v>
      </c>
      <c r="N868" s="131" t="s">
        <v>44</v>
      </c>
      <c r="P868" s="132">
        <f>O868*H868</f>
        <v>0</v>
      </c>
      <c r="Q868" s="132">
        <v>0</v>
      </c>
      <c r="R868" s="132">
        <f>Q868*H868</f>
        <v>0</v>
      </c>
      <c r="S868" s="132">
        <v>0.432</v>
      </c>
      <c r="T868" s="133">
        <f>S868*H868</f>
        <v>0.432</v>
      </c>
      <c r="AR868" s="134" t="s">
        <v>272</v>
      </c>
      <c r="AT868" s="134" t="s">
        <v>156</v>
      </c>
      <c r="AU868" s="134" t="s">
        <v>80</v>
      </c>
      <c r="AY868" s="18" t="s">
        <v>153</v>
      </c>
      <c r="BE868" s="135">
        <f>IF(N868="základní",J868,0)</f>
        <v>0</v>
      </c>
      <c r="BF868" s="135">
        <f>IF(N868="snížená",J868,0)</f>
        <v>0</v>
      </c>
      <c r="BG868" s="135">
        <f>IF(N868="zákl. přenesená",J868,0)</f>
        <v>0</v>
      </c>
      <c r="BH868" s="135">
        <f>IF(N868="sníž. přenesená",J868,0)</f>
        <v>0</v>
      </c>
      <c r="BI868" s="135">
        <f>IF(N868="nulová",J868,0)</f>
        <v>0</v>
      </c>
      <c r="BJ868" s="18" t="s">
        <v>78</v>
      </c>
      <c r="BK868" s="135">
        <f>ROUND(I868*H868,2)</f>
        <v>0</v>
      </c>
      <c r="BL868" s="18" t="s">
        <v>272</v>
      </c>
      <c r="BM868" s="134" t="s">
        <v>1540</v>
      </c>
    </row>
    <row r="869" spans="2:65" s="13" customFormat="1">
      <c r="B869" s="147"/>
      <c r="D869" s="141" t="s">
        <v>165</v>
      </c>
      <c r="E869" s="148" t="s">
        <v>19</v>
      </c>
      <c r="F869" s="149" t="s">
        <v>78</v>
      </c>
      <c r="H869" s="150">
        <v>1</v>
      </c>
      <c r="I869" s="151"/>
      <c r="L869" s="147"/>
      <c r="M869" s="152"/>
      <c r="T869" s="153"/>
      <c r="AT869" s="148" t="s">
        <v>165</v>
      </c>
      <c r="AU869" s="148" t="s">
        <v>80</v>
      </c>
      <c r="AV869" s="13" t="s">
        <v>80</v>
      </c>
      <c r="AW869" s="13" t="s">
        <v>33</v>
      </c>
      <c r="AX869" s="13" t="s">
        <v>78</v>
      </c>
      <c r="AY869" s="148" t="s">
        <v>153</v>
      </c>
    </row>
    <row r="870" spans="2:65" s="11" customFormat="1" ht="22.95" customHeight="1">
      <c r="B870" s="111"/>
      <c r="D870" s="112" t="s">
        <v>72</v>
      </c>
      <c r="E870" s="121" t="s">
        <v>1541</v>
      </c>
      <c r="F870" s="121" t="s">
        <v>1542</v>
      </c>
      <c r="I870" s="114"/>
      <c r="J870" s="122">
        <f>BK870</f>
        <v>0</v>
      </c>
      <c r="L870" s="111"/>
      <c r="M870" s="116"/>
      <c r="P870" s="117">
        <f>SUM(P871:P879)</f>
        <v>0</v>
      </c>
      <c r="R870" s="117">
        <f>SUM(R871:R879)</f>
        <v>0</v>
      </c>
      <c r="T870" s="118">
        <f>SUM(T871:T879)</f>
        <v>0</v>
      </c>
      <c r="AR870" s="112" t="s">
        <v>80</v>
      </c>
      <c r="AT870" s="119" t="s">
        <v>72</v>
      </c>
      <c r="AU870" s="119" t="s">
        <v>78</v>
      </c>
      <c r="AY870" s="112" t="s">
        <v>153</v>
      </c>
      <c r="BK870" s="120">
        <f>SUM(BK871:BK879)</f>
        <v>0</v>
      </c>
    </row>
    <row r="871" spans="2:65" s="1" customFormat="1" ht="55.5" customHeight="1">
      <c r="B871" s="33"/>
      <c r="C871" s="123" t="s">
        <v>1543</v>
      </c>
      <c r="D871" s="123" t="s">
        <v>156</v>
      </c>
      <c r="E871" s="124" t="s">
        <v>1544</v>
      </c>
      <c r="F871" s="125" t="s">
        <v>1545</v>
      </c>
      <c r="G871" s="126" t="s">
        <v>237</v>
      </c>
      <c r="H871" s="127">
        <v>1</v>
      </c>
      <c r="I871" s="128"/>
      <c r="J871" s="129">
        <f>ROUND(I871*H871,2)</f>
        <v>0</v>
      </c>
      <c r="K871" s="125" t="s">
        <v>19</v>
      </c>
      <c r="L871" s="33"/>
      <c r="M871" s="130" t="s">
        <v>19</v>
      </c>
      <c r="N871" s="131" t="s">
        <v>44</v>
      </c>
      <c r="P871" s="132">
        <f>O871*H871</f>
        <v>0</v>
      </c>
      <c r="Q871" s="132">
        <v>0</v>
      </c>
      <c r="R871" s="132">
        <f>Q871*H871</f>
        <v>0</v>
      </c>
      <c r="S871" s="132">
        <v>0</v>
      </c>
      <c r="T871" s="133">
        <f>S871*H871</f>
        <v>0</v>
      </c>
      <c r="AR871" s="134" t="s">
        <v>272</v>
      </c>
      <c r="AT871" s="134" t="s">
        <v>156</v>
      </c>
      <c r="AU871" s="134" t="s">
        <v>80</v>
      </c>
      <c r="AY871" s="18" t="s">
        <v>153</v>
      </c>
      <c r="BE871" s="135">
        <f>IF(N871="základní",J871,0)</f>
        <v>0</v>
      </c>
      <c r="BF871" s="135">
        <f>IF(N871="snížená",J871,0)</f>
        <v>0</v>
      </c>
      <c r="BG871" s="135">
        <f>IF(N871="zákl. přenesená",J871,0)</f>
        <v>0</v>
      </c>
      <c r="BH871" s="135">
        <f>IF(N871="sníž. přenesená",J871,0)</f>
        <v>0</v>
      </c>
      <c r="BI871" s="135">
        <f>IF(N871="nulová",J871,0)</f>
        <v>0</v>
      </c>
      <c r="BJ871" s="18" t="s">
        <v>78</v>
      </c>
      <c r="BK871" s="135">
        <f>ROUND(I871*H871,2)</f>
        <v>0</v>
      </c>
      <c r="BL871" s="18" t="s">
        <v>272</v>
      </c>
      <c r="BM871" s="134" t="s">
        <v>1546</v>
      </c>
    </row>
    <row r="872" spans="2:65" s="13" customFormat="1">
      <c r="B872" s="147"/>
      <c r="D872" s="141" t="s">
        <v>165</v>
      </c>
      <c r="E872" s="148" t="s">
        <v>19</v>
      </c>
      <c r="F872" s="149" t="s">
        <v>78</v>
      </c>
      <c r="H872" s="150">
        <v>1</v>
      </c>
      <c r="I872" s="151"/>
      <c r="L872" s="147"/>
      <c r="M872" s="152"/>
      <c r="T872" s="153"/>
      <c r="AT872" s="148" t="s">
        <v>165</v>
      </c>
      <c r="AU872" s="148" t="s">
        <v>80</v>
      </c>
      <c r="AV872" s="13" t="s">
        <v>80</v>
      </c>
      <c r="AW872" s="13" t="s">
        <v>33</v>
      </c>
      <c r="AX872" s="13" t="s">
        <v>78</v>
      </c>
      <c r="AY872" s="148" t="s">
        <v>153</v>
      </c>
    </row>
    <row r="873" spans="2:65" s="12" customFormat="1">
      <c r="B873" s="140"/>
      <c r="D873" s="141" t="s">
        <v>165</v>
      </c>
      <c r="E873" s="142" t="s">
        <v>19</v>
      </c>
      <c r="F873" s="143" t="s">
        <v>1547</v>
      </c>
      <c r="H873" s="142" t="s">
        <v>19</v>
      </c>
      <c r="I873" s="144"/>
      <c r="L873" s="140"/>
      <c r="M873" s="145"/>
      <c r="T873" s="146"/>
      <c r="AT873" s="142" t="s">
        <v>165</v>
      </c>
      <c r="AU873" s="142" t="s">
        <v>80</v>
      </c>
      <c r="AV873" s="12" t="s">
        <v>78</v>
      </c>
      <c r="AW873" s="12" t="s">
        <v>33</v>
      </c>
      <c r="AX873" s="12" t="s">
        <v>73</v>
      </c>
      <c r="AY873" s="142" t="s">
        <v>153</v>
      </c>
    </row>
    <row r="874" spans="2:65" s="1" customFormat="1" ht="24.15" customHeight="1">
      <c r="B874" s="33"/>
      <c r="C874" s="123" t="s">
        <v>1548</v>
      </c>
      <c r="D874" s="123" t="s">
        <v>156</v>
      </c>
      <c r="E874" s="124" t="s">
        <v>1549</v>
      </c>
      <c r="F874" s="125" t="s">
        <v>1550</v>
      </c>
      <c r="G874" s="126" t="s">
        <v>237</v>
      </c>
      <c r="H874" s="127">
        <v>1</v>
      </c>
      <c r="I874" s="128"/>
      <c r="J874" s="129">
        <f>ROUND(I874*H874,2)</f>
        <v>0</v>
      </c>
      <c r="K874" s="125" t="s">
        <v>19</v>
      </c>
      <c r="L874" s="33"/>
      <c r="M874" s="130" t="s">
        <v>19</v>
      </c>
      <c r="N874" s="131" t="s">
        <v>44</v>
      </c>
      <c r="P874" s="132">
        <f>O874*H874</f>
        <v>0</v>
      </c>
      <c r="Q874" s="132">
        <v>0</v>
      </c>
      <c r="R874" s="132">
        <f>Q874*H874</f>
        <v>0</v>
      </c>
      <c r="S874" s="132">
        <v>0</v>
      </c>
      <c r="T874" s="133">
        <f>S874*H874</f>
        <v>0</v>
      </c>
      <c r="AR874" s="134" t="s">
        <v>272</v>
      </c>
      <c r="AT874" s="134" t="s">
        <v>156</v>
      </c>
      <c r="AU874" s="134" t="s">
        <v>80</v>
      </c>
      <c r="AY874" s="18" t="s">
        <v>153</v>
      </c>
      <c r="BE874" s="135">
        <f>IF(N874="základní",J874,0)</f>
        <v>0</v>
      </c>
      <c r="BF874" s="135">
        <f>IF(N874="snížená",J874,0)</f>
        <v>0</v>
      </c>
      <c r="BG874" s="135">
        <f>IF(N874="zákl. přenesená",J874,0)</f>
        <v>0</v>
      </c>
      <c r="BH874" s="135">
        <f>IF(N874="sníž. přenesená",J874,0)</f>
        <v>0</v>
      </c>
      <c r="BI874" s="135">
        <f>IF(N874="nulová",J874,0)</f>
        <v>0</v>
      </c>
      <c r="BJ874" s="18" t="s">
        <v>78</v>
      </c>
      <c r="BK874" s="135">
        <f>ROUND(I874*H874,2)</f>
        <v>0</v>
      </c>
      <c r="BL874" s="18" t="s">
        <v>272</v>
      </c>
      <c r="BM874" s="134" t="s">
        <v>1551</v>
      </c>
    </row>
    <row r="875" spans="2:65" s="13" customFormat="1">
      <c r="B875" s="147"/>
      <c r="D875" s="141" t="s">
        <v>165</v>
      </c>
      <c r="E875" s="148" t="s">
        <v>19</v>
      </c>
      <c r="F875" s="149" t="s">
        <v>78</v>
      </c>
      <c r="H875" s="150">
        <v>1</v>
      </c>
      <c r="I875" s="151"/>
      <c r="L875" s="147"/>
      <c r="M875" s="152"/>
      <c r="T875" s="153"/>
      <c r="AT875" s="148" t="s">
        <v>165</v>
      </c>
      <c r="AU875" s="148" t="s">
        <v>80</v>
      </c>
      <c r="AV875" s="13" t="s">
        <v>80</v>
      </c>
      <c r="AW875" s="13" t="s">
        <v>33</v>
      </c>
      <c r="AX875" s="13" t="s">
        <v>78</v>
      </c>
      <c r="AY875" s="148" t="s">
        <v>153</v>
      </c>
    </row>
    <row r="876" spans="2:65" s="12" customFormat="1">
      <c r="B876" s="140"/>
      <c r="D876" s="141" t="s">
        <v>165</v>
      </c>
      <c r="E876" s="142" t="s">
        <v>19</v>
      </c>
      <c r="F876" s="143" t="s">
        <v>1547</v>
      </c>
      <c r="H876" s="142" t="s">
        <v>19</v>
      </c>
      <c r="I876" s="144"/>
      <c r="L876" s="140"/>
      <c r="M876" s="145"/>
      <c r="T876" s="146"/>
      <c r="AT876" s="142" t="s">
        <v>165</v>
      </c>
      <c r="AU876" s="142" t="s">
        <v>80</v>
      </c>
      <c r="AV876" s="12" t="s">
        <v>78</v>
      </c>
      <c r="AW876" s="12" t="s">
        <v>33</v>
      </c>
      <c r="AX876" s="12" t="s">
        <v>73</v>
      </c>
      <c r="AY876" s="142" t="s">
        <v>153</v>
      </c>
    </row>
    <row r="877" spans="2:65" s="1" customFormat="1" ht="37.950000000000003" customHeight="1">
      <c r="B877" s="33"/>
      <c r="C877" s="123" t="s">
        <v>1552</v>
      </c>
      <c r="D877" s="123" t="s">
        <v>156</v>
      </c>
      <c r="E877" s="124" t="s">
        <v>1553</v>
      </c>
      <c r="F877" s="125" t="s">
        <v>1554</v>
      </c>
      <c r="G877" s="126" t="s">
        <v>170</v>
      </c>
      <c r="H877" s="127">
        <v>1</v>
      </c>
      <c r="I877" s="128"/>
      <c r="J877" s="129">
        <f>ROUND(I877*H877,2)</f>
        <v>0</v>
      </c>
      <c r="K877" s="125" t="s">
        <v>19</v>
      </c>
      <c r="L877" s="33"/>
      <c r="M877" s="130" t="s">
        <v>19</v>
      </c>
      <c r="N877" s="131" t="s">
        <v>44</v>
      </c>
      <c r="P877" s="132">
        <f>O877*H877</f>
        <v>0</v>
      </c>
      <c r="Q877" s="132">
        <v>0</v>
      </c>
      <c r="R877" s="132">
        <f>Q877*H877</f>
        <v>0</v>
      </c>
      <c r="S877" s="132">
        <v>0</v>
      </c>
      <c r="T877" s="133">
        <f>S877*H877</f>
        <v>0</v>
      </c>
      <c r="AR877" s="134" t="s">
        <v>272</v>
      </c>
      <c r="AT877" s="134" t="s">
        <v>156</v>
      </c>
      <c r="AU877" s="134" t="s">
        <v>80</v>
      </c>
      <c r="AY877" s="18" t="s">
        <v>153</v>
      </c>
      <c r="BE877" s="135">
        <f>IF(N877="základní",J877,0)</f>
        <v>0</v>
      </c>
      <c r="BF877" s="135">
        <f>IF(N877="snížená",J877,0)</f>
        <v>0</v>
      </c>
      <c r="BG877" s="135">
        <f>IF(N877="zákl. přenesená",J877,0)</f>
        <v>0</v>
      </c>
      <c r="BH877" s="135">
        <f>IF(N877="sníž. přenesená",J877,0)</f>
        <v>0</v>
      </c>
      <c r="BI877" s="135">
        <f>IF(N877="nulová",J877,0)</f>
        <v>0</v>
      </c>
      <c r="BJ877" s="18" t="s">
        <v>78</v>
      </c>
      <c r="BK877" s="135">
        <f>ROUND(I877*H877,2)</f>
        <v>0</v>
      </c>
      <c r="BL877" s="18" t="s">
        <v>272</v>
      </c>
      <c r="BM877" s="134" t="s">
        <v>1555</v>
      </c>
    </row>
    <row r="878" spans="2:65" s="13" customFormat="1">
      <c r="B878" s="147"/>
      <c r="D878" s="141" t="s">
        <v>165</v>
      </c>
      <c r="E878" s="148" t="s">
        <v>19</v>
      </c>
      <c r="F878" s="149" t="s">
        <v>78</v>
      </c>
      <c r="H878" s="150">
        <v>1</v>
      </c>
      <c r="I878" s="151"/>
      <c r="L878" s="147"/>
      <c r="M878" s="152"/>
      <c r="T878" s="153"/>
      <c r="AT878" s="148" t="s">
        <v>165</v>
      </c>
      <c r="AU878" s="148" t="s">
        <v>80</v>
      </c>
      <c r="AV878" s="13" t="s">
        <v>80</v>
      </c>
      <c r="AW878" s="13" t="s">
        <v>33</v>
      </c>
      <c r="AX878" s="13" t="s">
        <v>78</v>
      </c>
      <c r="AY878" s="148" t="s">
        <v>153</v>
      </c>
    </row>
    <row r="879" spans="2:65" s="12" customFormat="1">
      <c r="B879" s="140"/>
      <c r="D879" s="141" t="s">
        <v>165</v>
      </c>
      <c r="E879" s="142" t="s">
        <v>19</v>
      </c>
      <c r="F879" s="143" t="s">
        <v>1547</v>
      </c>
      <c r="H879" s="142" t="s">
        <v>19</v>
      </c>
      <c r="I879" s="144"/>
      <c r="L879" s="140"/>
      <c r="M879" s="145"/>
      <c r="T879" s="146"/>
      <c r="AT879" s="142" t="s">
        <v>165</v>
      </c>
      <c r="AU879" s="142" t="s">
        <v>80</v>
      </c>
      <c r="AV879" s="12" t="s">
        <v>78</v>
      </c>
      <c r="AW879" s="12" t="s">
        <v>33</v>
      </c>
      <c r="AX879" s="12" t="s">
        <v>73</v>
      </c>
      <c r="AY879" s="142" t="s">
        <v>153</v>
      </c>
    </row>
    <row r="880" spans="2:65" s="11" customFormat="1" ht="22.95" customHeight="1">
      <c r="B880" s="111"/>
      <c r="D880" s="112" t="s">
        <v>72</v>
      </c>
      <c r="E880" s="121" t="s">
        <v>1556</v>
      </c>
      <c r="F880" s="121" t="s">
        <v>1557</v>
      </c>
      <c r="I880" s="114"/>
      <c r="J880" s="122">
        <f>BK880</f>
        <v>0</v>
      </c>
      <c r="L880" s="111"/>
      <c r="M880" s="116"/>
      <c r="P880" s="117">
        <f>SUM(P881:P900)</f>
        <v>0</v>
      </c>
      <c r="R880" s="117">
        <f>SUM(R881:R900)</f>
        <v>0</v>
      </c>
      <c r="T880" s="118">
        <f>SUM(T881:T900)</f>
        <v>0</v>
      </c>
      <c r="AR880" s="112" t="s">
        <v>80</v>
      </c>
      <c r="AT880" s="119" t="s">
        <v>72</v>
      </c>
      <c r="AU880" s="119" t="s">
        <v>78</v>
      </c>
      <c r="AY880" s="112" t="s">
        <v>153</v>
      </c>
      <c r="BK880" s="120">
        <f>SUM(BK881:BK900)</f>
        <v>0</v>
      </c>
    </row>
    <row r="881" spans="2:65" s="1" customFormat="1" ht="55.5" customHeight="1">
      <c r="B881" s="33"/>
      <c r="C881" s="123" t="s">
        <v>1558</v>
      </c>
      <c r="D881" s="123" t="s">
        <v>156</v>
      </c>
      <c r="E881" s="124" t="s">
        <v>1559</v>
      </c>
      <c r="F881" s="125" t="s">
        <v>1560</v>
      </c>
      <c r="G881" s="126" t="s">
        <v>237</v>
      </c>
      <c r="H881" s="127">
        <v>1</v>
      </c>
      <c r="I881" s="128"/>
      <c r="J881" s="129">
        <f>ROUND(I881*H881,2)</f>
        <v>0</v>
      </c>
      <c r="K881" s="125" t="s">
        <v>19</v>
      </c>
      <c r="L881" s="33"/>
      <c r="M881" s="130" t="s">
        <v>19</v>
      </c>
      <c r="N881" s="131" t="s">
        <v>44</v>
      </c>
      <c r="P881" s="132">
        <f>O881*H881</f>
        <v>0</v>
      </c>
      <c r="Q881" s="132">
        <v>0</v>
      </c>
      <c r="R881" s="132">
        <f>Q881*H881</f>
        <v>0</v>
      </c>
      <c r="S881" s="132">
        <v>0</v>
      </c>
      <c r="T881" s="133">
        <f>S881*H881</f>
        <v>0</v>
      </c>
      <c r="AR881" s="134" t="s">
        <v>272</v>
      </c>
      <c r="AT881" s="134" t="s">
        <v>156</v>
      </c>
      <c r="AU881" s="134" t="s">
        <v>80</v>
      </c>
      <c r="AY881" s="18" t="s">
        <v>153</v>
      </c>
      <c r="BE881" s="135">
        <f>IF(N881="základní",J881,0)</f>
        <v>0</v>
      </c>
      <c r="BF881" s="135">
        <f>IF(N881="snížená",J881,0)</f>
        <v>0</v>
      </c>
      <c r="BG881" s="135">
        <f>IF(N881="zákl. přenesená",J881,0)</f>
        <v>0</v>
      </c>
      <c r="BH881" s="135">
        <f>IF(N881="sníž. přenesená",J881,0)</f>
        <v>0</v>
      </c>
      <c r="BI881" s="135">
        <f>IF(N881="nulová",J881,0)</f>
        <v>0</v>
      </c>
      <c r="BJ881" s="18" t="s">
        <v>78</v>
      </c>
      <c r="BK881" s="135">
        <f>ROUND(I881*H881,2)</f>
        <v>0</v>
      </c>
      <c r="BL881" s="18" t="s">
        <v>272</v>
      </c>
      <c r="BM881" s="134" t="s">
        <v>1561</v>
      </c>
    </row>
    <row r="882" spans="2:65" s="13" customFormat="1">
      <c r="B882" s="147"/>
      <c r="D882" s="141" t="s">
        <v>165</v>
      </c>
      <c r="E882" s="148" t="s">
        <v>19</v>
      </c>
      <c r="F882" s="149" t="s">
        <v>78</v>
      </c>
      <c r="H882" s="150">
        <v>1</v>
      </c>
      <c r="I882" s="151"/>
      <c r="L882" s="147"/>
      <c r="M882" s="152"/>
      <c r="T882" s="153"/>
      <c r="AT882" s="148" t="s">
        <v>165</v>
      </c>
      <c r="AU882" s="148" t="s">
        <v>80</v>
      </c>
      <c r="AV882" s="13" t="s">
        <v>80</v>
      </c>
      <c r="AW882" s="13" t="s">
        <v>33</v>
      </c>
      <c r="AX882" s="13" t="s">
        <v>78</v>
      </c>
      <c r="AY882" s="148" t="s">
        <v>153</v>
      </c>
    </row>
    <row r="883" spans="2:65" s="1" customFormat="1" ht="24.15" customHeight="1">
      <c r="B883" s="33"/>
      <c r="C883" s="123" t="s">
        <v>1562</v>
      </c>
      <c r="D883" s="123" t="s">
        <v>156</v>
      </c>
      <c r="E883" s="124" t="s">
        <v>1563</v>
      </c>
      <c r="F883" s="125" t="s">
        <v>1564</v>
      </c>
      <c r="G883" s="126" t="s">
        <v>237</v>
      </c>
      <c r="H883" s="127">
        <v>1</v>
      </c>
      <c r="I883" s="128"/>
      <c r="J883" s="129">
        <f>ROUND(I883*H883,2)</f>
        <v>0</v>
      </c>
      <c r="K883" s="125" t="s">
        <v>19</v>
      </c>
      <c r="L883" s="33"/>
      <c r="M883" s="130" t="s">
        <v>19</v>
      </c>
      <c r="N883" s="131" t="s">
        <v>44</v>
      </c>
      <c r="P883" s="132">
        <f>O883*H883</f>
        <v>0</v>
      </c>
      <c r="Q883" s="132">
        <v>0</v>
      </c>
      <c r="R883" s="132">
        <f>Q883*H883</f>
        <v>0</v>
      </c>
      <c r="S883" s="132">
        <v>0</v>
      </c>
      <c r="T883" s="133">
        <f>S883*H883</f>
        <v>0</v>
      </c>
      <c r="AR883" s="134" t="s">
        <v>272</v>
      </c>
      <c r="AT883" s="134" t="s">
        <v>156</v>
      </c>
      <c r="AU883" s="134" t="s">
        <v>80</v>
      </c>
      <c r="AY883" s="18" t="s">
        <v>153</v>
      </c>
      <c r="BE883" s="135">
        <f>IF(N883="základní",J883,0)</f>
        <v>0</v>
      </c>
      <c r="BF883" s="135">
        <f>IF(N883="snížená",J883,0)</f>
        <v>0</v>
      </c>
      <c r="BG883" s="135">
        <f>IF(N883="zákl. přenesená",J883,0)</f>
        <v>0</v>
      </c>
      <c r="BH883" s="135">
        <f>IF(N883="sníž. přenesená",J883,0)</f>
        <v>0</v>
      </c>
      <c r="BI883" s="135">
        <f>IF(N883="nulová",J883,0)</f>
        <v>0</v>
      </c>
      <c r="BJ883" s="18" t="s">
        <v>78</v>
      </c>
      <c r="BK883" s="135">
        <f>ROUND(I883*H883,2)</f>
        <v>0</v>
      </c>
      <c r="BL883" s="18" t="s">
        <v>272</v>
      </c>
      <c r="BM883" s="134" t="s">
        <v>1565</v>
      </c>
    </row>
    <row r="884" spans="2:65" s="13" customFormat="1">
      <c r="B884" s="147"/>
      <c r="D884" s="141" t="s">
        <v>165</v>
      </c>
      <c r="E884" s="148" t="s">
        <v>19</v>
      </c>
      <c r="F884" s="149" t="s">
        <v>78</v>
      </c>
      <c r="H884" s="150">
        <v>1</v>
      </c>
      <c r="I884" s="151"/>
      <c r="L884" s="147"/>
      <c r="M884" s="152"/>
      <c r="T884" s="153"/>
      <c r="AT884" s="148" t="s">
        <v>165</v>
      </c>
      <c r="AU884" s="148" t="s">
        <v>80</v>
      </c>
      <c r="AV884" s="13" t="s">
        <v>80</v>
      </c>
      <c r="AW884" s="13" t="s">
        <v>33</v>
      </c>
      <c r="AX884" s="13" t="s">
        <v>78</v>
      </c>
      <c r="AY884" s="148" t="s">
        <v>153</v>
      </c>
    </row>
    <row r="885" spans="2:65" s="1" customFormat="1" ht="24.15" customHeight="1">
      <c r="B885" s="33"/>
      <c r="C885" s="123" t="s">
        <v>1566</v>
      </c>
      <c r="D885" s="123" t="s">
        <v>156</v>
      </c>
      <c r="E885" s="124" t="s">
        <v>1567</v>
      </c>
      <c r="F885" s="125" t="s">
        <v>1568</v>
      </c>
      <c r="G885" s="126" t="s">
        <v>237</v>
      </c>
      <c r="H885" s="127">
        <v>1</v>
      </c>
      <c r="I885" s="128"/>
      <c r="J885" s="129">
        <f>ROUND(I885*H885,2)</f>
        <v>0</v>
      </c>
      <c r="K885" s="125" t="s">
        <v>19</v>
      </c>
      <c r="L885" s="33"/>
      <c r="M885" s="130" t="s">
        <v>19</v>
      </c>
      <c r="N885" s="131" t="s">
        <v>44</v>
      </c>
      <c r="P885" s="132">
        <f>O885*H885</f>
        <v>0</v>
      </c>
      <c r="Q885" s="132">
        <v>0</v>
      </c>
      <c r="R885" s="132">
        <f>Q885*H885</f>
        <v>0</v>
      </c>
      <c r="S885" s="132">
        <v>0</v>
      </c>
      <c r="T885" s="133">
        <f>S885*H885</f>
        <v>0</v>
      </c>
      <c r="AR885" s="134" t="s">
        <v>272</v>
      </c>
      <c r="AT885" s="134" t="s">
        <v>156</v>
      </c>
      <c r="AU885" s="134" t="s">
        <v>80</v>
      </c>
      <c r="AY885" s="18" t="s">
        <v>153</v>
      </c>
      <c r="BE885" s="135">
        <f>IF(N885="základní",J885,0)</f>
        <v>0</v>
      </c>
      <c r="BF885" s="135">
        <f>IF(N885="snížená",J885,0)</f>
        <v>0</v>
      </c>
      <c r="BG885" s="135">
        <f>IF(N885="zákl. přenesená",J885,0)</f>
        <v>0</v>
      </c>
      <c r="BH885" s="135">
        <f>IF(N885="sníž. přenesená",J885,0)</f>
        <v>0</v>
      </c>
      <c r="BI885" s="135">
        <f>IF(N885="nulová",J885,0)</f>
        <v>0</v>
      </c>
      <c r="BJ885" s="18" t="s">
        <v>78</v>
      </c>
      <c r="BK885" s="135">
        <f>ROUND(I885*H885,2)</f>
        <v>0</v>
      </c>
      <c r="BL885" s="18" t="s">
        <v>272</v>
      </c>
      <c r="BM885" s="134" t="s">
        <v>1569</v>
      </c>
    </row>
    <row r="886" spans="2:65" s="13" customFormat="1">
      <c r="B886" s="147"/>
      <c r="D886" s="141" t="s">
        <v>165</v>
      </c>
      <c r="E886" s="148" t="s">
        <v>19</v>
      </c>
      <c r="F886" s="149" t="s">
        <v>78</v>
      </c>
      <c r="H886" s="150">
        <v>1</v>
      </c>
      <c r="I886" s="151"/>
      <c r="L886" s="147"/>
      <c r="M886" s="152"/>
      <c r="T886" s="153"/>
      <c r="AT886" s="148" t="s">
        <v>165</v>
      </c>
      <c r="AU886" s="148" t="s">
        <v>80</v>
      </c>
      <c r="AV886" s="13" t="s">
        <v>80</v>
      </c>
      <c r="AW886" s="13" t="s">
        <v>33</v>
      </c>
      <c r="AX886" s="13" t="s">
        <v>78</v>
      </c>
      <c r="AY886" s="148" t="s">
        <v>153</v>
      </c>
    </row>
    <row r="887" spans="2:65" s="1" customFormat="1" ht="24.15" customHeight="1">
      <c r="B887" s="33"/>
      <c r="C887" s="123" t="s">
        <v>1570</v>
      </c>
      <c r="D887" s="123" t="s">
        <v>156</v>
      </c>
      <c r="E887" s="124" t="s">
        <v>1571</v>
      </c>
      <c r="F887" s="125" t="s">
        <v>1572</v>
      </c>
      <c r="G887" s="126" t="s">
        <v>237</v>
      </c>
      <c r="H887" s="127">
        <v>1</v>
      </c>
      <c r="I887" s="128"/>
      <c r="J887" s="129">
        <f>ROUND(I887*H887,2)</f>
        <v>0</v>
      </c>
      <c r="K887" s="125" t="s">
        <v>19</v>
      </c>
      <c r="L887" s="33"/>
      <c r="M887" s="130" t="s">
        <v>19</v>
      </c>
      <c r="N887" s="131" t="s">
        <v>44</v>
      </c>
      <c r="P887" s="132">
        <f>O887*H887</f>
        <v>0</v>
      </c>
      <c r="Q887" s="132">
        <v>0</v>
      </c>
      <c r="R887" s="132">
        <f>Q887*H887</f>
        <v>0</v>
      </c>
      <c r="S887" s="132">
        <v>0</v>
      </c>
      <c r="T887" s="133">
        <f>S887*H887</f>
        <v>0</v>
      </c>
      <c r="AR887" s="134" t="s">
        <v>272</v>
      </c>
      <c r="AT887" s="134" t="s">
        <v>156</v>
      </c>
      <c r="AU887" s="134" t="s">
        <v>80</v>
      </c>
      <c r="AY887" s="18" t="s">
        <v>153</v>
      </c>
      <c r="BE887" s="135">
        <f>IF(N887="základní",J887,0)</f>
        <v>0</v>
      </c>
      <c r="BF887" s="135">
        <f>IF(N887="snížená",J887,0)</f>
        <v>0</v>
      </c>
      <c r="BG887" s="135">
        <f>IF(N887="zákl. přenesená",J887,0)</f>
        <v>0</v>
      </c>
      <c r="BH887" s="135">
        <f>IF(N887="sníž. přenesená",J887,0)</f>
        <v>0</v>
      </c>
      <c r="BI887" s="135">
        <f>IF(N887="nulová",J887,0)</f>
        <v>0</v>
      </c>
      <c r="BJ887" s="18" t="s">
        <v>78</v>
      </c>
      <c r="BK887" s="135">
        <f>ROUND(I887*H887,2)</f>
        <v>0</v>
      </c>
      <c r="BL887" s="18" t="s">
        <v>272</v>
      </c>
      <c r="BM887" s="134" t="s">
        <v>1573</v>
      </c>
    </row>
    <row r="888" spans="2:65" s="13" customFormat="1">
      <c r="B888" s="147"/>
      <c r="D888" s="141" t="s">
        <v>165</v>
      </c>
      <c r="E888" s="148" t="s">
        <v>19</v>
      </c>
      <c r="F888" s="149" t="s">
        <v>78</v>
      </c>
      <c r="H888" s="150">
        <v>1</v>
      </c>
      <c r="I888" s="151"/>
      <c r="L888" s="147"/>
      <c r="M888" s="152"/>
      <c r="T888" s="153"/>
      <c r="AT888" s="148" t="s">
        <v>165</v>
      </c>
      <c r="AU888" s="148" t="s">
        <v>80</v>
      </c>
      <c r="AV888" s="13" t="s">
        <v>80</v>
      </c>
      <c r="AW888" s="13" t="s">
        <v>33</v>
      </c>
      <c r="AX888" s="13" t="s">
        <v>78</v>
      </c>
      <c r="AY888" s="148" t="s">
        <v>153</v>
      </c>
    </row>
    <row r="889" spans="2:65" s="1" customFormat="1" ht="24.15" customHeight="1">
      <c r="B889" s="33"/>
      <c r="C889" s="123" t="s">
        <v>1574</v>
      </c>
      <c r="D889" s="123" t="s">
        <v>156</v>
      </c>
      <c r="E889" s="124" t="s">
        <v>1575</v>
      </c>
      <c r="F889" s="125" t="s">
        <v>1576</v>
      </c>
      <c r="G889" s="126" t="s">
        <v>237</v>
      </c>
      <c r="H889" s="127">
        <v>3</v>
      </c>
      <c r="I889" s="128"/>
      <c r="J889" s="129">
        <f>ROUND(I889*H889,2)</f>
        <v>0</v>
      </c>
      <c r="K889" s="125" t="s">
        <v>19</v>
      </c>
      <c r="L889" s="33"/>
      <c r="M889" s="130" t="s">
        <v>19</v>
      </c>
      <c r="N889" s="131" t="s">
        <v>44</v>
      </c>
      <c r="P889" s="132">
        <f>O889*H889</f>
        <v>0</v>
      </c>
      <c r="Q889" s="132">
        <v>0</v>
      </c>
      <c r="R889" s="132">
        <f>Q889*H889</f>
        <v>0</v>
      </c>
      <c r="S889" s="132">
        <v>0</v>
      </c>
      <c r="T889" s="133">
        <f>S889*H889</f>
        <v>0</v>
      </c>
      <c r="AR889" s="134" t="s">
        <v>272</v>
      </c>
      <c r="AT889" s="134" t="s">
        <v>156</v>
      </c>
      <c r="AU889" s="134" t="s">
        <v>80</v>
      </c>
      <c r="AY889" s="18" t="s">
        <v>153</v>
      </c>
      <c r="BE889" s="135">
        <f>IF(N889="základní",J889,0)</f>
        <v>0</v>
      </c>
      <c r="BF889" s="135">
        <f>IF(N889="snížená",J889,0)</f>
        <v>0</v>
      </c>
      <c r="BG889" s="135">
        <f>IF(N889="zákl. přenesená",J889,0)</f>
        <v>0</v>
      </c>
      <c r="BH889" s="135">
        <f>IF(N889="sníž. přenesená",J889,0)</f>
        <v>0</v>
      </c>
      <c r="BI889" s="135">
        <f>IF(N889="nulová",J889,0)</f>
        <v>0</v>
      </c>
      <c r="BJ889" s="18" t="s">
        <v>78</v>
      </c>
      <c r="BK889" s="135">
        <f>ROUND(I889*H889,2)</f>
        <v>0</v>
      </c>
      <c r="BL889" s="18" t="s">
        <v>272</v>
      </c>
      <c r="BM889" s="134" t="s">
        <v>1577</v>
      </c>
    </row>
    <row r="890" spans="2:65" s="13" customFormat="1">
      <c r="B890" s="147"/>
      <c r="D890" s="141" t="s">
        <v>165</v>
      </c>
      <c r="E890" s="148" t="s">
        <v>19</v>
      </c>
      <c r="F890" s="149" t="s">
        <v>154</v>
      </c>
      <c r="H890" s="150">
        <v>3</v>
      </c>
      <c r="I890" s="151"/>
      <c r="L890" s="147"/>
      <c r="M890" s="152"/>
      <c r="T890" s="153"/>
      <c r="AT890" s="148" t="s">
        <v>165</v>
      </c>
      <c r="AU890" s="148" t="s">
        <v>80</v>
      </c>
      <c r="AV890" s="13" t="s">
        <v>80</v>
      </c>
      <c r="AW890" s="13" t="s">
        <v>33</v>
      </c>
      <c r="AX890" s="13" t="s">
        <v>78</v>
      </c>
      <c r="AY890" s="148" t="s">
        <v>153</v>
      </c>
    </row>
    <row r="891" spans="2:65" s="1" customFormat="1" ht="24.15" customHeight="1">
      <c r="B891" s="33"/>
      <c r="C891" s="123" t="s">
        <v>1578</v>
      </c>
      <c r="D891" s="123" t="s">
        <v>156</v>
      </c>
      <c r="E891" s="124" t="s">
        <v>1579</v>
      </c>
      <c r="F891" s="125" t="s">
        <v>1580</v>
      </c>
      <c r="G891" s="126" t="s">
        <v>397</v>
      </c>
      <c r="H891" s="127">
        <v>1</v>
      </c>
      <c r="I891" s="128"/>
      <c r="J891" s="129">
        <f>ROUND(I891*H891,2)</f>
        <v>0</v>
      </c>
      <c r="K891" s="125" t="s">
        <v>19</v>
      </c>
      <c r="L891" s="33"/>
      <c r="M891" s="130" t="s">
        <v>19</v>
      </c>
      <c r="N891" s="131" t="s">
        <v>44</v>
      </c>
      <c r="P891" s="132">
        <f>O891*H891</f>
        <v>0</v>
      </c>
      <c r="Q891" s="132">
        <v>0</v>
      </c>
      <c r="R891" s="132">
        <f>Q891*H891</f>
        <v>0</v>
      </c>
      <c r="S891" s="132">
        <v>0</v>
      </c>
      <c r="T891" s="133">
        <f>S891*H891</f>
        <v>0</v>
      </c>
      <c r="AR891" s="134" t="s">
        <v>272</v>
      </c>
      <c r="AT891" s="134" t="s">
        <v>156</v>
      </c>
      <c r="AU891" s="134" t="s">
        <v>80</v>
      </c>
      <c r="AY891" s="18" t="s">
        <v>153</v>
      </c>
      <c r="BE891" s="135">
        <f>IF(N891="základní",J891,0)</f>
        <v>0</v>
      </c>
      <c r="BF891" s="135">
        <f>IF(N891="snížená",J891,0)</f>
        <v>0</v>
      </c>
      <c r="BG891" s="135">
        <f>IF(N891="zákl. přenesená",J891,0)</f>
        <v>0</v>
      </c>
      <c r="BH891" s="135">
        <f>IF(N891="sníž. přenesená",J891,0)</f>
        <v>0</v>
      </c>
      <c r="BI891" s="135">
        <f>IF(N891="nulová",J891,0)</f>
        <v>0</v>
      </c>
      <c r="BJ891" s="18" t="s">
        <v>78</v>
      </c>
      <c r="BK891" s="135">
        <f>ROUND(I891*H891,2)</f>
        <v>0</v>
      </c>
      <c r="BL891" s="18" t="s">
        <v>272</v>
      </c>
      <c r="BM891" s="134" t="s">
        <v>1581</v>
      </c>
    </row>
    <row r="892" spans="2:65" s="13" customFormat="1">
      <c r="B892" s="147"/>
      <c r="D892" s="141" t="s">
        <v>165</v>
      </c>
      <c r="E892" s="148" t="s">
        <v>19</v>
      </c>
      <c r="F892" s="149" t="s">
        <v>78</v>
      </c>
      <c r="H892" s="150">
        <v>1</v>
      </c>
      <c r="I892" s="151"/>
      <c r="L892" s="147"/>
      <c r="M892" s="152"/>
      <c r="T892" s="153"/>
      <c r="AT892" s="148" t="s">
        <v>165</v>
      </c>
      <c r="AU892" s="148" t="s">
        <v>80</v>
      </c>
      <c r="AV892" s="13" t="s">
        <v>80</v>
      </c>
      <c r="AW892" s="13" t="s">
        <v>33</v>
      </c>
      <c r="AX892" s="13" t="s">
        <v>78</v>
      </c>
      <c r="AY892" s="148" t="s">
        <v>153</v>
      </c>
    </row>
    <row r="893" spans="2:65" s="1" customFormat="1" ht="24.15" customHeight="1">
      <c r="B893" s="33"/>
      <c r="C893" s="123" t="s">
        <v>1582</v>
      </c>
      <c r="D893" s="123" t="s">
        <v>156</v>
      </c>
      <c r="E893" s="124" t="s">
        <v>1583</v>
      </c>
      <c r="F893" s="125" t="s">
        <v>1584</v>
      </c>
      <c r="G893" s="126" t="s">
        <v>397</v>
      </c>
      <c r="H893" s="127">
        <v>4</v>
      </c>
      <c r="I893" s="128"/>
      <c r="J893" s="129">
        <f>ROUND(I893*H893,2)</f>
        <v>0</v>
      </c>
      <c r="K893" s="125" t="s">
        <v>19</v>
      </c>
      <c r="L893" s="33"/>
      <c r="M893" s="130" t="s">
        <v>19</v>
      </c>
      <c r="N893" s="131" t="s">
        <v>44</v>
      </c>
      <c r="P893" s="132">
        <f>O893*H893</f>
        <v>0</v>
      </c>
      <c r="Q893" s="132">
        <v>0</v>
      </c>
      <c r="R893" s="132">
        <f>Q893*H893</f>
        <v>0</v>
      </c>
      <c r="S893" s="132">
        <v>0</v>
      </c>
      <c r="T893" s="133">
        <f>S893*H893</f>
        <v>0</v>
      </c>
      <c r="AR893" s="134" t="s">
        <v>272</v>
      </c>
      <c r="AT893" s="134" t="s">
        <v>156</v>
      </c>
      <c r="AU893" s="134" t="s">
        <v>80</v>
      </c>
      <c r="AY893" s="18" t="s">
        <v>153</v>
      </c>
      <c r="BE893" s="135">
        <f>IF(N893="základní",J893,0)</f>
        <v>0</v>
      </c>
      <c r="BF893" s="135">
        <f>IF(N893="snížená",J893,0)</f>
        <v>0</v>
      </c>
      <c r="BG893" s="135">
        <f>IF(N893="zákl. přenesená",J893,0)</f>
        <v>0</v>
      </c>
      <c r="BH893" s="135">
        <f>IF(N893="sníž. přenesená",J893,0)</f>
        <v>0</v>
      </c>
      <c r="BI893" s="135">
        <f>IF(N893="nulová",J893,0)</f>
        <v>0</v>
      </c>
      <c r="BJ893" s="18" t="s">
        <v>78</v>
      </c>
      <c r="BK893" s="135">
        <f>ROUND(I893*H893,2)</f>
        <v>0</v>
      </c>
      <c r="BL893" s="18" t="s">
        <v>272</v>
      </c>
      <c r="BM893" s="134" t="s">
        <v>1585</v>
      </c>
    </row>
    <row r="894" spans="2:65" s="13" customFormat="1">
      <c r="B894" s="147"/>
      <c r="D894" s="141" t="s">
        <v>165</v>
      </c>
      <c r="E894" s="148" t="s">
        <v>19</v>
      </c>
      <c r="F894" s="149" t="s">
        <v>161</v>
      </c>
      <c r="H894" s="150">
        <v>4</v>
      </c>
      <c r="I894" s="151"/>
      <c r="L894" s="147"/>
      <c r="M894" s="152"/>
      <c r="T894" s="153"/>
      <c r="AT894" s="148" t="s">
        <v>165</v>
      </c>
      <c r="AU894" s="148" t="s">
        <v>80</v>
      </c>
      <c r="AV894" s="13" t="s">
        <v>80</v>
      </c>
      <c r="AW894" s="13" t="s">
        <v>33</v>
      </c>
      <c r="AX894" s="13" t="s">
        <v>78</v>
      </c>
      <c r="AY894" s="148" t="s">
        <v>153</v>
      </c>
    </row>
    <row r="895" spans="2:65" s="1" customFormat="1" ht="24.15" customHeight="1">
      <c r="B895" s="33"/>
      <c r="C895" s="123" t="s">
        <v>1586</v>
      </c>
      <c r="D895" s="123" t="s">
        <v>156</v>
      </c>
      <c r="E895" s="124" t="s">
        <v>1587</v>
      </c>
      <c r="F895" s="125" t="s">
        <v>1588</v>
      </c>
      <c r="G895" s="126" t="s">
        <v>237</v>
      </c>
      <c r="H895" s="127">
        <v>1</v>
      </c>
      <c r="I895" s="128"/>
      <c r="J895" s="129">
        <f>ROUND(I895*H895,2)</f>
        <v>0</v>
      </c>
      <c r="K895" s="125" t="s">
        <v>19</v>
      </c>
      <c r="L895" s="33"/>
      <c r="M895" s="130" t="s">
        <v>19</v>
      </c>
      <c r="N895" s="131" t="s">
        <v>44</v>
      </c>
      <c r="P895" s="132">
        <f>O895*H895</f>
        <v>0</v>
      </c>
      <c r="Q895" s="132">
        <v>0</v>
      </c>
      <c r="R895" s="132">
        <f>Q895*H895</f>
        <v>0</v>
      </c>
      <c r="S895" s="132">
        <v>0</v>
      </c>
      <c r="T895" s="133">
        <f>S895*H895</f>
        <v>0</v>
      </c>
      <c r="AR895" s="134" t="s">
        <v>272</v>
      </c>
      <c r="AT895" s="134" t="s">
        <v>156</v>
      </c>
      <c r="AU895" s="134" t="s">
        <v>80</v>
      </c>
      <c r="AY895" s="18" t="s">
        <v>153</v>
      </c>
      <c r="BE895" s="135">
        <f>IF(N895="základní",J895,0)</f>
        <v>0</v>
      </c>
      <c r="BF895" s="135">
        <f>IF(N895="snížená",J895,0)</f>
        <v>0</v>
      </c>
      <c r="BG895" s="135">
        <f>IF(N895="zákl. přenesená",J895,0)</f>
        <v>0</v>
      </c>
      <c r="BH895" s="135">
        <f>IF(N895="sníž. přenesená",J895,0)</f>
        <v>0</v>
      </c>
      <c r="BI895" s="135">
        <f>IF(N895="nulová",J895,0)</f>
        <v>0</v>
      </c>
      <c r="BJ895" s="18" t="s">
        <v>78</v>
      </c>
      <c r="BK895" s="135">
        <f>ROUND(I895*H895,2)</f>
        <v>0</v>
      </c>
      <c r="BL895" s="18" t="s">
        <v>272</v>
      </c>
      <c r="BM895" s="134" t="s">
        <v>1589</v>
      </c>
    </row>
    <row r="896" spans="2:65" s="13" customFormat="1">
      <c r="B896" s="147"/>
      <c r="D896" s="141" t="s">
        <v>165</v>
      </c>
      <c r="E896" s="148" t="s">
        <v>19</v>
      </c>
      <c r="F896" s="149" t="s">
        <v>78</v>
      </c>
      <c r="H896" s="150">
        <v>1</v>
      </c>
      <c r="I896" s="151"/>
      <c r="L896" s="147"/>
      <c r="M896" s="152"/>
      <c r="T896" s="153"/>
      <c r="AT896" s="148" t="s">
        <v>165</v>
      </c>
      <c r="AU896" s="148" t="s">
        <v>80</v>
      </c>
      <c r="AV896" s="13" t="s">
        <v>80</v>
      </c>
      <c r="AW896" s="13" t="s">
        <v>33</v>
      </c>
      <c r="AX896" s="13" t="s">
        <v>78</v>
      </c>
      <c r="AY896" s="148" t="s">
        <v>153</v>
      </c>
    </row>
    <row r="897" spans="2:65" s="1" customFormat="1" ht="33" customHeight="1">
      <c r="B897" s="33"/>
      <c r="C897" s="123" t="s">
        <v>1590</v>
      </c>
      <c r="D897" s="123" t="s">
        <v>156</v>
      </c>
      <c r="E897" s="124" t="s">
        <v>1591</v>
      </c>
      <c r="F897" s="125" t="s">
        <v>1592</v>
      </c>
      <c r="G897" s="126" t="s">
        <v>397</v>
      </c>
      <c r="H897" s="127">
        <v>8</v>
      </c>
      <c r="I897" s="128"/>
      <c r="J897" s="129">
        <f>ROUND(I897*H897,2)</f>
        <v>0</v>
      </c>
      <c r="K897" s="125" t="s">
        <v>19</v>
      </c>
      <c r="L897" s="33"/>
      <c r="M897" s="130" t="s">
        <v>19</v>
      </c>
      <c r="N897" s="131" t="s">
        <v>44</v>
      </c>
      <c r="P897" s="132">
        <f>O897*H897</f>
        <v>0</v>
      </c>
      <c r="Q897" s="132">
        <v>0</v>
      </c>
      <c r="R897" s="132">
        <f>Q897*H897</f>
        <v>0</v>
      </c>
      <c r="S897" s="132">
        <v>0</v>
      </c>
      <c r="T897" s="133">
        <f>S897*H897</f>
        <v>0</v>
      </c>
      <c r="AR897" s="134" t="s">
        <v>272</v>
      </c>
      <c r="AT897" s="134" t="s">
        <v>156</v>
      </c>
      <c r="AU897" s="134" t="s">
        <v>80</v>
      </c>
      <c r="AY897" s="18" t="s">
        <v>153</v>
      </c>
      <c r="BE897" s="135">
        <f>IF(N897="základní",J897,0)</f>
        <v>0</v>
      </c>
      <c r="BF897" s="135">
        <f>IF(N897="snížená",J897,0)</f>
        <v>0</v>
      </c>
      <c r="BG897" s="135">
        <f>IF(N897="zákl. přenesená",J897,0)</f>
        <v>0</v>
      </c>
      <c r="BH897" s="135">
        <f>IF(N897="sníž. přenesená",J897,0)</f>
        <v>0</v>
      </c>
      <c r="BI897" s="135">
        <f>IF(N897="nulová",J897,0)</f>
        <v>0</v>
      </c>
      <c r="BJ897" s="18" t="s">
        <v>78</v>
      </c>
      <c r="BK897" s="135">
        <f>ROUND(I897*H897,2)</f>
        <v>0</v>
      </c>
      <c r="BL897" s="18" t="s">
        <v>272</v>
      </c>
      <c r="BM897" s="134" t="s">
        <v>1593</v>
      </c>
    </row>
    <row r="898" spans="2:65" s="13" customFormat="1">
      <c r="B898" s="147"/>
      <c r="D898" s="141" t="s">
        <v>165</v>
      </c>
      <c r="E898" s="148" t="s">
        <v>19</v>
      </c>
      <c r="F898" s="149" t="s">
        <v>212</v>
      </c>
      <c r="H898" s="150">
        <v>8</v>
      </c>
      <c r="I898" s="151"/>
      <c r="L898" s="147"/>
      <c r="M898" s="152"/>
      <c r="T898" s="153"/>
      <c r="AT898" s="148" t="s">
        <v>165</v>
      </c>
      <c r="AU898" s="148" t="s">
        <v>80</v>
      </c>
      <c r="AV898" s="13" t="s">
        <v>80</v>
      </c>
      <c r="AW898" s="13" t="s">
        <v>33</v>
      </c>
      <c r="AX898" s="13" t="s">
        <v>78</v>
      </c>
      <c r="AY898" s="148" t="s">
        <v>153</v>
      </c>
    </row>
    <row r="899" spans="2:65" s="1" customFormat="1" ht="49.2" customHeight="1">
      <c r="B899" s="33"/>
      <c r="C899" s="123" t="s">
        <v>1594</v>
      </c>
      <c r="D899" s="123" t="s">
        <v>156</v>
      </c>
      <c r="E899" s="124" t="s">
        <v>1595</v>
      </c>
      <c r="F899" s="125" t="s">
        <v>1596</v>
      </c>
      <c r="G899" s="126" t="s">
        <v>170</v>
      </c>
      <c r="H899" s="127">
        <v>3</v>
      </c>
      <c r="I899" s="128"/>
      <c r="J899" s="129">
        <f>ROUND(I899*H899,2)</f>
        <v>0</v>
      </c>
      <c r="K899" s="125" t="s">
        <v>19</v>
      </c>
      <c r="L899" s="33"/>
      <c r="M899" s="130" t="s">
        <v>19</v>
      </c>
      <c r="N899" s="131" t="s">
        <v>44</v>
      </c>
      <c r="P899" s="132">
        <f>O899*H899</f>
        <v>0</v>
      </c>
      <c r="Q899" s="132">
        <v>0</v>
      </c>
      <c r="R899" s="132">
        <f>Q899*H899</f>
        <v>0</v>
      </c>
      <c r="S899" s="132">
        <v>0</v>
      </c>
      <c r="T899" s="133">
        <f>S899*H899</f>
        <v>0</v>
      </c>
      <c r="AR899" s="134" t="s">
        <v>272</v>
      </c>
      <c r="AT899" s="134" t="s">
        <v>156</v>
      </c>
      <c r="AU899" s="134" t="s">
        <v>80</v>
      </c>
      <c r="AY899" s="18" t="s">
        <v>153</v>
      </c>
      <c r="BE899" s="135">
        <f>IF(N899="základní",J899,0)</f>
        <v>0</v>
      </c>
      <c r="BF899" s="135">
        <f>IF(N899="snížená",J899,0)</f>
        <v>0</v>
      </c>
      <c r="BG899" s="135">
        <f>IF(N899="zákl. přenesená",J899,0)</f>
        <v>0</v>
      </c>
      <c r="BH899" s="135">
        <f>IF(N899="sníž. přenesená",J899,0)</f>
        <v>0</v>
      </c>
      <c r="BI899" s="135">
        <f>IF(N899="nulová",J899,0)</f>
        <v>0</v>
      </c>
      <c r="BJ899" s="18" t="s">
        <v>78</v>
      </c>
      <c r="BK899" s="135">
        <f>ROUND(I899*H899,2)</f>
        <v>0</v>
      </c>
      <c r="BL899" s="18" t="s">
        <v>272</v>
      </c>
      <c r="BM899" s="134" t="s">
        <v>1597</v>
      </c>
    </row>
    <row r="900" spans="2:65" s="13" customFormat="1">
      <c r="B900" s="147"/>
      <c r="D900" s="141" t="s">
        <v>165</v>
      </c>
      <c r="E900" s="148" t="s">
        <v>19</v>
      </c>
      <c r="F900" s="149" t="s">
        <v>154</v>
      </c>
      <c r="H900" s="150">
        <v>3</v>
      </c>
      <c r="I900" s="151"/>
      <c r="L900" s="147"/>
      <c r="M900" s="152"/>
      <c r="T900" s="153"/>
      <c r="AT900" s="148" t="s">
        <v>165</v>
      </c>
      <c r="AU900" s="148" t="s">
        <v>80</v>
      </c>
      <c r="AV900" s="13" t="s">
        <v>80</v>
      </c>
      <c r="AW900" s="13" t="s">
        <v>33</v>
      </c>
      <c r="AX900" s="13" t="s">
        <v>78</v>
      </c>
      <c r="AY900" s="148" t="s">
        <v>153</v>
      </c>
    </row>
    <row r="901" spans="2:65" s="11" customFormat="1" ht="22.95" customHeight="1">
      <c r="B901" s="111"/>
      <c r="D901" s="112" t="s">
        <v>72</v>
      </c>
      <c r="E901" s="121" t="s">
        <v>1598</v>
      </c>
      <c r="F901" s="121" t="s">
        <v>1599</v>
      </c>
      <c r="I901" s="114"/>
      <c r="J901" s="122">
        <f>BK901</f>
        <v>0</v>
      </c>
      <c r="L901" s="111"/>
      <c r="M901" s="116"/>
      <c r="P901" s="117">
        <f>SUM(P902:P917)</f>
        <v>0</v>
      </c>
      <c r="R901" s="117">
        <f>SUM(R902:R917)</f>
        <v>0</v>
      </c>
      <c r="T901" s="118">
        <f>SUM(T902:T917)</f>
        <v>0</v>
      </c>
      <c r="AR901" s="112" t="s">
        <v>80</v>
      </c>
      <c r="AT901" s="119" t="s">
        <v>72</v>
      </c>
      <c r="AU901" s="119" t="s">
        <v>78</v>
      </c>
      <c r="AY901" s="112" t="s">
        <v>153</v>
      </c>
      <c r="BK901" s="120">
        <f>SUM(BK902:BK917)</f>
        <v>0</v>
      </c>
    </row>
    <row r="902" spans="2:65" s="1" customFormat="1" ht="55.5" customHeight="1">
      <c r="B902" s="33"/>
      <c r="C902" s="123" t="s">
        <v>1600</v>
      </c>
      <c r="D902" s="123" t="s">
        <v>156</v>
      </c>
      <c r="E902" s="124" t="s">
        <v>1601</v>
      </c>
      <c r="F902" s="125" t="s">
        <v>1602</v>
      </c>
      <c r="G902" s="126" t="s">
        <v>237</v>
      </c>
      <c r="H902" s="127">
        <v>1</v>
      </c>
      <c r="I902" s="128"/>
      <c r="J902" s="129">
        <f>ROUND(I902*H902,2)</f>
        <v>0</v>
      </c>
      <c r="K902" s="125" t="s">
        <v>19</v>
      </c>
      <c r="L902" s="33"/>
      <c r="M902" s="130" t="s">
        <v>19</v>
      </c>
      <c r="N902" s="131" t="s">
        <v>44</v>
      </c>
      <c r="P902" s="132">
        <f>O902*H902</f>
        <v>0</v>
      </c>
      <c r="Q902" s="132">
        <v>0</v>
      </c>
      <c r="R902" s="132">
        <f>Q902*H902</f>
        <v>0</v>
      </c>
      <c r="S902" s="132">
        <v>0</v>
      </c>
      <c r="T902" s="133">
        <f>S902*H902</f>
        <v>0</v>
      </c>
      <c r="AR902" s="134" t="s">
        <v>272</v>
      </c>
      <c r="AT902" s="134" t="s">
        <v>156</v>
      </c>
      <c r="AU902" s="134" t="s">
        <v>80</v>
      </c>
      <c r="AY902" s="18" t="s">
        <v>153</v>
      </c>
      <c r="BE902" s="135">
        <f>IF(N902="základní",J902,0)</f>
        <v>0</v>
      </c>
      <c r="BF902" s="135">
        <f>IF(N902="snížená",J902,0)</f>
        <v>0</v>
      </c>
      <c r="BG902" s="135">
        <f>IF(N902="zákl. přenesená",J902,0)</f>
        <v>0</v>
      </c>
      <c r="BH902" s="135">
        <f>IF(N902="sníž. přenesená",J902,0)</f>
        <v>0</v>
      </c>
      <c r="BI902" s="135">
        <f>IF(N902="nulová",J902,0)</f>
        <v>0</v>
      </c>
      <c r="BJ902" s="18" t="s">
        <v>78</v>
      </c>
      <c r="BK902" s="135">
        <f>ROUND(I902*H902,2)</f>
        <v>0</v>
      </c>
      <c r="BL902" s="18" t="s">
        <v>272</v>
      </c>
      <c r="BM902" s="134" t="s">
        <v>1603</v>
      </c>
    </row>
    <row r="903" spans="2:65" s="13" customFormat="1">
      <c r="B903" s="147"/>
      <c r="D903" s="141" t="s">
        <v>165</v>
      </c>
      <c r="E903" s="148" t="s">
        <v>19</v>
      </c>
      <c r="F903" s="149" t="s">
        <v>78</v>
      </c>
      <c r="H903" s="150">
        <v>1</v>
      </c>
      <c r="I903" s="151"/>
      <c r="L903" s="147"/>
      <c r="M903" s="152"/>
      <c r="T903" s="153"/>
      <c r="AT903" s="148" t="s">
        <v>165</v>
      </c>
      <c r="AU903" s="148" t="s">
        <v>80</v>
      </c>
      <c r="AV903" s="13" t="s">
        <v>80</v>
      </c>
      <c r="AW903" s="13" t="s">
        <v>33</v>
      </c>
      <c r="AX903" s="13" t="s">
        <v>78</v>
      </c>
      <c r="AY903" s="148" t="s">
        <v>153</v>
      </c>
    </row>
    <row r="904" spans="2:65" s="1" customFormat="1" ht="24.15" customHeight="1">
      <c r="B904" s="33"/>
      <c r="C904" s="123" t="s">
        <v>1604</v>
      </c>
      <c r="D904" s="123" t="s">
        <v>156</v>
      </c>
      <c r="E904" s="124" t="s">
        <v>1605</v>
      </c>
      <c r="F904" s="125" t="s">
        <v>1564</v>
      </c>
      <c r="G904" s="126" t="s">
        <v>237</v>
      </c>
      <c r="H904" s="127">
        <v>1</v>
      </c>
      <c r="I904" s="128"/>
      <c r="J904" s="129">
        <f>ROUND(I904*H904,2)</f>
        <v>0</v>
      </c>
      <c r="K904" s="125" t="s">
        <v>19</v>
      </c>
      <c r="L904" s="33"/>
      <c r="M904" s="130" t="s">
        <v>19</v>
      </c>
      <c r="N904" s="131" t="s">
        <v>44</v>
      </c>
      <c r="P904" s="132">
        <f>O904*H904</f>
        <v>0</v>
      </c>
      <c r="Q904" s="132">
        <v>0</v>
      </c>
      <c r="R904" s="132">
        <f>Q904*H904</f>
        <v>0</v>
      </c>
      <c r="S904" s="132">
        <v>0</v>
      </c>
      <c r="T904" s="133">
        <f>S904*H904</f>
        <v>0</v>
      </c>
      <c r="AR904" s="134" t="s">
        <v>272</v>
      </c>
      <c r="AT904" s="134" t="s">
        <v>156</v>
      </c>
      <c r="AU904" s="134" t="s">
        <v>80</v>
      </c>
      <c r="AY904" s="18" t="s">
        <v>153</v>
      </c>
      <c r="BE904" s="135">
        <f>IF(N904="základní",J904,0)</f>
        <v>0</v>
      </c>
      <c r="BF904" s="135">
        <f>IF(N904="snížená",J904,0)</f>
        <v>0</v>
      </c>
      <c r="BG904" s="135">
        <f>IF(N904="zákl. přenesená",J904,0)</f>
        <v>0</v>
      </c>
      <c r="BH904" s="135">
        <f>IF(N904="sníž. přenesená",J904,0)</f>
        <v>0</v>
      </c>
      <c r="BI904" s="135">
        <f>IF(N904="nulová",J904,0)</f>
        <v>0</v>
      </c>
      <c r="BJ904" s="18" t="s">
        <v>78</v>
      </c>
      <c r="BK904" s="135">
        <f>ROUND(I904*H904,2)</f>
        <v>0</v>
      </c>
      <c r="BL904" s="18" t="s">
        <v>272</v>
      </c>
      <c r="BM904" s="134" t="s">
        <v>1606</v>
      </c>
    </row>
    <row r="905" spans="2:65" s="13" customFormat="1">
      <c r="B905" s="147"/>
      <c r="D905" s="141" t="s">
        <v>165</v>
      </c>
      <c r="E905" s="148" t="s">
        <v>19</v>
      </c>
      <c r="F905" s="149" t="s">
        <v>78</v>
      </c>
      <c r="H905" s="150">
        <v>1</v>
      </c>
      <c r="I905" s="151"/>
      <c r="L905" s="147"/>
      <c r="M905" s="152"/>
      <c r="T905" s="153"/>
      <c r="AT905" s="148" t="s">
        <v>165</v>
      </c>
      <c r="AU905" s="148" t="s">
        <v>80</v>
      </c>
      <c r="AV905" s="13" t="s">
        <v>80</v>
      </c>
      <c r="AW905" s="13" t="s">
        <v>33</v>
      </c>
      <c r="AX905" s="13" t="s">
        <v>78</v>
      </c>
      <c r="AY905" s="148" t="s">
        <v>153</v>
      </c>
    </row>
    <row r="906" spans="2:65" s="1" customFormat="1" ht="24.15" customHeight="1">
      <c r="B906" s="33"/>
      <c r="C906" s="123" t="s">
        <v>1607</v>
      </c>
      <c r="D906" s="123" t="s">
        <v>156</v>
      </c>
      <c r="E906" s="124" t="s">
        <v>1608</v>
      </c>
      <c r="F906" s="125" t="s">
        <v>1568</v>
      </c>
      <c r="G906" s="126" t="s">
        <v>237</v>
      </c>
      <c r="H906" s="127">
        <v>1</v>
      </c>
      <c r="I906" s="128"/>
      <c r="J906" s="129">
        <f>ROUND(I906*H906,2)</f>
        <v>0</v>
      </c>
      <c r="K906" s="125" t="s">
        <v>19</v>
      </c>
      <c r="L906" s="33"/>
      <c r="M906" s="130" t="s">
        <v>19</v>
      </c>
      <c r="N906" s="131" t="s">
        <v>44</v>
      </c>
      <c r="P906" s="132">
        <f>O906*H906</f>
        <v>0</v>
      </c>
      <c r="Q906" s="132">
        <v>0</v>
      </c>
      <c r="R906" s="132">
        <f>Q906*H906</f>
        <v>0</v>
      </c>
      <c r="S906" s="132">
        <v>0</v>
      </c>
      <c r="T906" s="133">
        <f>S906*H906</f>
        <v>0</v>
      </c>
      <c r="AR906" s="134" t="s">
        <v>272</v>
      </c>
      <c r="AT906" s="134" t="s">
        <v>156</v>
      </c>
      <c r="AU906" s="134" t="s">
        <v>80</v>
      </c>
      <c r="AY906" s="18" t="s">
        <v>153</v>
      </c>
      <c r="BE906" s="135">
        <f>IF(N906="základní",J906,0)</f>
        <v>0</v>
      </c>
      <c r="BF906" s="135">
        <f>IF(N906="snížená",J906,0)</f>
        <v>0</v>
      </c>
      <c r="BG906" s="135">
        <f>IF(N906="zákl. přenesená",J906,0)</f>
        <v>0</v>
      </c>
      <c r="BH906" s="135">
        <f>IF(N906="sníž. přenesená",J906,0)</f>
        <v>0</v>
      </c>
      <c r="BI906" s="135">
        <f>IF(N906="nulová",J906,0)</f>
        <v>0</v>
      </c>
      <c r="BJ906" s="18" t="s">
        <v>78</v>
      </c>
      <c r="BK906" s="135">
        <f>ROUND(I906*H906,2)</f>
        <v>0</v>
      </c>
      <c r="BL906" s="18" t="s">
        <v>272</v>
      </c>
      <c r="BM906" s="134" t="s">
        <v>1609</v>
      </c>
    </row>
    <row r="907" spans="2:65" s="13" customFormat="1">
      <c r="B907" s="147"/>
      <c r="D907" s="141" t="s">
        <v>165</v>
      </c>
      <c r="E907" s="148" t="s">
        <v>19</v>
      </c>
      <c r="F907" s="149" t="s">
        <v>78</v>
      </c>
      <c r="H907" s="150">
        <v>1</v>
      </c>
      <c r="I907" s="151"/>
      <c r="L907" s="147"/>
      <c r="M907" s="152"/>
      <c r="T907" s="153"/>
      <c r="AT907" s="148" t="s">
        <v>165</v>
      </c>
      <c r="AU907" s="148" t="s">
        <v>80</v>
      </c>
      <c r="AV907" s="13" t="s">
        <v>80</v>
      </c>
      <c r="AW907" s="13" t="s">
        <v>33</v>
      </c>
      <c r="AX907" s="13" t="s">
        <v>78</v>
      </c>
      <c r="AY907" s="148" t="s">
        <v>153</v>
      </c>
    </row>
    <row r="908" spans="2:65" s="1" customFormat="1" ht="24.15" customHeight="1">
      <c r="B908" s="33"/>
      <c r="C908" s="123" t="s">
        <v>1610</v>
      </c>
      <c r="D908" s="123" t="s">
        <v>156</v>
      </c>
      <c r="E908" s="124" t="s">
        <v>1611</v>
      </c>
      <c r="F908" s="125" t="s">
        <v>1612</v>
      </c>
      <c r="G908" s="126" t="s">
        <v>237</v>
      </c>
      <c r="H908" s="127">
        <v>1</v>
      </c>
      <c r="I908" s="128"/>
      <c r="J908" s="129">
        <f>ROUND(I908*H908,2)</f>
        <v>0</v>
      </c>
      <c r="K908" s="125" t="s">
        <v>19</v>
      </c>
      <c r="L908" s="33"/>
      <c r="M908" s="130" t="s">
        <v>19</v>
      </c>
      <c r="N908" s="131" t="s">
        <v>44</v>
      </c>
      <c r="P908" s="132">
        <f>O908*H908</f>
        <v>0</v>
      </c>
      <c r="Q908" s="132">
        <v>0</v>
      </c>
      <c r="R908" s="132">
        <f>Q908*H908</f>
        <v>0</v>
      </c>
      <c r="S908" s="132">
        <v>0</v>
      </c>
      <c r="T908" s="133">
        <f>S908*H908</f>
        <v>0</v>
      </c>
      <c r="AR908" s="134" t="s">
        <v>272</v>
      </c>
      <c r="AT908" s="134" t="s">
        <v>156</v>
      </c>
      <c r="AU908" s="134" t="s">
        <v>80</v>
      </c>
      <c r="AY908" s="18" t="s">
        <v>153</v>
      </c>
      <c r="BE908" s="135">
        <f>IF(N908="základní",J908,0)</f>
        <v>0</v>
      </c>
      <c r="BF908" s="135">
        <f>IF(N908="snížená",J908,0)</f>
        <v>0</v>
      </c>
      <c r="BG908" s="135">
        <f>IF(N908="zákl. přenesená",J908,0)</f>
        <v>0</v>
      </c>
      <c r="BH908" s="135">
        <f>IF(N908="sníž. přenesená",J908,0)</f>
        <v>0</v>
      </c>
      <c r="BI908" s="135">
        <f>IF(N908="nulová",J908,0)</f>
        <v>0</v>
      </c>
      <c r="BJ908" s="18" t="s">
        <v>78</v>
      </c>
      <c r="BK908" s="135">
        <f>ROUND(I908*H908,2)</f>
        <v>0</v>
      </c>
      <c r="BL908" s="18" t="s">
        <v>272</v>
      </c>
      <c r="BM908" s="134" t="s">
        <v>1613</v>
      </c>
    </row>
    <row r="909" spans="2:65" s="13" customFormat="1">
      <c r="B909" s="147"/>
      <c r="D909" s="141" t="s">
        <v>165</v>
      </c>
      <c r="E909" s="148" t="s">
        <v>19</v>
      </c>
      <c r="F909" s="149" t="s">
        <v>78</v>
      </c>
      <c r="H909" s="150">
        <v>1</v>
      </c>
      <c r="I909" s="151"/>
      <c r="L909" s="147"/>
      <c r="M909" s="152"/>
      <c r="T909" s="153"/>
      <c r="AT909" s="148" t="s">
        <v>165</v>
      </c>
      <c r="AU909" s="148" t="s">
        <v>80</v>
      </c>
      <c r="AV909" s="13" t="s">
        <v>80</v>
      </c>
      <c r="AW909" s="13" t="s">
        <v>33</v>
      </c>
      <c r="AX909" s="13" t="s">
        <v>78</v>
      </c>
      <c r="AY909" s="148" t="s">
        <v>153</v>
      </c>
    </row>
    <row r="910" spans="2:65" s="1" customFormat="1" ht="24.15" customHeight="1">
      <c r="B910" s="33"/>
      <c r="C910" s="123" t="s">
        <v>1614</v>
      </c>
      <c r="D910" s="123" t="s">
        <v>156</v>
      </c>
      <c r="E910" s="124" t="s">
        <v>1615</v>
      </c>
      <c r="F910" s="125" t="s">
        <v>1616</v>
      </c>
      <c r="G910" s="126" t="s">
        <v>397</v>
      </c>
      <c r="H910" s="127">
        <v>2</v>
      </c>
      <c r="I910" s="128"/>
      <c r="J910" s="129">
        <f>ROUND(I910*H910,2)</f>
        <v>0</v>
      </c>
      <c r="K910" s="125" t="s">
        <v>19</v>
      </c>
      <c r="L910" s="33"/>
      <c r="M910" s="130" t="s">
        <v>19</v>
      </c>
      <c r="N910" s="131" t="s">
        <v>44</v>
      </c>
      <c r="P910" s="132">
        <f>O910*H910</f>
        <v>0</v>
      </c>
      <c r="Q910" s="132">
        <v>0</v>
      </c>
      <c r="R910" s="132">
        <f>Q910*H910</f>
        <v>0</v>
      </c>
      <c r="S910" s="132">
        <v>0</v>
      </c>
      <c r="T910" s="133">
        <f>S910*H910</f>
        <v>0</v>
      </c>
      <c r="AR910" s="134" t="s">
        <v>272</v>
      </c>
      <c r="AT910" s="134" t="s">
        <v>156</v>
      </c>
      <c r="AU910" s="134" t="s">
        <v>80</v>
      </c>
      <c r="AY910" s="18" t="s">
        <v>153</v>
      </c>
      <c r="BE910" s="135">
        <f>IF(N910="základní",J910,0)</f>
        <v>0</v>
      </c>
      <c r="BF910" s="135">
        <f>IF(N910="snížená",J910,0)</f>
        <v>0</v>
      </c>
      <c r="BG910" s="135">
        <f>IF(N910="zákl. přenesená",J910,0)</f>
        <v>0</v>
      </c>
      <c r="BH910" s="135">
        <f>IF(N910="sníž. přenesená",J910,0)</f>
        <v>0</v>
      </c>
      <c r="BI910" s="135">
        <f>IF(N910="nulová",J910,0)</f>
        <v>0</v>
      </c>
      <c r="BJ910" s="18" t="s">
        <v>78</v>
      </c>
      <c r="BK910" s="135">
        <f>ROUND(I910*H910,2)</f>
        <v>0</v>
      </c>
      <c r="BL910" s="18" t="s">
        <v>272</v>
      </c>
      <c r="BM910" s="134" t="s">
        <v>1617</v>
      </c>
    </row>
    <row r="911" spans="2:65" s="13" customFormat="1">
      <c r="B911" s="147"/>
      <c r="D911" s="141" t="s">
        <v>165</v>
      </c>
      <c r="E911" s="148" t="s">
        <v>19</v>
      </c>
      <c r="F911" s="149" t="s">
        <v>80</v>
      </c>
      <c r="H911" s="150">
        <v>2</v>
      </c>
      <c r="I911" s="151"/>
      <c r="L911" s="147"/>
      <c r="M911" s="152"/>
      <c r="T911" s="153"/>
      <c r="AT911" s="148" t="s">
        <v>165</v>
      </c>
      <c r="AU911" s="148" t="s">
        <v>80</v>
      </c>
      <c r="AV911" s="13" t="s">
        <v>80</v>
      </c>
      <c r="AW911" s="13" t="s">
        <v>33</v>
      </c>
      <c r="AX911" s="13" t="s">
        <v>78</v>
      </c>
      <c r="AY911" s="148" t="s">
        <v>153</v>
      </c>
    </row>
    <row r="912" spans="2:65" s="1" customFormat="1" ht="24.15" customHeight="1">
      <c r="B912" s="33"/>
      <c r="C912" s="123" t="s">
        <v>1618</v>
      </c>
      <c r="D912" s="123" t="s">
        <v>156</v>
      </c>
      <c r="E912" s="124" t="s">
        <v>1619</v>
      </c>
      <c r="F912" s="125" t="s">
        <v>1588</v>
      </c>
      <c r="G912" s="126" t="s">
        <v>237</v>
      </c>
      <c r="H912" s="127">
        <v>1</v>
      </c>
      <c r="I912" s="128"/>
      <c r="J912" s="129">
        <f>ROUND(I912*H912,2)</f>
        <v>0</v>
      </c>
      <c r="K912" s="125" t="s">
        <v>19</v>
      </c>
      <c r="L912" s="33"/>
      <c r="M912" s="130" t="s">
        <v>19</v>
      </c>
      <c r="N912" s="131" t="s">
        <v>44</v>
      </c>
      <c r="P912" s="132">
        <f>O912*H912</f>
        <v>0</v>
      </c>
      <c r="Q912" s="132">
        <v>0</v>
      </c>
      <c r="R912" s="132">
        <f>Q912*H912</f>
        <v>0</v>
      </c>
      <c r="S912" s="132">
        <v>0</v>
      </c>
      <c r="T912" s="133">
        <f>S912*H912</f>
        <v>0</v>
      </c>
      <c r="AR912" s="134" t="s">
        <v>272</v>
      </c>
      <c r="AT912" s="134" t="s">
        <v>156</v>
      </c>
      <c r="AU912" s="134" t="s">
        <v>80</v>
      </c>
      <c r="AY912" s="18" t="s">
        <v>153</v>
      </c>
      <c r="BE912" s="135">
        <f>IF(N912="základní",J912,0)</f>
        <v>0</v>
      </c>
      <c r="BF912" s="135">
        <f>IF(N912="snížená",J912,0)</f>
        <v>0</v>
      </c>
      <c r="BG912" s="135">
        <f>IF(N912="zákl. přenesená",J912,0)</f>
        <v>0</v>
      </c>
      <c r="BH912" s="135">
        <f>IF(N912="sníž. přenesená",J912,0)</f>
        <v>0</v>
      </c>
      <c r="BI912" s="135">
        <f>IF(N912="nulová",J912,0)</f>
        <v>0</v>
      </c>
      <c r="BJ912" s="18" t="s">
        <v>78</v>
      </c>
      <c r="BK912" s="135">
        <f>ROUND(I912*H912,2)</f>
        <v>0</v>
      </c>
      <c r="BL912" s="18" t="s">
        <v>272</v>
      </c>
      <c r="BM912" s="134" t="s">
        <v>1620</v>
      </c>
    </row>
    <row r="913" spans="2:65" s="13" customFormat="1">
      <c r="B913" s="147"/>
      <c r="D913" s="141" t="s">
        <v>165</v>
      </c>
      <c r="E913" s="148" t="s">
        <v>19</v>
      </c>
      <c r="F913" s="149" t="s">
        <v>78</v>
      </c>
      <c r="H913" s="150">
        <v>1</v>
      </c>
      <c r="I913" s="151"/>
      <c r="L913" s="147"/>
      <c r="M913" s="152"/>
      <c r="T913" s="153"/>
      <c r="AT913" s="148" t="s">
        <v>165</v>
      </c>
      <c r="AU913" s="148" t="s">
        <v>80</v>
      </c>
      <c r="AV913" s="13" t="s">
        <v>80</v>
      </c>
      <c r="AW913" s="13" t="s">
        <v>33</v>
      </c>
      <c r="AX913" s="13" t="s">
        <v>78</v>
      </c>
      <c r="AY913" s="148" t="s">
        <v>153</v>
      </c>
    </row>
    <row r="914" spans="2:65" s="1" customFormat="1" ht="33" customHeight="1">
      <c r="B914" s="33"/>
      <c r="C914" s="123" t="s">
        <v>1621</v>
      </c>
      <c r="D914" s="123" t="s">
        <v>156</v>
      </c>
      <c r="E914" s="124" t="s">
        <v>1622</v>
      </c>
      <c r="F914" s="125" t="s">
        <v>1623</v>
      </c>
      <c r="G914" s="126" t="s">
        <v>397</v>
      </c>
      <c r="H914" s="127">
        <v>5</v>
      </c>
      <c r="I914" s="128"/>
      <c r="J914" s="129">
        <f>ROUND(I914*H914,2)</f>
        <v>0</v>
      </c>
      <c r="K914" s="125" t="s">
        <v>19</v>
      </c>
      <c r="L914" s="33"/>
      <c r="M914" s="130" t="s">
        <v>19</v>
      </c>
      <c r="N914" s="131" t="s">
        <v>44</v>
      </c>
      <c r="P914" s="132">
        <f>O914*H914</f>
        <v>0</v>
      </c>
      <c r="Q914" s="132">
        <v>0</v>
      </c>
      <c r="R914" s="132">
        <f>Q914*H914</f>
        <v>0</v>
      </c>
      <c r="S914" s="132">
        <v>0</v>
      </c>
      <c r="T914" s="133">
        <f>S914*H914</f>
        <v>0</v>
      </c>
      <c r="AR914" s="134" t="s">
        <v>272</v>
      </c>
      <c r="AT914" s="134" t="s">
        <v>156</v>
      </c>
      <c r="AU914" s="134" t="s">
        <v>80</v>
      </c>
      <c r="AY914" s="18" t="s">
        <v>153</v>
      </c>
      <c r="BE914" s="135">
        <f>IF(N914="základní",J914,0)</f>
        <v>0</v>
      </c>
      <c r="BF914" s="135">
        <f>IF(N914="snížená",J914,0)</f>
        <v>0</v>
      </c>
      <c r="BG914" s="135">
        <f>IF(N914="zákl. přenesená",J914,0)</f>
        <v>0</v>
      </c>
      <c r="BH914" s="135">
        <f>IF(N914="sníž. přenesená",J914,0)</f>
        <v>0</v>
      </c>
      <c r="BI914" s="135">
        <f>IF(N914="nulová",J914,0)</f>
        <v>0</v>
      </c>
      <c r="BJ914" s="18" t="s">
        <v>78</v>
      </c>
      <c r="BK914" s="135">
        <f>ROUND(I914*H914,2)</f>
        <v>0</v>
      </c>
      <c r="BL914" s="18" t="s">
        <v>272</v>
      </c>
      <c r="BM914" s="134" t="s">
        <v>1624</v>
      </c>
    </row>
    <row r="915" spans="2:65" s="13" customFormat="1">
      <c r="B915" s="147"/>
      <c r="D915" s="141" t="s">
        <v>165</v>
      </c>
      <c r="E915" s="148" t="s">
        <v>19</v>
      </c>
      <c r="F915" s="149" t="s">
        <v>190</v>
      </c>
      <c r="H915" s="150">
        <v>5</v>
      </c>
      <c r="I915" s="151"/>
      <c r="L915" s="147"/>
      <c r="M915" s="152"/>
      <c r="T915" s="153"/>
      <c r="AT915" s="148" t="s">
        <v>165</v>
      </c>
      <c r="AU915" s="148" t="s">
        <v>80</v>
      </c>
      <c r="AV915" s="13" t="s">
        <v>80</v>
      </c>
      <c r="AW915" s="13" t="s">
        <v>33</v>
      </c>
      <c r="AX915" s="13" t="s">
        <v>78</v>
      </c>
      <c r="AY915" s="148" t="s">
        <v>153</v>
      </c>
    </row>
    <row r="916" spans="2:65" s="1" customFormat="1" ht="49.2" customHeight="1">
      <c r="B916" s="33"/>
      <c r="C916" s="123" t="s">
        <v>1625</v>
      </c>
      <c r="D916" s="123" t="s">
        <v>156</v>
      </c>
      <c r="E916" s="124" t="s">
        <v>1626</v>
      </c>
      <c r="F916" s="125" t="s">
        <v>1596</v>
      </c>
      <c r="G916" s="126" t="s">
        <v>170</v>
      </c>
      <c r="H916" s="127">
        <v>2</v>
      </c>
      <c r="I916" s="128"/>
      <c r="J916" s="129">
        <f>ROUND(I916*H916,2)</f>
        <v>0</v>
      </c>
      <c r="K916" s="125" t="s">
        <v>19</v>
      </c>
      <c r="L916" s="33"/>
      <c r="M916" s="130" t="s">
        <v>19</v>
      </c>
      <c r="N916" s="131" t="s">
        <v>44</v>
      </c>
      <c r="P916" s="132">
        <f>O916*H916</f>
        <v>0</v>
      </c>
      <c r="Q916" s="132">
        <v>0</v>
      </c>
      <c r="R916" s="132">
        <f>Q916*H916</f>
        <v>0</v>
      </c>
      <c r="S916" s="132">
        <v>0</v>
      </c>
      <c r="T916" s="133">
        <f>S916*H916</f>
        <v>0</v>
      </c>
      <c r="AR916" s="134" t="s">
        <v>272</v>
      </c>
      <c r="AT916" s="134" t="s">
        <v>156</v>
      </c>
      <c r="AU916" s="134" t="s">
        <v>80</v>
      </c>
      <c r="AY916" s="18" t="s">
        <v>153</v>
      </c>
      <c r="BE916" s="135">
        <f>IF(N916="základní",J916,0)</f>
        <v>0</v>
      </c>
      <c r="BF916" s="135">
        <f>IF(N916="snížená",J916,0)</f>
        <v>0</v>
      </c>
      <c r="BG916" s="135">
        <f>IF(N916="zákl. přenesená",J916,0)</f>
        <v>0</v>
      </c>
      <c r="BH916" s="135">
        <f>IF(N916="sníž. přenesená",J916,0)</f>
        <v>0</v>
      </c>
      <c r="BI916" s="135">
        <f>IF(N916="nulová",J916,0)</f>
        <v>0</v>
      </c>
      <c r="BJ916" s="18" t="s">
        <v>78</v>
      </c>
      <c r="BK916" s="135">
        <f>ROUND(I916*H916,2)</f>
        <v>0</v>
      </c>
      <c r="BL916" s="18" t="s">
        <v>272</v>
      </c>
      <c r="BM916" s="134" t="s">
        <v>1627</v>
      </c>
    </row>
    <row r="917" spans="2:65" s="13" customFormat="1">
      <c r="B917" s="147"/>
      <c r="D917" s="141" t="s">
        <v>165</v>
      </c>
      <c r="E917" s="148" t="s">
        <v>19</v>
      </c>
      <c r="F917" s="149" t="s">
        <v>80</v>
      </c>
      <c r="H917" s="150">
        <v>2</v>
      </c>
      <c r="I917" s="151"/>
      <c r="L917" s="147"/>
      <c r="M917" s="152"/>
      <c r="T917" s="153"/>
      <c r="AT917" s="148" t="s">
        <v>165</v>
      </c>
      <c r="AU917" s="148" t="s">
        <v>80</v>
      </c>
      <c r="AV917" s="13" t="s">
        <v>80</v>
      </c>
      <c r="AW917" s="13" t="s">
        <v>33</v>
      </c>
      <c r="AX917" s="13" t="s">
        <v>78</v>
      </c>
      <c r="AY917" s="148" t="s">
        <v>153</v>
      </c>
    </row>
    <row r="918" spans="2:65" s="11" customFormat="1" ht="22.95" customHeight="1">
      <c r="B918" s="111"/>
      <c r="D918" s="112" t="s">
        <v>72</v>
      </c>
      <c r="E918" s="121" t="s">
        <v>1628</v>
      </c>
      <c r="F918" s="121" t="s">
        <v>1629</v>
      </c>
      <c r="I918" s="114"/>
      <c r="J918" s="122">
        <f>BK918</f>
        <v>0</v>
      </c>
      <c r="L918" s="111"/>
      <c r="M918" s="116"/>
      <c r="P918" s="117">
        <f>P919+SUM(P920:P1007)</f>
        <v>0</v>
      </c>
      <c r="R918" s="117">
        <f>R919+SUM(R920:R1007)</f>
        <v>0</v>
      </c>
      <c r="T918" s="118">
        <f>T919+SUM(T920:T1007)</f>
        <v>0</v>
      </c>
      <c r="AR918" s="112" t="s">
        <v>80</v>
      </c>
      <c r="AT918" s="119" t="s">
        <v>72</v>
      </c>
      <c r="AU918" s="119" t="s">
        <v>78</v>
      </c>
      <c r="AY918" s="112" t="s">
        <v>153</v>
      </c>
      <c r="BK918" s="120">
        <f>BK919+SUM(BK920:BK1007)</f>
        <v>0</v>
      </c>
    </row>
    <row r="919" spans="2:65" s="1" customFormat="1" ht="24.15" customHeight="1">
      <c r="B919" s="33"/>
      <c r="C919" s="123" t="s">
        <v>1630</v>
      </c>
      <c r="D919" s="123" t="s">
        <v>156</v>
      </c>
      <c r="E919" s="124" t="s">
        <v>1631</v>
      </c>
      <c r="F919" s="125" t="s">
        <v>1632</v>
      </c>
      <c r="G919" s="126" t="s">
        <v>1033</v>
      </c>
      <c r="H919" s="127">
        <v>5</v>
      </c>
      <c r="I919" s="128"/>
      <c r="J919" s="129">
        <f>ROUND(I919*H919,2)</f>
        <v>0</v>
      </c>
      <c r="K919" s="125" t="s">
        <v>19</v>
      </c>
      <c r="L919" s="33"/>
      <c r="M919" s="130" t="s">
        <v>19</v>
      </c>
      <c r="N919" s="131" t="s">
        <v>44</v>
      </c>
      <c r="P919" s="132">
        <f>O919*H919</f>
        <v>0</v>
      </c>
      <c r="Q919" s="132">
        <v>0</v>
      </c>
      <c r="R919" s="132">
        <f>Q919*H919</f>
        <v>0</v>
      </c>
      <c r="S919" s="132">
        <v>0</v>
      </c>
      <c r="T919" s="133">
        <f>S919*H919</f>
        <v>0</v>
      </c>
      <c r="AR919" s="134" t="s">
        <v>272</v>
      </c>
      <c r="AT919" s="134" t="s">
        <v>156</v>
      </c>
      <c r="AU919" s="134" t="s">
        <v>80</v>
      </c>
      <c r="AY919" s="18" t="s">
        <v>153</v>
      </c>
      <c r="BE919" s="135">
        <f>IF(N919="základní",J919,0)</f>
        <v>0</v>
      </c>
      <c r="BF919" s="135">
        <f>IF(N919="snížená",J919,0)</f>
        <v>0</v>
      </c>
      <c r="BG919" s="135">
        <f>IF(N919="zákl. přenesená",J919,0)</f>
        <v>0</v>
      </c>
      <c r="BH919" s="135">
        <f>IF(N919="sníž. přenesená",J919,0)</f>
        <v>0</v>
      </c>
      <c r="BI919" s="135">
        <f>IF(N919="nulová",J919,0)</f>
        <v>0</v>
      </c>
      <c r="BJ919" s="18" t="s">
        <v>78</v>
      </c>
      <c r="BK919" s="135">
        <f>ROUND(I919*H919,2)</f>
        <v>0</v>
      </c>
      <c r="BL919" s="18" t="s">
        <v>272</v>
      </c>
      <c r="BM919" s="134" t="s">
        <v>1633</v>
      </c>
    </row>
    <row r="920" spans="2:65" s="12" customFormat="1" ht="30.6">
      <c r="B920" s="140"/>
      <c r="D920" s="141" t="s">
        <v>165</v>
      </c>
      <c r="E920" s="142" t="s">
        <v>19</v>
      </c>
      <c r="F920" s="143" t="s">
        <v>1634</v>
      </c>
      <c r="H920" s="142" t="s">
        <v>19</v>
      </c>
      <c r="I920" s="144"/>
      <c r="L920" s="140"/>
      <c r="M920" s="145"/>
      <c r="T920" s="146"/>
      <c r="AT920" s="142" t="s">
        <v>165</v>
      </c>
      <c r="AU920" s="142" t="s">
        <v>80</v>
      </c>
      <c r="AV920" s="12" t="s">
        <v>78</v>
      </c>
      <c r="AW920" s="12" t="s">
        <v>33</v>
      </c>
      <c r="AX920" s="12" t="s">
        <v>73</v>
      </c>
      <c r="AY920" s="142" t="s">
        <v>153</v>
      </c>
    </row>
    <row r="921" spans="2:65" s="12" customFormat="1" ht="20.399999999999999">
      <c r="B921" s="140"/>
      <c r="D921" s="141" t="s">
        <v>165</v>
      </c>
      <c r="E921" s="142" t="s">
        <v>19</v>
      </c>
      <c r="F921" s="143" t="s">
        <v>1635</v>
      </c>
      <c r="H921" s="142" t="s">
        <v>19</v>
      </c>
      <c r="I921" s="144"/>
      <c r="L921" s="140"/>
      <c r="M921" s="145"/>
      <c r="T921" s="146"/>
      <c r="AT921" s="142" t="s">
        <v>165</v>
      </c>
      <c r="AU921" s="142" t="s">
        <v>80</v>
      </c>
      <c r="AV921" s="12" t="s">
        <v>78</v>
      </c>
      <c r="AW921" s="12" t="s">
        <v>33</v>
      </c>
      <c r="AX921" s="12" t="s">
        <v>73</v>
      </c>
      <c r="AY921" s="142" t="s">
        <v>153</v>
      </c>
    </row>
    <row r="922" spans="2:65" s="13" customFormat="1">
      <c r="B922" s="147"/>
      <c r="D922" s="141" t="s">
        <v>165</v>
      </c>
      <c r="E922" s="148" t="s">
        <v>19</v>
      </c>
      <c r="F922" s="149" t="s">
        <v>190</v>
      </c>
      <c r="H922" s="150">
        <v>5</v>
      </c>
      <c r="I922" s="151"/>
      <c r="L922" s="147"/>
      <c r="M922" s="152"/>
      <c r="T922" s="153"/>
      <c r="AT922" s="148" t="s">
        <v>165</v>
      </c>
      <c r="AU922" s="148" t="s">
        <v>80</v>
      </c>
      <c r="AV922" s="13" t="s">
        <v>80</v>
      </c>
      <c r="AW922" s="13" t="s">
        <v>33</v>
      </c>
      <c r="AX922" s="13" t="s">
        <v>78</v>
      </c>
      <c r="AY922" s="148" t="s">
        <v>153</v>
      </c>
    </row>
    <row r="923" spans="2:65" s="1" customFormat="1" ht="24.15" customHeight="1">
      <c r="B923" s="33"/>
      <c r="C923" s="123" t="s">
        <v>1636</v>
      </c>
      <c r="D923" s="123" t="s">
        <v>156</v>
      </c>
      <c r="E923" s="124" t="s">
        <v>1637</v>
      </c>
      <c r="F923" s="125" t="s">
        <v>1638</v>
      </c>
      <c r="G923" s="126" t="s">
        <v>397</v>
      </c>
      <c r="H923" s="127">
        <v>18</v>
      </c>
      <c r="I923" s="128"/>
      <c r="J923" s="129">
        <f>ROUND(I923*H923,2)</f>
        <v>0</v>
      </c>
      <c r="K923" s="125" t="s">
        <v>19</v>
      </c>
      <c r="L923" s="33"/>
      <c r="M923" s="130" t="s">
        <v>19</v>
      </c>
      <c r="N923" s="131" t="s">
        <v>44</v>
      </c>
      <c r="P923" s="132">
        <f>O923*H923</f>
        <v>0</v>
      </c>
      <c r="Q923" s="132">
        <v>0</v>
      </c>
      <c r="R923" s="132">
        <f>Q923*H923</f>
        <v>0</v>
      </c>
      <c r="S923" s="132">
        <v>0</v>
      </c>
      <c r="T923" s="133">
        <f>S923*H923</f>
        <v>0</v>
      </c>
      <c r="AR923" s="134" t="s">
        <v>272</v>
      </c>
      <c r="AT923" s="134" t="s">
        <v>156</v>
      </c>
      <c r="AU923" s="134" t="s">
        <v>80</v>
      </c>
      <c r="AY923" s="18" t="s">
        <v>153</v>
      </c>
      <c r="BE923" s="135">
        <f>IF(N923="základní",J923,0)</f>
        <v>0</v>
      </c>
      <c r="BF923" s="135">
        <f>IF(N923="snížená",J923,0)</f>
        <v>0</v>
      </c>
      <c r="BG923" s="135">
        <f>IF(N923="zákl. přenesená",J923,0)</f>
        <v>0</v>
      </c>
      <c r="BH923" s="135">
        <f>IF(N923="sníž. přenesená",J923,0)</f>
        <v>0</v>
      </c>
      <c r="BI923" s="135">
        <f>IF(N923="nulová",J923,0)</f>
        <v>0</v>
      </c>
      <c r="BJ923" s="18" t="s">
        <v>78</v>
      </c>
      <c r="BK923" s="135">
        <f>ROUND(I923*H923,2)</f>
        <v>0</v>
      </c>
      <c r="BL923" s="18" t="s">
        <v>272</v>
      </c>
      <c r="BM923" s="134" t="s">
        <v>1639</v>
      </c>
    </row>
    <row r="924" spans="2:65" s="12" customFormat="1" ht="20.399999999999999">
      <c r="B924" s="140"/>
      <c r="D924" s="141" t="s">
        <v>165</v>
      </c>
      <c r="E924" s="142" t="s">
        <v>19</v>
      </c>
      <c r="F924" s="143" t="s">
        <v>1640</v>
      </c>
      <c r="H924" s="142" t="s">
        <v>19</v>
      </c>
      <c r="I924" s="144"/>
      <c r="L924" s="140"/>
      <c r="M924" s="145"/>
      <c r="T924" s="146"/>
      <c r="AT924" s="142" t="s">
        <v>165</v>
      </c>
      <c r="AU924" s="142" t="s">
        <v>80</v>
      </c>
      <c r="AV924" s="12" t="s">
        <v>78</v>
      </c>
      <c r="AW924" s="12" t="s">
        <v>33</v>
      </c>
      <c r="AX924" s="12" t="s">
        <v>73</v>
      </c>
      <c r="AY924" s="142" t="s">
        <v>153</v>
      </c>
    </row>
    <row r="925" spans="2:65" s="13" customFormat="1">
      <c r="B925" s="147"/>
      <c r="D925" s="141" t="s">
        <v>165</v>
      </c>
      <c r="E925" s="148" t="s">
        <v>19</v>
      </c>
      <c r="F925" s="149" t="s">
        <v>290</v>
      </c>
      <c r="H925" s="150">
        <v>18</v>
      </c>
      <c r="I925" s="151"/>
      <c r="L925" s="147"/>
      <c r="M925" s="152"/>
      <c r="T925" s="153"/>
      <c r="AT925" s="148" t="s">
        <v>165</v>
      </c>
      <c r="AU925" s="148" t="s">
        <v>80</v>
      </c>
      <c r="AV925" s="13" t="s">
        <v>80</v>
      </c>
      <c r="AW925" s="13" t="s">
        <v>33</v>
      </c>
      <c r="AX925" s="13" t="s">
        <v>78</v>
      </c>
      <c r="AY925" s="148" t="s">
        <v>153</v>
      </c>
    </row>
    <row r="926" spans="2:65" s="1" customFormat="1" ht="24.15" customHeight="1">
      <c r="B926" s="33"/>
      <c r="C926" s="123" t="s">
        <v>1641</v>
      </c>
      <c r="D926" s="123" t="s">
        <v>156</v>
      </c>
      <c r="E926" s="124" t="s">
        <v>1642</v>
      </c>
      <c r="F926" s="125" t="s">
        <v>1643</v>
      </c>
      <c r="G926" s="126" t="s">
        <v>397</v>
      </c>
      <c r="H926" s="127">
        <v>5</v>
      </c>
      <c r="I926" s="128"/>
      <c r="J926" s="129">
        <f>ROUND(I926*H926,2)</f>
        <v>0</v>
      </c>
      <c r="K926" s="125" t="s">
        <v>19</v>
      </c>
      <c r="L926" s="33"/>
      <c r="M926" s="130" t="s">
        <v>19</v>
      </c>
      <c r="N926" s="131" t="s">
        <v>44</v>
      </c>
      <c r="P926" s="132">
        <f>O926*H926</f>
        <v>0</v>
      </c>
      <c r="Q926" s="132">
        <v>0</v>
      </c>
      <c r="R926" s="132">
        <f>Q926*H926</f>
        <v>0</v>
      </c>
      <c r="S926" s="132">
        <v>0</v>
      </c>
      <c r="T926" s="133">
        <f>S926*H926</f>
        <v>0</v>
      </c>
      <c r="AR926" s="134" t="s">
        <v>272</v>
      </c>
      <c r="AT926" s="134" t="s">
        <v>156</v>
      </c>
      <c r="AU926" s="134" t="s">
        <v>80</v>
      </c>
      <c r="AY926" s="18" t="s">
        <v>153</v>
      </c>
      <c r="BE926" s="135">
        <f>IF(N926="základní",J926,0)</f>
        <v>0</v>
      </c>
      <c r="BF926" s="135">
        <f>IF(N926="snížená",J926,0)</f>
        <v>0</v>
      </c>
      <c r="BG926" s="135">
        <f>IF(N926="zákl. přenesená",J926,0)</f>
        <v>0</v>
      </c>
      <c r="BH926" s="135">
        <f>IF(N926="sníž. přenesená",J926,0)</f>
        <v>0</v>
      </c>
      <c r="BI926" s="135">
        <f>IF(N926="nulová",J926,0)</f>
        <v>0</v>
      </c>
      <c r="BJ926" s="18" t="s">
        <v>78</v>
      </c>
      <c r="BK926" s="135">
        <f>ROUND(I926*H926,2)</f>
        <v>0</v>
      </c>
      <c r="BL926" s="18" t="s">
        <v>272</v>
      </c>
      <c r="BM926" s="134" t="s">
        <v>1644</v>
      </c>
    </row>
    <row r="927" spans="2:65" s="12" customFormat="1" ht="20.399999999999999">
      <c r="B927" s="140"/>
      <c r="D927" s="141" t="s">
        <v>165</v>
      </c>
      <c r="E927" s="142" t="s">
        <v>19</v>
      </c>
      <c r="F927" s="143" t="s">
        <v>1640</v>
      </c>
      <c r="H927" s="142" t="s">
        <v>19</v>
      </c>
      <c r="I927" s="144"/>
      <c r="L927" s="140"/>
      <c r="M927" s="145"/>
      <c r="T927" s="146"/>
      <c r="AT927" s="142" t="s">
        <v>165</v>
      </c>
      <c r="AU927" s="142" t="s">
        <v>80</v>
      </c>
      <c r="AV927" s="12" t="s">
        <v>78</v>
      </c>
      <c r="AW927" s="12" t="s">
        <v>33</v>
      </c>
      <c r="AX927" s="12" t="s">
        <v>73</v>
      </c>
      <c r="AY927" s="142" t="s">
        <v>153</v>
      </c>
    </row>
    <row r="928" spans="2:65" s="13" customFormat="1">
      <c r="B928" s="147"/>
      <c r="D928" s="141" t="s">
        <v>165</v>
      </c>
      <c r="E928" s="148" t="s">
        <v>19</v>
      </c>
      <c r="F928" s="149" t="s">
        <v>190</v>
      </c>
      <c r="H928" s="150">
        <v>5</v>
      </c>
      <c r="I928" s="151"/>
      <c r="L928" s="147"/>
      <c r="M928" s="152"/>
      <c r="T928" s="153"/>
      <c r="AT928" s="148" t="s">
        <v>165</v>
      </c>
      <c r="AU928" s="148" t="s">
        <v>80</v>
      </c>
      <c r="AV928" s="13" t="s">
        <v>80</v>
      </c>
      <c r="AW928" s="13" t="s">
        <v>33</v>
      </c>
      <c r="AX928" s="13" t="s">
        <v>78</v>
      </c>
      <c r="AY928" s="148" t="s">
        <v>153</v>
      </c>
    </row>
    <row r="929" spans="2:65" s="1" customFormat="1" ht="24.15" customHeight="1">
      <c r="B929" s="33"/>
      <c r="C929" s="123" t="s">
        <v>1645</v>
      </c>
      <c r="D929" s="123" t="s">
        <v>156</v>
      </c>
      <c r="E929" s="124" t="s">
        <v>1646</v>
      </c>
      <c r="F929" s="125" t="s">
        <v>1647</v>
      </c>
      <c r="G929" s="126" t="s">
        <v>397</v>
      </c>
      <c r="H929" s="127">
        <v>16</v>
      </c>
      <c r="I929" s="128"/>
      <c r="J929" s="129">
        <f>ROUND(I929*H929,2)</f>
        <v>0</v>
      </c>
      <c r="K929" s="125" t="s">
        <v>19</v>
      </c>
      <c r="L929" s="33"/>
      <c r="M929" s="130" t="s">
        <v>19</v>
      </c>
      <c r="N929" s="131" t="s">
        <v>44</v>
      </c>
      <c r="P929" s="132">
        <f>O929*H929</f>
        <v>0</v>
      </c>
      <c r="Q929" s="132">
        <v>0</v>
      </c>
      <c r="R929" s="132">
        <f>Q929*H929</f>
        <v>0</v>
      </c>
      <c r="S929" s="132">
        <v>0</v>
      </c>
      <c r="T929" s="133">
        <f>S929*H929</f>
        <v>0</v>
      </c>
      <c r="AR929" s="134" t="s">
        <v>272</v>
      </c>
      <c r="AT929" s="134" t="s">
        <v>156</v>
      </c>
      <c r="AU929" s="134" t="s">
        <v>80</v>
      </c>
      <c r="AY929" s="18" t="s">
        <v>153</v>
      </c>
      <c r="BE929" s="135">
        <f>IF(N929="základní",J929,0)</f>
        <v>0</v>
      </c>
      <c r="BF929" s="135">
        <f>IF(N929="snížená",J929,0)</f>
        <v>0</v>
      </c>
      <c r="BG929" s="135">
        <f>IF(N929="zákl. přenesená",J929,0)</f>
        <v>0</v>
      </c>
      <c r="BH929" s="135">
        <f>IF(N929="sníž. přenesená",J929,0)</f>
        <v>0</v>
      </c>
      <c r="BI929" s="135">
        <f>IF(N929="nulová",J929,0)</f>
        <v>0</v>
      </c>
      <c r="BJ929" s="18" t="s">
        <v>78</v>
      </c>
      <c r="BK929" s="135">
        <f>ROUND(I929*H929,2)</f>
        <v>0</v>
      </c>
      <c r="BL929" s="18" t="s">
        <v>272</v>
      </c>
      <c r="BM929" s="134" t="s">
        <v>1648</v>
      </c>
    </row>
    <row r="930" spans="2:65" s="12" customFormat="1" ht="20.399999999999999">
      <c r="B930" s="140"/>
      <c r="D930" s="141" t="s">
        <v>165</v>
      </c>
      <c r="E930" s="142" t="s">
        <v>19</v>
      </c>
      <c r="F930" s="143" t="s">
        <v>1640</v>
      </c>
      <c r="H930" s="142" t="s">
        <v>19</v>
      </c>
      <c r="I930" s="144"/>
      <c r="L930" s="140"/>
      <c r="M930" s="145"/>
      <c r="T930" s="146"/>
      <c r="AT930" s="142" t="s">
        <v>165</v>
      </c>
      <c r="AU930" s="142" t="s">
        <v>80</v>
      </c>
      <c r="AV930" s="12" t="s">
        <v>78</v>
      </c>
      <c r="AW930" s="12" t="s">
        <v>33</v>
      </c>
      <c r="AX930" s="12" t="s">
        <v>73</v>
      </c>
      <c r="AY930" s="142" t="s">
        <v>153</v>
      </c>
    </row>
    <row r="931" spans="2:65" s="13" customFormat="1">
      <c r="B931" s="147"/>
      <c r="D931" s="141" t="s">
        <v>165</v>
      </c>
      <c r="E931" s="148" t="s">
        <v>19</v>
      </c>
      <c r="F931" s="149" t="s">
        <v>272</v>
      </c>
      <c r="H931" s="150">
        <v>16</v>
      </c>
      <c r="I931" s="151"/>
      <c r="L931" s="147"/>
      <c r="M931" s="152"/>
      <c r="T931" s="153"/>
      <c r="AT931" s="148" t="s">
        <v>165</v>
      </c>
      <c r="AU931" s="148" t="s">
        <v>80</v>
      </c>
      <c r="AV931" s="13" t="s">
        <v>80</v>
      </c>
      <c r="AW931" s="13" t="s">
        <v>33</v>
      </c>
      <c r="AX931" s="13" t="s">
        <v>78</v>
      </c>
      <c r="AY931" s="148" t="s">
        <v>153</v>
      </c>
    </row>
    <row r="932" spans="2:65" s="1" customFormat="1" ht="24.15" customHeight="1">
      <c r="B932" s="33"/>
      <c r="C932" s="123" t="s">
        <v>1649</v>
      </c>
      <c r="D932" s="123" t="s">
        <v>156</v>
      </c>
      <c r="E932" s="124" t="s">
        <v>1650</v>
      </c>
      <c r="F932" s="125" t="s">
        <v>1651</v>
      </c>
      <c r="G932" s="126" t="s">
        <v>237</v>
      </c>
      <c r="H932" s="127">
        <v>4</v>
      </c>
      <c r="I932" s="128"/>
      <c r="J932" s="129">
        <f>ROUND(I932*H932,2)</f>
        <v>0</v>
      </c>
      <c r="K932" s="125" t="s">
        <v>19</v>
      </c>
      <c r="L932" s="33"/>
      <c r="M932" s="130" t="s">
        <v>19</v>
      </c>
      <c r="N932" s="131" t="s">
        <v>44</v>
      </c>
      <c r="P932" s="132">
        <f>O932*H932</f>
        <v>0</v>
      </c>
      <c r="Q932" s="132">
        <v>0</v>
      </c>
      <c r="R932" s="132">
        <f>Q932*H932</f>
        <v>0</v>
      </c>
      <c r="S932" s="132">
        <v>0</v>
      </c>
      <c r="T932" s="133">
        <f>S932*H932</f>
        <v>0</v>
      </c>
      <c r="AR932" s="134" t="s">
        <v>272</v>
      </c>
      <c r="AT932" s="134" t="s">
        <v>156</v>
      </c>
      <c r="AU932" s="134" t="s">
        <v>80</v>
      </c>
      <c r="AY932" s="18" t="s">
        <v>153</v>
      </c>
      <c r="BE932" s="135">
        <f>IF(N932="základní",J932,0)</f>
        <v>0</v>
      </c>
      <c r="BF932" s="135">
        <f>IF(N932="snížená",J932,0)</f>
        <v>0</v>
      </c>
      <c r="BG932" s="135">
        <f>IF(N932="zákl. přenesená",J932,0)</f>
        <v>0</v>
      </c>
      <c r="BH932" s="135">
        <f>IF(N932="sníž. přenesená",J932,0)</f>
        <v>0</v>
      </c>
      <c r="BI932" s="135">
        <f>IF(N932="nulová",J932,0)</f>
        <v>0</v>
      </c>
      <c r="BJ932" s="18" t="s">
        <v>78</v>
      </c>
      <c r="BK932" s="135">
        <f>ROUND(I932*H932,2)</f>
        <v>0</v>
      </c>
      <c r="BL932" s="18" t="s">
        <v>272</v>
      </c>
      <c r="BM932" s="134" t="s">
        <v>1652</v>
      </c>
    </row>
    <row r="933" spans="2:65" s="12" customFormat="1" ht="30.6">
      <c r="B933" s="140"/>
      <c r="D933" s="141" t="s">
        <v>165</v>
      </c>
      <c r="E933" s="142" t="s">
        <v>19</v>
      </c>
      <c r="F933" s="143" t="s">
        <v>1653</v>
      </c>
      <c r="H933" s="142" t="s">
        <v>19</v>
      </c>
      <c r="I933" s="144"/>
      <c r="L933" s="140"/>
      <c r="M933" s="145"/>
      <c r="T933" s="146"/>
      <c r="AT933" s="142" t="s">
        <v>165</v>
      </c>
      <c r="AU933" s="142" t="s">
        <v>80</v>
      </c>
      <c r="AV933" s="12" t="s">
        <v>78</v>
      </c>
      <c r="AW933" s="12" t="s">
        <v>33</v>
      </c>
      <c r="AX933" s="12" t="s">
        <v>73</v>
      </c>
      <c r="AY933" s="142" t="s">
        <v>153</v>
      </c>
    </row>
    <row r="934" spans="2:65" s="13" customFormat="1">
      <c r="B934" s="147"/>
      <c r="D934" s="141" t="s">
        <v>165</v>
      </c>
      <c r="E934" s="148" t="s">
        <v>19</v>
      </c>
      <c r="F934" s="149" t="s">
        <v>1654</v>
      </c>
      <c r="H934" s="150">
        <v>4</v>
      </c>
      <c r="I934" s="151"/>
      <c r="L934" s="147"/>
      <c r="M934" s="152"/>
      <c r="T934" s="153"/>
      <c r="AT934" s="148" t="s">
        <v>165</v>
      </c>
      <c r="AU934" s="148" t="s">
        <v>80</v>
      </c>
      <c r="AV934" s="13" t="s">
        <v>80</v>
      </c>
      <c r="AW934" s="13" t="s">
        <v>33</v>
      </c>
      <c r="AX934" s="13" t="s">
        <v>78</v>
      </c>
      <c r="AY934" s="148" t="s">
        <v>153</v>
      </c>
    </row>
    <row r="935" spans="2:65" s="1" customFormat="1" ht="24.15" customHeight="1">
      <c r="B935" s="33"/>
      <c r="C935" s="123" t="s">
        <v>1655</v>
      </c>
      <c r="D935" s="123" t="s">
        <v>156</v>
      </c>
      <c r="E935" s="124" t="s">
        <v>1656</v>
      </c>
      <c r="F935" s="125" t="s">
        <v>1657</v>
      </c>
      <c r="G935" s="126" t="s">
        <v>237</v>
      </c>
      <c r="H935" s="127">
        <v>6</v>
      </c>
      <c r="I935" s="128"/>
      <c r="J935" s="129">
        <f>ROUND(I935*H935,2)</f>
        <v>0</v>
      </c>
      <c r="K935" s="125" t="s">
        <v>19</v>
      </c>
      <c r="L935" s="33"/>
      <c r="M935" s="130" t="s">
        <v>19</v>
      </c>
      <c r="N935" s="131" t="s">
        <v>44</v>
      </c>
      <c r="P935" s="132">
        <f>O935*H935</f>
        <v>0</v>
      </c>
      <c r="Q935" s="132">
        <v>0</v>
      </c>
      <c r="R935" s="132">
        <f>Q935*H935</f>
        <v>0</v>
      </c>
      <c r="S935" s="132">
        <v>0</v>
      </c>
      <c r="T935" s="133">
        <f>S935*H935</f>
        <v>0</v>
      </c>
      <c r="AR935" s="134" t="s">
        <v>272</v>
      </c>
      <c r="AT935" s="134" t="s">
        <v>156</v>
      </c>
      <c r="AU935" s="134" t="s">
        <v>80</v>
      </c>
      <c r="AY935" s="18" t="s">
        <v>153</v>
      </c>
      <c r="BE935" s="135">
        <f>IF(N935="základní",J935,0)</f>
        <v>0</v>
      </c>
      <c r="BF935" s="135">
        <f>IF(N935="snížená",J935,0)</f>
        <v>0</v>
      </c>
      <c r="BG935" s="135">
        <f>IF(N935="zákl. přenesená",J935,0)</f>
        <v>0</v>
      </c>
      <c r="BH935" s="135">
        <f>IF(N935="sníž. přenesená",J935,0)</f>
        <v>0</v>
      </c>
      <c r="BI935" s="135">
        <f>IF(N935="nulová",J935,0)</f>
        <v>0</v>
      </c>
      <c r="BJ935" s="18" t="s">
        <v>78</v>
      </c>
      <c r="BK935" s="135">
        <f>ROUND(I935*H935,2)</f>
        <v>0</v>
      </c>
      <c r="BL935" s="18" t="s">
        <v>272</v>
      </c>
      <c r="BM935" s="134" t="s">
        <v>1658</v>
      </c>
    </row>
    <row r="936" spans="2:65" s="12" customFormat="1" ht="30.6">
      <c r="B936" s="140"/>
      <c r="D936" s="141" t="s">
        <v>165</v>
      </c>
      <c r="E936" s="142" t="s">
        <v>19</v>
      </c>
      <c r="F936" s="143" t="s">
        <v>1653</v>
      </c>
      <c r="H936" s="142" t="s">
        <v>19</v>
      </c>
      <c r="I936" s="144"/>
      <c r="L936" s="140"/>
      <c r="M936" s="145"/>
      <c r="T936" s="146"/>
      <c r="AT936" s="142" t="s">
        <v>165</v>
      </c>
      <c r="AU936" s="142" t="s">
        <v>80</v>
      </c>
      <c r="AV936" s="12" t="s">
        <v>78</v>
      </c>
      <c r="AW936" s="12" t="s">
        <v>33</v>
      </c>
      <c r="AX936" s="12" t="s">
        <v>73</v>
      </c>
      <c r="AY936" s="142" t="s">
        <v>153</v>
      </c>
    </row>
    <row r="937" spans="2:65" s="13" customFormat="1">
      <c r="B937" s="147"/>
      <c r="D937" s="141" t="s">
        <v>165</v>
      </c>
      <c r="E937" s="148" t="s">
        <v>19</v>
      </c>
      <c r="F937" s="149" t="s">
        <v>1659</v>
      </c>
      <c r="H937" s="150">
        <v>6</v>
      </c>
      <c r="I937" s="151"/>
      <c r="L937" s="147"/>
      <c r="M937" s="152"/>
      <c r="T937" s="153"/>
      <c r="AT937" s="148" t="s">
        <v>165</v>
      </c>
      <c r="AU937" s="148" t="s">
        <v>80</v>
      </c>
      <c r="AV937" s="13" t="s">
        <v>80</v>
      </c>
      <c r="AW937" s="13" t="s">
        <v>33</v>
      </c>
      <c r="AX937" s="13" t="s">
        <v>78</v>
      </c>
      <c r="AY937" s="148" t="s">
        <v>153</v>
      </c>
    </row>
    <row r="938" spans="2:65" s="1" customFormat="1" ht="24.15" customHeight="1">
      <c r="B938" s="33"/>
      <c r="C938" s="123" t="s">
        <v>1660</v>
      </c>
      <c r="D938" s="123" t="s">
        <v>156</v>
      </c>
      <c r="E938" s="124" t="s">
        <v>1661</v>
      </c>
      <c r="F938" s="125" t="s">
        <v>1662</v>
      </c>
      <c r="G938" s="126" t="s">
        <v>237</v>
      </c>
      <c r="H938" s="127">
        <v>2</v>
      </c>
      <c r="I938" s="128"/>
      <c r="J938" s="129">
        <f>ROUND(I938*H938,2)</f>
        <v>0</v>
      </c>
      <c r="K938" s="125" t="s">
        <v>19</v>
      </c>
      <c r="L938" s="33"/>
      <c r="M938" s="130" t="s">
        <v>19</v>
      </c>
      <c r="N938" s="131" t="s">
        <v>44</v>
      </c>
      <c r="P938" s="132">
        <f>O938*H938</f>
        <v>0</v>
      </c>
      <c r="Q938" s="132">
        <v>0</v>
      </c>
      <c r="R938" s="132">
        <f>Q938*H938</f>
        <v>0</v>
      </c>
      <c r="S938" s="132">
        <v>0</v>
      </c>
      <c r="T938" s="133">
        <f>S938*H938</f>
        <v>0</v>
      </c>
      <c r="AR938" s="134" t="s">
        <v>272</v>
      </c>
      <c r="AT938" s="134" t="s">
        <v>156</v>
      </c>
      <c r="AU938" s="134" t="s">
        <v>80</v>
      </c>
      <c r="AY938" s="18" t="s">
        <v>153</v>
      </c>
      <c r="BE938" s="135">
        <f>IF(N938="základní",J938,0)</f>
        <v>0</v>
      </c>
      <c r="BF938" s="135">
        <f>IF(N938="snížená",J938,0)</f>
        <v>0</v>
      </c>
      <c r="BG938" s="135">
        <f>IF(N938="zákl. přenesená",J938,0)</f>
        <v>0</v>
      </c>
      <c r="BH938" s="135">
        <f>IF(N938="sníž. přenesená",J938,0)</f>
        <v>0</v>
      </c>
      <c r="BI938" s="135">
        <f>IF(N938="nulová",J938,0)</f>
        <v>0</v>
      </c>
      <c r="BJ938" s="18" t="s">
        <v>78</v>
      </c>
      <c r="BK938" s="135">
        <f>ROUND(I938*H938,2)</f>
        <v>0</v>
      </c>
      <c r="BL938" s="18" t="s">
        <v>272</v>
      </c>
      <c r="BM938" s="134" t="s">
        <v>1663</v>
      </c>
    </row>
    <row r="939" spans="2:65" s="12" customFormat="1" ht="30.6">
      <c r="B939" s="140"/>
      <c r="D939" s="141" t="s">
        <v>165</v>
      </c>
      <c r="E939" s="142" t="s">
        <v>19</v>
      </c>
      <c r="F939" s="143" t="s">
        <v>1653</v>
      </c>
      <c r="H939" s="142" t="s">
        <v>19</v>
      </c>
      <c r="I939" s="144"/>
      <c r="L939" s="140"/>
      <c r="M939" s="145"/>
      <c r="T939" s="146"/>
      <c r="AT939" s="142" t="s">
        <v>165</v>
      </c>
      <c r="AU939" s="142" t="s">
        <v>80</v>
      </c>
      <c r="AV939" s="12" t="s">
        <v>78</v>
      </c>
      <c r="AW939" s="12" t="s">
        <v>33</v>
      </c>
      <c r="AX939" s="12" t="s">
        <v>73</v>
      </c>
      <c r="AY939" s="142" t="s">
        <v>153</v>
      </c>
    </row>
    <row r="940" spans="2:65" s="13" customFormat="1">
      <c r="B940" s="147"/>
      <c r="D940" s="141" t="s">
        <v>165</v>
      </c>
      <c r="E940" s="148" t="s">
        <v>19</v>
      </c>
      <c r="F940" s="149" t="s">
        <v>1664</v>
      </c>
      <c r="H940" s="150">
        <v>2</v>
      </c>
      <c r="I940" s="151"/>
      <c r="L940" s="147"/>
      <c r="M940" s="152"/>
      <c r="T940" s="153"/>
      <c r="AT940" s="148" t="s">
        <v>165</v>
      </c>
      <c r="AU940" s="148" t="s">
        <v>80</v>
      </c>
      <c r="AV940" s="13" t="s">
        <v>80</v>
      </c>
      <c r="AW940" s="13" t="s">
        <v>33</v>
      </c>
      <c r="AX940" s="13" t="s">
        <v>78</v>
      </c>
      <c r="AY940" s="148" t="s">
        <v>153</v>
      </c>
    </row>
    <row r="941" spans="2:65" s="1" customFormat="1" ht="24.15" customHeight="1">
      <c r="B941" s="33"/>
      <c r="C941" s="123" t="s">
        <v>1665</v>
      </c>
      <c r="D941" s="123" t="s">
        <v>156</v>
      </c>
      <c r="E941" s="124" t="s">
        <v>1666</v>
      </c>
      <c r="F941" s="125" t="s">
        <v>1667</v>
      </c>
      <c r="G941" s="126" t="s">
        <v>237</v>
      </c>
      <c r="H941" s="127">
        <v>2</v>
      </c>
      <c r="I941" s="128"/>
      <c r="J941" s="129">
        <f>ROUND(I941*H941,2)</f>
        <v>0</v>
      </c>
      <c r="K941" s="125" t="s">
        <v>19</v>
      </c>
      <c r="L941" s="33"/>
      <c r="M941" s="130" t="s">
        <v>19</v>
      </c>
      <c r="N941" s="131" t="s">
        <v>44</v>
      </c>
      <c r="P941" s="132">
        <f>O941*H941</f>
        <v>0</v>
      </c>
      <c r="Q941" s="132">
        <v>0</v>
      </c>
      <c r="R941" s="132">
        <f>Q941*H941</f>
        <v>0</v>
      </c>
      <c r="S941" s="132">
        <v>0</v>
      </c>
      <c r="T941" s="133">
        <f>S941*H941</f>
        <v>0</v>
      </c>
      <c r="AR941" s="134" t="s">
        <v>272</v>
      </c>
      <c r="AT941" s="134" t="s">
        <v>156</v>
      </c>
      <c r="AU941" s="134" t="s">
        <v>80</v>
      </c>
      <c r="AY941" s="18" t="s">
        <v>153</v>
      </c>
      <c r="BE941" s="135">
        <f>IF(N941="základní",J941,0)</f>
        <v>0</v>
      </c>
      <c r="BF941" s="135">
        <f>IF(N941="snížená",J941,0)</f>
        <v>0</v>
      </c>
      <c r="BG941" s="135">
        <f>IF(N941="zákl. přenesená",J941,0)</f>
        <v>0</v>
      </c>
      <c r="BH941" s="135">
        <f>IF(N941="sníž. přenesená",J941,0)</f>
        <v>0</v>
      </c>
      <c r="BI941" s="135">
        <f>IF(N941="nulová",J941,0)</f>
        <v>0</v>
      </c>
      <c r="BJ941" s="18" t="s">
        <v>78</v>
      </c>
      <c r="BK941" s="135">
        <f>ROUND(I941*H941,2)</f>
        <v>0</v>
      </c>
      <c r="BL941" s="18" t="s">
        <v>272</v>
      </c>
      <c r="BM941" s="134" t="s">
        <v>1668</v>
      </c>
    </row>
    <row r="942" spans="2:65" s="12" customFormat="1" ht="30.6">
      <c r="B942" s="140"/>
      <c r="D942" s="141" t="s">
        <v>165</v>
      </c>
      <c r="E942" s="142" t="s">
        <v>19</v>
      </c>
      <c r="F942" s="143" t="s">
        <v>1653</v>
      </c>
      <c r="H942" s="142" t="s">
        <v>19</v>
      </c>
      <c r="I942" s="144"/>
      <c r="L942" s="140"/>
      <c r="M942" s="145"/>
      <c r="T942" s="146"/>
      <c r="AT942" s="142" t="s">
        <v>165</v>
      </c>
      <c r="AU942" s="142" t="s">
        <v>80</v>
      </c>
      <c r="AV942" s="12" t="s">
        <v>78</v>
      </c>
      <c r="AW942" s="12" t="s">
        <v>33</v>
      </c>
      <c r="AX942" s="12" t="s">
        <v>73</v>
      </c>
      <c r="AY942" s="142" t="s">
        <v>153</v>
      </c>
    </row>
    <row r="943" spans="2:65" s="13" customFormat="1">
      <c r="B943" s="147"/>
      <c r="D943" s="141" t="s">
        <v>165</v>
      </c>
      <c r="E943" s="148" t="s">
        <v>19</v>
      </c>
      <c r="F943" s="149" t="s">
        <v>1669</v>
      </c>
      <c r="H943" s="150">
        <v>2</v>
      </c>
      <c r="I943" s="151"/>
      <c r="L943" s="147"/>
      <c r="M943" s="152"/>
      <c r="T943" s="153"/>
      <c r="AT943" s="148" t="s">
        <v>165</v>
      </c>
      <c r="AU943" s="148" t="s">
        <v>80</v>
      </c>
      <c r="AV943" s="13" t="s">
        <v>80</v>
      </c>
      <c r="AW943" s="13" t="s">
        <v>33</v>
      </c>
      <c r="AX943" s="13" t="s">
        <v>78</v>
      </c>
      <c r="AY943" s="148" t="s">
        <v>153</v>
      </c>
    </row>
    <row r="944" spans="2:65" s="1" customFormat="1" ht="24.15" customHeight="1">
      <c r="B944" s="33"/>
      <c r="C944" s="123" t="s">
        <v>1670</v>
      </c>
      <c r="D944" s="123" t="s">
        <v>156</v>
      </c>
      <c r="E944" s="124" t="s">
        <v>1671</v>
      </c>
      <c r="F944" s="125" t="s">
        <v>1672</v>
      </c>
      <c r="G944" s="126" t="s">
        <v>237</v>
      </c>
      <c r="H944" s="127">
        <v>2</v>
      </c>
      <c r="I944" s="128"/>
      <c r="J944" s="129">
        <f>ROUND(I944*H944,2)</f>
        <v>0</v>
      </c>
      <c r="K944" s="125" t="s">
        <v>19</v>
      </c>
      <c r="L944" s="33"/>
      <c r="M944" s="130" t="s">
        <v>19</v>
      </c>
      <c r="N944" s="131" t="s">
        <v>44</v>
      </c>
      <c r="P944" s="132">
        <f>O944*H944</f>
        <v>0</v>
      </c>
      <c r="Q944" s="132">
        <v>0</v>
      </c>
      <c r="R944" s="132">
        <f>Q944*H944</f>
        <v>0</v>
      </c>
      <c r="S944" s="132">
        <v>0</v>
      </c>
      <c r="T944" s="133">
        <f>S944*H944</f>
        <v>0</v>
      </c>
      <c r="AR944" s="134" t="s">
        <v>272</v>
      </c>
      <c r="AT944" s="134" t="s">
        <v>156</v>
      </c>
      <c r="AU944" s="134" t="s">
        <v>80</v>
      </c>
      <c r="AY944" s="18" t="s">
        <v>153</v>
      </c>
      <c r="BE944" s="135">
        <f>IF(N944="základní",J944,0)</f>
        <v>0</v>
      </c>
      <c r="BF944" s="135">
        <f>IF(N944="snížená",J944,0)</f>
        <v>0</v>
      </c>
      <c r="BG944" s="135">
        <f>IF(N944="zákl. přenesená",J944,0)</f>
        <v>0</v>
      </c>
      <c r="BH944" s="135">
        <f>IF(N944="sníž. přenesená",J944,0)</f>
        <v>0</v>
      </c>
      <c r="BI944" s="135">
        <f>IF(N944="nulová",J944,0)</f>
        <v>0</v>
      </c>
      <c r="BJ944" s="18" t="s">
        <v>78</v>
      </c>
      <c r="BK944" s="135">
        <f>ROUND(I944*H944,2)</f>
        <v>0</v>
      </c>
      <c r="BL944" s="18" t="s">
        <v>272</v>
      </c>
      <c r="BM944" s="134" t="s">
        <v>1673</v>
      </c>
    </row>
    <row r="945" spans="2:65" s="12" customFormat="1" ht="30.6">
      <c r="B945" s="140"/>
      <c r="D945" s="141" t="s">
        <v>165</v>
      </c>
      <c r="E945" s="142" t="s">
        <v>19</v>
      </c>
      <c r="F945" s="143" t="s">
        <v>1653</v>
      </c>
      <c r="H945" s="142" t="s">
        <v>19</v>
      </c>
      <c r="I945" s="144"/>
      <c r="L945" s="140"/>
      <c r="M945" s="145"/>
      <c r="T945" s="146"/>
      <c r="AT945" s="142" t="s">
        <v>165</v>
      </c>
      <c r="AU945" s="142" t="s">
        <v>80</v>
      </c>
      <c r="AV945" s="12" t="s">
        <v>78</v>
      </c>
      <c r="AW945" s="12" t="s">
        <v>33</v>
      </c>
      <c r="AX945" s="12" t="s">
        <v>73</v>
      </c>
      <c r="AY945" s="142" t="s">
        <v>153</v>
      </c>
    </row>
    <row r="946" spans="2:65" s="13" customFormat="1">
      <c r="B946" s="147"/>
      <c r="D946" s="141" t="s">
        <v>165</v>
      </c>
      <c r="E946" s="148" t="s">
        <v>19</v>
      </c>
      <c r="F946" s="149" t="s">
        <v>1674</v>
      </c>
      <c r="H946" s="150">
        <v>2</v>
      </c>
      <c r="I946" s="151"/>
      <c r="L946" s="147"/>
      <c r="M946" s="152"/>
      <c r="T946" s="153"/>
      <c r="AT946" s="148" t="s">
        <v>165</v>
      </c>
      <c r="AU946" s="148" t="s">
        <v>80</v>
      </c>
      <c r="AV946" s="13" t="s">
        <v>80</v>
      </c>
      <c r="AW946" s="13" t="s">
        <v>33</v>
      </c>
      <c r="AX946" s="13" t="s">
        <v>78</v>
      </c>
      <c r="AY946" s="148" t="s">
        <v>153</v>
      </c>
    </row>
    <row r="947" spans="2:65" s="1" customFormat="1" ht="24.15" customHeight="1">
      <c r="B947" s="33"/>
      <c r="C947" s="123" t="s">
        <v>1675</v>
      </c>
      <c r="D947" s="123" t="s">
        <v>156</v>
      </c>
      <c r="E947" s="124" t="s">
        <v>1676</v>
      </c>
      <c r="F947" s="125" t="s">
        <v>1677</v>
      </c>
      <c r="G947" s="126" t="s">
        <v>237</v>
      </c>
      <c r="H947" s="127">
        <v>2</v>
      </c>
      <c r="I947" s="128"/>
      <c r="J947" s="129">
        <f>ROUND(I947*H947,2)</f>
        <v>0</v>
      </c>
      <c r="K947" s="125" t="s">
        <v>19</v>
      </c>
      <c r="L947" s="33"/>
      <c r="M947" s="130" t="s">
        <v>19</v>
      </c>
      <c r="N947" s="131" t="s">
        <v>44</v>
      </c>
      <c r="P947" s="132">
        <f>O947*H947</f>
        <v>0</v>
      </c>
      <c r="Q947" s="132">
        <v>0</v>
      </c>
      <c r="R947" s="132">
        <f>Q947*H947</f>
        <v>0</v>
      </c>
      <c r="S947" s="132">
        <v>0</v>
      </c>
      <c r="T947" s="133">
        <f>S947*H947</f>
        <v>0</v>
      </c>
      <c r="AR947" s="134" t="s">
        <v>272</v>
      </c>
      <c r="AT947" s="134" t="s">
        <v>156</v>
      </c>
      <c r="AU947" s="134" t="s">
        <v>80</v>
      </c>
      <c r="AY947" s="18" t="s">
        <v>153</v>
      </c>
      <c r="BE947" s="135">
        <f>IF(N947="základní",J947,0)</f>
        <v>0</v>
      </c>
      <c r="BF947" s="135">
        <f>IF(N947="snížená",J947,0)</f>
        <v>0</v>
      </c>
      <c r="BG947" s="135">
        <f>IF(N947="zákl. přenesená",J947,0)</f>
        <v>0</v>
      </c>
      <c r="BH947" s="135">
        <f>IF(N947="sníž. přenesená",J947,0)</f>
        <v>0</v>
      </c>
      <c r="BI947" s="135">
        <f>IF(N947="nulová",J947,0)</f>
        <v>0</v>
      </c>
      <c r="BJ947" s="18" t="s">
        <v>78</v>
      </c>
      <c r="BK947" s="135">
        <f>ROUND(I947*H947,2)</f>
        <v>0</v>
      </c>
      <c r="BL947" s="18" t="s">
        <v>272</v>
      </c>
      <c r="BM947" s="134" t="s">
        <v>1678</v>
      </c>
    </row>
    <row r="948" spans="2:65" s="12" customFormat="1" ht="30.6">
      <c r="B948" s="140"/>
      <c r="D948" s="141" t="s">
        <v>165</v>
      </c>
      <c r="E948" s="142" t="s">
        <v>19</v>
      </c>
      <c r="F948" s="143" t="s">
        <v>1653</v>
      </c>
      <c r="H948" s="142" t="s">
        <v>19</v>
      </c>
      <c r="I948" s="144"/>
      <c r="L948" s="140"/>
      <c r="M948" s="145"/>
      <c r="T948" s="146"/>
      <c r="AT948" s="142" t="s">
        <v>165</v>
      </c>
      <c r="AU948" s="142" t="s">
        <v>80</v>
      </c>
      <c r="AV948" s="12" t="s">
        <v>78</v>
      </c>
      <c r="AW948" s="12" t="s">
        <v>33</v>
      </c>
      <c r="AX948" s="12" t="s">
        <v>73</v>
      </c>
      <c r="AY948" s="142" t="s">
        <v>153</v>
      </c>
    </row>
    <row r="949" spans="2:65" s="13" customFormat="1">
      <c r="B949" s="147"/>
      <c r="D949" s="141" t="s">
        <v>165</v>
      </c>
      <c r="E949" s="148" t="s">
        <v>19</v>
      </c>
      <c r="F949" s="149" t="s">
        <v>1679</v>
      </c>
      <c r="H949" s="150">
        <v>2</v>
      </c>
      <c r="I949" s="151"/>
      <c r="L949" s="147"/>
      <c r="M949" s="152"/>
      <c r="T949" s="153"/>
      <c r="AT949" s="148" t="s">
        <v>165</v>
      </c>
      <c r="AU949" s="148" t="s">
        <v>80</v>
      </c>
      <c r="AV949" s="13" t="s">
        <v>80</v>
      </c>
      <c r="AW949" s="13" t="s">
        <v>33</v>
      </c>
      <c r="AX949" s="13" t="s">
        <v>78</v>
      </c>
      <c r="AY949" s="148" t="s">
        <v>153</v>
      </c>
    </row>
    <row r="950" spans="2:65" s="1" customFormat="1" ht="24.15" customHeight="1">
      <c r="B950" s="33"/>
      <c r="C950" s="123" t="s">
        <v>1680</v>
      </c>
      <c r="D950" s="123" t="s">
        <v>156</v>
      </c>
      <c r="E950" s="124" t="s">
        <v>1681</v>
      </c>
      <c r="F950" s="125" t="s">
        <v>1682</v>
      </c>
      <c r="G950" s="126" t="s">
        <v>237</v>
      </c>
      <c r="H950" s="127">
        <v>2</v>
      </c>
      <c r="I950" s="128"/>
      <c r="J950" s="129">
        <f>ROUND(I950*H950,2)</f>
        <v>0</v>
      </c>
      <c r="K950" s="125" t="s">
        <v>19</v>
      </c>
      <c r="L950" s="33"/>
      <c r="M950" s="130" t="s">
        <v>19</v>
      </c>
      <c r="N950" s="131" t="s">
        <v>44</v>
      </c>
      <c r="P950" s="132">
        <f>O950*H950</f>
        <v>0</v>
      </c>
      <c r="Q950" s="132">
        <v>0</v>
      </c>
      <c r="R950" s="132">
        <f>Q950*H950</f>
        <v>0</v>
      </c>
      <c r="S950" s="132">
        <v>0</v>
      </c>
      <c r="T950" s="133">
        <f>S950*H950</f>
        <v>0</v>
      </c>
      <c r="AR950" s="134" t="s">
        <v>272</v>
      </c>
      <c r="AT950" s="134" t="s">
        <v>156</v>
      </c>
      <c r="AU950" s="134" t="s">
        <v>80</v>
      </c>
      <c r="AY950" s="18" t="s">
        <v>153</v>
      </c>
      <c r="BE950" s="135">
        <f>IF(N950="základní",J950,0)</f>
        <v>0</v>
      </c>
      <c r="BF950" s="135">
        <f>IF(N950="snížená",J950,0)</f>
        <v>0</v>
      </c>
      <c r="BG950" s="135">
        <f>IF(N950="zákl. přenesená",J950,0)</f>
        <v>0</v>
      </c>
      <c r="BH950" s="135">
        <f>IF(N950="sníž. přenesená",J950,0)</f>
        <v>0</v>
      </c>
      <c r="BI950" s="135">
        <f>IF(N950="nulová",J950,0)</f>
        <v>0</v>
      </c>
      <c r="BJ950" s="18" t="s">
        <v>78</v>
      </c>
      <c r="BK950" s="135">
        <f>ROUND(I950*H950,2)</f>
        <v>0</v>
      </c>
      <c r="BL950" s="18" t="s">
        <v>272</v>
      </c>
      <c r="BM950" s="134" t="s">
        <v>1683</v>
      </c>
    </row>
    <row r="951" spans="2:65" s="12" customFormat="1" ht="30.6">
      <c r="B951" s="140"/>
      <c r="D951" s="141" t="s">
        <v>165</v>
      </c>
      <c r="E951" s="142" t="s">
        <v>19</v>
      </c>
      <c r="F951" s="143" t="s">
        <v>1653</v>
      </c>
      <c r="H951" s="142" t="s">
        <v>19</v>
      </c>
      <c r="I951" s="144"/>
      <c r="L951" s="140"/>
      <c r="M951" s="145"/>
      <c r="T951" s="146"/>
      <c r="AT951" s="142" t="s">
        <v>165</v>
      </c>
      <c r="AU951" s="142" t="s">
        <v>80</v>
      </c>
      <c r="AV951" s="12" t="s">
        <v>78</v>
      </c>
      <c r="AW951" s="12" t="s">
        <v>33</v>
      </c>
      <c r="AX951" s="12" t="s">
        <v>73</v>
      </c>
      <c r="AY951" s="142" t="s">
        <v>153</v>
      </c>
    </row>
    <row r="952" spans="2:65" s="13" customFormat="1">
      <c r="B952" s="147"/>
      <c r="D952" s="141" t="s">
        <v>165</v>
      </c>
      <c r="E952" s="148" t="s">
        <v>19</v>
      </c>
      <c r="F952" s="149" t="s">
        <v>1684</v>
      </c>
      <c r="H952" s="150">
        <v>2</v>
      </c>
      <c r="I952" s="151"/>
      <c r="L952" s="147"/>
      <c r="M952" s="152"/>
      <c r="T952" s="153"/>
      <c r="AT952" s="148" t="s">
        <v>165</v>
      </c>
      <c r="AU952" s="148" t="s">
        <v>80</v>
      </c>
      <c r="AV952" s="13" t="s">
        <v>80</v>
      </c>
      <c r="AW952" s="13" t="s">
        <v>33</v>
      </c>
      <c r="AX952" s="13" t="s">
        <v>78</v>
      </c>
      <c r="AY952" s="148" t="s">
        <v>153</v>
      </c>
    </row>
    <row r="953" spans="2:65" s="1" customFormat="1" ht="24.15" customHeight="1">
      <c r="B953" s="33"/>
      <c r="C953" s="123" t="s">
        <v>1685</v>
      </c>
      <c r="D953" s="123" t="s">
        <v>156</v>
      </c>
      <c r="E953" s="124" t="s">
        <v>1686</v>
      </c>
      <c r="F953" s="125" t="s">
        <v>1687</v>
      </c>
      <c r="G953" s="126" t="s">
        <v>237</v>
      </c>
      <c r="H953" s="127">
        <v>4</v>
      </c>
      <c r="I953" s="128"/>
      <c r="J953" s="129">
        <f>ROUND(I953*H953,2)</f>
        <v>0</v>
      </c>
      <c r="K953" s="125" t="s">
        <v>19</v>
      </c>
      <c r="L953" s="33"/>
      <c r="M953" s="130" t="s">
        <v>19</v>
      </c>
      <c r="N953" s="131" t="s">
        <v>44</v>
      </c>
      <c r="P953" s="132">
        <f>O953*H953</f>
        <v>0</v>
      </c>
      <c r="Q953" s="132">
        <v>0</v>
      </c>
      <c r="R953" s="132">
        <f>Q953*H953</f>
        <v>0</v>
      </c>
      <c r="S953" s="132">
        <v>0</v>
      </c>
      <c r="T953" s="133">
        <f>S953*H953</f>
        <v>0</v>
      </c>
      <c r="AR953" s="134" t="s">
        <v>272</v>
      </c>
      <c r="AT953" s="134" t="s">
        <v>156</v>
      </c>
      <c r="AU953" s="134" t="s">
        <v>80</v>
      </c>
      <c r="AY953" s="18" t="s">
        <v>153</v>
      </c>
      <c r="BE953" s="135">
        <f>IF(N953="základní",J953,0)</f>
        <v>0</v>
      </c>
      <c r="BF953" s="135">
        <f>IF(N953="snížená",J953,0)</f>
        <v>0</v>
      </c>
      <c r="BG953" s="135">
        <f>IF(N953="zákl. přenesená",J953,0)</f>
        <v>0</v>
      </c>
      <c r="BH953" s="135">
        <f>IF(N953="sníž. přenesená",J953,0)</f>
        <v>0</v>
      </c>
      <c r="BI953" s="135">
        <f>IF(N953="nulová",J953,0)</f>
        <v>0</v>
      </c>
      <c r="BJ953" s="18" t="s">
        <v>78</v>
      </c>
      <c r="BK953" s="135">
        <f>ROUND(I953*H953,2)</f>
        <v>0</v>
      </c>
      <c r="BL953" s="18" t="s">
        <v>272</v>
      </c>
      <c r="BM953" s="134" t="s">
        <v>1688</v>
      </c>
    </row>
    <row r="954" spans="2:65" s="12" customFormat="1" ht="30.6">
      <c r="B954" s="140"/>
      <c r="D954" s="141" t="s">
        <v>165</v>
      </c>
      <c r="E954" s="142" t="s">
        <v>19</v>
      </c>
      <c r="F954" s="143" t="s">
        <v>1653</v>
      </c>
      <c r="H954" s="142" t="s">
        <v>19</v>
      </c>
      <c r="I954" s="144"/>
      <c r="L954" s="140"/>
      <c r="M954" s="145"/>
      <c r="T954" s="146"/>
      <c r="AT954" s="142" t="s">
        <v>165</v>
      </c>
      <c r="AU954" s="142" t="s">
        <v>80</v>
      </c>
      <c r="AV954" s="12" t="s">
        <v>78</v>
      </c>
      <c r="AW954" s="12" t="s">
        <v>33</v>
      </c>
      <c r="AX954" s="12" t="s">
        <v>73</v>
      </c>
      <c r="AY954" s="142" t="s">
        <v>153</v>
      </c>
    </row>
    <row r="955" spans="2:65" s="13" customFormat="1">
      <c r="B955" s="147"/>
      <c r="D955" s="141" t="s">
        <v>165</v>
      </c>
      <c r="E955" s="148" t="s">
        <v>19</v>
      </c>
      <c r="F955" s="149" t="s">
        <v>1689</v>
      </c>
      <c r="H955" s="150">
        <v>4</v>
      </c>
      <c r="I955" s="151"/>
      <c r="L955" s="147"/>
      <c r="M955" s="152"/>
      <c r="T955" s="153"/>
      <c r="AT955" s="148" t="s">
        <v>165</v>
      </c>
      <c r="AU955" s="148" t="s">
        <v>80</v>
      </c>
      <c r="AV955" s="13" t="s">
        <v>80</v>
      </c>
      <c r="AW955" s="13" t="s">
        <v>33</v>
      </c>
      <c r="AX955" s="13" t="s">
        <v>78</v>
      </c>
      <c r="AY955" s="148" t="s">
        <v>153</v>
      </c>
    </row>
    <row r="956" spans="2:65" s="1" customFormat="1" ht="49.2" customHeight="1">
      <c r="B956" s="33"/>
      <c r="C956" s="123" t="s">
        <v>1690</v>
      </c>
      <c r="D956" s="123" t="s">
        <v>156</v>
      </c>
      <c r="E956" s="124" t="s">
        <v>1691</v>
      </c>
      <c r="F956" s="125" t="s">
        <v>1692</v>
      </c>
      <c r="G956" s="126" t="s">
        <v>237</v>
      </c>
      <c r="H956" s="127">
        <v>2</v>
      </c>
      <c r="I956" s="128"/>
      <c r="J956" s="129">
        <f>ROUND(I956*H956,2)</f>
        <v>0</v>
      </c>
      <c r="K956" s="125" t="s">
        <v>19</v>
      </c>
      <c r="L956" s="33"/>
      <c r="M956" s="130" t="s">
        <v>19</v>
      </c>
      <c r="N956" s="131" t="s">
        <v>44</v>
      </c>
      <c r="P956" s="132">
        <f>O956*H956</f>
        <v>0</v>
      </c>
      <c r="Q956" s="132">
        <v>0</v>
      </c>
      <c r="R956" s="132">
        <f>Q956*H956</f>
        <v>0</v>
      </c>
      <c r="S956" s="132">
        <v>0</v>
      </c>
      <c r="T956" s="133">
        <f>S956*H956</f>
        <v>0</v>
      </c>
      <c r="AR956" s="134" t="s">
        <v>272</v>
      </c>
      <c r="AT956" s="134" t="s">
        <v>156</v>
      </c>
      <c r="AU956" s="134" t="s">
        <v>80</v>
      </c>
      <c r="AY956" s="18" t="s">
        <v>153</v>
      </c>
      <c r="BE956" s="135">
        <f>IF(N956="základní",J956,0)</f>
        <v>0</v>
      </c>
      <c r="BF956" s="135">
        <f>IF(N956="snížená",J956,0)</f>
        <v>0</v>
      </c>
      <c r="BG956" s="135">
        <f>IF(N956="zákl. přenesená",J956,0)</f>
        <v>0</v>
      </c>
      <c r="BH956" s="135">
        <f>IF(N956="sníž. přenesená",J956,0)</f>
        <v>0</v>
      </c>
      <c r="BI956" s="135">
        <f>IF(N956="nulová",J956,0)</f>
        <v>0</v>
      </c>
      <c r="BJ956" s="18" t="s">
        <v>78</v>
      </c>
      <c r="BK956" s="135">
        <f>ROUND(I956*H956,2)</f>
        <v>0</v>
      </c>
      <c r="BL956" s="18" t="s">
        <v>272</v>
      </c>
      <c r="BM956" s="134" t="s">
        <v>1693</v>
      </c>
    </row>
    <row r="957" spans="2:65" s="12" customFormat="1" ht="20.399999999999999">
      <c r="B957" s="140"/>
      <c r="D957" s="141" t="s">
        <v>165</v>
      </c>
      <c r="E957" s="142" t="s">
        <v>19</v>
      </c>
      <c r="F957" s="143" t="s">
        <v>1694</v>
      </c>
      <c r="H957" s="142" t="s">
        <v>19</v>
      </c>
      <c r="I957" s="144"/>
      <c r="L957" s="140"/>
      <c r="M957" s="145"/>
      <c r="T957" s="146"/>
      <c r="AT957" s="142" t="s">
        <v>165</v>
      </c>
      <c r="AU957" s="142" t="s">
        <v>80</v>
      </c>
      <c r="AV957" s="12" t="s">
        <v>78</v>
      </c>
      <c r="AW957" s="12" t="s">
        <v>33</v>
      </c>
      <c r="AX957" s="12" t="s">
        <v>73</v>
      </c>
      <c r="AY957" s="142" t="s">
        <v>153</v>
      </c>
    </row>
    <row r="958" spans="2:65" s="13" customFormat="1">
      <c r="B958" s="147"/>
      <c r="D958" s="141" t="s">
        <v>165</v>
      </c>
      <c r="E958" s="148" t="s">
        <v>19</v>
      </c>
      <c r="F958" s="149" t="s">
        <v>1695</v>
      </c>
      <c r="H958" s="150">
        <v>2</v>
      </c>
      <c r="I958" s="151"/>
      <c r="L958" s="147"/>
      <c r="M958" s="152"/>
      <c r="T958" s="153"/>
      <c r="AT958" s="148" t="s">
        <v>165</v>
      </c>
      <c r="AU958" s="148" t="s">
        <v>80</v>
      </c>
      <c r="AV958" s="13" t="s">
        <v>80</v>
      </c>
      <c r="AW958" s="13" t="s">
        <v>33</v>
      </c>
      <c r="AX958" s="13" t="s">
        <v>78</v>
      </c>
      <c r="AY958" s="148" t="s">
        <v>153</v>
      </c>
    </row>
    <row r="959" spans="2:65" s="1" customFormat="1" ht="24.15" customHeight="1">
      <c r="B959" s="33"/>
      <c r="C959" s="123" t="s">
        <v>1696</v>
      </c>
      <c r="D959" s="123" t="s">
        <v>156</v>
      </c>
      <c r="E959" s="124" t="s">
        <v>1697</v>
      </c>
      <c r="F959" s="125" t="s">
        <v>1698</v>
      </c>
      <c r="G959" s="126" t="s">
        <v>237</v>
      </c>
      <c r="H959" s="127">
        <v>12</v>
      </c>
      <c r="I959" s="128"/>
      <c r="J959" s="129">
        <f>ROUND(I959*H959,2)</f>
        <v>0</v>
      </c>
      <c r="K959" s="125" t="s">
        <v>19</v>
      </c>
      <c r="L959" s="33"/>
      <c r="M959" s="130" t="s">
        <v>19</v>
      </c>
      <c r="N959" s="131" t="s">
        <v>44</v>
      </c>
      <c r="P959" s="132">
        <f>O959*H959</f>
        <v>0</v>
      </c>
      <c r="Q959" s="132">
        <v>0</v>
      </c>
      <c r="R959" s="132">
        <f>Q959*H959</f>
        <v>0</v>
      </c>
      <c r="S959" s="132">
        <v>0</v>
      </c>
      <c r="T959" s="133">
        <f>S959*H959</f>
        <v>0</v>
      </c>
      <c r="AR959" s="134" t="s">
        <v>272</v>
      </c>
      <c r="AT959" s="134" t="s">
        <v>156</v>
      </c>
      <c r="AU959" s="134" t="s">
        <v>80</v>
      </c>
      <c r="AY959" s="18" t="s">
        <v>153</v>
      </c>
      <c r="BE959" s="135">
        <f>IF(N959="základní",J959,0)</f>
        <v>0</v>
      </c>
      <c r="BF959" s="135">
        <f>IF(N959="snížená",J959,0)</f>
        <v>0</v>
      </c>
      <c r="BG959" s="135">
        <f>IF(N959="zákl. přenesená",J959,0)</f>
        <v>0</v>
      </c>
      <c r="BH959" s="135">
        <f>IF(N959="sníž. přenesená",J959,0)</f>
        <v>0</v>
      </c>
      <c r="BI959" s="135">
        <f>IF(N959="nulová",J959,0)</f>
        <v>0</v>
      </c>
      <c r="BJ959" s="18" t="s">
        <v>78</v>
      </c>
      <c r="BK959" s="135">
        <f>ROUND(I959*H959,2)</f>
        <v>0</v>
      </c>
      <c r="BL959" s="18" t="s">
        <v>272</v>
      </c>
      <c r="BM959" s="134" t="s">
        <v>1699</v>
      </c>
    </row>
    <row r="960" spans="2:65" s="12" customFormat="1" ht="20.399999999999999">
      <c r="B960" s="140"/>
      <c r="D960" s="141" t="s">
        <v>165</v>
      </c>
      <c r="E960" s="142" t="s">
        <v>19</v>
      </c>
      <c r="F960" s="143" t="s">
        <v>1700</v>
      </c>
      <c r="H960" s="142" t="s">
        <v>19</v>
      </c>
      <c r="I960" s="144"/>
      <c r="L960" s="140"/>
      <c r="M960" s="145"/>
      <c r="T960" s="146"/>
      <c r="AT960" s="142" t="s">
        <v>165</v>
      </c>
      <c r="AU960" s="142" t="s">
        <v>80</v>
      </c>
      <c r="AV960" s="12" t="s">
        <v>78</v>
      </c>
      <c r="AW960" s="12" t="s">
        <v>33</v>
      </c>
      <c r="AX960" s="12" t="s">
        <v>73</v>
      </c>
      <c r="AY960" s="142" t="s">
        <v>153</v>
      </c>
    </row>
    <row r="961" spans="2:65" s="13" customFormat="1">
      <c r="B961" s="147"/>
      <c r="D961" s="141" t="s">
        <v>165</v>
      </c>
      <c r="E961" s="148" t="s">
        <v>19</v>
      </c>
      <c r="F961" s="149" t="s">
        <v>1701</v>
      </c>
      <c r="H961" s="150">
        <v>12</v>
      </c>
      <c r="I961" s="151"/>
      <c r="L961" s="147"/>
      <c r="M961" s="152"/>
      <c r="T961" s="153"/>
      <c r="AT961" s="148" t="s">
        <v>165</v>
      </c>
      <c r="AU961" s="148" t="s">
        <v>80</v>
      </c>
      <c r="AV961" s="13" t="s">
        <v>80</v>
      </c>
      <c r="AW961" s="13" t="s">
        <v>33</v>
      </c>
      <c r="AX961" s="13" t="s">
        <v>78</v>
      </c>
      <c r="AY961" s="148" t="s">
        <v>153</v>
      </c>
    </row>
    <row r="962" spans="2:65" s="1" customFormat="1" ht="16.5" customHeight="1">
      <c r="B962" s="33"/>
      <c r="C962" s="123" t="s">
        <v>1702</v>
      </c>
      <c r="D962" s="123" t="s">
        <v>156</v>
      </c>
      <c r="E962" s="124" t="s">
        <v>1703</v>
      </c>
      <c r="F962" s="125" t="s">
        <v>1704</v>
      </c>
      <c r="G962" s="126" t="s">
        <v>981</v>
      </c>
      <c r="H962" s="127">
        <v>1</v>
      </c>
      <c r="I962" s="128"/>
      <c r="J962" s="129">
        <f>ROUND(I962*H962,2)</f>
        <v>0</v>
      </c>
      <c r="K962" s="125" t="s">
        <v>19</v>
      </c>
      <c r="L962" s="33"/>
      <c r="M962" s="130" t="s">
        <v>19</v>
      </c>
      <c r="N962" s="131" t="s">
        <v>44</v>
      </c>
      <c r="P962" s="132">
        <f>O962*H962</f>
        <v>0</v>
      </c>
      <c r="Q962" s="132">
        <v>0</v>
      </c>
      <c r="R962" s="132">
        <f>Q962*H962</f>
        <v>0</v>
      </c>
      <c r="S962" s="132">
        <v>0</v>
      </c>
      <c r="T962" s="133">
        <f>S962*H962</f>
        <v>0</v>
      </c>
      <c r="AR962" s="134" t="s">
        <v>272</v>
      </c>
      <c r="AT962" s="134" t="s">
        <v>156</v>
      </c>
      <c r="AU962" s="134" t="s">
        <v>80</v>
      </c>
      <c r="AY962" s="18" t="s">
        <v>153</v>
      </c>
      <c r="BE962" s="135">
        <f>IF(N962="základní",J962,0)</f>
        <v>0</v>
      </c>
      <c r="BF962" s="135">
        <f>IF(N962="snížená",J962,0)</f>
        <v>0</v>
      </c>
      <c r="BG962" s="135">
        <f>IF(N962="zákl. přenesená",J962,0)</f>
        <v>0</v>
      </c>
      <c r="BH962" s="135">
        <f>IF(N962="sníž. přenesená",J962,0)</f>
        <v>0</v>
      </c>
      <c r="BI962" s="135">
        <f>IF(N962="nulová",J962,0)</f>
        <v>0</v>
      </c>
      <c r="BJ962" s="18" t="s">
        <v>78</v>
      </c>
      <c r="BK962" s="135">
        <f>ROUND(I962*H962,2)</f>
        <v>0</v>
      </c>
      <c r="BL962" s="18" t="s">
        <v>272</v>
      </c>
      <c r="BM962" s="134" t="s">
        <v>1705</v>
      </c>
    </row>
    <row r="963" spans="2:65" s="12" customFormat="1">
      <c r="B963" s="140"/>
      <c r="D963" s="141" t="s">
        <v>165</v>
      </c>
      <c r="E963" s="142" t="s">
        <v>19</v>
      </c>
      <c r="F963" s="143" t="s">
        <v>1706</v>
      </c>
      <c r="H963" s="142" t="s">
        <v>19</v>
      </c>
      <c r="I963" s="144"/>
      <c r="L963" s="140"/>
      <c r="M963" s="145"/>
      <c r="T963" s="146"/>
      <c r="AT963" s="142" t="s">
        <v>165</v>
      </c>
      <c r="AU963" s="142" t="s">
        <v>80</v>
      </c>
      <c r="AV963" s="12" t="s">
        <v>78</v>
      </c>
      <c r="AW963" s="12" t="s">
        <v>33</v>
      </c>
      <c r="AX963" s="12" t="s">
        <v>73</v>
      </c>
      <c r="AY963" s="142" t="s">
        <v>153</v>
      </c>
    </row>
    <row r="964" spans="2:65" s="13" customFormat="1">
      <c r="B964" s="147"/>
      <c r="D964" s="141" t="s">
        <v>165</v>
      </c>
      <c r="E964" s="148" t="s">
        <v>19</v>
      </c>
      <c r="F964" s="149" t="s">
        <v>78</v>
      </c>
      <c r="H964" s="150">
        <v>1</v>
      </c>
      <c r="I964" s="151"/>
      <c r="L964" s="147"/>
      <c r="M964" s="152"/>
      <c r="T964" s="153"/>
      <c r="AT964" s="148" t="s">
        <v>165</v>
      </c>
      <c r="AU964" s="148" t="s">
        <v>80</v>
      </c>
      <c r="AV964" s="13" t="s">
        <v>80</v>
      </c>
      <c r="AW964" s="13" t="s">
        <v>33</v>
      </c>
      <c r="AX964" s="13" t="s">
        <v>78</v>
      </c>
      <c r="AY964" s="148" t="s">
        <v>153</v>
      </c>
    </row>
    <row r="965" spans="2:65" s="1" customFormat="1" ht="24.15" customHeight="1">
      <c r="B965" s="33"/>
      <c r="C965" s="123" t="s">
        <v>1707</v>
      </c>
      <c r="D965" s="123" t="s">
        <v>156</v>
      </c>
      <c r="E965" s="124" t="s">
        <v>1708</v>
      </c>
      <c r="F965" s="125" t="s">
        <v>1709</v>
      </c>
      <c r="G965" s="126" t="s">
        <v>237</v>
      </c>
      <c r="H965" s="127">
        <v>4</v>
      </c>
      <c r="I965" s="128"/>
      <c r="J965" s="129">
        <f>ROUND(I965*H965,2)</f>
        <v>0</v>
      </c>
      <c r="K965" s="125" t="s">
        <v>19</v>
      </c>
      <c r="L965" s="33"/>
      <c r="M965" s="130" t="s">
        <v>19</v>
      </c>
      <c r="N965" s="131" t="s">
        <v>44</v>
      </c>
      <c r="P965" s="132">
        <f>O965*H965</f>
        <v>0</v>
      </c>
      <c r="Q965" s="132">
        <v>0</v>
      </c>
      <c r="R965" s="132">
        <f>Q965*H965</f>
        <v>0</v>
      </c>
      <c r="S965" s="132">
        <v>0</v>
      </c>
      <c r="T965" s="133">
        <f>S965*H965</f>
        <v>0</v>
      </c>
      <c r="AR965" s="134" t="s">
        <v>272</v>
      </c>
      <c r="AT965" s="134" t="s">
        <v>156</v>
      </c>
      <c r="AU965" s="134" t="s">
        <v>80</v>
      </c>
      <c r="AY965" s="18" t="s">
        <v>153</v>
      </c>
      <c r="BE965" s="135">
        <f>IF(N965="základní",J965,0)</f>
        <v>0</v>
      </c>
      <c r="BF965" s="135">
        <f>IF(N965="snížená",J965,0)</f>
        <v>0</v>
      </c>
      <c r="BG965" s="135">
        <f>IF(N965="zákl. přenesená",J965,0)</f>
        <v>0</v>
      </c>
      <c r="BH965" s="135">
        <f>IF(N965="sníž. přenesená",J965,0)</f>
        <v>0</v>
      </c>
      <c r="BI965" s="135">
        <f>IF(N965="nulová",J965,0)</f>
        <v>0</v>
      </c>
      <c r="BJ965" s="18" t="s">
        <v>78</v>
      </c>
      <c r="BK965" s="135">
        <f>ROUND(I965*H965,2)</f>
        <v>0</v>
      </c>
      <c r="BL965" s="18" t="s">
        <v>272</v>
      </c>
      <c r="BM965" s="134" t="s">
        <v>1710</v>
      </c>
    </row>
    <row r="966" spans="2:65" s="12" customFormat="1">
      <c r="B966" s="140"/>
      <c r="D966" s="141" t="s">
        <v>165</v>
      </c>
      <c r="E966" s="142" t="s">
        <v>19</v>
      </c>
      <c r="F966" s="143" t="s">
        <v>1711</v>
      </c>
      <c r="H966" s="142" t="s">
        <v>19</v>
      </c>
      <c r="I966" s="144"/>
      <c r="L966" s="140"/>
      <c r="M966" s="145"/>
      <c r="T966" s="146"/>
      <c r="AT966" s="142" t="s">
        <v>165</v>
      </c>
      <c r="AU966" s="142" t="s">
        <v>80</v>
      </c>
      <c r="AV966" s="12" t="s">
        <v>78</v>
      </c>
      <c r="AW966" s="12" t="s">
        <v>33</v>
      </c>
      <c r="AX966" s="12" t="s">
        <v>73</v>
      </c>
      <c r="AY966" s="142" t="s">
        <v>153</v>
      </c>
    </row>
    <row r="967" spans="2:65" s="13" customFormat="1">
      <c r="B967" s="147"/>
      <c r="D967" s="141" t="s">
        <v>165</v>
      </c>
      <c r="E967" s="148" t="s">
        <v>19</v>
      </c>
      <c r="F967" s="149" t="s">
        <v>1712</v>
      </c>
      <c r="H967" s="150">
        <v>4</v>
      </c>
      <c r="I967" s="151"/>
      <c r="L967" s="147"/>
      <c r="M967" s="152"/>
      <c r="T967" s="153"/>
      <c r="AT967" s="148" t="s">
        <v>165</v>
      </c>
      <c r="AU967" s="148" t="s">
        <v>80</v>
      </c>
      <c r="AV967" s="13" t="s">
        <v>80</v>
      </c>
      <c r="AW967" s="13" t="s">
        <v>33</v>
      </c>
      <c r="AX967" s="13" t="s">
        <v>78</v>
      </c>
      <c r="AY967" s="148" t="s">
        <v>153</v>
      </c>
    </row>
    <row r="968" spans="2:65" s="1" customFormat="1" ht="24.15" customHeight="1">
      <c r="B968" s="33"/>
      <c r="C968" s="123" t="s">
        <v>1713</v>
      </c>
      <c r="D968" s="123" t="s">
        <v>156</v>
      </c>
      <c r="E968" s="124" t="s">
        <v>1714</v>
      </c>
      <c r="F968" s="125" t="s">
        <v>1715</v>
      </c>
      <c r="G968" s="126" t="s">
        <v>237</v>
      </c>
      <c r="H968" s="127">
        <v>4</v>
      </c>
      <c r="I968" s="128"/>
      <c r="J968" s="129">
        <f>ROUND(I968*H968,2)</f>
        <v>0</v>
      </c>
      <c r="K968" s="125" t="s">
        <v>19</v>
      </c>
      <c r="L968" s="33"/>
      <c r="M968" s="130" t="s">
        <v>19</v>
      </c>
      <c r="N968" s="131" t="s">
        <v>44</v>
      </c>
      <c r="P968" s="132">
        <f>O968*H968</f>
        <v>0</v>
      </c>
      <c r="Q968" s="132">
        <v>0</v>
      </c>
      <c r="R968" s="132">
        <f>Q968*H968</f>
        <v>0</v>
      </c>
      <c r="S968" s="132">
        <v>0</v>
      </c>
      <c r="T968" s="133">
        <f>S968*H968</f>
        <v>0</v>
      </c>
      <c r="AR968" s="134" t="s">
        <v>272</v>
      </c>
      <c r="AT968" s="134" t="s">
        <v>156</v>
      </c>
      <c r="AU968" s="134" t="s">
        <v>80</v>
      </c>
      <c r="AY968" s="18" t="s">
        <v>153</v>
      </c>
      <c r="BE968" s="135">
        <f>IF(N968="základní",J968,0)</f>
        <v>0</v>
      </c>
      <c r="BF968" s="135">
        <f>IF(N968="snížená",J968,0)</f>
        <v>0</v>
      </c>
      <c r="BG968" s="135">
        <f>IF(N968="zákl. přenesená",J968,0)</f>
        <v>0</v>
      </c>
      <c r="BH968" s="135">
        <f>IF(N968="sníž. přenesená",J968,0)</f>
        <v>0</v>
      </c>
      <c r="BI968" s="135">
        <f>IF(N968="nulová",J968,0)</f>
        <v>0</v>
      </c>
      <c r="BJ968" s="18" t="s">
        <v>78</v>
      </c>
      <c r="BK968" s="135">
        <f>ROUND(I968*H968,2)</f>
        <v>0</v>
      </c>
      <c r="BL968" s="18" t="s">
        <v>272</v>
      </c>
      <c r="BM968" s="134" t="s">
        <v>1716</v>
      </c>
    </row>
    <row r="969" spans="2:65" s="12" customFormat="1">
      <c r="B969" s="140"/>
      <c r="D969" s="141" t="s">
        <v>165</v>
      </c>
      <c r="E969" s="142" t="s">
        <v>19</v>
      </c>
      <c r="F969" s="143" t="s">
        <v>1717</v>
      </c>
      <c r="H969" s="142" t="s">
        <v>19</v>
      </c>
      <c r="I969" s="144"/>
      <c r="L969" s="140"/>
      <c r="M969" s="145"/>
      <c r="T969" s="146"/>
      <c r="AT969" s="142" t="s">
        <v>165</v>
      </c>
      <c r="AU969" s="142" t="s">
        <v>80</v>
      </c>
      <c r="AV969" s="12" t="s">
        <v>78</v>
      </c>
      <c r="AW969" s="12" t="s">
        <v>33</v>
      </c>
      <c r="AX969" s="12" t="s">
        <v>73</v>
      </c>
      <c r="AY969" s="142" t="s">
        <v>153</v>
      </c>
    </row>
    <row r="970" spans="2:65" s="13" customFormat="1">
      <c r="B970" s="147"/>
      <c r="D970" s="141" t="s">
        <v>165</v>
      </c>
      <c r="E970" s="148" t="s">
        <v>19</v>
      </c>
      <c r="F970" s="149" t="s">
        <v>1712</v>
      </c>
      <c r="H970" s="150">
        <v>4</v>
      </c>
      <c r="I970" s="151"/>
      <c r="L970" s="147"/>
      <c r="M970" s="152"/>
      <c r="T970" s="153"/>
      <c r="AT970" s="148" t="s">
        <v>165</v>
      </c>
      <c r="AU970" s="148" t="s">
        <v>80</v>
      </c>
      <c r="AV970" s="13" t="s">
        <v>80</v>
      </c>
      <c r="AW970" s="13" t="s">
        <v>33</v>
      </c>
      <c r="AX970" s="13" t="s">
        <v>78</v>
      </c>
      <c r="AY970" s="148" t="s">
        <v>153</v>
      </c>
    </row>
    <row r="971" spans="2:65" s="1" customFormat="1" ht="33" customHeight="1">
      <c r="B971" s="33"/>
      <c r="C971" s="123" t="s">
        <v>1718</v>
      </c>
      <c r="D971" s="123" t="s">
        <v>156</v>
      </c>
      <c r="E971" s="124" t="s">
        <v>1719</v>
      </c>
      <c r="F971" s="125" t="s">
        <v>1720</v>
      </c>
      <c r="G971" s="126" t="s">
        <v>397</v>
      </c>
      <c r="H971" s="127">
        <v>8</v>
      </c>
      <c r="I971" s="128"/>
      <c r="J971" s="129">
        <f>ROUND(I971*H971,2)</f>
        <v>0</v>
      </c>
      <c r="K971" s="125" t="s">
        <v>19</v>
      </c>
      <c r="L971" s="33"/>
      <c r="M971" s="130" t="s">
        <v>19</v>
      </c>
      <c r="N971" s="131" t="s">
        <v>44</v>
      </c>
      <c r="P971" s="132">
        <f>O971*H971</f>
        <v>0</v>
      </c>
      <c r="Q971" s="132">
        <v>0</v>
      </c>
      <c r="R971" s="132">
        <f>Q971*H971</f>
        <v>0</v>
      </c>
      <c r="S971" s="132">
        <v>0</v>
      </c>
      <c r="T971" s="133">
        <f>S971*H971</f>
        <v>0</v>
      </c>
      <c r="AR971" s="134" t="s">
        <v>272</v>
      </c>
      <c r="AT971" s="134" t="s">
        <v>156</v>
      </c>
      <c r="AU971" s="134" t="s">
        <v>80</v>
      </c>
      <c r="AY971" s="18" t="s">
        <v>153</v>
      </c>
      <c r="BE971" s="135">
        <f>IF(N971="základní",J971,0)</f>
        <v>0</v>
      </c>
      <c r="BF971" s="135">
        <f>IF(N971="snížená",J971,0)</f>
        <v>0</v>
      </c>
      <c r="BG971" s="135">
        <f>IF(N971="zákl. přenesená",J971,0)</f>
        <v>0</v>
      </c>
      <c r="BH971" s="135">
        <f>IF(N971="sníž. přenesená",J971,0)</f>
        <v>0</v>
      </c>
      <c r="BI971" s="135">
        <f>IF(N971="nulová",J971,0)</f>
        <v>0</v>
      </c>
      <c r="BJ971" s="18" t="s">
        <v>78</v>
      </c>
      <c r="BK971" s="135">
        <f>ROUND(I971*H971,2)</f>
        <v>0</v>
      </c>
      <c r="BL971" s="18" t="s">
        <v>272</v>
      </c>
      <c r="BM971" s="134" t="s">
        <v>1721</v>
      </c>
    </row>
    <row r="972" spans="2:65" s="12" customFormat="1" ht="30.6">
      <c r="B972" s="140"/>
      <c r="D972" s="141" t="s">
        <v>165</v>
      </c>
      <c r="E972" s="142" t="s">
        <v>19</v>
      </c>
      <c r="F972" s="143" t="s">
        <v>1722</v>
      </c>
      <c r="H972" s="142" t="s">
        <v>19</v>
      </c>
      <c r="I972" s="144"/>
      <c r="L972" s="140"/>
      <c r="M972" s="145"/>
      <c r="T972" s="146"/>
      <c r="AT972" s="142" t="s">
        <v>165</v>
      </c>
      <c r="AU972" s="142" t="s">
        <v>80</v>
      </c>
      <c r="AV972" s="12" t="s">
        <v>78</v>
      </c>
      <c r="AW972" s="12" t="s">
        <v>33</v>
      </c>
      <c r="AX972" s="12" t="s">
        <v>73</v>
      </c>
      <c r="AY972" s="142" t="s">
        <v>153</v>
      </c>
    </row>
    <row r="973" spans="2:65" s="12" customFormat="1" ht="20.399999999999999">
      <c r="B973" s="140"/>
      <c r="D973" s="141" t="s">
        <v>165</v>
      </c>
      <c r="E973" s="142" t="s">
        <v>19</v>
      </c>
      <c r="F973" s="143" t="s">
        <v>1723</v>
      </c>
      <c r="H973" s="142" t="s">
        <v>19</v>
      </c>
      <c r="I973" s="144"/>
      <c r="L973" s="140"/>
      <c r="M973" s="145"/>
      <c r="T973" s="146"/>
      <c r="AT973" s="142" t="s">
        <v>165</v>
      </c>
      <c r="AU973" s="142" t="s">
        <v>80</v>
      </c>
      <c r="AV973" s="12" t="s">
        <v>78</v>
      </c>
      <c r="AW973" s="12" t="s">
        <v>33</v>
      </c>
      <c r="AX973" s="12" t="s">
        <v>73</v>
      </c>
      <c r="AY973" s="142" t="s">
        <v>153</v>
      </c>
    </row>
    <row r="974" spans="2:65" s="13" customFormat="1">
      <c r="B974" s="147"/>
      <c r="D974" s="141" t="s">
        <v>165</v>
      </c>
      <c r="E974" s="148" t="s">
        <v>19</v>
      </c>
      <c r="F974" s="149" t="s">
        <v>1724</v>
      </c>
      <c r="H974" s="150">
        <v>8</v>
      </c>
      <c r="I974" s="151"/>
      <c r="L974" s="147"/>
      <c r="M974" s="152"/>
      <c r="T974" s="153"/>
      <c r="AT974" s="148" t="s">
        <v>165</v>
      </c>
      <c r="AU974" s="148" t="s">
        <v>80</v>
      </c>
      <c r="AV974" s="13" t="s">
        <v>80</v>
      </c>
      <c r="AW974" s="13" t="s">
        <v>33</v>
      </c>
      <c r="AX974" s="13" t="s">
        <v>78</v>
      </c>
      <c r="AY974" s="148" t="s">
        <v>153</v>
      </c>
    </row>
    <row r="975" spans="2:65" s="1" customFormat="1" ht="33" customHeight="1">
      <c r="B975" s="33"/>
      <c r="C975" s="123" t="s">
        <v>1725</v>
      </c>
      <c r="D975" s="123" t="s">
        <v>156</v>
      </c>
      <c r="E975" s="124" t="s">
        <v>1726</v>
      </c>
      <c r="F975" s="125" t="s">
        <v>1727</v>
      </c>
      <c r="G975" s="126" t="s">
        <v>397</v>
      </c>
      <c r="H975" s="127">
        <v>18</v>
      </c>
      <c r="I975" s="128"/>
      <c r="J975" s="129">
        <f>ROUND(I975*H975,2)</f>
        <v>0</v>
      </c>
      <c r="K975" s="125" t="s">
        <v>19</v>
      </c>
      <c r="L975" s="33"/>
      <c r="M975" s="130" t="s">
        <v>19</v>
      </c>
      <c r="N975" s="131" t="s">
        <v>44</v>
      </c>
      <c r="P975" s="132">
        <f>O975*H975</f>
        <v>0</v>
      </c>
      <c r="Q975" s="132">
        <v>0</v>
      </c>
      <c r="R975" s="132">
        <f>Q975*H975</f>
        <v>0</v>
      </c>
      <c r="S975" s="132">
        <v>0</v>
      </c>
      <c r="T975" s="133">
        <f>S975*H975</f>
        <v>0</v>
      </c>
      <c r="AR975" s="134" t="s">
        <v>272</v>
      </c>
      <c r="AT975" s="134" t="s">
        <v>156</v>
      </c>
      <c r="AU975" s="134" t="s">
        <v>80</v>
      </c>
      <c r="AY975" s="18" t="s">
        <v>153</v>
      </c>
      <c r="BE975" s="135">
        <f>IF(N975="základní",J975,0)</f>
        <v>0</v>
      </c>
      <c r="BF975" s="135">
        <f>IF(N975="snížená",J975,0)</f>
        <v>0</v>
      </c>
      <c r="BG975" s="135">
        <f>IF(N975="zákl. přenesená",J975,0)</f>
        <v>0</v>
      </c>
      <c r="BH975" s="135">
        <f>IF(N975="sníž. přenesená",J975,0)</f>
        <v>0</v>
      </c>
      <c r="BI975" s="135">
        <f>IF(N975="nulová",J975,0)</f>
        <v>0</v>
      </c>
      <c r="BJ975" s="18" t="s">
        <v>78</v>
      </c>
      <c r="BK975" s="135">
        <f>ROUND(I975*H975,2)</f>
        <v>0</v>
      </c>
      <c r="BL975" s="18" t="s">
        <v>272</v>
      </c>
      <c r="BM975" s="134" t="s">
        <v>1728</v>
      </c>
    </row>
    <row r="976" spans="2:65" s="12" customFormat="1" ht="30.6">
      <c r="B976" s="140"/>
      <c r="D976" s="141" t="s">
        <v>165</v>
      </c>
      <c r="E976" s="142" t="s">
        <v>19</v>
      </c>
      <c r="F976" s="143" t="s">
        <v>1722</v>
      </c>
      <c r="H976" s="142" t="s">
        <v>19</v>
      </c>
      <c r="I976" s="144"/>
      <c r="L976" s="140"/>
      <c r="M976" s="145"/>
      <c r="T976" s="146"/>
      <c r="AT976" s="142" t="s">
        <v>165</v>
      </c>
      <c r="AU976" s="142" t="s">
        <v>80</v>
      </c>
      <c r="AV976" s="12" t="s">
        <v>78</v>
      </c>
      <c r="AW976" s="12" t="s">
        <v>33</v>
      </c>
      <c r="AX976" s="12" t="s">
        <v>73</v>
      </c>
      <c r="AY976" s="142" t="s">
        <v>153</v>
      </c>
    </row>
    <row r="977" spans="2:65" s="12" customFormat="1" ht="20.399999999999999">
      <c r="B977" s="140"/>
      <c r="D977" s="141" t="s">
        <v>165</v>
      </c>
      <c r="E977" s="142" t="s">
        <v>19</v>
      </c>
      <c r="F977" s="143" t="s">
        <v>1723</v>
      </c>
      <c r="H977" s="142" t="s">
        <v>19</v>
      </c>
      <c r="I977" s="144"/>
      <c r="L977" s="140"/>
      <c r="M977" s="145"/>
      <c r="T977" s="146"/>
      <c r="AT977" s="142" t="s">
        <v>165</v>
      </c>
      <c r="AU977" s="142" t="s">
        <v>80</v>
      </c>
      <c r="AV977" s="12" t="s">
        <v>78</v>
      </c>
      <c r="AW977" s="12" t="s">
        <v>33</v>
      </c>
      <c r="AX977" s="12" t="s">
        <v>73</v>
      </c>
      <c r="AY977" s="142" t="s">
        <v>153</v>
      </c>
    </row>
    <row r="978" spans="2:65" s="13" customFormat="1">
      <c r="B978" s="147"/>
      <c r="D978" s="141" t="s">
        <v>165</v>
      </c>
      <c r="E978" s="148" t="s">
        <v>19</v>
      </c>
      <c r="F978" s="149" t="s">
        <v>1729</v>
      </c>
      <c r="H978" s="150">
        <v>18</v>
      </c>
      <c r="I978" s="151"/>
      <c r="L978" s="147"/>
      <c r="M978" s="152"/>
      <c r="T978" s="153"/>
      <c r="AT978" s="148" t="s">
        <v>165</v>
      </c>
      <c r="AU978" s="148" t="s">
        <v>80</v>
      </c>
      <c r="AV978" s="13" t="s">
        <v>80</v>
      </c>
      <c r="AW978" s="13" t="s">
        <v>33</v>
      </c>
      <c r="AX978" s="13" t="s">
        <v>78</v>
      </c>
      <c r="AY978" s="148" t="s">
        <v>153</v>
      </c>
    </row>
    <row r="979" spans="2:65" s="1" customFormat="1" ht="33" customHeight="1">
      <c r="B979" s="33"/>
      <c r="C979" s="123" t="s">
        <v>1730</v>
      </c>
      <c r="D979" s="123" t="s">
        <v>156</v>
      </c>
      <c r="E979" s="124" t="s">
        <v>1731</v>
      </c>
      <c r="F979" s="125" t="s">
        <v>1732</v>
      </c>
      <c r="G979" s="126" t="s">
        <v>397</v>
      </c>
      <c r="H979" s="127">
        <v>5</v>
      </c>
      <c r="I979" s="128"/>
      <c r="J979" s="129">
        <f>ROUND(I979*H979,2)</f>
        <v>0</v>
      </c>
      <c r="K979" s="125" t="s">
        <v>19</v>
      </c>
      <c r="L979" s="33"/>
      <c r="M979" s="130" t="s">
        <v>19</v>
      </c>
      <c r="N979" s="131" t="s">
        <v>44</v>
      </c>
      <c r="P979" s="132">
        <f>O979*H979</f>
        <v>0</v>
      </c>
      <c r="Q979" s="132">
        <v>0</v>
      </c>
      <c r="R979" s="132">
        <f>Q979*H979</f>
        <v>0</v>
      </c>
      <c r="S979" s="132">
        <v>0</v>
      </c>
      <c r="T979" s="133">
        <f>S979*H979</f>
        <v>0</v>
      </c>
      <c r="AR979" s="134" t="s">
        <v>272</v>
      </c>
      <c r="AT979" s="134" t="s">
        <v>156</v>
      </c>
      <c r="AU979" s="134" t="s">
        <v>80</v>
      </c>
      <c r="AY979" s="18" t="s">
        <v>153</v>
      </c>
      <c r="BE979" s="135">
        <f>IF(N979="základní",J979,0)</f>
        <v>0</v>
      </c>
      <c r="BF979" s="135">
        <f>IF(N979="snížená",J979,0)</f>
        <v>0</v>
      </c>
      <c r="BG979" s="135">
        <f>IF(N979="zákl. přenesená",J979,0)</f>
        <v>0</v>
      </c>
      <c r="BH979" s="135">
        <f>IF(N979="sníž. přenesená",J979,0)</f>
        <v>0</v>
      </c>
      <c r="BI979" s="135">
        <f>IF(N979="nulová",J979,0)</f>
        <v>0</v>
      </c>
      <c r="BJ979" s="18" t="s">
        <v>78</v>
      </c>
      <c r="BK979" s="135">
        <f>ROUND(I979*H979,2)</f>
        <v>0</v>
      </c>
      <c r="BL979" s="18" t="s">
        <v>272</v>
      </c>
      <c r="BM979" s="134" t="s">
        <v>1733</v>
      </c>
    </row>
    <row r="980" spans="2:65" s="12" customFormat="1" ht="30.6">
      <c r="B980" s="140"/>
      <c r="D980" s="141" t="s">
        <v>165</v>
      </c>
      <c r="E980" s="142" t="s">
        <v>19</v>
      </c>
      <c r="F980" s="143" t="s">
        <v>1722</v>
      </c>
      <c r="H980" s="142" t="s">
        <v>19</v>
      </c>
      <c r="I980" s="144"/>
      <c r="L980" s="140"/>
      <c r="M980" s="145"/>
      <c r="T980" s="146"/>
      <c r="AT980" s="142" t="s">
        <v>165</v>
      </c>
      <c r="AU980" s="142" t="s">
        <v>80</v>
      </c>
      <c r="AV980" s="12" t="s">
        <v>78</v>
      </c>
      <c r="AW980" s="12" t="s">
        <v>33</v>
      </c>
      <c r="AX980" s="12" t="s">
        <v>73</v>
      </c>
      <c r="AY980" s="142" t="s">
        <v>153</v>
      </c>
    </row>
    <row r="981" spans="2:65" s="12" customFormat="1" ht="20.399999999999999">
      <c r="B981" s="140"/>
      <c r="D981" s="141" t="s">
        <v>165</v>
      </c>
      <c r="E981" s="142" t="s">
        <v>19</v>
      </c>
      <c r="F981" s="143" t="s">
        <v>1723</v>
      </c>
      <c r="H981" s="142" t="s">
        <v>19</v>
      </c>
      <c r="I981" s="144"/>
      <c r="L981" s="140"/>
      <c r="M981" s="145"/>
      <c r="T981" s="146"/>
      <c r="AT981" s="142" t="s">
        <v>165</v>
      </c>
      <c r="AU981" s="142" t="s">
        <v>80</v>
      </c>
      <c r="AV981" s="12" t="s">
        <v>78</v>
      </c>
      <c r="AW981" s="12" t="s">
        <v>33</v>
      </c>
      <c r="AX981" s="12" t="s">
        <v>73</v>
      </c>
      <c r="AY981" s="142" t="s">
        <v>153</v>
      </c>
    </row>
    <row r="982" spans="2:65" s="13" customFormat="1">
      <c r="B982" s="147"/>
      <c r="D982" s="141" t="s">
        <v>165</v>
      </c>
      <c r="E982" s="148" t="s">
        <v>19</v>
      </c>
      <c r="F982" s="149" t="s">
        <v>1734</v>
      </c>
      <c r="H982" s="150">
        <v>5</v>
      </c>
      <c r="I982" s="151"/>
      <c r="L982" s="147"/>
      <c r="M982" s="152"/>
      <c r="T982" s="153"/>
      <c r="AT982" s="148" t="s">
        <v>165</v>
      </c>
      <c r="AU982" s="148" t="s">
        <v>80</v>
      </c>
      <c r="AV982" s="13" t="s">
        <v>80</v>
      </c>
      <c r="AW982" s="13" t="s">
        <v>33</v>
      </c>
      <c r="AX982" s="13" t="s">
        <v>78</v>
      </c>
      <c r="AY982" s="148" t="s">
        <v>153</v>
      </c>
    </row>
    <row r="983" spans="2:65" s="1" customFormat="1" ht="33" customHeight="1">
      <c r="B983" s="33"/>
      <c r="C983" s="123" t="s">
        <v>1735</v>
      </c>
      <c r="D983" s="123" t="s">
        <v>156</v>
      </c>
      <c r="E983" s="124" t="s">
        <v>1736</v>
      </c>
      <c r="F983" s="125" t="s">
        <v>1737</v>
      </c>
      <c r="G983" s="126" t="s">
        <v>397</v>
      </c>
      <c r="H983" s="127">
        <v>16</v>
      </c>
      <c r="I983" s="128"/>
      <c r="J983" s="129">
        <f>ROUND(I983*H983,2)</f>
        <v>0</v>
      </c>
      <c r="K983" s="125" t="s">
        <v>19</v>
      </c>
      <c r="L983" s="33"/>
      <c r="M983" s="130" t="s">
        <v>19</v>
      </c>
      <c r="N983" s="131" t="s">
        <v>44</v>
      </c>
      <c r="P983" s="132">
        <f>O983*H983</f>
        <v>0</v>
      </c>
      <c r="Q983" s="132">
        <v>0</v>
      </c>
      <c r="R983" s="132">
        <f>Q983*H983</f>
        <v>0</v>
      </c>
      <c r="S983" s="132">
        <v>0</v>
      </c>
      <c r="T983" s="133">
        <f>S983*H983</f>
        <v>0</v>
      </c>
      <c r="AR983" s="134" t="s">
        <v>272</v>
      </c>
      <c r="AT983" s="134" t="s">
        <v>156</v>
      </c>
      <c r="AU983" s="134" t="s">
        <v>80</v>
      </c>
      <c r="AY983" s="18" t="s">
        <v>153</v>
      </c>
      <c r="BE983" s="135">
        <f>IF(N983="základní",J983,0)</f>
        <v>0</v>
      </c>
      <c r="BF983" s="135">
        <f>IF(N983="snížená",J983,0)</f>
        <v>0</v>
      </c>
      <c r="BG983" s="135">
        <f>IF(N983="zákl. přenesená",J983,0)</f>
        <v>0</v>
      </c>
      <c r="BH983" s="135">
        <f>IF(N983="sníž. přenesená",J983,0)</f>
        <v>0</v>
      </c>
      <c r="BI983" s="135">
        <f>IF(N983="nulová",J983,0)</f>
        <v>0</v>
      </c>
      <c r="BJ983" s="18" t="s">
        <v>78</v>
      </c>
      <c r="BK983" s="135">
        <f>ROUND(I983*H983,2)</f>
        <v>0</v>
      </c>
      <c r="BL983" s="18" t="s">
        <v>272</v>
      </c>
      <c r="BM983" s="134" t="s">
        <v>1738</v>
      </c>
    </row>
    <row r="984" spans="2:65" s="12" customFormat="1" ht="30.6">
      <c r="B984" s="140"/>
      <c r="D984" s="141" t="s">
        <v>165</v>
      </c>
      <c r="E984" s="142" t="s">
        <v>19</v>
      </c>
      <c r="F984" s="143" t="s">
        <v>1722</v>
      </c>
      <c r="H984" s="142" t="s">
        <v>19</v>
      </c>
      <c r="I984" s="144"/>
      <c r="L984" s="140"/>
      <c r="M984" s="145"/>
      <c r="T984" s="146"/>
      <c r="AT984" s="142" t="s">
        <v>165</v>
      </c>
      <c r="AU984" s="142" t="s">
        <v>80</v>
      </c>
      <c r="AV984" s="12" t="s">
        <v>78</v>
      </c>
      <c r="AW984" s="12" t="s">
        <v>33</v>
      </c>
      <c r="AX984" s="12" t="s">
        <v>73</v>
      </c>
      <c r="AY984" s="142" t="s">
        <v>153</v>
      </c>
    </row>
    <row r="985" spans="2:65" s="12" customFormat="1" ht="20.399999999999999">
      <c r="B985" s="140"/>
      <c r="D985" s="141" t="s">
        <v>165</v>
      </c>
      <c r="E985" s="142" t="s">
        <v>19</v>
      </c>
      <c r="F985" s="143" t="s">
        <v>1723</v>
      </c>
      <c r="H985" s="142" t="s">
        <v>19</v>
      </c>
      <c r="I985" s="144"/>
      <c r="L985" s="140"/>
      <c r="M985" s="145"/>
      <c r="T985" s="146"/>
      <c r="AT985" s="142" t="s">
        <v>165</v>
      </c>
      <c r="AU985" s="142" t="s">
        <v>80</v>
      </c>
      <c r="AV985" s="12" t="s">
        <v>78</v>
      </c>
      <c r="AW985" s="12" t="s">
        <v>33</v>
      </c>
      <c r="AX985" s="12" t="s">
        <v>73</v>
      </c>
      <c r="AY985" s="142" t="s">
        <v>153</v>
      </c>
    </row>
    <row r="986" spans="2:65" s="13" customFormat="1">
      <c r="B986" s="147"/>
      <c r="D986" s="141" t="s">
        <v>165</v>
      </c>
      <c r="E986" s="148" t="s">
        <v>19</v>
      </c>
      <c r="F986" s="149" t="s">
        <v>1739</v>
      </c>
      <c r="H986" s="150">
        <v>16</v>
      </c>
      <c r="I986" s="151"/>
      <c r="L986" s="147"/>
      <c r="M986" s="152"/>
      <c r="T986" s="153"/>
      <c r="AT986" s="148" t="s">
        <v>165</v>
      </c>
      <c r="AU986" s="148" t="s">
        <v>80</v>
      </c>
      <c r="AV986" s="13" t="s">
        <v>80</v>
      </c>
      <c r="AW986" s="13" t="s">
        <v>33</v>
      </c>
      <c r="AX986" s="13" t="s">
        <v>78</v>
      </c>
      <c r="AY986" s="148" t="s">
        <v>153</v>
      </c>
    </row>
    <row r="987" spans="2:65" s="1" customFormat="1" ht="24.15" customHeight="1">
      <c r="B987" s="33"/>
      <c r="C987" s="123" t="s">
        <v>1740</v>
      </c>
      <c r="D987" s="123" t="s">
        <v>156</v>
      </c>
      <c r="E987" s="124" t="s">
        <v>1741</v>
      </c>
      <c r="F987" s="125" t="s">
        <v>1742</v>
      </c>
      <c r="G987" s="126" t="s">
        <v>170</v>
      </c>
      <c r="H987" s="127">
        <v>4</v>
      </c>
      <c r="I987" s="128"/>
      <c r="J987" s="129">
        <f>ROUND(I987*H987,2)</f>
        <v>0</v>
      </c>
      <c r="K987" s="125" t="s">
        <v>19</v>
      </c>
      <c r="L987" s="33"/>
      <c r="M987" s="130" t="s">
        <v>19</v>
      </c>
      <c r="N987" s="131" t="s">
        <v>44</v>
      </c>
      <c r="P987" s="132">
        <f>O987*H987</f>
        <v>0</v>
      </c>
      <c r="Q987" s="132">
        <v>0</v>
      </c>
      <c r="R987" s="132">
        <f>Q987*H987</f>
        <v>0</v>
      </c>
      <c r="S987" s="132">
        <v>0</v>
      </c>
      <c r="T987" s="133">
        <f>S987*H987</f>
        <v>0</v>
      </c>
      <c r="AR987" s="134" t="s">
        <v>272</v>
      </c>
      <c r="AT987" s="134" t="s">
        <v>156</v>
      </c>
      <c r="AU987" s="134" t="s">
        <v>80</v>
      </c>
      <c r="AY987" s="18" t="s">
        <v>153</v>
      </c>
      <c r="BE987" s="135">
        <f>IF(N987="základní",J987,0)</f>
        <v>0</v>
      </c>
      <c r="BF987" s="135">
        <f>IF(N987="snížená",J987,0)</f>
        <v>0</v>
      </c>
      <c r="BG987" s="135">
        <f>IF(N987="zákl. přenesená",J987,0)</f>
        <v>0</v>
      </c>
      <c r="BH987" s="135">
        <f>IF(N987="sníž. přenesená",J987,0)</f>
        <v>0</v>
      </c>
      <c r="BI987" s="135">
        <f>IF(N987="nulová",J987,0)</f>
        <v>0</v>
      </c>
      <c r="BJ987" s="18" t="s">
        <v>78</v>
      </c>
      <c r="BK987" s="135">
        <f>ROUND(I987*H987,2)</f>
        <v>0</v>
      </c>
      <c r="BL987" s="18" t="s">
        <v>272</v>
      </c>
      <c r="BM987" s="134" t="s">
        <v>1743</v>
      </c>
    </row>
    <row r="988" spans="2:65" s="12" customFormat="1" ht="30.6">
      <c r="B988" s="140"/>
      <c r="D988" s="141" t="s">
        <v>165</v>
      </c>
      <c r="E988" s="142" t="s">
        <v>19</v>
      </c>
      <c r="F988" s="143" t="s">
        <v>1722</v>
      </c>
      <c r="H988" s="142" t="s">
        <v>19</v>
      </c>
      <c r="I988" s="144"/>
      <c r="L988" s="140"/>
      <c r="M988" s="145"/>
      <c r="T988" s="146"/>
      <c r="AT988" s="142" t="s">
        <v>165</v>
      </c>
      <c r="AU988" s="142" t="s">
        <v>80</v>
      </c>
      <c r="AV988" s="12" t="s">
        <v>78</v>
      </c>
      <c r="AW988" s="12" t="s">
        <v>33</v>
      </c>
      <c r="AX988" s="12" t="s">
        <v>73</v>
      </c>
      <c r="AY988" s="142" t="s">
        <v>153</v>
      </c>
    </row>
    <row r="989" spans="2:65" s="12" customFormat="1" ht="20.399999999999999">
      <c r="B989" s="140"/>
      <c r="D989" s="141" t="s">
        <v>165</v>
      </c>
      <c r="E989" s="142" t="s">
        <v>19</v>
      </c>
      <c r="F989" s="143" t="s">
        <v>1723</v>
      </c>
      <c r="H989" s="142" t="s">
        <v>19</v>
      </c>
      <c r="I989" s="144"/>
      <c r="L989" s="140"/>
      <c r="M989" s="145"/>
      <c r="T989" s="146"/>
      <c r="AT989" s="142" t="s">
        <v>165</v>
      </c>
      <c r="AU989" s="142" t="s">
        <v>80</v>
      </c>
      <c r="AV989" s="12" t="s">
        <v>78</v>
      </c>
      <c r="AW989" s="12" t="s">
        <v>33</v>
      </c>
      <c r="AX989" s="12" t="s">
        <v>73</v>
      </c>
      <c r="AY989" s="142" t="s">
        <v>153</v>
      </c>
    </row>
    <row r="990" spans="2:65" s="13" customFormat="1">
      <c r="B990" s="147"/>
      <c r="D990" s="141" t="s">
        <v>165</v>
      </c>
      <c r="E990" s="148" t="s">
        <v>19</v>
      </c>
      <c r="F990" s="149" t="s">
        <v>1744</v>
      </c>
      <c r="H990" s="150">
        <v>4</v>
      </c>
      <c r="I990" s="151"/>
      <c r="L990" s="147"/>
      <c r="M990" s="152"/>
      <c r="T990" s="153"/>
      <c r="AT990" s="148" t="s">
        <v>165</v>
      </c>
      <c r="AU990" s="148" t="s">
        <v>80</v>
      </c>
      <c r="AV990" s="13" t="s">
        <v>80</v>
      </c>
      <c r="AW990" s="13" t="s">
        <v>33</v>
      </c>
      <c r="AX990" s="13" t="s">
        <v>78</v>
      </c>
      <c r="AY990" s="148" t="s">
        <v>153</v>
      </c>
    </row>
    <row r="991" spans="2:65" s="1" customFormat="1" ht="16.5" customHeight="1">
      <c r="B991" s="33"/>
      <c r="C991" s="123" t="s">
        <v>1745</v>
      </c>
      <c r="D991" s="123" t="s">
        <v>156</v>
      </c>
      <c r="E991" s="124" t="s">
        <v>1746</v>
      </c>
      <c r="F991" s="125" t="s">
        <v>1747</v>
      </c>
      <c r="G991" s="126" t="s">
        <v>1748</v>
      </c>
      <c r="H991" s="127">
        <v>2</v>
      </c>
      <c r="I991" s="128"/>
      <c r="J991" s="129">
        <f>ROUND(I991*H991,2)</f>
        <v>0</v>
      </c>
      <c r="K991" s="125" t="s">
        <v>19</v>
      </c>
      <c r="L991" s="33"/>
      <c r="M991" s="130" t="s">
        <v>19</v>
      </c>
      <c r="N991" s="131" t="s">
        <v>44</v>
      </c>
      <c r="P991" s="132">
        <f>O991*H991</f>
        <v>0</v>
      </c>
      <c r="Q991" s="132">
        <v>0</v>
      </c>
      <c r="R991" s="132">
        <f>Q991*H991</f>
        <v>0</v>
      </c>
      <c r="S991" s="132">
        <v>0</v>
      </c>
      <c r="T991" s="133">
        <f>S991*H991</f>
        <v>0</v>
      </c>
      <c r="AR991" s="134" t="s">
        <v>272</v>
      </c>
      <c r="AT991" s="134" t="s">
        <v>156</v>
      </c>
      <c r="AU991" s="134" t="s">
        <v>80</v>
      </c>
      <c r="AY991" s="18" t="s">
        <v>153</v>
      </c>
      <c r="BE991" s="135">
        <f>IF(N991="základní",J991,0)</f>
        <v>0</v>
      </c>
      <c r="BF991" s="135">
        <f>IF(N991="snížená",J991,0)</f>
        <v>0</v>
      </c>
      <c r="BG991" s="135">
        <f>IF(N991="zákl. přenesená",J991,0)</f>
        <v>0</v>
      </c>
      <c r="BH991" s="135">
        <f>IF(N991="sníž. přenesená",J991,0)</f>
        <v>0</v>
      </c>
      <c r="BI991" s="135">
        <f>IF(N991="nulová",J991,0)</f>
        <v>0</v>
      </c>
      <c r="BJ991" s="18" t="s">
        <v>78</v>
      </c>
      <c r="BK991" s="135">
        <f>ROUND(I991*H991,2)</f>
        <v>0</v>
      </c>
      <c r="BL991" s="18" t="s">
        <v>272</v>
      </c>
      <c r="BM991" s="134" t="s">
        <v>1749</v>
      </c>
    </row>
    <row r="992" spans="2:65" s="13" customFormat="1">
      <c r="B992" s="147"/>
      <c r="D992" s="141" t="s">
        <v>165</v>
      </c>
      <c r="E992" s="148" t="s">
        <v>19</v>
      </c>
      <c r="F992" s="149" t="s">
        <v>1750</v>
      </c>
      <c r="H992" s="150">
        <v>2</v>
      </c>
      <c r="I992" s="151"/>
      <c r="L992" s="147"/>
      <c r="M992" s="152"/>
      <c r="T992" s="153"/>
      <c r="AT992" s="148" t="s">
        <v>165</v>
      </c>
      <c r="AU992" s="148" t="s">
        <v>80</v>
      </c>
      <c r="AV992" s="13" t="s">
        <v>80</v>
      </c>
      <c r="AW992" s="13" t="s">
        <v>33</v>
      </c>
      <c r="AX992" s="13" t="s">
        <v>78</v>
      </c>
      <c r="AY992" s="148" t="s">
        <v>153</v>
      </c>
    </row>
    <row r="993" spans="2:65" s="1" customFormat="1" ht="16.5" customHeight="1">
      <c r="B993" s="33"/>
      <c r="C993" s="123" t="s">
        <v>1751</v>
      </c>
      <c r="D993" s="123" t="s">
        <v>156</v>
      </c>
      <c r="E993" s="124" t="s">
        <v>1752</v>
      </c>
      <c r="F993" s="125" t="s">
        <v>1753</v>
      </c>
      <c r="G993" s="126" t="s">
        <v>1748</v>
      </c>
      <c r="H993" s="127">
        <v>2</v>
      </c>
      <c r="I993" s="128"/>
      <c r="J993" s="129">
        <f>ROUND(I993*H993,2)</f>
        <v>0</v>
      </c>
      <c r="K993" s="125" t="s">
        <v>19</v>
      </c>
      <c r="L993" s="33"/>
      <c r="M993" s="130" t="s">
        <v>19</v>
      </c>
      <c r="N993" s="131" t="s">
        <v>44</v>
      </c>
      <c r="P993" s="132">
        <f>O993*H993</f>
        <v>0</v>
      </c>
      <c r="Q993" s="132">
        <v>0</v>
      </c>
      <c r="R993" s="132">
        <f>Q993*H993</f>
        <v>0</v>
      </c>
      <c r="S993" s="132">
        <v>0</v>
      </c>
      <c r="T993" s="133">
        <f>S993*H993</f>
        <v>0</v>
      </c>
      <c r="AR993" s="134" t="s">
        <v>272</v>
      </c>
      <c r="AT993" s="134" t="s">
        <v>156</v>
      </c>
      <c r="AU993" s="134" t="s">
        <v>80</v>
      </c>
      <c r="AY993" s="18" t="s">
        <v>153</v>
      </c>
      <c r="BE993" s="135">
        <f>IF(N993="základní",J993,0)</f>
        <v>0</v>
      </c>
      <c r="BF993" s="135">
        <f>IF(N993="snížená",J993,0)</f>
        <v>0</v>
      </c>
      <c r="BG993" s="135">
        <f>IF(N993="zákl. přenesená",J993,0)</f>
        <v>0</v>
      </c>
      <c r="BH993" s="135">
        <f>IF(N993="sníž. přenesená",J993,0)</f>
        <v>0</v>
      </c>
      <c r="BI993" s="135">
        <f>IF(N993="nulová",J993,0)</f>
        <v>0</v>
      </c>
      <c r="BJ993" s="18" t="s">
        <v>78</v>
      </c>
      <c r="BK993" s="135">
        <f>ROUND(I993*H993,2)</f>
        <v>0</v>
      </c>
      <c r="BL993" s="18" t="s">
        <v>272</v>
      </c>
      <c r="BM993" s="134" t="s">
        <v>1754</v>
      </c>
    </row>
    <row r="994" spans="2:65" s="13" customFormat="1">
      <c r="B994" s="147"/>
      <c r="D994" s="141" t="s">
        <v>165</v>
      </c>
      <c r="E994" s="148" t="s">
        <v>19</v>
      </c>
      <c r="F994" s="149" t="s">
        <v>1755</v>
      </c>
      <c r="H994" s="150">
        <v>2</v>
      </c>
      <c r="I994" s="151"/>
      <c r="L994" s="147"/>
      <c r="M994" s="152"/>
      <c r="T994" s="153"/>
      <c r="AT994" s="148" t="s">
        <v>165</v>
      </c>
      <c r="AU994" s="148" t="s">
        <v>80</v>
      </c>
      <c r="AV994" s="13" t="s">
        <v>80</v>
      </c>
      <c r="AW994" s="13" t="s">
        <v>33</v>
      </c>
      <c r="AX994" s="13" t="s">
        <v>78</v>
      </c>
      <c r="AY994" s="148" t="s">
        <v>153</v>
      </c>
    </row>
    <row r="995" spans="2:65" s="1" customFormat="1" ht="24.15" customHeight="1">
      <c r="B995" s="33"/>
      <c r="C995" s="123" t="s">
        <v>1756</v>
      </c>
      <c r="D995" s="123" t="s">
        <v>156</v>
      </c>
      <c r="E995" s="124" t="s">
        <v>1757</v>
      </c>
      <c r="F995" s="125" t="s">
        <v>1758</v>
      </c>
      <c r="G995" s="126" t="s">
        <v>237</v>
      </c>
      <c r="H995" s="127">
        <v>3</v>
      </c>
      <c r="I995" s="128"/>
      <c r="J995" s="129">
        <f>ROUND(I995*H995,2)</f>
        <v>0</v>
      </c>
      <c r="K995" s="125" t="s">
        <v>19</v>
      </c>
      <c r="L995" s="33"/>
      <c r="M995" s="130" t="s">
        <v>19</v>
      </c>
      <c r="N995" s="131" t="s">
        <v>44</v>
      </c>
      <c r="P995" s="132">
        <f>O995*H995</f>
        <v>0</v>
      </c>
      <c r="Q995" s="132">
        <v>0</v>
      </c>
      <c r="R995" s="132">
        <f>Q995*H995</f>
        <v>0</v>
      </c>
      <c r="S995" s="132">
        <v>0</v>
      </c>
      <c r="T995" s="133">
        <f>S995*H995</f>
        <v>0</v>
      </c>
      <c r="AR995" s="134" t="s">
        <v>272</v>
      </c>
      <c r="AT995" s="134" t="s">
        <v>156</v>
      </c>
      <c r="AU995" s="134" t="s">
        <v>80</v>
      </c>
      <c r="AY995" s="18" t="s">
        <v>153</v>
      </c>
      <c r="BE995" s="135">
        <f>IF(N995="základní",J995,0)</f>
        <v>0</v>
      </c>
      <c r="BF995" s="135">
        <f>IF(N995="snížená",J995,0)</f>
        <v>0</v>
      </c>
      <c r="BG995" s="135">
        <f>IF(N995="zákl. přenesená",J995,0)</f>
        <v>0</v>
      </c>
      <c r="BH995" s="135">
        <f>IF(N995="sníž. přenesená",J995,0)</f>
        <v>0</v>
      </c>
      <c r="BI995" s="135">
        <f>IF(N995="nulová",J995,0)</f>
        <v>0</v>
      </c>
      <c r="BJ995" s="18" t="s">
        <v>78</v>
      </c>
      <c r="BK995" s="135">
        <f>ROUND(I995*H995,2)</f>
        <v>0</v>
      </c>
      <c r="BL995" s="18" t="s">
        <v>272</v>
      </c>
      <c r="BM995" s="134" t="s">
        <v>1759</v>
      </c>
    </row>
    <row r="996" spans="2:65" s="12" customFormat="1" ht="30.6">
      <c r="B996" s="140"/>
      <c r="D996" s="141" t="s">
        <v>165</v>
      </c>
      <c r="E996" s="142" t="s">
        <v>19</v>
      </c>
      <c r="F996" s="143" t="s">
        <v>1760</v>
      </c>
      <c r="H996" s="142" t="s">
        <v>19</v>
      </c>
      <c r="I996" s="144"/>
      <c r="L996" s="140"/>
      <c r="M996" s="145"/>
      <c r="T996" s="146"/>
      <c r="AT996" s="142" t="s">
        <v>165</v>
      </c>
      <c r="AU996" s="142" t="s">
        <v>80</v>
      </c>
      <c r="AV996" s="12" t="s">
        <v>78</v>
      </c>
      <c r="AW996" s="12" t="s">
        <v>33</v>
      </c>
      <c r="AX996" s="12" t="s">
        <v>73</v>
      </c>
      <c r="AY996" s="142" t="s">
        <v>153</v>
      </c>
    </row>
    <row r="997" spans="2:65" s="12" customFormat="1" ht="20.399999999999999">
      <c r="B997" s="140"/>
      <c r="D997" s="141" t="s">
        <v>165</v>
      </c>
      <c r="E997" s="142" t="s">
        <v>19</v>
      </c>
      <c r="F997" s="143" t="s">
        <v>1761</v>
      </c>
      <c r="H997" s="142" t="s">
        <v>19</v>
      </c>
      <c r="I997" s="144"/>
      <c r="L997" s="140"/>
      <c r="M997" s="145"/>
      <c r="T997" s="146"/>
      <c r="AT997" s="142" t="s">
        <v>165</v>
      </c>
      <c r="AU997" s="142" t="s">
        <v>80</v>
      </c>
      <c r="AV997" s="12" t="s">
        <v>78</v>
      </c>
      <c r="AW997" s="12" t="s">
        <v>33</v>
      </c>
      <c r="AX997" s="12" t="s">
        <v>73</v>
      </c>
      <c r="AY997" s="142" t="s">
        <v>153</v>
      </c>
    </row>
    <row r="998" spans="2:65" s="13" customFormat="1">
      <c r="B998" s="147"/>
      <c r="D998" s="141" t="s">
        <v>165</v>
      </c>
      <c r="E998" s="148" t="s">
        <v>19</v>
      </c>
      <c r="F998" s="149" t="s">
        <v>154</v>
      </c>
      <c r="H998" s="150">
        <v>3</v>
      </c>
      <c r="I998" s="151"/>
      <c r="L998" s="147"/>
      <c r="M998" s="152"/>
      <c r="T998" s="153"/>
      <c r="AT998" s="148" t="s">
        <v>165</v>
      </c>
      <c r="AU998" s="148" t="s">
        <v>80</v>
      </c>
      <c r="AV998" s="13" t="s">
        <v>80</v>
      </c>
      <c r="AW998" s="13" t="s">
        <v>33</v>
      </c>
      <c r="AX998" s="13" t="s">
        <v>78</v>
      </c>
      <c r="AY998" s="148" t="s">
        <v>153</v>
      </c>
    </row>
    <row r="999" spans="2:65" s="1" customFormat="1" ht="44.25" customHeight="1">
      <c r="B999" s="33"/>
      <c r="C999" s="123" t="s">
        <v>1762</v>
      </c>
      <c r="D999" s="123" t="s">
        <v>156</v>
      </c>
      <c r="E999" s="124" t="s">
        <v>1763</v>
      </c>
      <c r="F999" s="125" t="s">
        <v>1764</v>
      </c>
      <c r="G999" s="126" t="s">
        <v>981</v>
      </c>
      <c r="H999" s="127">
        <v>1</v>
      </c>
      <c r="I999" s="128"/>
      <c r="J999" s="129">
        <f>ROUND(I999*H999,2)</f>
        <v>0</v>
      </c>
      <c r="K999" s="125" t="s">
        <v>19</v>
      </c>
      <c r="L999" s="33"/>
      <c r="M999" s="130" t="s">
        <v>19</v>
      </c>
      <c r="N999" s="131" t="s">
        <v>44</v>
      </c>
      <c r="P999" s="132">
        <f>O999*H999</f>
        <v>0</v>
      </c>
      <c r="Q999" s="132">
        <v>0</v>
      </c>
      <c r="R999" s="132">
        <f>Q999*H999</f>
        <v>0</v>
      </c>
      <c r="S999" s="132">
        <v>0</v>
      </c>
      <c r="T999" s="133">
        <f>S999*H999</f>
        <v>0</v>
      </c>
      <c r="AR999" s="134" t="s">
        <v>272</v>
      </c>
      <c r="AT999" s="134" t="s">
        <v>156</v>
      </c>
      <c r="AU999" s="134" t="s">
        <v>80</v>
      </c>
      <c r="AY999" s="18" t="s">
        <v>153</v>
      </c>
      <c r="BE999" s="135">
        <f>IF(N999="základní",J999,0)</f>
        <v>0</v>
      </c>
      <c r="BF999" s="135">
        <f>IF(N999="snížená",J999,0)</f>
        <v>0</v>
      </c>
      <c r="BG999" s="135">
        <f>IF(N999="zákl. přenesená",J999,0)</f>
        <v>0</v>
      </c>
      <c r="BH999" s="135">
        <f>IF(N999="sníž. přenesená",J999,0)</f>
        <v>0</v>
      </c>
      <c r="BI999" s="135">
        <f>IF(N999="nulová",J999,0)</f>
        <v>0</v>
      </c>
      <c r="BJ999" s="18" t="s">
        <v>78</v>
      </c>
      <c r="BK999" s="135">
        <f>ROUND(I999*H999,2)</f>
        <v>0</v>
      </c>
      <c r="BL999" s="18" t="s">
        <v>272</v>
      </c>
      <c r="BM999" s="134" t="s">
        <v>1765</v>
      </c>
    </row>
    <row r="1000" spans="2:65" s="12" customFormat="1" ht="30.6">
      <c r="B1000" s="140"/>
      <c r="D1000" s="141" t="s">
        <v>165</v>
      </c>
      <c r="E1000" s="142" t="s">
        <v>19</v>
      </c>
      <c r="F1000" s="143" t="s">
        <v>1766</v>
      </c>
      <c r="H1000" s="142" t="s">
        <v>19</v>
      </c>
      <c r="I1000" s="144"/>
      <c r="L1000" s="140"/>
      <c r="M1000" s="145"/>
      <c r="T1000" s="146"/>
      <c r="AT1000" s="142" t="s">
        <v>165</v>
      </c>
      <c r="AU1000" s="142" t="s">
        <v>80</v>
      </c>
      <c r="AV1000" s="12" t="s">
        <v>78</v>
      </c>
      <c r="AW1000" s="12" t="s">
        <v>33</v>
      </c>
      <c r="AX1000" s="12" t="s">
        <v>73</v>
      </c>
      <c r="AY1000" s="142" t="s">
        <v>153</v>
      </c>
    </row>
    <row r="1001" spans="2:65" s="12" customFormat="1">
      <c r="B1001" s="140"/>
      <c r="D1001" s="141" t="s">
        <v>165</v>
      </c>
      <c r="E1001" s="142" t="s">
        <v>19</v>
      </c>
      <c r="F1001" s="143" t="s">
        <v>1767</v>
      </c>
      <c r="H1001" s="142" t="s">
        <v>19</v>
      </c>
      <c r="I1001" s="144"/>
      <c r="L1001" s="140"/>
      <c r="M1001" s="145"/>
      <c r="T1001" s="146"/>
      <c r="AT1001" s="142" t="s">
        <v>165</v>
      </c>
      <c r="AU1001" s="142" t="s">
        <v>80</v>
      </c>
      <c r="AV1001" s="12" t="s">
        <v>78</v>
      </c>
      <c r="AW1001" s="12" t="s">
        <v>33</v>
      </c>
      <c r="AX1001" s="12" t="s">
        <v>73</v>
      </c>
      <c r="AY1001" s="142" t="s">
        <v>153</v>
      </c>
    </row>
    <row r="1002" spans="2:65" s="13" customFormat="1">
      <c r="B1002" s="147"/>
      <c r="D1002" s="141" t="s">
        <v>165</v>
      </c>
      <c r="E1002" s="148" t="s">
        <v>19</v>
      </c>
      <c r="F1002" s="149" t="s">
        <v>78</v>
      </c>
      <c r="H1002" s="150">
        <v>1</v>
      </c>
      <c r="I1002" s="151"/>
      <c r="L1002" s="147"/>
      <c r="M1002" s="152"/>
      <c r="T1002" s="153"/>
      <c r="AT1002" s="148" t="s">
        <v>165</v>
      </c>
      <c r="AU1002" s="148" t="s">
        <v>80</v>
      </c>
      <c r="AV1002" s="13" t="s">
        <v>80</v>
      </c>
      <c r="AW1002" s="13" t="s">
        <v>33</v>
      </c>
      <c r="AX1002" s="13" t="s">
        <v>78</v>
      </c>
      <c r="AY1002" s="148" t="s">
        <v>153</v>
      </c>
    </row>
    <row r="1003" spans="2:65" s="1" customFormat="1" ht="37.950000000000003" customHeight="1">
      <c r="B1003" s="33"/>
      <c r="C1003" s="123" t="s">
        <v>1768</v>
      </c>
      <c r="D1003" s="123" t="s">
        <v>156</v>
      </c>
      <c r="E1003" s="124" t="s">
        <v>1769</v>
      </c>
      <c r="F1003" s="125" t="s">
        <v>1770</v>
      </c>
      <c r="G1003" s="126" t="s">
        <v>981</v>
      </c>
      <c r="H1003" s="127">
        <v>1</v>
      </c>
      <c r="I1003" s="128"/>
      <c r="J1003" s="129">
        <f>ROUND(I1003*H1003,2)</f>
        <v>0</v>
      </c>
      <c r="K1003" s="125" t="s">
        <v>19</v>
      </c>
      <c r="L1003" s="33"/>
      <c r="M1003" s="130" t="s">
        <v>19</v>
      </c>
      <c r="N1003" s="131" t="s">
        <v>44</v>
      </c>
      <c r="P1003" s="132">
        <f>O1003*H1003</f>
        <v>0</v>
      </c>
      <c r="Q1003" s="132">
        <v>0</v>
      </c>
      <c r="R1003" s="132">
        <f>Q1003*H1003</f>
        <v>0</v>
      </c>
      <c r="S1003" s="132">
        <v>0</v>
      </c>
      <c r="T1003" s="133">
        <f>S1003*H1003</f>
        <v>0</v>
      </c>
      <c r="AR1003" s="134" t="s">
        <v>272</v>
      </c>
      <c r="AT1003" s="134" t="s">
        <v>156</v>
      </c>
      <c r="AU1003" s="134" t="s">
        <v>80</v>
      </c>
      <c r="AY1003" s="18" t="s">
        <v>153</v>
      </c>
      <c r="BE1003" s="135">
        <f>IF(N1003="základní",J1003,0)</f>
        <v>0</v>
      </c>
      <c r="BF1003" s="135">
        <f>IF(N1003="snížená",J1003,0)</f>
        <v>0</v>
      </c>
      <c r="BG1003" s="135">
        <f>IF(N1003="zákl. přenesená",J1003,0)</f>
        <v>0</v>
      </c>
      <c r="BH1003" s="135">
        <f>IF(N1003="sníž. přenesená",J1003,0)</f>
        <v>0</v>
      </c>
      <c r="BI1003" s="135">
        <f>IF(N1003="nulová",J1003,0)</f>
        <v>0</v>
      </c>
      <c r="BJ1003" s="18" t="s">
        <v>78</v>
      </c>
      <c r="BK1003" s="135">
        <f>ROUND(I1003*H1003,2)</f>
        <v>0</v>
      </c>
      <c r="BL1003" s="18" t="s">
        <v>272</v>
      </c>
      <c r="BM1003" s="134" t="s">
        <v>1771</v>
      </c>
    </row>
    <row r="1004" spans="2:65" s="12" customFormat="1" ht="30.6">
      <c r="B1004" s="140"/>
      <c r="D1004" s="141" t="s">
        <v>165</v>
      </c>
      <c r="E1004" s="142" t="s">
        <v>19</v>
      </c>
      <c r="F1004" s="143" t="s">
        <v>1772</v>
      </c>
      <c r="H1004" s="142" t="s">
        <v>19</v>
      </c>
      <c r="I1004" s="144"/>
      <c r="L1004" s="140"/>
      <c r="M1004" s="145"/>
      <c r="T1004" s="146"/>
      <c r="AT1004" s="142" t="s">
        <v>165</v>
      </c>
      <c r="AU1004" s="142" t="s">
        <v>80</v>
      </c>
      <c r="AV1004" s="12" t="s">
        <v>78</v>
      </c>
      <c r="AW1004" s="12" t="s">
        <v>33</v>
      </c>
      <c r="AX1004" s="12" t="s">
        <v>73</v>
      </c>
      <c r="AY1004" s="142" t="s">
        <v>153</v>
      </c>
    </row>
    <row r="1005" spans="2:65" s="12" customFormat="1" ht="30.6">
      <c r="B1005" s="140"/>
      <c r="D1005" s="141" t="s">
        <v>165</v>
      </c>
      <c r="E1005" s="142" t="s">
        <v>19</v>
      </c>
      <c r="F1005" s="143" t="s">
        <v>1773</v>
      </c>
      <c r="H1005" s="142" t="s">
        <v>19</v>
      </c>
      <c r="I1005" s="144"/>
      <c r="L1005" s="140"/>
      <c r="M1005" s="145"/>
      <c r="T1005" s="146"/>
      <c r="AT1005" s="142" t="s">
        <v>165</v>
      </c>
      <c r="AU1005" s="142" t="s">
        <v>80</v>
      </c>
      <c r="AV1005" s="12" t="s">
        <v>78</v>
      </c>
      <c r="AW1005" s="12" t="s">
        <v>33</v>
      </c>
      <c r="AX1005" s="12" t="s">
        <v>73</v>
      </c>
      <c r="AY1005" s="142" t="s">
        <v>153</v>
      </c>
    </row>
    <row r="1006" spans="2:65" s="13" customFormat="1">
      <c r="B1006" s="147"/>
      <c r="D1006" s="141" t="s">
        <v>165</v>
      </c>
      <c r="E1006" s="148" t="s">
        <v>19</v>
      </c>
      <c r="F1006" s="149" t="s">
        <v>78</v>
      </c>
      <c r="H1006" s="150">
        <v>1</v>
      </c>
      <c r="I1006" s="151"/>
      <c r="L1006" s="147"/>
      <c r="M1006" s="152"/>
      <c r="T1006" s="153"/>
      <c r="AT1006" s="148" t="s">
        <v>165</v>
      </c>
      <c r="AU1006" s="148" t="s">
        <v>80</v>
      </c>
      <c r="AV1006" s="13" t="s">
        <v>80</v>
      </c>
      <c r="AW1006" s="13" t="s">
        <v>33</v>
      </c>
      <c r="AX1006" s="13" t="s">
        <v>78</v>
      </c>
      <c r="AY1006" s="148" t="s">
        <v>153</v>
      </c>
    </row>
    <row r="1007" spans="2:65" s="11" customFormat="1" ht="20.85" customHeight="1">
      <c r="B1007" s="111"/>
      <c r="D1007" s="112" t="s">
        <v>72</v>
      </c>
      <c r="E1007" s="121" t="s">
        <v>1774</v>
      </c>
      <c r="F1007" s="121" t="s">
        <v>1775</v>
      </c>
      <c r="I1007" s="114"/>
      <c r="J1007" s="122">
        <f>BK1007</f>
        <v>0</v>
      </c>
      <c r="L1007" s="111"/>
      <c r="M1007" s="116"/>
      <c r="P1007" s="117">
        <f>SUM(P1008:P1025)</f>
        <v>0</v>
      </c>
      <c r="R1007" s="117">
        <f>SUM(R1008:R1025)</f>
        <v>0</v>
      </c>
      <c r="T1007" s="118">
        <f>SUM(T1008:T1025)</f>
        <v>0</v>
      </c>
      <c r="AR1007" s="112" t="s">
        <v>154</v>
      </c>
      <c r="AT1007" s="119" t="s">
        <v>72</v>
      </c>
      <c r="AU1007" s="119" t="s">
        <v>80</v>
      </c>
      <c r="AY1007" s="112" t="s">
        <v>153</v>
      </c>
      <c r="BK1007" s="120">
        <f>SUM(BK1008:BK1025)</f>
        <v>0</v>
      </c>
    </row>
    <row r="1008" spans="2:65" s="1" customFormat="1" ht="24.15" customHeight="1">
      <c r="B1008" s="33"/>
      <c r="C1008" s="161" t="s">
        <v>1776</v>
      </c>
      <c r="D1008" s="161" t="s">
        <v>347</v>
      </c>
      <c r="E1008" s="162" t="s">
        <v>1777</v>
      </c>
      <c r="F1008" s="163" t="s">
        <v>1778</v>
      </c>
      <c r="G1008" s="164" t="s">
        <v>237</v>
      </c>
      <c r="H1008" s="165">
        <v>8</v>
      </c>
      <c r="I1008" s="166"/>
      <c r="J1008" s="167">
        <f>ROUND(I1008*H1008,2)</f>
        <v>0</v>
      </c>
      <c r="K1008" s="163" t="s">
        <v>19</v>
      </c>
      <c r="L1008" s="168"/>
      <c r="M1008" s="169" t="s">
        <v>19</v>
      </c>
      <c r="N1008" s="170" t="s">
        <v>44</v>
      </c>
      <c r="P1008" s="132">
        <f>O1008*H1008</f>
        <v>0</v>
      </c>
      <c r="Q1008" s="132">
        <v>0</v>
      </c>
      <c r="R1008" s="132">
        <f>Q1008*H1008</f>
        <v>0</v>
      </c>
      <c r="S1008" s="132">
        <v>0</v>
      </c>
      <c r="T1008" s="133">
        <f>S1008*H1008</f>
        <v>0</v>
      </c>
      <c r="AR1008" s="134" t="s">
        <v>1461</v>
      </c>
      <c r="AT1008" s="134" t="s">
        <v>347</v>
      </c>
      <c r="AU1008" s="134" t="s">
        <v>154</v>
      </c>
      <c r="AY1008" s="18" t="s">
        <v>153</v>
      </c>
      <c r="BE1008" s="135">
        <f>IF(N1008="základní",J1008,0)</f>
        <v>0</v>
      </c>
      <c r="BF1008" s="135">
        <f>IF(N1008="snížená",J1008,0)</f>
        <v>0</v>
      </c>
      <c r="BG1008" s="135">
        <f>IF(N1008="zákl. přenesená",J1008,0)</f>
        <v>0</v>
      </c>
      <c r="BH1008" s="135">
        <f>IF(N1008="sníž. přenesená",J1008,0)</f>
        <v>0</v>
      </c>
      <c r="BI1008" s="135">
        <f>IF(N1008="nulová",J1008,0)</f>
        <v>0</v>
      </c>
      <c r="BJ1008" s="18" t="s">
        <v>78</v>
      </c>
      <c r="BK1008" s="135">
        <f>ROUND(I1008*H1008,2)</f>
        <v>0</v>
      </c>
      <c r="BL1008" s="18" t="s">
        <v>333</v>
      </c>
      <c r="BM1008" s="134" t="s">
        <v>1779</v>
      </c>
    </row>
    <row r="1009" spans="2:65" s="13" customFormat="1">
      <c r="B1009" s="147"/>
      <c r="D1009" s="141" t="s">
        <v>165</v>
      </c>
      <c r="E1009" s="148" t="s">
        <v>19</v>
      </c>
      <c r="F1009" s="149" t="s">
        <v>1780</v>
      </c>
      <c r="H1009" s="150">
        <v>8</v>
      </c>
      <c r="I1009" s="151"/>
      <c r="L1009" s="147"/>
      <c r="M1009" s="152"/>
      <c r="T1009" s="153"/>
      <c r="AT1009" s="148" t="s">
        <v>165</v>
      </c>
      <c r="AU1009" s="148" t="s">
        <v>154</v>
      </c>
      <c r="AV1009" s="13" t="s">
        <v>80</v>
      </c>
      <c r="AW1009" s="13" t="s">
        <v>33</v>
      </c>
      <c r="AX1009" s="13" t="s">
        <v>78</v>
      </c>
      <c r="AY1009" s="148" t="s">
        <v>153</v>
      </c>
    </row>
    <row r="1010" spans="2:65" s="1" customFormat="1" ht="24.15" customHeight="1">
      <c r="B1010" s="33"/>
      <c r="C1010" s="161" t="s">
        <v>1781</v>
      </c>
      <c r="D1010" s="161" t="s">
        <v>347</v>
      </c>
      <c r="E1010" s="162" t="s">
        <v>1782</v>
      </c>
      <c r="F1010" s="163" t="s">
        <v>1783</v>
      </c>
      <c r="G1010" s="164" t="s">
        <v>397</v>
      </c>
      <c r="H1010" s="165">
        <v>250</v>
      </c>
      <c r="I1010" s="166"/>
      <c r="J1010" s="167">
        <f>ROUND(I1010*H1010,2)</f>
        <v>0</v>
      </c>
      <c r="K1010" s="163" t="s">
        <v>19</v>
      </c>
      <c r="L1010" s="168"/>
      <c r="M1010" s="169" t="s">
        <v>19</v>
      </c>
      <c r="N1010" s="170" t="s">
        <v>44</v>
      </c>
      <c r="P1010" s="132">
        <f>O1010*H1010</f>
        <v>0</v>
      </c>
      <c r="Q1010" s="132">
        <v>0</v>
      </c>
      <c r="R1010" s="132">
        <f>Q1010*H1010</f>
        <v>0</v>
      </c>
      <c r="S1010" s="132">
        <v>0</v>
      </c>
      <c r="T1010" s="133">
        <f>S1010*H1010</f>
        <v>0</v>
      </c>
      <c r="AR1010" s="134" t="s">
        <v>1461</v>
      </c>
      <c r="AT1010" s="134" t="s">
        <v>347</v>
      </c>
      <c r="AU1010" s="134" t="s">
        <v>154</v>
      </c>
      <c r="AY1010" s="18" t="s">
        <v>153</v>
      </c>
      <c r="BE1010" s="135">
        <f>IF(N1010="základní",J1010,0)</f>
        <v>0</v>
      </c>
      <c r="BF1010" s="135">
        <f>IF(N1010="snížená",J1010,0)</f>
        <v>0</v>
      </c>
      <c r="BG1010" s="135">
        <f>IF(N1010="zákl. přenesená",J1010,0)</f>
        <v>0</v>
      </c>
      <c r="BH1010" s="135">
        <f>IF(N1010="sníž. přenesená",J1010,0)</f>
        <v>0</v>
      </c>
      <c r="BI1010" s="135">
        <f>IF(N1010="nulová",J1010,0)</f>
        <v>0</v>
      </c>
      <c r="BJ1010" s="18" t="s">
        <v>78</v>
      </c>
      <c r="BK1010" s="135">
        <f>ROUND(I1010*H1010,2)</f>
        <v>0</v>
      </c>
      <c r="BL1010" s="18" t="s">
        <v>333</v>
      </c>
      <c r="BM1010" s="134" t="s">
        <v>1784</v>
      </c>
    </row>
    <row r="1011" spans="2:65" s="13" customFormat="1">
      <c r="B1011" s="147"/>
      <c r="D1011" s="141" t="s">
        <v>165</v>
      </c>
      <c r="E1011" s="148" t="s">
        <v>19</v>
      </c>
      <c r="F1011" s="149" t="s">
        <v>1785</v>
      </c>
      <c r="H1011" s="150">
        <v>250</v>
      </c>
      <c r="I1011" s="151"/>
      <c r="L1011" s="147"/>
      <c r="M1011" s="152"/>
      <c r="T1011" s="153"/>
      <c r="AT1011" s="148" t="s">
        <v>165</v>
      </c>
      <c r="AU1011" s="148" t="s">
        <v>154</v>
      </c>
      <c r="AV1011" s="13" t="s">
        <v>80</v>
      </c>
      <c r="AW1011" s="13" t="s">
        <v>33</v>
      </c>
      <c r="AX1011" s="13" t="s">
        <v>78</v>
      </c>
      <c r="AY1011" s="148" t="s">
        <v>153</v>
      </c>
    </row>
    <row r="1012" spans="2:65" s="1" customFormat="1" ht="24.15" customHeight="1">
      <c r="B1012" s="33"/>
      <c r="C1012" s="161" t="s">
        <v>1786</v>
      </c>
      <c r="D1012" s="161" t="s">
        <v>347</v>
      </c>
      <c r="E1012" s="162" t="s">
        <v>1787</v>
      </c>
      <c r="F1012" s="163" t="s">
        <v>1788</v>
      </c>
      <c r="G1012" s="164" t="s">
        <v>397</v>
      </c>
      <c r="H1012" s="165">
        <v>250</v>
      </c>
      <c r="I1012" s="166"/>
      <c r="J1012" s="167">
        <f>ROUND(I1012*H1012,2)</f>
        <v>0</v>
      </c>
      <c r="K1012" s="163" t="s">
        <v>19</v>
      </c>
      <c r="L1012" s="168"/>
      <c r="M1012" s="169" t="s">
        <v>19</v>
      </c>
      <c r="N1012" s="170" t="s">
        <v>44</v>
      </c>
      <c r="P1012" s="132">
        <f>O1012*H1012</f>
        <v>0</v>
      </c>
      <c r="Q1012" s="132">
        <v>0</v>
      </c>
      <c r="R1012" s="132">
        <f>Q1012*H1012</f>
        <v>0</v>
      </c>
      <c r="S1012" s="132">
        <v>0</v>
      </c>
      <c r="T1012" s="133">
        <f>S1012*H1012</f>
        <v>0</v>
      </c>
      <c r="AR1012" s="134" t="s">
        <v>1461</v>
      </c>
      <c r="AT1012" s="134" t="s">
        <v>347</v>
      </c>
      <c r="AU1012" s="134" t="s">
        <v>154</v>
      </c>
      <c r="AY1012" s="18" t="s">
        <v>153</v>
      </c>
      <c r="BE1012" s="135">
        <f>IF(N1012="základní",J1012,0)</f>
        <v>0</v>
      </c>
      <c r="BF1012" s="135">
        <f>IF(N1012="snížená",J1012,0)</f>
        <v>0</v>
      </c>
      <c r="BG1012" s="135">
        <f>IF(N1012="zákl. přenesená",J1012,0)</f>
        <v>0</v>
      </c>
      <c r="BH1012" s="135">
        <f>IF(N1012="sníž. přenesená",J1012,0)</f>
        <v>0</v>
      </c>
      <c r="BI1012" s="135">
        <f>IF(N1012="nulová",J1012,0)</f>
        <v>0</v>
      </c>
      <c r="BJ1012" s="18" t="s">
        <v>78</v>
      </c>
      <c r="BK1012" s="135">
        <f>ROUND(I1012*H1012,2)</f>
        <v>0</v>
      </c>
      <c r="BL1012" s="18" t="s">
        <v>333</v>
      </c>
      <c r="BM1012" s="134" t="s">
        <v>1789</v>
      </c>
    </row>
    <row r="1013" spans="2:65" s="13" customFormat="1">
      <c r="B1013" s="147"/>
      <c r="D1013" s="141" t="s">
        <v>165</v>
      </c>
      <c r="E1013" s="148" t="s">
        <v>19</v>
      </c>
      <c r="F1013" s="149" t="s">
        <v>1790</v>
      </c>
      <c r="H1013" s="150">
        <v>250</v>
      </c>
      <c r="I1013" s="151"/>
      <c r="L1013" s="147"/>
      <c r="M1013" s="152"/>
      <c r="T1013" s="153"/>
      <c r="AT1013" s="148" t="s">
        <v>165</v>
      </c>
      <c r="AU1013" s="148" t="s">
        <v>154</v>
      </c>
      <c r="AV1013" s="13" t="s">
        <v>80</v>
      </c>
      <c r="AW1013" s="13" t="s">
        <v>33</v>
      </c>
      <c r="AX1013" s="13" t="s">
        <v>78</v>
      </c>
      <c r="AY1013" s="148" t="s">
        <v>153</v>
      </c>
    </row>
    <row r="1014" spans="2:65" s="1" customFormat="1" ht="24.15" customHeight="1">
      <c r="B1014" s="33"/>
      <c r="C1014" s="161" t="s">
        <v>1791</v>
      </c>
      <c r="D1014" s="161" t="s">
        <v>347</v>
      </c>
      <c r="E1014" s="162" t="s">
        <v>1792</v>
      </c>
      <c r="F1014" s="163" t="s">
        <v>1793</v>
      </c>
      <c r="G1014" s="164" t="s">
        <v>397</v>
      </c>
      <c r="H1014" s="165">
        <v>150</v>
      </c>
      <c r="I1014" s="166"/>
      <c r="J1014" s="167">
        <f>ROUND(I1014*H1014,2)</f>
        <v>0</v>
      </c>
      <c r="K1014" s="163" t="s">
        <v>19</v>
      </c>
      <c r="L1014" s="168"/>
      <c r="M1014" s="169" t="s">
        <v>19</v>
      </c>
      <c r="N1014" s="170" t="s">
        <v>44</v>
      </c>
      <c r="P1014" s="132">
        <f>O1014*H1014</f>
        <v>0</v>
      </c>
      <c r="Q1014" s="132">
        <v>0</v>
      </c>
      <c r="R1014" s="132">
        <f>Q1014*H1014</f>
        <v>0</v>
      </c>
      <c r="S1014" s="132">
        <v>0</v>
      </c>
      <c r="T1014" s="133">
        <f>S1014*H1014</f>
        <v>0</v>
      </c>
      <c r="AR1014" s="134" t="s">
        <v>1461</v>
      </c>
      <c r="AT1014" s="134" t="s">
        <v>347</v>
      </c>
      <c r="AU1014" s="134" t="s">
        <v>154</v>
      </c>
      <c r="AY1014" s="18" t="s">
        <v>153</v>
      </c>
      <c r="BE1014" s="135">
        <f>IF(N1014="základní",J1014,0)</f>
        <v>0</v>
      </c>
      <c r="BF1014" s="135">
        <f>IF(N1014="snížená",J1014,0)</f>
        <v>0</v>
      </c>
      <c r="BG1014" s="135">
        <f>IF(N1014="zákl. přenesená",J1014,0)</f>
        <v>0</v>
      </c>
      <c r="BH1014" s="135">
        <f>IF(N1014="sníž. přenesená",J1014,0)</f>
        <v>0</v>
      </c>
      <c r="BI1014" s="135">
        <f>IF(N1014="nulová",J1014,0)</f>
        <v>0</v>
      </c>
      <c r="BJ1014" s="18" t="s">
        <v>78</v>
      </c>
      <c r="BK1014" s="135">
        <f>ROUND(I1014*H1014,2)</f>
        <v>0</v>
      </c>
      <c r="BL1014" s="18" t="s">
        <v>333</v>
      </c>
      <c r="BM1014" s="134" t="s">
        <v>1794</v>
      </c>
    </row>
    <row r="1015" spans="2:65" s="13" customFormat="1">
      <c r="B1015" s="147"/>
      <c r="D1015" s="141" t="s">
        <v>165</v>
      </c>
      <c r="E1015" s="148" t="s">
        <v>19</v>
      </c>
      <c r="F1015" s="149" t="s">
        <v>1795</v>
      </c>
      <c r="H1015" s="150">
        <v>150</v>
      </c>
      <c r="I1015" s="151"/>
      <c r="L1015" s="147"/>
      <c r="M1015" s="152"/>
      <c r="T1015" s="153"/>
      <c r="AT1015" s="148" t="s">
        <v>165</v>
      </c>
      <c r="AU1015" s="148" t="s">
        <v>154</v>
      </c>
      <c r="AV1015" s="13" t="s">
        <v>80</v>
      </c>
      <c r="AW1015" s="13" t="s">
        <v>33</v>
      </c>
      <c r="AX1015" s="13" t="s">
        <v>78</v>
      </c>
      <c r="AY1015" s="148" t="s">
        <v>153</v>
      </c>
    </row>
    <row r="1016" spans="2:65" s="1" customFormat="1" ht="16.5" customHeight="1">
      <c r="B1016" s="33"/>
      <c r="C1016" s="161" t="s">
        <v>1796</v>
      </c>
      <c r="D1016" s="161" t="s">
        <v>347</v>
      </c>
      <c r="E1016" s="162" t="s">
        <v>1797</v>
      </c>
      <c r="F1016" s="163" t="s">
        <v>1798</v>
      </c>
      <c r="G1016" s="164" t="s">
        <v>981</v>
      </c>
      <c r="H1016" s="165">
        <v>1</v>
      </c>
      <c r="I1016" s="166"/>
      <c r="J1016" s="167">
        <f>ROUND(I1016*H1016,2)</f>
        <v>0</v>
      </c>
      <c r="K1016" s="163" t="s">
        <v>19</v>
      </c>
      <c r="L1016" s="168"/>
      <c r="M1016" s="169" t="s">
        <v>19</v>
      </c>
      <c r="N1016" s="170" t="s">
        <v>44</v>
      </c>
      <c r="P1016" s="132">
        <f>O1016*H1016</f>
        <v>0</v>
      </c>
      <c r="Q1016" s="132">
        <v>0</v>
      </c>
      <c r="R1016" s="132">
        <f>Q1016*H1016</f>
        <v>0</v>
      </c>
      <c r="S1016" s="132">
        <v>0</v>
      </c>
      <c r="T1016" s="133">
        <f>S1016*H1016</f>
        <v>0</v>
      </c>
      <c r="AR1016" s="134" t="s">
        <v>1461</v>
      </c>
      <c r="AT1016" s="134" t="s">
        <v>347</v>
      </c>
      <c r="AU1016" s="134" t="s">
        <v>154</v>
      </c>
      <c r="AY1016" s="18" t="s">
        <v>153</v>
      </c>
      <c r="BE1016" s="135">
        <f>IF(N1016="základní",J1016,0)</f>
        <v>0</v>
      </c>
      <c r="BF1016" s="135">
        <f>IF(N1016="snížená",J1016,0)</f>
        <v>0</v>
      </c>
      <c r="BG1016" s="135">
        <f>IF(N1016="zákl. přenesená",J1016,0)</f>
        <v>0</v>
      </c>
      <c r="BH1016" s="135">
        <f>IF(N1016="sníž. přenesená",J1016,0)</f>
        <v>0</v>
      </c>
      <c r="BI1016" s="135">
        <f>IF(N1016="nulová",J1016,0)</f>
        <v>0</v>
      </c>
      <c r="BJ1016" s="18" t="s">
        <v>78</v>
      </c>
      <c r="BK1016" s="135">
        <f>ROUND(I1016*H1016,2)</f>
        <v>0</v>
      </c>
      <c r="BL1016" s="18" t="s">
        <v>333</v>
      </c>
      <c r="BM1016" s="134" t="s">
        <v>1799</v>
      </c>
    </row>
    <row r="1017" spans="2:65" s="13" customFormat="1">
      <c r="B1017" s="147"/>
      <c r="D1017" s="141" t="s">
        <v>165</v>
      </c>
      <c r="E1017" s="148" t="s">
        <v>19</v>
      </c>
      <c r="F1017" s="149" t="s">
        <v>78</v>
      </c>
      <c r="H1017" s="150">
        <v>1</v>
      </c>
      <c r="I1017" s="151"/>
      <c r="L1017" s="147"/>
      <c r="M1017" s="152"/>
      <c r="T1017" s="153"/>
      <c r="AT1017" s="148" t="s">
        <v>165</v>
      </c>
      <c r="AU1017" s="148" t="s">
        <v>154</v>
      </c>
      <c r="AV1017" s="13" t="s">
        <v>80</v>
      </c>
      <c r="AW1017" s="13" t="s">
        <v>33</v>
      </c>
      <c r="AX1017" s="13" t="s">
        <v>78</v>
      </c>
      <c r="AY1017" s="148" t="s">
        <v>153</v>
      </c>
    </row>
    <row r="1018" spans="2:65" s="1" customFormat="1" ht="16.5" customHeight="1">
      <c r="B1018" s="33"/>
      <c r="C1018" s="123" t="s">
        <v>1800</v>
      </c>
      <c r="D1018" s="123" t="s">
        <v>156</v>
      </c>
      <c r="E1018" s="124" t="s">
        <v>1801</v>
      </c>
      <c r="F1018" s="125" t="s">
        <v>1802</v>
      </c>
      <c r="G1018" s="126" t="s">
        <v>981</v>
      </c>
      <c r="H1018" s="127">
        <v>1</v>
      </c>
      <c r="I1018" s="128"/>
      <c r="J1018" s="129">
        <f t="shared" ref="J1018:J1025" si="60">ROUND(I1018*H1018,2)</f>
        <v>0</v>
      </c>
      <c r="K1018" s="125" t="s">
        <v>19</v>
      </c>
      <c r="L1018" s="33"/>
      <c r="M1018" s="130" t="s">
        <v>19</v>
      </c>
      <c r="N1018" s="131" t="s">
        <v>44</v>
      </c>
      <c r="P1018" s="132">
        <f t="shared" ref="P1018:P1025" si="61">O1018*H1018</f>
        <v>0</v>
      </c>
      <c r="Q1018" s="132">
        <v>0</v>
      </c>
      <c r="R1018" s="132">
        <f t="shared" ref="R1018:R1025" si="62">Q1018*H1018</f>
        <v>0</v>
      </c>
      <c r="S1018" s="132">
        <v>0</v>
      </c>
      <c r="T1018" s="133">
        <f t="shared" ref="T1018:T1025" si="63">S1018*H1018</f>
        <v>0</v>
      </c>
      <c r="AR1018" s="134" t="s">
        <v>333</v>
      </c>
      <c r="AT1018" s="134" t="s">
        <v>156</v>
      </c>
      <c r="AU1018" s="134" t="s">
        <v>154</v>
      </c>
      <c r="AY1018" s="18" t="s">
        <v>153</v>
      </c>
      <c r="BE1018" s="135">
        <f t="shared" ref="BE1018:BE1025" si="64">IF(N1018="základní",J1018,0)</f>
        <v>0</v>
      </c>
      <c r="BF1018" s="135">
        <f t="shared" ref="BF1018:BF1025" si="65">IF(N1018="snížená",J1018,0)</f>
        <v>0</v>
      </c>
      <c r="BG1018" s="135">
        <f t="shared" ref="BG1018:BG1025" si="66">IF(N1018="zákl. přenesená",J1018,0)</f>
        <v>0</v>
      </c>
      <c r="BH1018" s="135">
        <f t="shared" ref="BH1018:BH1025" si="67">IF(N1018="sníž. přenesená",J1018,0)</f>
        <v>0</v>
      </c>
      <c r="BI1018" s="135">
        <f t="shared" ref="BI1018:BI1025" si="68">IF(N1018="nulová",J1018,0)</f>
        <v>0</v>
      </c>
      <c r="BJ1018" s="18" t="s">
        <v>78</v>
      </c>
      <c r="BK1018" s="135">
        <f t="shared" ref="BK1018:BK1025" si="69">ROUND(I1018*H1018,2)</f>
        <v>0</v>
      </c>
      <c r="BL1018" s="18" t="s">
        <v>333</v>
      </c>
      <c r="BM1018" s="134" t="s">
        <v>1803</v>
      </c>
    </row>
    <row r="1019" spans="2:65" s="1" customFormat="1" ht="16.5" customHeight="1">
      <c r="B1019" s="33"/>
      <c r="C1019" s="123" t="s">
        <v>1804</v>
      </c>
      <c r="D1019" s="123" t="s">
        <v>156</v>
      </c>
      <c r="E1019" s="124" t="s">
        <v>1805</v>
      </c>
      <c r="F1019" s="125" t="s">
        <v>1806</v>
      </c>
      <c r="G1019" s="126" t="s">
        <v>981</v>
      </c>
      <c r="H1019" s="127">
        <v>1</v>
      </c>
      <c r="I1019" s="128"/>
      <c r="J1019" s="129">
        <f t="shared" si="60"/>
        <v>0</v>
      </c>
      <c r="K1019" s="125" t="s">
        <v>19</v>
      </c>
      <c r="L1019" s="33"/>
      <c r="M1019" s="130" t="s">
        <v>19</v>
      </c>
      <c r="N1019" s="131" t="s">
        <v>44</v>
      </c>
      <c r="P1019" s="132">
        <f t="shared" si="61"/>
        <v>0</v>
      </c>
      <c r="Q1019" s="132">
        <v>0</v>
      </c>
      <c r="R1019" s="132">
        <f t="shared" si="62"/>
        <v>0</v>
      </c>
      <c r="S1019" s="132">
        <v>0</v>
      </c>
      <c r="T1019" s="133">
        <f t="shared" si="63"/>
        <v>0</v>
      </c>
      <c r="AR1019" s="134" t="s">
        <v>333</v>
      </c>
      <c r="AT1019" s="134" t="s">
        <v>156</v>
      </c>
      <c r="AU1019" s="134" t="s">
        <v>154</v>
      </c>
      <c r="AY1019" s="18" t="s">
        <v>153</v>
      </c>
      <c r="BE1019" s="135">
        <f t="shared" si="64"/>
        <v>0</v>
      </c>
      <c r="BF1019" s="135">
        <f t="shared" si="65"/>
        <v>0</v>
      </c>
      <c r="BG1019" s="135">
        <f t="shared" si="66"/>
        <v>0</v>
      </c>
      <c r="BH1019" s="135">
        <f t="shared" si="67"/>
        <v>0</v>
      </c>
      <c r="BI1019" s="135">
        <f t="shared" si="68"/>
        <v>0</v>
      </c>
      <c r="BJ1019" s="18" t="s">
        <v>78</v>
      </c>
      <c r="BK1019" s="135">
        <f t="shared" si="69"/>
        <v>0</v>
      </c>
      <c r="BL1019" s="18" t="s">
        <v>333</v>
      </c>
      <c r="BM1019" s="134" t="s">
        <v>1807</v>
      </c>
    </row>
    <row r="1020" spans="2:65" s="1" customFormat="1" ht="16.5" customHeight="1">
      <c r="B1020" s="33"/>
      <c r="C1020" s="123" t="s">
        <v>1808</v>
      </c>
      <c r="D1020" s="123" t="s">
        <v>156</v>
      </c>
      <c r="E1020" s="124" t="s">
        <v>1809</v>
      </c>
      <c r="F1020" s="125" t="s">
        <v>1810</v>
      </c>
      <c r="G1020" s="126" t="s">
        <v>981</v>
      </c>
      <c r="H1020" s="127">
        <v>1</v>
      </c>
      <c r="I1020" s="128"/>
      <c r="J1020" s="129">
        <f t="shared" si="60"/>
        <v>0</v>
      </c>
      <c r="K1020" s="125" t="s">
        <v>19</v>
      </c>
      <c r="L1020" s="33"/>
      <c r="M1020" s="130" t="s">
        <v>19</v>
      </c>
      <c r="N1020" s="131" t="s">
        <v>44</v>
      </c>
      <c r="P1020" s="132">
        <f t="shared" si="61"/>
        <v>0</v>
      </c>
      <c r="Q1020" s="132">
        <v>0</v>
      </c>
      <c r="R1020" s="132">
        <f t="shared" si="62"/>
        <v>0</v>
      </c>
      <c r="S1020" s="132">
        <v>0</v>
      </c>
      <c r="T1020" s="133">
        <f t="shared" si="63"/>
        <v>0</v>
      </c>
      <c r="AR1020" s="134" t="s">
        <v>333</v>
      </c>
      <c r="AT1020" s="134" t="s">
        <v>156</v>
      </c>
      <c r="AU1020" s="134" t="s">
        <v>154</v>
      </c>
      <c r="AY1020" s="18" t="s">
        <v>153</v>
      </c>
      <c r="BE1020" s="135">
        <f t="shared" si="64"/>
        <v>0</v>
      </c>
      <c r="BF1020" s="135">
        <f t="shared" si="65"/>
        <v>0</v>
      </c>
      <c r="BG1020" s="135">
        <f t="shared" si="66"/>
        <v>0</v>
      </c>
      <c r="BH1020" s="135">
        <f t="shared" si="67"/>
        <v>0</v>
      </c>
      <c r="BI1020" s="135">
        <f t="shared" si="68"/>
        <v>0</v>
      </c>
      <c r="BJ1020" s="18" t="s">
        <v>78</v>
      </c>
      <c r="BK1020" s="135">
        <f t="shared" si="69"/>
        <v>0</v>
      </c>
      <c r="BL1020" s="18" t="s">
        <v>333</v>
      </c>
      <c r="BM1020" s="134" t="s">
        <v>1811</v>
      </c>
    </row>
    <row r="1021" spans="2:65" s="1" customFormat="1" ht="16.5" customHeight="1">
      <c r="B1021" s="33"/>
      <c r="C1021" s="123" t="s">
        <v>1812</v>
      </c>
      <c r="D1021" s="123" t="s">
        <v>156</v>
      </c>
      <c r="E1021" s="124" t="s">
        <v>1813</v>
      </c>
      <c r="F1021" s="125" t="s">
        <v>1814</v>
      </c>
      <c r="G1021" s="126" t="s">
        <v>981</v>
      </c>
      <c r="H1021" s="127">
        <v>1</v>
      </c>
      <c r="I1021" s="128"/>
      <c r="J1021" s="129">
        <f t="shared" si="60"/>
        <v>0</v>
      </c>
      <c r="K1021" s="125" t="s">
        <v>19</v>
      </c>
      <c r="L1021" s="33"/>
      <c r="M1021" s="130" t="s">
        <v>19</v>
      </c>
      <c r="N1021" s="131" t="s">
        <v>44</v>
      </c>
      <c r="P1021" s="132">
        <f t="shared" si="61"/>
        <v>0</v>
      </c>
      <c r="Q1021" s="132">
        <v>0</v>
      </c>
      <c r="R1021" s="132">
        <f t="shared" si="62"/>
        <v>0</v>
      </c>
      <c r="S1021" s="132">
        <v>0</v>
      </c>
      <c r="T1021" s="133">
        <f t="shared" si="63"/>
        <v>0</v>
      </c>
      <c r="AR1021" s="134" t="s">
        <v>333</v>
      </c>
      <c r="AT1021" s="134" t="s">
        <v>156</v>
      </c>
      <c r="AU1021" s="134" t="s">
        <v>154</v>
      </c>
      <c r="AY1021" s="18" t="s">
        <v>153</v>
      </c>
      <c r="BE1021" s="135">
        <f t="shared" si="64"/>
        <v>0</v>
      </c>
      <c r="BF1021" s="135">
        <f t="shared" si="65"/>
        <v>0</v>
      </c>
      <c r="BG1021" s="135">
        <f t="shared" si="66"/>
        <v>0</v>
      </c>
      <c r="BH1021" s="135">
        <f t="shared" si="67"/>
        <v>0</v>
      </c>
      <c r="BI1021" s="135">
        <f t="shared" si="68"/>
        <v>0</v>
      </c>
      <c r="BJ1021" s="18" t="s">
        <v>78</v>
      </c>
      <c r="BK1021" s="135">
        <f t="shared" si="69"/>
        <v>0</v>
      </c>
      <c r="BL1021" s="18" t="s">
        <v>333</v>
      </c>
      <c r="BM1021" s="134" t="s">
        <v>1815</v>
      </c>
    </row>
    <row r="1022" spans="2:65" s="1" customFormat="1" ht="16.5" customHeight="1">
      <c r="B1022" s="33"/>
      <c r="C1022" s="123" t="s">
        <v>1816</v>
      </c>
      <c r="D1022" s="123" t="s">
        <v>156</v>
      </c>
      <c r="E1022" s="124" t="s">
        <v>1817</v>
      </c>
      <c r="F1022" s="125" t="s">
        <v>1527</v>
      </c>
      <c r="G1022" s="126" t="s">
        <v>981</v>
      </c>
      <c r="H1022" s="127">
        <v>1</v>
      </c>
      <c r="I1022" s="128"/>
      <c r="J1022" s="129">
        <f t="shared" si="60"/>
        <v>0</v>
      </c>
      <c r="K1022" s="125" t="s">
        <v>19</v>
      </c>
      <c r="L1022" s="33"/>
      <c r="M1022" s="130" t="s">
        <v>19</v>
      </c>
      <c r="N1022" s="131" t="s">
        <v>44</v>
      </c>
      <c r="P1022" s="132">
        <f t="shared" si="61"/>
        <v>0</v>
      </c>
      <c r="Q1022" s="132">
        <v>0</v>
      </c>
      <c r="R1022" s="132">
        <f t="shared" si="62"/>
        <v>0</v>
      </c>
      <c r="S1022" s="132">
        <v>0</v>
      </c>
      <c r="T1022" s="133">
        <f t="shared" si="63"/>
        <v>0</v>
      </c>
      <c r="AR1022" s="134" t="s">
        <v>333</v>
      </c>
      <c r="AT1022" s="134" t="s">
        <v>156</v>
      </c>
      <c r="AU1022" s="134" t="s">
        <v>154</v>
      </c>
      <c r="AY1022" s="18" t="s">
        <v>153</v>
      </c>
      <c r="BE1022" s="135">
        <f t="shared" si="64"/>
        <v>0</v>
      </c>
      <c r="BF1022" s="135">
        <f t="shared" si="65"/>
        <v>0</v>
      </c>
      <c r="BG1022" s="135">
        <f t="shared" si="66"/>
        <v>0</v>
      </c>
      <c r="BH1022" s="135">
        <f t="shared" si="67"/>
        <v>0</v>
      </c>
      <c r="BI1022" s="135">
        <f t="shared" si="68"/>
        <v>0</v>
      </c>
      <c r="BJ1022" s="18" t="s">
        <v>78</v>
      </c>
      <c r="BK1022" s="135">
        <f t="shared" si="69"/>
        <v>0</v>
      </c>
      <c r="BL1022" s="18" t="s">
        <v>333</v>
      </c>
      <c r="BM1022" s="134" t="s">
        <v>1818</v>
      </c>
    </row>
    <row r="1023" spans="2:65" s="1" customFormat="1" ht="16.5" customHeight="1">
      <c r="B1023" s="33"/>
      <c r="C1023" s="123" t="s">
        <v>1819</v>
      </c>
      <c r="D1023" s="123" t="s">
        <v>156</v>
      </c>
      <c r="E1023" s="124" t="s">
        <v>1820</v>
      </c>
      <c r="F1023" s="125" t="s">
        <v>1821</v>
      </c>
      <c r="G1023" s="126" t="s">
        <v>981</v>
      </c>
      <c r="H1023" s="127">
        <v>1</v>
      </c>
      <c r="I1023" s="128"/>
      <c r="J1023" s="129">
        <f t="shared" si="60"/>
        <v>0</v>
      </c>
      <c r="K1023" s="125" t="s">
        <v>19</v>
      </c>
      <c r="L1023" s="33"/>
      <c r="M1023" s="130" t="s">
        <v>19</v>
      </c>
      <c r="N1023" s="131" t="s">
        <v>44</v>
      </c>
      <c r="P1023" s="132">
        <f t="shared" si="61"/>
        <v>0</v>
      </c>
      <c r="Q1023" s="132">
        <v>0</v>
      </c>
      <c r="R1023" s="132">
        <f t="shared" si="62"/>
        <v>0</v>
      </c>
      <c r="S1023" s="132">
        <v>0</v>
      </c>
      <c r="T1023" s="133">
        <f t="shared" si="63"/>
        <v>0</v>
      </c>
      <c r="AR1023" s="134" t="s">
        <v>333</v>
      </c>
      <c r="AT1023" s="134" t="s">
        <v>156</v>
      </c>
      <c r="AU1023" s="134" t="s">
        <v>154</v>
      </c>
      <c r="AY1023" s="18" t="s">
        <v>153</v>
      </c>
      <c r="BE1023" s="135">
        <f t="shared" si="64"/>
        <v>0</v>
      </c>
      <c r="BF1023" s="135">
        <f t="shared" si="65"/>
        <v>0</v>
      </c>
      <c r="BG1023" s="135">
        <f t="shared" si="66"/>
        <v>0</v>
      </c>
      <c r="BH1023" s="135">
        <f t="shared" si="67"/>
        <v>0</v>
      </c>
      <c r="BI1023" s="135">
        <f t="shared" si="68"/>
        <v>0</v>
      </c>
      <c r="BJ1023" s="18" t="s">
        <v>78</v>
      </c>
      <c r="BK1023" s="135">
        <f t="shared" si="69"/>
        <v>0</v>
      </c>
      <c r="BL1023" s="18" t="s">
        <v>333</v>
      </c>
      <c r="BM1023" s="134" t="s">
        <v>1822</v>
      </c>
    </row>
    <row r="1024" spans="2:65" s="1" customFormat="1" ht="16.5" customHeight="1">
      <c r="B1024" s="33"/>
      <c r="C1024" s="123" t="s">
        <v>1823</v>
      </c>
      <c r="D1024" s="123" t="s">
        <v>156</v>
      </c>
      <c r="E1024" s="124" t="s">
        <v>1824</v>
      </c>
      <c r="F1024" s="125" t="s">
        <v>1825</v>
      </c>
      <c r="G1024" s="126" t="s">
        <v>981</v>
      </c>
      <c r="H1024" s="127">
        <v>1</v>
      </c>
      <c r="I1024" s="128"/>
      <c r="J1024" s="129">
        <f t="shared" si="60"/>
        <v>0</v>
      </c>
      <c r="K1024" s="125" t="s">
        <v>19</v>
      </c>
      <c r="L1024" s="33"/>
      <c r="M1024" s="130" t="s">
        <v>19</v>
      </c>
      <c r="N1024" s="131" t="s">
        <v>44</v>
      </c>
      <c r="P1024" s="132">
        <f t="shared" si="61"/>
        <v>0</v>
      </c>
      <c r="Q1024" s="132">
        <v>0</v>
      </c>
      <c r="R1024" s="132">
        <f t="shared" si="62"/>
        <v>0</v>
      </c>
      <c r="S1024" s="132">
        <v>0</v>
      </c>
      <c r="T1024" s="133">
        <f t="shared" si="63"/>
        <v>0</v>
      </c>
      <c r="AR1024" s="134" t="s">
        <v>333</v>
      </c>
      <c r="AT1024" s="134" t="s">
        <v>156</v>
      </c>
      <c r="AU1024" s="134" t="s">
        <v>154</v>
      </c>
      <c r="AY1024" s="18" t="s">
        <v>153</v>
      </c>
      <c r="BE1024" s="135">
        <f t="shared" si="64"/>
        <v>0</v>
      </c>
      <c r="BF1024" s="135">
        <f t="shared" si="65"/>
        <v>0</v>
      </c>
      <c r="BG1024" s="135">
        <f t="shared" si="66"/>
        <v>0</v>
      </c>
      <c r="BH1024" s="135">
        <f t="shared" si="67"/>
        <v>0</v>
      </c>
      <c r="BI1024" s="135">
        <f t="shared" si="68"/>
        <v>0</v>
      </c>
      <c r="BJ1024" s="18" t="s">
        <v>78</v>
      </c>
      <c r="BK1024" s="135">
        <f t="shared" si="69"/>
        <v>0</v>
      </c>
      <c r="BL1024" s="18" t="s">
        <v>333</v>
      </c>
      <c r="BM1024" s="134" t="s">
        <v>1826</v>
      </c>
    </row>
    <row r="1025" spans="2:65" s="1" customFormat="1" ht="16.5" customHeight="1">
      <c r="B1025" s="33"/>
      <c r="C1025" s="123" t="s">
        <v>1827</v>
      </c>
      <c r="D1025" s="123" t="s">
        <v>156</v>
      </c>
      <c r="E1025" s="124" t="s">
        <v>1828</v>
      </c>
      <c r="F1025" s="125" t="s">
        <v>1829</v>
      </c>
      <c r="G1025" s="126" t="s">
        <v>981</v>
      </c>
      <c r="H1025" s="127">
        <v>1</v>
      </c>
      <c r="I1025" s="128"/>
      <c r="J1025" s="129">
        <f t="shared" si="60"/>
        <v>0</v>
      </c>
      <c r="K1025" s="125" t="s">
        <v>19</v>
      </c>
      <c r="L1025" s="33"/>
      <c r="M1025" s="130" t="s">
        <v>19</v>
      </c>
      <c r="N1025" s="131" t="s">
        <v>44</v>
      </c>
      <c r="P1025" s="132">
        <f t="shared" si="61"/>
        <v>0</v>
      </c>
      <c r="Q1025" s="132">
        <v>0</v>
      </c>
      <c r="R1025" s="132">
        <f t="shared" si="62"/>
        <v>0</v>
      </c>
      <c r="S1025" s="132">
        <v>0</v>
      </c>
      <c r="T1025" s="133">
        <f t="shared" si="63"/>
        <v>0</v>
      </c>
      <c r="AR1025" s="134" t="s">
        <v>333</v>
      </c>
      <c r="AT1025" s="134" t="s">
        <v>156</v>
      </c>
      <c r="AU1025" s="134" t="s">
        <v>154</v>
      </c>
      <c r="AY1025" s="18" t="s">
        <v>153</v>
      </c>
      <c r="BE1025" s="135">
        <f t="shared" si="64"/>
        <v>0</v>
      </c>
      <c r="BF1025" s="135">
        <f t="shared" si="65"/>
        <v>0</v>
      </c>
      <c r="BG1025" s="135">
        <f t="shared" si="66"/>
        <v>0</v>
      </c>
      <c r="BH1025" s="135">
        <f t="shared" si="67"/>
        <v>0</v>
      </c>
      <c r="BI1025" s="135">
        <f t="shared" si="68"/>
        <v>0</v>
      </c>
      <c r="BJ1025" s="18" t="s">
        <v>78</v>
      </c>
      <c r="BK1025" s="135">
        <f t="shared" si="69"/>
        <v>0</v>
      </c>
      <c r="BL1025" s="18" t="s">
        <v>333</v>
      </c>
      <c r="BM1025" s="134" t="s">
        <v>1830</v>
      </c>
    </row>
    <row r="1026" spans="2:65" s="11" customFormat="1" ht="22.95" customHeight="1">
      <c r="B1026" s="111"/>
      <c r="D1026" s="112" t="s">
        <v>72</v>
      </c>
      <c r="E1026" s="121" t="s">
        <v>1831</v>
      </c>
      <c r="F1026" s="121" t="s">
        <v>1832</v>
      </c>
      <c r="I1026" s="114"/>
      <c r="J1026" s="122">
        <f>BK1026</f>
        <v>0</v>
      </c>
      <c r="L1026" s="111"/>
      <c r="M1026" s="116"/>
      <c r="P1026" s="117">
        <f>SUM(P1027:P1030)</f>
        <v>0</v>
      </c>
      <c r="R1026" s="117">
        <f>SUM(R1027:R1030)</f>
        <v>0</v>
      </c>
      <c r="T1026" s="118">
        <f>SUM(T1027:T1030)</f>
        <v>0.39617999999999998</v>
      </c>
      <c r="AR1026" s="112" t="s">
        <v>80</v>
      </c>
      <c r="AT1026" s="119" t="s">
        <v>72</v>
      </c>
      <c r="AU1026" s="119" t="s">
        <v>78</v>
      </c>
      <c r="AY1026" s="112" t="s">
        <v>153</v>
      </c>
      <c r="BK1026" s="120">
        <f>SUM(BK1027:BK1030)</f>
        <v>0</v>
      </c>
    </row>
    <row r="1027" spans="2:65" s="1" customFormat="1" ht="21.75" customHeight="1">
      <c r="B1027" s="33"/>
      <c r="C1027" s="123" t="s">
        <v>1833</v>
      </c>
      <c r="D1027" s="123" t="s">
        <v>156</v>
      </c>
      <c r="E1027" s="124" t="s">
        <v>1834</v>
      </c>
      <c r="F1027" s="125" t="s">
        <v>1835</v>
      </c>
      <c r="G1027" s="126" t="s">
        <v>170</v>
      </c>
      <c r="H1027" s="127">
        <v>22.01</v>
      </c>
      <c r="I1027" s="128"/>
      <c r="J1027" s="129">
        <f>ROUND(I1027*H1027,2)</f>
        <v>0</v>
      </c>
      <c r="K1027" s="125" t="s">
        <v>160</v>
      </c>
      <c r="L1027" s="33"/>
      <c r="M1027" s="130" t="s">
        <v>19</v>
      </c>
      <c r="N1027" s="131" t="s">
        <v>44</v>
      </c>
      <c r="P1027" s="132">
        <f>O1027*H1027</f>
        <v>0</v>
      </c>
      <c r="Q1027" s="132">
        <v>0</v>
      </c>
      <c r="R1027" s="132">
        <f>Q1027*H1027</f>
        <v>0</v>
      </c>
      <c r="S1027" s="132">
        <v>1.7999999999999999E-2</v>
      </c>
      <c r="T1027" s="133">
        <f>S1027*H1027</f>
        <v>0.39617999999999998</v>
      </c>
      <c r="AR1027" s="134" t="s">
        <v>272</v>
      </c>
      <c r="AT1027" s="134" t="s">
        <v>156</v>
      </c>
      <c r="AU1027" s="134" t="s">
        <v>80</v>
      </c>
      <c r="AY1027" s="18" t="s">
        <v>153</v>
      </c>
      <c r="BE1027" s="135">
        <f>IF(N1027="základní",J1027,0)</f>
        <v>0</v>
      </c>
      <c r="BF1027" s="135">
        <f>IF(N1027="snížená",J1027,0)</f>
        <v>0</v>
      </c>
      <c r="BG1027" s="135">
        <f>IF(N1027="zákl. přenesená",J1027,0)</f>
        <v>0</v>
      </c>
      <c r="BH1027" s="135">
        <f>IF(N1027="sníž. přenesená",J1027,0)</f>
        <v>0</v>
      </c>
      <c r="BI1027" s="135">
        <f>IF(N1027="nulová",J1027,0)</f>
        <v>0</v>
      </c>
      <c r="BJ1027" s="18" t="s">
        <v>78</v>
      </c>
      <c r="BK1027" s="135">
        <f>ROUND(I1027*H1027,2)</f>
        <v>0</v>
      </c>
      <c r="BL1027" s="18" t="s">
        <v>272</v>
      </c>
      <c r="BM1027" s="134" t="s">
        <v>1836</v>
      </c>
    </row>
    <row r="1028" spans="2:65" s="1" customFormat="1">
      <c r="B1028" s="33"/>
      <c r="D1028" s="136" t="s">
        <v>163</v>
      </c>
      <c r="F1028" s="137" t="s">
        <v>1837</v>
      </c>
      <c r="I1028" s="138"/>
      <c r="L1028" s="33"/>
      <c r="M1028" s="139"/>
      <c r="T1028" s="54"/>
      <c r="AT1028" s="18" t="s">
        <v>163</v>
      </c>
      <c r="AU1028" s="18" t="s">
        <v>80</v>
      </c>
    </row>
    <row r="1029" spans="2:65" s="12" customFormat="1">
      <c r="B1029" s="140"/>
      <c r="D1029" s="141" t="s">
        <v>165</v>
      </c>
      <c r="E1029" s="142" t="s">
        <v>19</v>
      </c>
      <c r="F1029" s="143" t="s">
        <v>474</v>
      </c>
      <c r="H1029" s="142" t="s">
        <v>19</v>
      </c>
      <c r="I1029" s="144"/>
      <c r="L1029" s="140"/>
      <c r="M1029" s="145"/>
      <c r="T1029" s="146"/>
      <c r="AT1029" s="142" t="s">
        <v>165</v>
      </c>
      <c r="AU1029" s="142" t="s">
        <v>80</v>
      </c>
      <c r="AV1029" s="12" t="s">
        <v>78</v>
      </c>
      <c r="AW1029" s="12" t="s">
        <v>33</v>
      </c>
      <c r="AX1029" s="12" t="s">
        <v>73</v>
      </c>
      <c r="AY1029" s="142" t="s">
        <v>153</v>
      </c>
    </row>
    <row r="1030" spans="2:65" s="13" customFormat="1">
      <c r="B1030" s="147"/>
      <c r="D1030" s="141" t="s">
        <v>165</v>
      </c>
      <c r="E1030" s="148" t="s">
        <v>19</v>
      </c>
      <c r="F1030" s="149" t="s">
        <v>1838</v>
      </c>
      <c r="H1030" s="150">
        <v>22.01</v>
      </c>
      <c r="I1030" s="151"/>
      <c r="L1030" s="147"/>
      <c r="M1030" s="152"/>
      <c r="T1030" s="153"/>
      <c r="AT1030" s="148" t="s">
        <v>165</v>
      </c>
      <c r="AU1030" s="148" t="s">
        <v>80</v>
      </c>
      <c r="AV1030" s="13" t="s">
        <v>80</v>
      </c>
      <c r="AW1030" s="13" t="s">
        <v>33</v>
      </c>
      <c r="AX1030" s="13" t="s">
        <v>78</v>
      </c>
      <c r="AY1030" s="148" t="s">
        <v>153</v>
      </c>
    </row>
    <row r="1031" spans="2:65" s="11" customFormat="1" ht="22.95" customHeight="1">
      <c r="B1031" s="111"/>
      <c r="D1031" s="112" t="s">
        <v>72</v>
      </c>
      <c r="E1031" s="121" t="s">
        <v>1839</v>
      </c>
      <c r="F1031" s="121" t="s">
        <v>1840</v>
      </c>
      <c r="I1031" s="114"/>
      <c r="J1031" s="122">
        <f>BK1031</f>
        <v>0</v>
      </c>
      <c r="L1031" s="111"/>
      <c r="M1031" s="116"/>
      <c r="P1031" s="117">
        <f>SUM(P1032:P1054)</f>
        <v>0</v>
      </c>
      <c r="R1031" s="117">
        <f>SUM(R1032:R1054)</f>
        <v>0.17352512</v>
      </c>
      <c r="T1031" s="118">
        <f>SUM(T1032:T1054)</f>
        <v>0.23440650000000002</v>
      </c>
      <c r="AR1031" s="112" t="s">
        <v>80</v>
      </c>
      <c r="AT1031" s="119" t="s">
        <v>72</v>
      </c>
      <c r="AU1031" s="119" t="s">
        <v>78</v>
      </c>
      <c r="AY1031" s="112" t="s">
        <v>153</v>
      </c>
      <c r="BK1031" s="120">
        <f>SUM(BK1032:BK1054)</f>
        <v>0</v>
      </c>
    </row>
    <row r="1032" spans="2:65" s="1" customFormat="1" ht="24.15" customHeight="1">
      <c r="B1032" s="33"/>
      <c r="C1032" s="123" t="s">
        <v>1841</v>
      </c>
      <c r="D1032" s="123" t="s">
        <v>156</v>
      </c>
      <c r="E1032" s="124" t="s">
        <v>1842</v>
      </c>
      <c r="F1032" s="125" t="s">
        <v>1843</v>
      </c>
      <c r="G1032" s="126" t="s">
        <v>170</v>
      </c>
      <c r="H1032" s="127">
        <v>22.01</v>
      </c>
      <c r="I1032" s="128"/>
      <c r="J1032" s="129">
        <f>ROUND(I1032*H1032,2)</f>
        <v>0</v>
      </c>
      <c r="K1032" s="125" t="s">
        <v>160</v>
      </c>
      <c r="L1032" s="33"/>
      <c r="M1032" s="130" t="s">
        <v>19</v>
      </c>
      <c r="N1032" s="131" t="s">
        <v>44</v>
      </c>
      <c r="P1032" s="132">
        <f>O1032*H1032</f>
        <v>0</v>
      </c>
      <c r="Q1032" s="132">
        <v>0</v>
      </c>
      <c r="R1032" s="132">
        <f>Q1032*H1032</f>
        <v>0</v>
      </c>
      <c r="S1032" s="132">
        <v>1.065E-2</v>
      </c>
      <c r="T1032" s="133">
        <f>S1032*H1032</f>
        <v>0.23440650000000002</v>
      </c>
      <c r="AR1032" s="134" t="s">
        <v>272</v>
      </c>
      <c r="AT1032" s="134" t="s">
        <v>156</v>
      </c>
      <c r="AU1032" s="134" t="s">
        <v>80</v>
      </c>
      <c r="AY1032" s="18" t="s">
        <v>153</v>
      </c>
      <c r="BE1032" s="135">
        <f>IF(N1032="základní",J1032,0)</f>
        <v>0</v>
      </c>
      <c r="BF1032" s="135">
        <f>IF(N1032="snížená",J1032,0)</f>
        <v>0</v>
      </c>
      <c r="BG1032" s="135">
        <f>IF(N1032="zákl. přenesená",J1032,0)</f>
        <v>0</v>
      </c>
      <c r="BH1032" s="135">
        <f>IF(N1032="sníž. přenesená",J1032,0)</f>
        <v>0</v>
      </c>
      <c r="BI1032" s="135">
        <f>IF(N1032="nulová",J1032,0)</f>
        <v>0</v>
      </c>
      <c r="BJ1032" s="18" t="s">
        <v>78</v>
      </c>
      <c r="BK1032" s="135">
        <f>ROUND(I1032*H1032,2)</f>
        <v>0</v>
      </c>
      <c r="BL1032" s="18" t="s">
        <v>272</v>
      </c>
      <c r="BM1032" s="134" t="s">
        <v>1844</v>
      </c>
    </row>
    <row r="1033" spans="2:65" s="1" customFormat="1">
      <c r="B1033" s="33"/>
      <c r="D1033" s="136" t="s">
        <v>163</v>
      </c>
      <c r="F1033" s="137" t="s">
        <v>1845</v>
      </c>
      <c r="I1033" s="138"/>
      <c r="L1033" s="33"/>
      <c r="M1033" s="139"/>
      <c r="T1033" s="54"/>
      <c r="AT1033" s="18" t="s">
        <v>163</v>
      </c>
      <c r="AU1033" s="18" t="s">
        <v>80</v>
      </c>
    </row>
    <row r="1034" spans="2:65" s="12" customFormat="1">
      <c r="B1034" s="140"/>
      <c r="D1034" s="141" t="s">
        <v>165</v>
      </c>
      <c r="E1034" s="142" t="s">
        <v>19</v>
      </c>
      <c r="F1034" s="143" t="s">
        <v>1846</v>
      </c>
      <c r="H1034" s="142" t="s">
        <v>19</v>
      </c>
      <c r="I1034" s="144"/>
      <c r="L1034" s="140"/>
      <c r="M1034" s="145"/>
      <c r="T1034" s="146"/>
      <c r="AT1034" s="142" t="s">
        <v>165</v>
      </c>
      <c r="AU1034" s="142" t="s">
        <v>80</v>
      </c>
      <c r="AV1034" s="12" t="s">
        <v>78</v>
      </c>
      <c r="AW1034" s="12" t="s">
        <v>33</v>
      </c>
      <c r="AX1034" s="12" t="s">
        <v>73</v>
      </c>
      <c r="AY1034" s="142" t="s">
        <v>153</v>
      </c>
    </row>
    <row r="1035" spans="2:65" s="13" customFormat="1">
      <c r="B1035" s="147"/>
      <c r="D1035" s="141" t="s">
        <v>165</v>
      </c>
      <c r="E1035" s="148" t="s">
        <v>19</v>
      </c>
      <c r="F1035" s="149" t="s">
        <v>1847</v>
      </c>
      <c r="H1035" s="150">
        <v>22.01</v>
      </c>
      <c r="I1035" s="151"/>
      <c r="L1035" s="147"/>
      <c r="M1035" s="152"/>
      <c r="T1035" s="153"/>
      <c r="AT1035" s="148" t="s">
        <v>165</v>
      </c>
      <c r="AU1035" s="148" t="s">
        <v>80</v>
      </c>
      <c r="AV1035" s="13" t="s">
        <v>80</v>
      </c>
      <c r="AW1035" s="13" t="s">
        <v>33</v>
      </c>
      <c r="AX1035" s="13" t="s">
        <v>78</v>
      </c>
      <c r="AY1035" s="148" t="s">
        <v>153</v>
      </c>
    </row>
    <row r="1036" spans="2:65" s="1" customFormat="1" ht="37.950000000000003" customHeight="1">
      <c r="B1036" s="33"/>
      <c r="C1036" s="123" t="s">
        <v>1848</v>
      </c>
      <c r="D1036" s="123" t="s">
        <v>156</v>
      </c>
      <c r="E1036" s="124" t="s">
        <v>1849</v>
      </c>
      <c r="F1036" s="125" t="s">
        <v>1850</v>
      </c>
      <c r="G1036" s="126" t="s">
        <v>170</v>
      </c>
      <c r="H1036" s="127">
        <v>14.64</v>
      </c>
      <c r="I1036" s="128"/>
      <c r="J1036" s="129">
        <f>ROUND(I1036*H1036,2)</f>
        <v>0</v>
      </c>
      <c r="K1036" s="125" t="s">
        <v>160</v>
      </c>
      <c r="L1036" s="33"/>
      <c r="M1036" s="130" t="s">
        <v>19</v>
      </c>
      <c r="N1036" s="131" t="s">
        <v>44</v>
      </c>
      <c r="P1036" s="132">
        <f>O1036*H1036</f>
        <v>0</v>
      </c>
      <c r="Q1036" s="132">
        <v>7.0499999999999998E-3</v>
      </c>
      <c r="R1036" s="132">
        <f>Q1036*H1036</f>
        <v>0.103212</v>
      </c>
      <c r="S1036" s="132">
        <v>0</v>
      </c>
      <c r="T1036" s="133">
        <f>S1036*H1036</f>
        <v>0</v>
      </c>
      <c r="AR1036" s="134" t="s">
        <v>272</v>
      </c>
      <c r="AT1036" s="134" t="s">
        <v>156</v>
      </c>
      <c r="AU1036" s="134" t="s">
        <v>80</v>
      </c>
      <c r="AY1036" s="18" t="s">
        <v>153</v>
      </c>
      <c r="BE1036" s="135">
        <f>IF(N1036="základní",J1036,0)</f>
        <v>0</v>
      </c>
      <c r="BF1036" s="135">
        <f>IF(N1036="snížená",J1036,0)</f>
        <v>0</v>
      </c>
      <c r="BG1036" s="135">
        <f>IF(N1036="zákl. přenesená",J1036,0)</f>
        <v>0</v>
      </c>
      <c r="BH1036" s="135">
        <f>IF(N1036="sníž. přenesená",J1036,0)</f>
        <v>0</v>
      </c>
      <c r="BI1036" s="135">
        <f>IF(N1036="nulová",J1036,0)</f>
        <v>0</v>
      </c>
      <c r="BJ1036" s="18" t="s">
        <v>78</v>
      </c>
      <c r="BK1036" s="135">
        <f>ROUND(I1036*H1036,2)</f>
        <v>0</v>
      </c>
      <c r="BL1036" s="18" t="s">
        <v>272</v>
      </c>
      <c r="BM1036" s="134" t="s">
        <v>1851</v>
      </c>
    </row>
    <row r="1037" spans="2:65" s="1" customFormat="1">
      <c r="B1037" s="33"/>
      <c r="D1037" s="136" t="s">
        <v>163</v>
      </c>
      <c r="F1037" s="137" t="s">
        <v>1852</v>
      </c>
      <c r="I1037" s="138"/>
      <c r="L1037" s="33"/>
      <c r="M1037" s="139"/>
      <c r="T1037" s="54"/>
      <c r="AT1037" s="18" t="s">
        <v>163</v>
      </c>
      <c r="AU1037" s="18" t="s">
        <v>80</v>
      </c>
    </row>
    <row r="1038" spans="2:65" s="12" customFormat="1">
      <c r="B1038" s="140"/>
      <c r="D1038" s="141" t="s">
        <v>165</v>
      </c>
      <c r="E1038" s="142" t="s">
        <v>19</v>
      </c>
      <c r="F1038" s="143" t="s">
        <v>1853</v>
      </c>
      <c r="H1038" s="142" t="s">
        <v>19</v>
      </c>
      <c r="I1038" s="144"/>
      <c r="L1038" s="140"/>
      <c r="M1038" s="145"/>
      <c r="T1038" s="146"/>
      <c r="AT1038" s="142" t="s">
        <v>165</v>
      </c>
      <c r="AU1038" s="142" t="s">
        <v>80</v>
      </c>
      <c r="AV1038" s="12" t="s">
        <v>78</v>
      </c>
      <c r="AW1038" s="12" t="s">
        <v>33</v>
      </c>
      <c r="AX1038" s="12" t="s">
        <v>73</v>
      </c>
      <c r="AY1038" s="142" t="s">
        <v>153</v>
      </c>
    </row>
    <row r="1039" spans="2:65" s="13" customFormat="1">
      <c r="B1039" s="147"/>
      <c r="D1039" s="141" t="s">
        <v>165</v>
      </c>
      <c r="E1039" s="148" t="s">
        <v>19</v>
      </c>
      <c r="F1039" s="149" t="s">
        <v>1854</v>
      </c>
      <c r="H1039" s="150">
        <v>14.64</v>
      </c>
      <c r="I1039" s="151"/>
      <c r="L1039" s="147"/>
      <c r="M1039" s="152"/>
      <c r="T1039" s="153"/>
      <c r="AT1039" s="148" t="s">
        <v>165</v>
      </c>
      <c r="AU1039" s="148" t="s">
        <v>80</v>
      </c>
      <c r="AV1039" s="13" t="s">
        <v>80</v>
      </c>
      <c r="AW1039" s="13" t="s">
        <v>33</v>
      </c>
      <c r="AX1039" s="13" t="s">
        <v>78</v>
      </c>
      <c r="AY1039" s="148" t="s">
        <v>153</v>
      </c>
    </row>
    <row r="1040" spans="2:65" s="1" customFormat="1" ht="33" customHeight="1">
      <c r="B1040" s="33"/>
      <c r="C1040" s="161" t="s">
        <v>1855</v>
      </c>
      <c r="D1040" s="161" t="s">
        <v>347</v>
      </c>
      <c r="E1040" s="162" t="s">
        <v>1856</v>
      </c>
      <c r="F1040" s="163" t="s">
        <v>1857</v>
      </c>
      <c r="G1040" s="164" t="s">
        <v>170</v>
      </c>
      <c r="H1040" s="165">
        <v>16.103999999999999</v>
      </c>
      <c r="I1040" s="166"/>
      <c r="J1040" s="167">
        <f>ROUND(I1040*H1040,2)</f>
        <v>0</v>
      </c>
      <c r="K1040" s="163" t="s">
        <v>160</v>
      </c>
      <c r="L1040" s="168"/>
      <c r="M1040" s="169" t="s">
        <v>19</v>
      </c>
      <c r="N1040" s="170" t="s">
        <v>44</v>
      </c>
      <c r="P1040" s="132">
        <f>O1040*H1040</f>
        <v>0</v>
      </c>
      <c r="Q1040" s="132">
        <v>3.7799999999999999E-3</v>
      </c>
      <c r="R1040" s="132">
        <f>Q1040*H1040</f>
        <v>6.0873119999999996E-2</v>
      </c>
      <c r="S1040" s="132">
        <v>0</v>
      </c>
      <c r="T1040" s="133">
        <f>S1040*H1040</f>
        <v>0</v>
      </c>
      <c r="AR1040" s="134" t="s">
        <v>382</v>
      </c>
      <c r="AT1040" s="134" t="s">
        <v>347</v>
      </c>
      <c r="AU1040" s="134" t="s">
        <v>80</v>
      </c>
      <c r="AY1040" s="18" t="s">
        <v>153</v>
      </c>
      <c r="BE1040" s="135">
        <f>IF(N1040="základní",J1040,0)</f>
        <v>0</v>
      </c>
      <c r="BF1040" s="135">
        <f>IF(N1040="snížená",J1040,0)</f>
        <v>0</v>
      </c>
      <c r="BG1040" s="135">
        <f>IF(N1040="zákl. přenesená",J1040,0)</f>
        <v>0</v>
      </c>
      <c r="BH1040" s="135">
        <f>IF(N1040="sníž. přenesená",J1040,0)</f>
        <v>0</v>
      </c>
      <c r="BI1040" s="135">
        <f>IF(N1040="nulová",J1040,0)</f>
        <v>0</v>
      </c>
      <c r="BJ1040" s="18" t="s">
        <v>78</v>
      </c>
      <c r="BK1040" s="135">
        <f>ROUND(I1040*H1040,2)</f>
        <v>0</v>
      </c>
      <c r="BL1040" s="18" t="s">
        <v>272</v>
      </c>
      <c r="BM1040" s="134" t="s">
        <v>1858</v>
      </c>
    </row>
    <row r="1041" spans="2:65" s="13" customFormat="1">
      <c r="B1041" s="147"/>
      <c r="D1041" s="141" t="s">
        <v>165</v>
      </c>
      <c r="F1041" s="149" t="s">
        <v>1859</v>
      </c>
      <c r="H1041" s="150">
        <v>16.103999999999999</v>
      </c>
      <c r="I1041" s="151"/>
      <c r="L1041" s="147"/>
      <c r="M1041" s="152"/>
      <c r="T1041" s="153"/>
      <c r="AT1041" s="148" t="s">
        <v>165</v>
      </c>
      <c r="AU1041" s="148" t="s">
        <v>80</v>
      </c>
      <c r="AV1041" s="13" t="s">
        <v>80</v>
      </c>
      <c r="AW1041" s="13" t="s">
        <v>4</v>
      </c>
      <c r="AX1041" s="13" t="s">
        <v>78</v>
      </c>
      <c r="AY1041" s="148" t="s">
        <v>153</v>
      </c>
    </row>
    <row r="1042" spans="2:65" s="1" customFormat="1" ht="33" customHeight="1">
      <c r="B1042" s="33"/>
      <c r="C1042" s="123" t="s">
        <v>1860</v>
      </c>
      <c r="D1042" s="123" t="s">
        <v>156</v>
      </c>
      <c r="E1042" s="124" t="s">
        <v>1861</v>
      </c>
      <c r="F1042" s="125" t="s">
        <v>1862</v>
      </c>
      <c r="G1042" s="126" t="s">
        <v>170</v>
      </c>
      <c r="H1042" s="127">
        <v>14.64</v>
      </c>
      <c r="I1042" s="128"/>
      <c r="J1042" s="129">
        <f>ROUND(I1042*H1042,2)</f>
        <v>0</v>
      </c>
      <c r="K1042" s="125" t="s">
        <v>160</v>
      </c>
      <c r="L1042" s="33"/>
      <c r="M1042" s="130" t="s">
        <v>19</v>
      </c>
      <c r="N1042" s="131" t="s">
        <v>44</v>
      </c>
      <c r="P1042" s="132">
        <f>O1042*H1042</f>
        <v>0</v>
      </c>
      <c r="Q1042" s="132">
        <v>1.4999999999999999E-4</v>
      </c>
      <c r="R1042" s="132">
        <f>Q1042*H1042</f>
        <v>2.196E-3</v>
      </c>
      <c r="S1042" s="132">
        <v>0</v>
      </c>
      <c r="T1042" s="133">
        <f>S1042*H1042</f>
        <v>0</v>
      </c>
      <c r="AR1042" s="134" t="s">
        <v>272</v>
      </c>
      <c r="AT1042" s="134" t="s">
        <v>156</v>
      </c>
      <c r="AU1042" s="134" t="s">
        <v>80</v>
      </c>
      <c r="AY1042" s="18" t="s">
        <v>153</v>
      </c>
      <c r="BE1042" s="135">
        <f>IF(N1042="základní",J1042,0)</f>
        <v>0</v>
      </c>
      <c r="BF1042" s="135">
        <f>IF(N1042="snížená",J1042,0)</f>
        <v>0</v>
      </c>
      <c r="BG1042" s="135">
        <f>IF(N1042="zákl. přenesená",J1042,0)</f>
        <v>0</v>
      </c>
      <c r="BH1042" s="135">
        <f>IF(N1042="sníž. přenesená",J1042,0)</f>
        <v>0</v>
      </c>
      <c r="BI1042" s="135">
        <f>IF(N1042="nulová",J1042,0)</f>
        <v>0</v>
      </c>
      <c r="BJ1042" s="18" t="s">
        <v>78</v>
      </c>
      <c r="BK1042" s="135">
        <f>ROUND(I1042*H1042,2)</f>
        <v>0</v>
      </c>
      <c r="BL1042" s="18" t="s">
        <v>272</v>
      </c>
      <c r="BM1042" s="134" t="s">
        <v>1863</v>
      </c>
    </row>
    <row r="1043" spans="2:65" s="1" customFormat="1">
      <c r="B1043" s="33"/>
      <c r="D1043" s="136" t="s">
        <v>163</v>
      </c>
      <c r="F1043" s="137" t="s">
        <v>1864</v>
      </c>
      <c r="I1043" s="138"/>
      <c r="L1043" s="33"/>
      <c r="M1043" s="139"/>
      <c r="T1043" s="54"/>
      <c r="AT1043" s="18" t="s">
        <v>163</v>
      </c>
      <c r="AU1043" s="18" t="s">
        <v>80</v>
      </c>
    </row>
    <row r="1044" spans="2:65" s="1" customFormat="1" ht="24.15" customHeight="1">
      <c r="B1044" s="33"/>
      <c r="C1044" s="123" t="s">
        <v>1865</v>
      </c>
      <c r="D1044" s="123" t="s">
        <v>156</v>
      </c>
      <c r="E1044" s="124" t="s">
        <v>1866</v>
      </c>
      <c r="F1044" s="125" t="s">
        <v>1867</v>
      </c>
      <c r="G1044" s="126" t="s">
        <v>397</v>
      </c>
      <c r="H1044" s="127">
        <v>36.22</v>
      </c>
      <c r="I1044" s="128"/>
      <c r="J1044" s="129">
        <f>ROUND(I1044*H1044,2)</f>
        <v>0</v>
      </c>
      <c r="K1044" s="125" t="s">
        <v>160</v>
      </c>
      <c r="L1044" s="33"/>
      <c r="M1044" s="130" t="s">
        <v>19</v>
      </c>
      <c r="N1044" s="131" t="s">
        <v>44</v>
      </c>
      <c r="P1044" s="132">
        <f>O1044*H1044</f>
        <v>0</v>
      </c>
      <c r="Q1044" s="132">
        <v>2.0000000000000001E-4</v>
      </c>
      <c r="R1044" s="132">
        <f>Q1044*H1044</f>
        <v>7.2440000000000004E-3</v>
      </c>
      <c r="S1044" s="132">
        <v>0</v>
      </c>
      <c r="T1044" s="133">
        <f>S1044*H1044</f>
        <v>0</v>
      </c>
      <c r="AR1044" s="134" t="s">
        <v>272</v>
      </c>
      <c r="AT1044" s="134" t="s">
        <v>156</v>
      </c>
      <c r="AU1044" s="134" t="s">
        <v>80</v>
      </c>
      <c r="AY1044" s="18" t="s">
        <v>153</v>
      </c>
      <c r="BE1044" s="135">
        <f>IF(N1044="základní",J1044,0)</f>
        <v>0</v>
      </c>
      <c r="BF1044" s="135">
        <f>IF(N1044="snížená",J1044,0)</f>
        <v>0</v>
      </c>
      <c r="BG1044" s="135">
        <f>IF(N1044="zákl. přenesená",J1044,0)</f>
        <v>0</v>
      </c>
      <c r="BH1044" s="135">
        <f>IF(N1044="sníž. přenesená",J1044,0)</f>
        <v>0</v>
      </c>
      <c r="BI1044" s="135">
        <f>IF(N1044="nulová",J1044,0)</f>
        <v>0</v>
      </c>
      <c r="BJ1044" s="18" t="s">
        <v>78</v>
      </c>
      <c r="BK1044" s="135">
        <f>ROUND(I1044*H1044,2)</f>
        <v>0</v>
      </c>
      <c r="BL1044" s="18" t="s">
        <v>272</v>
      </c>
      <c r="BM1044" s="134" t="s">
        <v>1868</v>
      </c>
    </row>
    <row r="1045" spans="2:65" s="1" customFormat="1">
      <c r="B1045" s="33"/>
      <c r="D1045" s="136" t="s">
        <v>163</v>
      </c>
      <c r="F1045" s="137" t="s">
        <v>1869</v>
      </c>
      <c r="I1045" s="138"/>
      <c r="L1045" s="33"/>
      <c r="M1045" s="139"/>
      <c r="T1045" s="54"/>
      <c r="AT1045" s="18" t="s">
        <v>163</v>
      </c>
      <c r="AU1045" s="18" t="s">
        <v>80</v>
      </c>
    </row>
    <row r="1046" spans="2:65" s="13" customFormat="1">
      <c r="B1046" s="147"/>
      <c r="D1046" s="141" t="s">
        <v>165</v>
      </c>
      <c r="E1046" s="148" t="s">
        <v>19</v>
      </c>
      <c r="F1046" s="149" t="s">
        <v>1870</v>
      </c>
      <c r="H1046" s="150">
        <v>11.55</v>
      </c>
      <c r="I1046" s="151"/>
      <c r="L1046" s="147"/>
      <c r="M1046" s="152"/>
      <c r="T1046" s="153"/>
      <c r="AT1046" s="148" t="s">
        <v>165</v>
      </c>
      <c r="AU1046" s="148" t="s">
        <v>80</v>
      </c>
      <c r="AV1046" s="13" t="s">
        <v>80</v>
      </c>
      <c r="AW1046" s="13" t="s">
        <v>33</v>
      </c>
      <c r="AX1046" s="13" t="s">
        <v>73</v>
      </c>
      <c r="AY1046" s="148" t="s">
        <v>153</v>
      </c>
    </row>
    <row r="1047" spans="2:65" s="13" customFormat="1">
      <c r="B1047" s="147"/>
      <c r="D1047" s="141" t="s">
        <v>165</v>
      </c>
      <c r="E1047" s="148" t="s">
        <v>19</v>
      </c>
      <c r="F1047" s="149" t="s">
        <v>1871</v>
      </c>
      <c r="H1047" s="150">
        <v>3.81</v>
      </c>
      <c r="I1047" s="151"/>
      <c r="L1047" s="147"/>
      <c r="M1047" s="152"/>
      <c r="T1047" s="153"/>
      <c r="AT1047" s="148" t="s">
        <v>165</v>
      </c>
      <c r="AU1047" s="148" t="s">
        <v>80</v>
      </c>
      <c r="AV1047" s="13" t="s">
        <v>80</v>
      </c>
      <c r="AW1047" s="13" t="s">
        <v>33</v>
      </c>
      <c r="AX1047" s="13" t="s">
        <v>73</v>
      </c>
      <c r="AY1047" s="148" t="s">
        <v>153</v>
      </c>
    </row>
    <row r="1048" spans="2:65" s="13" customFormat="1">
      <c r="B1048" s="147"/>
      <c r="D1048" s="141" t="s">
        <v>165</v>
      </c>
      <c r="E1048" s="148" t="s">
        <v>19</v>
      </c>
      <c r="F1048" s="149" t="s">
        <v>1872</v>
      </c>
      <c r="H1048" s="150">
        <v>5.43</v>
      </c>
      <c r="I1048" s="151"/>
      <c r="L1048" s="147"/>
      <c r="M1048" s="152"/>
      <c r="T1048" s="153"/>
      <c r="AT1048" s="148" t="s">
        <v>165</v>
      </c>
      <c r="AU1048" s="148" t="s">
        <v>80</v>
      </c>
      <c r="AV1048" s="13" t="s">
        <v>80</v>
      </c>
      <c r="AW1048" s="13" t="s">
        <v>33</v>
      </c>
      <c r="AX1048" s="13" t="s">
        <v>73</v>
      </c>
      <c r="AY1048" s="148" t="s">
        <v>153</v>
      </c>
    </row>
    <row r="1049" spans="2:65" s="13" customFormat="1">
      <c r="B1049" s="147"/>
      <c r="D1049" s="141" t="s">
        <v>165</v>
      </c>
      <c r="E1049" s="148" t="s">
        <v>19</v>
      </c>
      <c r="F1049" s="149" t="s">
        <v>1873</v>
      </c>
      <c r="H1049" s="150">
        <v>5.52</v>
      </c>
      <c r="I1049" s="151"/>
      <c r="L1049" s="147"/>
      <c r="M1049" s="152"/>
      <c r="T1049" s="153"/>
      <c r="AT1049" s="148" t="s">
        <v>165</v>
      </c>
      <c r="AU1049" s="148" t="s">
        <v>80</v>
      </c>
      <c r="AV1049" s="13" t="s">
        <v>80</v>
      </c>
      <c r="AW1049" s="13" t="s">
        <v>33</v>
      </c>
      <c r="AX1049" s="13" t="s">
        <v>73</v>
      </c>
      <c r="AY1049" s="148" t="s">
        <v>153</v>
      </c>
    </row>
    <row r="1050" spans="2:65" s="13" customFormat="1">
      <c r="B1050" s="147"/>
      <c r="D1050" s="141" t="s">
        <v>165</v>
      </c>
      <c r="E1050" s="148" t="s">
        <v>19</v>
      </c>
      <c r="F1050" s="149" t="s">
        <v>1874</v>
      </c>
      <c r="H1050" s="150">
        <v>4.6100000000000003</v>
      </c>
      <c r="I1050" s="151"/>
      <c r="L1050" s="147"/>
      <c r="M1050" s="152"/>
      <c r="T1050" s="153"/>
      <c r="AT1050" s="148" t="s">
        <v>165</v>
      </c>
      <c r="AU1050" s="148" t="s">
        <v>80</v>
      </c>
      <c r="AV1050" s="13" t="s">
        <v>80</v>
      </c>
      <c r="AW1050" s="13" t="s">
        <v>33</v>
      </c>
      <c r="AX1050" s="13" t="s">
        <v>73</v>
      </c>
      <c r="AY1050" s="148" t="s">
        <v>153</v>
      </c>
    </row>
    <row r="1051" spans="2:65" s="13" customFormat="1">
      <c r="B1051" s="147"/>
      <c r="D1051" s="141" t="s">
        <v>165</v>
      </c>
      <c r="E1051" s="148" t="s">
        <v>19</v>
      </c>
      <c r="F1051" s="149" t="s">
        <v>1875</v>
      </c>
      <c r="H1051" s="150">
        <v>5.3</v>
      </c>
      <c r="I1051" s="151"/>
      <c r="L1051" s="147"/>
      <c r="M1051" s="152"/>
      <c r="T1051" s="153"/>
      <c r="AT1051" s="148" t="s">
        <v>165</v>
      </c>
      <c r="AU1051" s="148" t="s">
        <v>80</v>
      </c>
      <c r="AV1051" s="13" t="s">
        <v>80</v>
      </c>
      <c r="AW1051" s="13" t="s">
        <v>33</v>
      </c>
      <c r="AX1051" s="13" t="s">
        <v>73</v>
      </c>
      <c r="AY1051" s="148" t="s">
        <v>153</v>
      </c>
    </row>
    <row r="1052" spans="2:65" s="14" customFormat="1">
      <c r="B1052" s="154"/>
      <c r="D1052" s="141" t="s">
        <v>165</v>
      </c>
      <c r="E1052" s="155" t="s">
        <v>19</v>
      </c>
      <c r="F1052" s="156" t="s">
        <v>182</v>
      </c>
      <c r="H1052" s="157">
        <v>36.22</v>
      </c>
      <c r="I1052" s="158"/>
      <c r="L1052" s="154"/>
      <c r="M1052" s="159"/>
      <c r="T1052" s="160"/>
      <c r="AT1052" s="155" t="s">
        <v>165</v>
      </c>
      <c r="AU1052" s="155" t="s">
        <v>80</v>
      </c>
      <c r="AV1052" s="14" t="s">
        <v>161</v>
      </c>
      <c r="AW1052" s="14" t="s">
        <v>33</v>
      </c>
      <c r="AX1052" s="14" t="s">
        <v>78</v>
      </c>
      <c r="AY1052" s="155" t="s">
        <v>153</v>
      </c>
    </row>
    <row r="1053" spans="2:65" s="1" customFormat="1" ht="78" customHeight="1">
      <c r="B1053" s="33"/>
      <c r="C1053" s="123" t="s">
        <v>1876</v>
      </c>
      <c r="D1053" s="123" t="s">
        <v>156</v>
      </c>
      <c r="E1053" s="124" t="s">
        <v>1877</v>
      </c>
      <c r="F1053" s="125" t="s">
        <v>1878</v>
      </c>
      <c r="G1053" s="126" t="s">
        <v>1410</v>
      </c>
      <c r="H1053" s="171"/>
      <c r="I1053" s="128"/>
      <c r="J1053" s="129">
        <f>ROUND(I1053*H1053,2)</f>
        <v>0</v>
      </c>
      <c r="K1053" s="125" t="s">
        <v>160</v>
      </c>
      <c r="L1053" s="33"/>
      <c r="M1053" s="130" t="s">
        <v>19</v>
      </c>
      <c r="N1053" s="131" t="s">
        <v>44</v>
      </c>
      <c r="P1053" s="132">
        <f>O1053*H1053</f>
        <v>0</v>
      </c>
      <c r="Q1053" s="132">
        <v>0</v>
      </c>
      <c r="R1053" s="132">
        <f>Q1053*H1053</f>
        <v>0</v>
      </c>
      <c r="S1053" s="132">
        <v>0</v>
      </c>
      <c r="T1053" s="133">
        <f>S1053*H1053</f>
        <v>0</v>
      </c>
      <c r="AR1053" s="134" t="s">
        <v>272</v>
      </c>
      <c r="AT1053" s="134" t="s">
        <v>156</v>
      </c>
      <c r="AU1053" s="134" t="s">
        <v>80</v>
      </c>
      <c r="AY1053" s="18" t="s">
        <v>153</v>
      </c>
      <c r="BE1053" s="135">
        <f>IF(N1053="základní",J1053,0)</f>
        <v>0</v>
      </c>
      <c r="BF1053" s="135">
        <f>IF(N1053="snížená",J1053,0)</f>
        <v>0</v>
      </c>
      <c r="BG1053" s="135">
        <f>IF(N1053="zákl. přenesená",J1053,0)</f>
        <v>0</v>
      </c>
      <c r="BH1053" s="135">
        <f>IF(N1053="sníž. přenesená",J1053,0)</f>
        <v>0</v>
      </c>
      <c r="BI1053" s="135">
        <f>IF(N1053="nulová",J1053,0)</f>
        <v>0</v>
      </c>
      <c r="BJ1053" s="18" t="s">
        <v>78</v>
      </c>
      <c r="BK1053" s="135">
        <f>ROUND(I1053*H1053,2)</f>
        <v>0</v>
      </c>
      <c r="BL1053" s="18" t="s">
        <v>272</v>
      </c>
      <c r="BM1053" s="134" t="s">
        <v>1879</v>
      </c>
    </row>
    <row r="1054" spans="2:65" s="1" customFormat="1">
      <c r="B1054" s="33"/>
      <c r="D1054" s="136" t="s">
        <v>163</v>
      </c>
      <c r="F1054" s="137" t="s">
        <v>1880</v>
      </c>
      <c r="I1054" s="138"/>
      <c r="L1054" s="33"/>
      <c r="M1054" s="139"/>
      <c r="T1054" s="54"/>
      <c r="AT1054" s="18" t="s">
        <v>163</v>
      </c>
      <c r="AU1054" s="18" t="s">
        <v>80</v>
      </c>
    </row>
    <row r="1055" spans="2:65" s="11" customFormat="1" ht="22.95" customHeight="1">
      <c r="B1055" s="111"/>
      <c r="D1055" s="112" t="s">
        <v>72</v>
      </c>
      <c r="E1055" s="121" t="s">
        <v>1881</v>
      </c>
      <c r="F1055" s="121" t="s">
        <v>1882</v>
      </c>
      <c r="I1055" s="114"/>
      <c r="J1055" s="122">
        <f>BK1055</f>
        <v>0</v>
      </c>
      <c r="L1055" s="111"/>
      <c r="M1055" s="116"/>
      <c r="P1055" s="117">
        <f>SUM(P1056:P1110)</f>
        <v>0</v>
      </c>
      <c r="R1055" s="117">
        <f>SUM(R1056:R1110)</f>
        <v>0.10550000000000001</v>
      </c>
      <c r="T1055" s="118">
        <f>SUM(T1056:T1110)</f>
        <v>0.1801451</v>
      </c>
      <c r="AR1055" s="112" t="s">
        <v>80</v>
      </c>
      <c r="AT1055" s="119" t="s">
        <v>72</v>
      </c>
      <c r="AU1055" s="119" t="s">
        <v>78</v>
      </c>
      <c r="AY1055" s="112" t="s">
        <v>153</v>
      </c>
      <c r="BK1055" s="120">
        <f>SUM(BK1056:BK1110)</f>
        <v>0</v>
      </c>
    </row>
    <row r="1056" spans="2:65" s="1" customFormat="1" ht="37.950000000000003" customHeight="1">
      <c r="B1056" s="33"/>
      <c r="C1056" s="123" t="s">
        <v>1883</v>
      </c>
      <c r="D1056" s="123" t="s">
        <v>156</v>
      </c>
      <c r="E1056" s="124" t="s">
        <v>1884</v>
      </c>
      <c r="F1056" s="125" t="s">
        <v>1885</v>
      </c>
      <c r="G1056" s="126" t="s">
        <v>170</v>
      </c>
      <c r="H1056" s="127">
        <v>12.061999999999999</v>
      </c>
      <c r="I1056" s="128"/>
      <c r="J1056" s="129">
        <f>ROUND(I1056*H1056,2)</f>
        <v>0</v>
      </c>
      <c r="K1056" s="125" t="s">
        <v>160</v>
      </c>
      <c r="L1056" s="33"/>
      <c r="M1056" s="130" t="s">
        <v>19</v>
      </c>
      <c r="N1056" s="131" t="s">
        <v>44</v>
      </c>
      <c r="P1056" s="132">
        <f>O1056*H1056</f>
        <v>0</v>
      </c>
      <c r="Q1056" s="132">
        <v>0</v>
      </c>
      <c r="R1056" s="132">
        <f>Q1056*H1056</f>
        <v>0</v>
      </c>
      <c r="S1056" s="132">
        <v>0</v>
      </c>
      <c r="T1056" s="133">
        <f>S1056*H1056</f>
        <v>0</v>
      </c>
      <c r="AR1056" s="134" t="s">
        <v>272</v>
      </c>
      <c r="AT1056" s="134" t="s">
        <v>156</v>
      </c>
      <c r="AU1056" s="134" t="s">
        <v>80</v>
      </c>
      <c r="AY1056" s="18" t="s">
        <v>153</v>
      </c>
      <c r="BE1056" s="135">
        <f>IF(N1056="základní",J1056,0)</f>
        <v>0</v>
      </c>
      <c r="BF1056" s="135">
        <f>IF(N1056="snížená",J1056,0)</f>
        <v>0</v>
      </c>
      <c r="BG1056" s="135">
        <f>IF(N1056="zákl. přenesená",J1056,0)</f>
        <v>0</v>
      </c>
      <c r="BH1056" s="135">
        <f>IF(N1056="sníž. přenesená",J1056,0)</f>
        <v>0</v>
      </c>
      <c r="BI1056" s="135">
        <f>IF(N1056="nulová",J1056,0)</f>
        <v>0</v>
      </c>
      <c r="BJ1056" s="18" t="s">
        <v>78</v>
      </c>
      <c r="BK1056" s="135">
        <f>ROUND(I1056*H1056,2)</f>
        <v>0</v>
      </c>
      <c r="BL1056" s="18" t="s">
        <v>272</v>
      </c>
      <c r="BM1056" s="134" t="s">
        <v>1886</v>
      </c>
    </row>
    <row r="1057" spans="2:65" s="1" customFormat="1">
      <c r="B1057" s="33"/>
      <c r="D1057" s="136" t="s">
        <v>163</v>
      </c>
      <c r="F1057" s="137" t="s">
        <v>1887</v>
      </c>
      <c r="I1057" s="138"/>
      <c r="L1057" s="33"/>
      <c r="M1057" s="139"/>
      <c r="T1057" s="54"/>
      <c r="AT1057" s="18" t="s">
        <v>163</v>
      </c>
      <c r="AU1057" s="18" t="s">
        <v>80</v>
      </c>
    </row>
    <row r="1058" spans="2:65" s="12" customFormat="1">
      <c r="B1058" s="140"/>
      <c r="D1058" s="141" t="s">
        <v>165</v>
      </c>
      <c r="E1058" s="142" t="s">
        <v>19</v>
      </c>
      <c r="F1058" s="143" t="s">
        <v>1888</v>
      </c>
      <c r="H1058" s="142" t="s">
        <v>19</v>
      </c>
      <c r="I1058" s="144"/>
      <c r="L1058" s="140"/>
      <c r="M1058" s="145"/>
      <c r="T1058" s="146"/>
      <c r="AT1058" s="142" t="s">
        <v>165</v>
      </c>
      <c r="AU1058" s="142" t="s">
        <v>80</v>
      </c>
      <c r="AV1058" s="12" t="s">
        <v>78</v>
      </c>
      <c r="AW1058" s="12" t="s">
        <v>33</v>
      </c>
      <c r="AX1058" s="12" t="s">
        <v>73</v>
      </c>
      <c r="AY1058" s="142" t="s">
        <v>153</v>
      </c>
    </row>
    <row r="1059" spans="2:65" s="12" customFormat="1">
      <c r="B1059" s="140"/>
      <c r="D1059" s="141" t="s">
        <v>165</v>
      </c>
      <c r="E1059" s="142" t="s">
        <v>19</v>
      </c>
      <c r="F1059" s="143" t="s">
        <v>1889</v>
      </c>
      <c r="H1059" s="142" t="s">
        <v>19</v>
      </c>
      <c r="I1059" s="144"/>
      <c r="L1059" s="140"/>
      <c r="M1059" s="145"/>
      <c r="T1059" s="146"/>
      <c r="AT1059" s="142" t="s">
        <v>165</v>
      </c>
      <c r="AU1059" s="142" t="s">
        <v>80</v>
      </c>
      <c r="AV1059" s="12" t="s">
        <v>78</v>
      </c>
      <c r="AW1059" s="12" t="s">
        <v>33</v>
      </c>
      <c r="AX1059" s="12" t="s">
        <v>73</v>
      </c>
      <c r="AY1059" s="142" t="s">
        <v>153</v>
      </c>
    </row>
    <row r="1060" spans="2:65" s="13" customFormat="1">
      <c r="B1060" s="147"/>
      <c r="D1060" s="141" t="s">
        <v>165</v>
      </c>
      <c r="E1060" s="148" t="s">
        <v>19</v>
      </c>
      <c r="F1060" s="149" t="s">
        <v>1890</v>
      </c>
      <c r="H1060" s="150">
        <v>5.569</v>
      </c>
      <c r="I1060" s="151"/>
      <c r="L1060" s="147"/>
      <c r="M1060" s="152"/>
      <c r="T1060" s="153"/>
      <c r="AT1060" s="148" t="s">
        <v>165</v>
      </c>
      <c r="AU1060" s="148" t="s">
        <v>80</v>
      </c>
      <c r="AV1060" s="13" t="s">
        <v>80</v>
      </c>
      <c r="AW1060" s="13" t="s">
        <v>33</v>
      </c>
      <c r="AX1060" s="13" t="s">
        <v>73</v>
      </c>
      <c r="AY1060" s="148" t="s">
        <v>153</v>
      </c>
    </row>
    <row r="1061" spans="2:65" s="12" customFormat="1">
      <c r="B1061" s="140"/>
      <c r="D1061" s="141" t="s">
        <v>165</v>
      </c>
      <c r="E1061" s="142" t="s">
        <v>19</v>
      </c>
      <c r="F1061" s="143" t="s">
        <v>1891</v>
      </c>
      <c r="H1061" s="142" t="s">
        <v>19</v>
      </c>
      <c r="I1061" s="144"/>
      <c r="L1061" s="140"/>
      <c r="M1061" s="145"/>
      <c r="T1061" s="146"/>
      <c r="AT1061" s="142" t="s">
        <v>165</v>
      </c>
      <c r="AU1061" s="142" t="s">
        <v>80</v>
      </c>
      <c r="AV1061" s="12" t="s">
        <v>78</v>
      </c>
      <c r="AW1061" s="12" t="s">
        <v>33</v>
      </c>
      <c r="AX1061" s="12" t="s">
        <v>73</v>
      </c>
      <c r="AY1061" s="142" t="s">
        <v>153</v>
      </c>
    </row>
    <row r="1062" spans="2:65" s="13" customFormat="1">
      <c r="B1062" s="147"/>
      <c r="D1062" s="141" t="s">
        <v>165</v>
      </c>
      <c r="E1062" s="148" t="s">
        <v>19</v>
      </c>
      <c r="F1062" s="149" t="s">
        <v>1892</v>
      </c>
      <c r="H1062" s="150">
        <v>6.4930000000000003</v>
      </c>
      <c r="I1062" s="151"/>
      <c r="L1062" s="147"/>
      <c r="M1062" s="152"/>
      <c r="T1062" s="153"/>
      <c r="AT1062" s="148" t="s">
        <v>165</v>
      </c>
      <c r="AU1062" s="148" t="s">
        <v>80</v>
      </c>
      <c r="AV1062" s="13" t="s">
        <v>80</v>
      </c>
      <c r="AW1062" s="13" t="s">
        <v>33</v>
      </c>
      <c r="AX1062" s="13" t="s">
        <v>73</v>
      </c>
      <c r="AY1062" s="148" t="s">
        <v>153</v>
      </c>
    </row>
    <row r="1063" spans="2:65" s="14" customFormat="1">
      <c r="B1063" s="154"/>
      <c r="D1063" s="141" t="s">
        <v>165</v>
      </c>
      <c r="E1063" s="155" t="s">
        <v>19</v>
      </c>
      <c r="F1063" s="156" t="s">
        <v>182</v>
      </c>
      <c r="H1063" s="157">
        <v>12.062000000000001</v>
      </c>
      <c r="I1063" s="158"/>
      <c r="L1063" s="154"/>
      <c r="M1063" s="159"/>
      <c r="T1063" s="160"/>
      <c r="AT1063" s="155" t="s">
        <v>165</v>
      </c>
      <c r="AU1063" s="155" t="s">
        <v>80</v>
      </c>
      <c r="AV1063" s="14" t="s">
        <v>161</v>
      </c>
      <c r="AW1063" s="14" t="s">
        <v>33</v>
      </c>
      <c r="AX1063" s="14" t="s">
        <v>78</v>
      </c>
      <c r="AY1063" s="155" t="s">
        <v>153</v>
      </c>
    </row>
    <row r="1064" spans="2:65" s="1" customFormat="1" ht="37.950000000000003" customHeight="1">
      <c r="B1064" s="33"/>
      <c r="C1064" s="123" t="s">
        <v>1893</v>
      </c>
      <c r="D1064" s="123" t="s">
        <v>156</v>
      </c>
      <c r="E1064" s="124" t="s">
        <v>1894</v>
      </c>
      <c r="F1064" s="125" t="s">
        <v>1895</v>
      </c>
      <c r="G1064" s="126" t="s">
        <v>237</v>
      </c>
      <c r="H1064" s="127">
        <v>12</v>
      </c>
      <c r="I1064" s="128"/>
      <c r="J1064" s="129">
        <f>ROUND(I1064*H1064,2)</f>
        <v>0</v>
      </c>
      <c r="K1064" s="125" t="s">
        <v>160</v>
      </c>
      <c r="L1064" s="33"/>
      <c r="M1064" s="130" t="s">
        <v>19</v>
      </c>
      <c r="N1064" s="131" t="s">
        <v>44</v>
      </c>
      <c r="P1064" s="132">
        <f>O1064*H1064</f>
        <v>0</v>
      </c>
      <c r="Q1064" s="132">
        <v>0</v>
      </c>
      <c r="R1064" s="132">
        <f>Q1064*H1064</f>
        <v>0</v>
      </c>
      <c r="S1064" s="132">
        <v>0</v>
      </c>
      <c r="T1064" s="133">
        <f>S1064*H1064</f>
        <v>0</v>
      </c>
      <c r="AR1064" s="134" t="s">
        <v>272</v>
      </c>
      <c r="AT1064" s="134" t="s">
        <v>156</v>
      </c>
      <c r="AU1064" s="134" t="s">
        <v>80</v>
      </c>
      <c r="AY1064" s="18" t="s">
        <v>153</v>
      </c>
      <c r="BE1064" s="135">
        <f>IF(N1064="základní",J1064,0)</f>
        <v>0</v>
      </c>
      <c r="BF1064" s="135">
        <f>IF(N1064="snížená",J1064,0)</f>
        <v>0</v>
      </c>
      <c r="BG1064" s="135">
        <f>IF(N1064="zákl. přenesená",J1064,0)</f>
        <v>0</v>
      </c>
      <c r="BH1064" s="135">
        <f>IF(N1064="sníž. přenesená",J1064,0)</f>
        <v>0</v>
      </c>
      <c r="BI1064" s="135">
        <f>IF(N1064="nulová",J1064,0)</f>
        <v>0</v>
      </c>
      <c r="BJ1064" s="18" t="s">
        <v>78</v>
      </c>
      <c r="BK1064" s="135">
        <f>ROUND(I1064*H1064,2)</f>
        <v>0</v>
      </c>
      <c r="BL1064" s="18" t="s">
        <v>272</v>
      </c>
      <c r="BM1064" s="134" t="s">
        <v>1896</v>
      </c>
    </row>
    <row r="1065" spans="2:65" s="1" customFormat="1">
      <c r="B1065" s="33"/>
      <c r="D1065" s="136" t="s">
        <v>163</v>
      </c>
      <c r="F1065" s="137" t="s">
        <v>1897</v>
      </c>
      <c r="I1065" s="138"/>
      <c r="L1065" s="33"/>
      <c r="M1065" s="139"/>
      <c r="T1065" s="54"/>
      <c r="AT1065" s="18" t="s">
        <v>163</v>
      </c>
      <c r="AU1065" s="18" t="s">
        <v>80</v>
      </c>
    </row>
    <row r="1066" spans="2:65" s="12" customFormat="1">
      <c r="B1066" s="140"/>
      <c r="D1066" s="141" t="s">
        <v>165</v>
      </c>
      <c r="E1066" s="142" t="s">
        <v>19</v>
      </c>
      <c r="F1066" s="143" t="s">
        <v>1898</v>
      </c>
      <c r="H1066" s="142" t="s">
        <v>19</v>
      </c>
      <c r="I1066" s="144"/>
      <c r="L1066" s="140"/>
      <c r="M1066" s="145"/>
      <c r="T1066" s="146"/>
      <c r="AT1066" s="142" t="s">
        <v>165</v>
      </c>
      <c r="AU1066" s="142" t="s">
        <v>80</v>
      </c>
      <c r="AV1066" s="12" t="s">
        <v>78</v>
      </c>
      <c r="AW1066" s="12" t="s">
        <v>33</v>
      </c>
      <c r="AX1066" s="12" t="s">
        <v>73</v>
      </c>
      <c r="AY1066" s="142" t="s">
        <v>153</v>
      </c>
    </row>
    <row r="1067" spans="2:65" s="12" customFormat="1">
      <c r="B1067" s="140"/>
      <c r="D1067" s="141" t="s">
        <v>165</v>
      </c>
      <c r="E1067" s="142" t="s">
        <v>19</v>
      </c>
      <c r="F1067" s="143" t="s">
        <v>1899</v>
      </c>
      <c r="H1067" s="142" t="s">
        <v>19</v>
      </c>
      <c r="I1067" s="144"/>
      <c r="L1067" s="140"/>
      <c r="M1067" s="145"/>
      <c r="T1067" s="146"/>
      <c r="AT1067" s="142" t="s">
        <v>165</v>
      </c>
      <c r="AU1067" s="142" t="s">
        <v>80</v>
      </c>
      <c r="AV1067" s="12" t="s">
        <v>78</v>
      </c>
      <c r="AW1067" s="12" t="s">
        <v>33</v>
      </c>
      <c r="AX1067" s="12" t="s">
        <v>73</v>
      </c>
      <c r="AY1067" s="142" t="s">
        <v>153</v>
      </c>
    </row>
    <row r="1068" spans="2:65" s="13" customFormat="1">
      <c r="B1068" s="147"/>
      <c r="D1068" s="141" t="s">
        <v>165</v>
      </c>
      <c r="E1068" s="148" t="s">
        <v>19</v>
      </c>
      <c r="F1068" s="149" t="s">
        <v>197</v>
      </c>
      <c r="H1068" s="150">
        <v>6</v>
      </c>
      <c r="I1068" s="151"/>
      <c r="L1068" s="147"/>
      <c r="M1068" s="152"/>
      <c r="T1068" s="153"/>
      <c r="AT1068" s="148" t="s">
        <v>165</v>
      </c>
      <c r="AU1068" s="148" t="s">
        <v>80</v>
      </c>
      <c r="AV1068" s="13" t="s">
        <v>80</v>
      </c>
      <c r="AW1068" s="13" t="s">
        <v>33</v>
      </c>
      <c r="AX1068" s="13" t="s">
        <v>73</v>
      </c>
      <c r="AY1068" s="148" t="s">
        <v>153</v>
      </c>
    </row>
    <row r="1069" spans="2:65" s="12" customFormat="1">
      <c r="B1069" s="140"/>
      <c r="D1069" s="141" t="s">
        <v>165</v>
      </c>
      <c r="E1069" s="142" t="s">
        <v>19</v>
      </c>
      <c r="F1069" s="143" t="s">
        <v>1900</v>
      </c>
      <c r="H1069" s="142" t="s">
        <v>19</v>
      </c>
      <c r="I1069" s="144"/>
      <c r="L1069" s="140"/>
      <c r="M1069" s="145"/>
      <c r="T1069" s="146"/>
      <c r="AT1069" s="142" t="s">
        <v>165</v>
      </c>
      <c r="AU1069" s="142" t="s">
        <v>80</v>
      </c>
      <c r="AV1069" s="12" t="s">
        <v>78</v>
      </c>
      <c r="AW1069" s="12" t="s">
        <v>33</v>
      </c>
      <c r="AX1069" s="12" t="s">
        <v>73</v>
      </c>
      <c r="AY1069" s="142" t="s">
        <v>153</v>
      </c>
    </row>
    <row r="1070" spans="2:65" s="13" customFormat="1">
      <c r="B1070" s="147"/>
      <c r="D1070" s="141" t="s">
        <v>165</v>
      </c>
      <c r="E1070" s="148" t="s">
        <v>19</v>
      </c>
      <c r="F1070" s="149" t="s">
        <v>197</v>
      </c>
      <c r="H1070" s="150">
        <v>6</v>
      </c>
      <c r="I1070" s="151"/>
      <c r="L1070" s="147"/>
      <c r="M1070" s="152"/>
      <c r="T1070" s="153"/>
      <c r="AT1070" s="148" t="s">
        <v>165</v>
      </c>
      <c r="AU1070" s="148" t="s">
        <v>80</v>
      </c>
      <c r="AV1070" s="13" t="s">
        <v>80</v>
      </c>
      <c r="AW1070" s="13" t="s">
        <v>33</v>
      </c>
      <c r="AX1070" s="13" t="s">
        <v>73</v>
      </c>
      <c r="AY1070" s="148" t="s">
        <v>153</v>
      </c>
    </row>
    <row r="1071" spans="2:65" s="14" customFormat="1">
      <c r="B1071" s="154"/>
      <c r="D1071" s="141" t="s">
        <v>165</v>
      </c>
      <c r="E1071" s="155" t="s">
        <v>19</v>
      </c>
      <c r="F1071" s="156" t="s">
        <v>182</v>
      </c>
      <c r="H1071" s="157">
        <v>12</v>
      </c>
      <c r="I1071" s="158"/>
      <c r="L1071" s="154"/>
      <c r="M1071" s="159"/>
      <c r="T1071" s="160"/>
      <c r="AT1071" s="155" t="s">
        <v>165</v>
      </c>
      <c r="AU1071" s="155" t="s">
        <v>80</v>
      </c>
      <c r="AV1071" s="14" t="s">
        <v>161</v>
      </c>
      <c r="AW1071" s="14" t="s">
        <v>33</v>
      </c>
      <c r="AX1071" s="14" t="s">
        <v>78</v>
      </c>
      <c r="AY1071" s="155" t="s">
        <v>153</v>
      </c>
    </row>
    <row r="1072" spans="2:65" s="1" customFormat="1" ht="44.25" customHeight="1">
      <c r="B1072" s="33"/>
      <c r="C1072" s="123" t="s">
        <v>1901</v>
      </c>
      <c r="D1072" s="123" t="s">
        <v>156</v>
      </c>
      <c r="E1072" s="124" t="s">
        <v>1902</v>
      </c>
      <c r="F1072" s="125" t="s">
        <v>1903</v>
      </c>
      <c r="G1072" s="126" t="s">
        <v>170</v>
      </c>
      <c r="H1072" s="127">
        <v>6.4930000000000003</v>
      </c>
      <c r="I1072" s="128"/>
      <c r="J1072" s="129">
        <f>ROUND(I1072*H1072,2)</f>
        <v>0</v>
      </c>
      <c r="K1072" s="125" t="s">
        <v>19</v>
      </c>
      <c r="L1072" s="33"/>
      <c r="M1072" s="130" t="s">
        <v>19</v>
      </c>
      <c r="N1072" s="131" t="s">
        <v>44</v>
      </c>
      <c r="P1072" s="132">
        <f>O1072*H1072</f>
        <v>0</v>
      </c>
      <c r="Q1072" s="132">
        <v>0</v>
      </c>
      <c r="R1072" s="132">
        <f>Q1072*H1072</f>
        <v>0</v>
      </c>
      <c r="S1072" s="132">
        <v>6.9999999999999999E-4</v>
      </c>
      <c r="T1072" s="133">
        <f>S1072*H1072</f>
        <v>4.5450999999999998E-3</v>
      </c>
      <c r="AR1072" s="134" t="s">
        <v>272</v>
      </c>
      <c r="AT1072" s="134" t="s">
        <v>156</v>
      </c>
      <c r="AU1072" s="134" t="s">
        <v>80</v>
      </c>
      <c r="AY1072" s="18" t="s">
        <v>153</v>
      </c>
      <c r="BE1072" s="135">
        <f>IF(N1072="základní",J1072,0)</f>
        <v>0</v>
      </c>
      <c r="BF1072" s="135">
        <f>IF(N1072="snížená",J1072,0)</f>
        <v>0</v>
      </c>
      <c r="BG1072" s="135">
        <f>IF(N1072="zákl. přenesená",J1072,0)</f>
        <v>0</v>
      </c>
      <c r="BH1072" s="135">
        <f>IF(N1072="sníž. přenesená",J1072,0)</f>
        <v>0</v>
      </c>
      <c r="BI1072" s="135">
        <f>IF(N1072="nulová",J1072,0)</f>
        <v>0</v>
      </c>
      <c r="BJ1072" s="18" t="s">
        <v>78</v>
      </c>
      <c r="BK1072" s="135">
        <f>ROUND(I1072*H1072,2)</f>
        <v>0</v>
      </c>
      <c r="BL1072" s="18" t="s">
        <v>272</v>
      </c>
      <c r="BM1072" s="134" t="s">
        <v>1904</v>
      </c>
    </row>
    <row r="1073" spans="2:65" s="12" customFormat="1">
      <c r="B1073" s="140"/>
      <c r="D1073" s="141" t="s">
        <v>165</v>
      </c>
      <c r="E1073" s="142" t="s">
        <v>19</v>
      </c>
      <c r="F1073" s="143" t="s">
        <v>1905</v>
      </c>
      <c r="H1073" s="142" t="s">
        <v>19</v>
      </c>
      <c r="I1073" s="144"/>
      <c r="L1073" s="140"/>
      <c r="M1073" s="145"/>
      <c r="T1073" s="146"/>
      <c r="AT1073" s="142" t="s">
        <v>165</v>
      </c>
      <c r="AU1073" s="142" t="s">
        <v>80</v>
      </c>
      <c r="AV1073" s="12" t="s">
        <v>78</v>
      </c>
      <c r="AW1073" s="12" t="s">
        <v>33</v>
      </c>
      <c r="AX1073" s="12" t="s">
        <v>73</v>
      </c>
      <c r="AY1073" s="142" t="s">
        <v>153</v>
      </c>
    </row>
    <row r="1074" spans="2:65" s="13" customFormat="1">
      <c r="B1074" s="147"/>
      <c r="D1074" s="141" t="s">
        <v>165</v>
      </c>
      <c r="E1074" s="148" t="s">
        <v>19</v>
      </c>
      <c r="F1074" s="149" t="s">
        <v>1892</v>
      </c>
      <c r="H1074" s="150">
        <v>6.4930000000000003</v>
      </c>
      <c r="I1074" s="151"/>
      <c r="L1074" s="147"/>
      <c r="M1074" s="152"/>
      <c r="T1074" s="153"/>
      <c r="AT1074" s="148" t="s">
        <v>165</v>
      </c>
      <c r="AU1074" s="148" t="s">
        <v>80</v>
      </c>
      <c r="AV1074" s="13" t="s">
        <v>80</v>
      </c>
      <c r="AW1074" s="13" t="s">
        <v>33</v>
      </c>
      <c r="AX1074" s="13" t="s">
        <v>78</v>
      </c>
      <c r="AY1074" s="148" t="s">
        <v>153</v>
      </c>
    </row>
    <row r="1075" spans="2:65" s="1" customFormat="1" ht="37.950000000000003" customHeight="1">
      <c r="B1075" s="33"/>
      <c r="C1075" s="123" t="s">
        <v>1906</v>
      </c>
      <c r="D1075" s="123" t="s">
        <v>156</v>
      </c>
      <c r="E1075" s="124" t="s">
        <v>1907</v>
      </c>
      <c r="F1075" s="125" t="s">
        <v>1908</v>
      </c>
      <c r="G1075" s="126" t="s">
        <v>237</v>
      </c>
      <c r="H1075" s="127">
        <v>6</v>
      </c>
      <c r="I1075" s="128"/>
      <c r="J1075" s="129">
        <f>ROUND(I1075*H1075,2)</f>
        <v>0</v>
      </c>
      <c r="K1075" s="125" t="s">
        <v>160</v>
      </c>
      <c r="L1075" s="33"/>
      <c r="M1075" s="130" t="s">
        <v>19</v>
      </c>
      <c r="N1075" s="131" t="s">
        <v>44</v>
      </c>
      <c r="P1075" s="132">
        <f>O1075*H1075</f>
        <v>0</v>
      </c>
      <c r="Q1075" s="132">
        <v>0</v>
      </c>
      <c r="R1075" s="132">
        <f>Q1075*H1075</f>
        <v>0</v>
      </c>
      <c r="S1075" s="132">
        <v>0</v>
      </c>
      <c r="T1075" s="133">
        <f>S1075*H1075</f>
        <v>0</v>
      </c>
      <c r="AR1075" s="134" t="s">
        <v>272</v>
      </c>
      <c r="AT1075" s="134" t="s">
        <v>156</v>
      </c>
      <c r="AU1075" s="134" t="s">
        <v>80</v>
      </c>
      <c r="AY1075" s="18" t="s">
        <v>153</v>
      </c>
      <c r="BE1075" s="135">
        <f>IF(N1075="základní",J1075,0)</f>
        <v>0</v>
      </c>
      <c r="BF1075" s="135">
        <f>IF(N1075="snížená",J1075,0)</f>
        <v>0</v>
      </c>
      <c r="BG1075" s="135">
        <f>IF(N1075="zákl. přenesená",J1075,0)</f>
        <v>0</v>
      </c>
      <c r="BH1075" s="135">
        <f>IF(N1075="sníž. přenesená",J1075,0)</f>
        <v>0</v>
      </c>
      <c r="BI1075" s="135">
        <f>IF(N1075="nulová",J1075,0)</f>
        <v>0</v>
      </c>
      <c r="BJ1075" s="18" t="s">
        <v>78</v>
      </c>
      <c r="BK1075" s="135">
        <f>ROUND(I1075*H1075,2)</f>
        <v>0</v>
      </c>
      <c r="BL1075" s="18" t="s">
        <v>272</v>
      </c>
      <c r="BM1075" s="134" t="s">
        <v>1909</v>
      </c>
    </row>
    <row r="1076" spans="2:65" s="1" customFormat="1">
      <c r="B1076" s="33"/>
      <c r="D1076" s="136" t="s">
        <v>163</v>
      </c>
      <c r="F1076" s="137" t="s">
        <v>1910</v>
      </c>
      <c r="I1076" s="138"/>
      <c r="L1076" s="33"/>
      <c r="M1076" s="139"/>
      <c r="T1076" s="54"/>
      <c r="AT1076" s="18" t="s">
        <v>163</v>
      </c>
      <c r="AU1076" s="18" t="s">
        <v>80</v>
      </c>
    </row>
    <row r="1077" spans="2:65" s="12" customFormat="1">
      <c r="B1077" s="140"/>
      <c r="D1077" s="141" t="s">
        <v>165</v>
      </c>
      <c r="E1077" s="142" t="s">
        <v>19</v>
      </c>
      <c r="F1077" s="143" t="s">
        <v>1911</v>
      </c>
      <c r="H1077" s="142" t="s">
        <v>19</v>
      </c>
      <c r="I1077" s="144"/>
      <c r="L1077" s="140"/>
      <c r="M1077" s="145"/>
      <c r="T1077" s="146"/>
      <c r="AT1077" s="142" t="s">
        <v>165</v>
      </c>
      <c r="AU1077" s="142" t="s">
        <v>80</v>
      </c>
      <c r="AV1077" s="12" t="s">
        <v>78</v>
      </c>
      <c r="AW1077" s="12" t="s">
        <v>33</v>
      </c>
      <c r="AX1077" s="12" t="s">
        <v>73</v>
      </c>
      <c r="AY1077" s="142" t="s">
        <v>153</v>
      </c>
    </row>
    <row r="1078" spans="2:65" s="13" customFormat="1">
      <c r="B1078" s="147"/>
      <c r="D1078" s="141" t="s">
        <v>165</v>
      </c>
      <c r="E1078" s="148" t="s">
        <v>19</v>
      </c>
      <c r="F1078" s="149" t="s">
        <v>1912</v>
      </c>
      <c r="H1078" s="150">
        <v>1</v>
      </c>
      <c r="I1078" s="151"/>
      <c r="L1078" s="147"/>
      <c r="M1078" s="152"/>
      <c r="T1078" s="153"/>
      <c r="AT1078" s="148" t="s">
        <v>165</v>
      </c>
      <c r="AU1078" s="148" t="s">
        <v>80</v>
      </c>
      <c r="AV1078" s="13" t="s">
        <v>80</v>
      </c>
      <c r="AW1078" s="13" t="s">
        <v>33</v>
      </c>
      <c r="AX1078" s="13" t="s">
        <v>73</v>
      </c>
      <c r="AY1078" s="148" t="s">
        <v>153</v>
      </c>
    </row>
    <row r="1079" spans="2:65" s="13" customFormat="1">
      <c r="B1079" s="147"/>
      <c r="D1079" s="141" t="s">
        <v>165</v>
      </c>
      <c r="E1079" s="148" t="s">
        <v>19</v>
      </c>
      <c r="F1079" s="149" t="s">
        <v>1913</v>
      </c>
      <c r="H1079" s="150">
        <v>3</v>
      </c>
      <c r="I1079" s="151"/>
      <c r="L1079" s="147"/>
      <c r="M1079" s="152"/>
      <c r="T1079" s="153"/>
      <c r="AT1079" s="148" t="s">
        <v>165</v>
      </c>
      <c r="AU1079" s="148" t="s">
        <v>80</v>
      </c>
      <c r="AV1079" s="13" t="s">
        <v>80</v>
      </c>
      <c r="AW1079" s="13" t="s">
        <v>33</v>
      </c>
      <c r="AX1079" s="13" t="s">
        <v>73</v>
      </c>
      <c r="AY1079" s="148" t="s">
        <v>153</v>
      </c>
    </row>
    <row r="1080" spans="2:65" s="13" customFormat="1">
      <c r="B1080" s="147"/>
      <c r="D1080" s="141" t="s">
        <v>165</v>
      </c>
      <c r="E1080" s="148" t="s">
        <v>19</v>
      </c>
      <c r="F1080" s="149" t="s">
        <v>1914</v>
      </c>
      <c r="H1080" s="150">
        <v>2</v>
      </c>
      <c r="I1080" s="151"/>
      <c r="L1080" s="147"/>
      <c r="M1080" s="152"/>
      <c r="T1080" s="153"/>
      <c r="AT1080" s="148" t="s">
        <v>165</v>
      </c>
      <c r="AU1080" s="148" t="s">
        <v>80</v>
      </c>
      <c r="AV1080" s="13" t="s">
        <v>80</v>
      </c>
      <c r="AW1080" s="13" t="s">
        <v>33</v>
      </c>
      <c r="AX1080" s="13" t="s">
        <v>73</v>
      </c>
      <c r="AY1080" s="148" t="s">
        <v>153</v>
      </c>
    </row>
    <row r="1081" spans="2:65" s="14" customFormat="1">
      <c r="B1081" s="154"/>
      <c r="D1081" s="141" t="s">
        <v>165</v>
      </c>
      <c r="E1081" s="155" t="s">
        <v>19</v>
      </c>
      <c r="F1081" s="156" t="s">
        <v>182</v>
      </c>
      <c r="H1081" s="157">
        <v>6</v>
      </c>
      <c r="I1081" s="158"/>
      <c r="L1081" s="154"/>
      <c r="M1081" s="159"/>
      <c r="T1081" s="160"/>
      <c r="AT1081" s="155" t="s">
        <v>165</v>
      </c>
      <c r="AU1081" s="155" t="s">
        <v>80</v>
      </c>
      <c r="AV1081" s="14" t="s">
        <v>161</v>
      </c>
      <c r="AW1081" s="14" t="s">
        <v>33</v>
      </c>
      <c r="AX1081" s="14" t="s">
        <v>78</v>
      </c>
      <c r="AY1081" s="155" t="s">
        <v>153</v>
      </c>
    </row>
    <row r="1082" spans="2:65" s="1" customFormat="1" ht="24.15" customHeight="1">
      <c r="B1082" s="33"/>
      <c r="C1082" s="161" t="s">
        <v>1915</v>
      </c>
      <c r="D1082" s="161" t="s">
        <v>347</v>
      </c>
      <c r="E1082" s="162" t="s">
        <v>1916</v>
      </c>
      <c r="F1082" s="163" t="s">
        <v>1917</v>
      </c>
      <c r="G1082" s="164" t="s">
        <v>237</v>
      </c>
      <c r="H1082" s="165">
        <v>2</v>
      </c>
      <c r="I1082" s="166"/>
      <c r="J1082" s="167">
        <f>ROUND(I1082*H1082,2)</f>
        <v>0</v>
      </c>
      <c r="K1082" s="163" t="s">
        <v>160</v>
      </c>
      <c r="L1082" s="168"/>
      <c r="M1082" s="169" t="s">
        <v>19</v>
      </c>
      <c r="N1082" s="170" t="s">
        <v>44</v>
      </c>
      <c r="P1082" s="132">
        <f>O1082*H1082</f>
        <v>0</v>
      </c>
      <c r="Q1082" s="132">
        <v>1.6E-2</v>
      </c>
      <c r="R1082" s="132">
        <f>Q1082*H1082</f>
        <v>3.2000000000000001E-2</v>
      </c>
      <c r="S1082" s="132">
        <v>0</v>
      </c>
      <c r="T1082" s="133">
        <f>S1082*H1082</f>
        <v>0</v>
      </c>
      <c r="AR1082" s="134" t="s">
        <v>382</v>
      </c>
      <c r="AT1082" s="134" t="s">
        <v>347</v>
      </c>
      <c r="AU1082" s="134" t="s">
        <v>80</v>
      </c>
      <c r="AY1082" s="18" t="s">
        <v>153</v>
      </c>
      <c r="BE1082" s="135">
        <f>IF(N1082="základní",J1082,0)</f>
        <v>0</v>
      </c>
      <c r="BF1082" s="135">
        <f>IF(N1082="snížená",J1082,0)</f>
        <v>0</v>
      </c>
      <c r="BG1082" s="135">
        <f>IF(N1082="zákl. přenesená",J1082,0)</f>
        <v>0</v>
      </c>
      <c r="BH1082" s="135">
        <f>IF(N1082="sníž. přenesená",J1082,0)</f>
        <v>0</v>
      </c>
      <c r="BI1082" s="135">
        <f>IF(N1082="nulová",J1082,0)</f>
        <v>0</v>
      </c>
      <c r="BJ1082" s="18" t="s">
        <v>78</v>
      </c>
      <c r="BK1082" s="135">
        <f>ROUND(I1082*H1082,2)</f>
        <v>0</v>
      </c>
      <c r="BL1082" s="18" t="s">
        <v>272</v>
      </c>
      <c r="BM1082" s="134" t="s">
        <v>1918</v>
      </c>
    </row>
    <row r="1083" spans="2:65" s="12" customFormat="1" ht="20.399999999999999">
      <c r="B1083" s="140"/>
      <c r="D1083" s="141" t="s">
        <v>165</v>
      </c>
      <c r="E1083" s="142" t="s">
        <v>19</v>
      </c>
      <c r="F1083" s="143" t="s">
        <v>1919</v>
      </c>
      <c r="H1083" s="142" t="s">
        <v>19</v>
      </c>
      <c r="I1083" s="144"/>
      <c r="L1083" s="140"/>
      <c r="M1083" s="145"/>
      <c r="T1083" s="146"/>
      <c r="AT1083" s="142" t="s">
        <v>165</v>
      </c>
      <c r="AU1083" s="142" t="s">
        <v>80</v>
      </c>
      <c r="AV1083" s="12" t="s">
        <v>78</v>
      </c>
      <c r="AW1083" s="12" t="s">
        <v>33</v>
      </c>
      <c r="AX1083" s="12" t="s">
        <v>73</v>
      </c>
      <c r="AY1083" s="142" t="s">
        <v>153</v>
      </c>
    </row>
    <row r="1084" spans="2:65" s="13" customFormat="1">
      <c r="B1084" s="147"/>
      <c r="D1084" s="141" t="s">
        <v>165</v>
      </c>
      <c r="E1084" s="148" t="s">
        <v>19</v>
      </c>
      <c r="F1084" s="149" t="s">
        <v>1914</v>
      </c>
      <c r="H1084" s="150">
        <v>2</v>
      </c>
      <c r="I1084" s="151"/>
      <c r="L1084" s="147"/>
      <c r="M1084" s="152"/>
      <c r="T1084" s="153"/>
      <c r="AT1084" s="148" t="s">
        <v>165</v>
      </c>
      <c r="AU1084" s="148" t="s">
        <v>80</v>
      </c>
      <c r="AV1084" s="13" t="s">
        <v>80</v>
      </c>
      <c r="AW1084" s="13" t="s">
        <v>33</v>
      </c>
      <c r="AX1084" s="13" t="s">
        <v>78</v>
      </c>
      <c r="AY1084" s="148" t="s">
        <v>153</v>
      </c>
    </row>
    <row r="1085" spans="2:65" s="1" customFormat="1" ht="24.15" customHeight="1">
      <c r="B1085" s="33"/>
      <c r="C1085" s="161" t="s">
        <v>1920</v>
      </c>
      <c r="D1085" s="161" t="s">
        <v>347</v>
      </c>
      <c r="E1085" s="162" t="s">
        <v>1921</v>
      </c>
      <c r="F1085" s="163" t="s">
        <v>1922</v>
      </c>
      <c r="G1085" s="164" t="s">
        <v>237</v>
      </c>
      <c r="H1085" s="165">
        <v>3</v>
      </c>
      <c r="I1085" s="166"/>
      <c r="J1085" s="167">
        <f>ROUND(I1085*H1085,2)</f>
        <v>0</v>
      </c>
      <c r="K1085" s="163" t="s">
        <v>160</v>
      </c>
      <c r="L1085" s="168"/>
      <c r="M1085" s="169" t="s">
        <v>19</v>
      </c>
      <c r="N1085" s="170" t="s">
        <v>44</v>
      </c>
      <c r="P1085" s="132">
        <f>O1085*H1085</f>
        <v>0</v>
      </c>
      <c r="Q1085" s="132">
        <v>1.7500000000000002E-2</v>
      </c>
      <c r="R1085" s="132">
        <f>Q1085*H1085</f>
        <v>5.2500000000000005E-2</v>
      </c>
      <c r="S1085" s="132">
        <v>0</v>
      </c>
      <c r="T1085" s="133">
        <f>S1085*H1085</f>
        <v>0</v>
      </c>
      <c r="AR1085" s="134" t="s">
        <v>382</v>
      </c>
      <c r="AT1085" s="134" t="s">
        <v>347</v>
      </c>
      <c r="AU1085" s="134" t="s">
        <v>80</v>
      </c>
      <c r="AY1085" s="18" t="s">
        <v>153</v>
      </c>
      <c r="BE1085" s="135">
        <f>IF(N1085="základní",J1085,0)</f>
        <v>0</v>
      </c>
      <c r="BF1085" s="135">
        <f>IF(N1085="snížená",J1085,0)</f>
        <v>0</v>
      </c>
      <c r="BG1085" s="135">
        <f>IF(N1085="zákl. přenesená",J1085,0)</f>
        <v>0</v>
      </c>
      <c r="BH1085" s="135">
        <f>IF(N1085="sníž. přenesená",J1085,0)</f>
        <v>0</v>
      </c>
      <c r="BI1085" s="135">
        <f>IF(N1085="nulová",J1085,0)</f>
        <v>0</v>
      </c>
      <c r="BJ1085" s="18" t="s">
        <v>78</v>
      </c>
      <c r="BK1085" s="135">
        <f>ROUND(I1085*H1085,2)</f>
        <v>0</v>
      </c>
      <c r="BL1085" s="18" t="s">
        <v>272</v>
      </c>
      <c r="BM1085" s="134" t="s">
        <v>1923</v>
      </c>
    </row>
    <row r="1086" spans="2:65" s="12" customFormat="1" ht="20.399999999999999">
      <c r="B1086" s="140"/>
      <c r="D1086" s="141" t="s">
        <v>165</v>
      </c>
      <c r="E1086" s="142" t="s">
        <v>19</v>
      </c>
      <c r="F1086" s="143" t="s">
        <v>1919</v>
      </c>
      <c r="H1086" s="142" t="s">
        <v>19</v>
      </c>
      <c r="I1086" s="144"/>
      <c r="L1086" s="140"/>
      <c r="M1086" s="145"/>
      <c r="T1086" s="146"/>
      <c r="AT1086" s="142" t="s">
        <v>165</v>
      </c>
      <c r="AU1086" s="142" t="s">
        <v>80</v>
      </c>
      <c r="AV1086" s="12" t="s">
        <v>78</v>
      </c>
      <c r="AW1086" s="12" t="s">
        <v>33</v>
      </c>
      <c r="AX1086" s="12" t="s">
        <v>73</v>
      </c>
      <c r="AY1086" s="142" t="s">
        <v>153</v>
      </c>
    </row>
    <row r="1087" spans="2:65" s="13" customFormat="1">
      <c r="B1087" s="147"/>
      <c r="D1087" s="141" t="s">
        <v>165</v>
      </c>
      <c r="E1087" s="148" t="s">
        <v>19</v>
      </c>
      <c r="F1087" s="149" t="s">
        <v>1913</v>
      </c>
      <c r="H1087" s="150">
        <v>3</v>
      </c>
      <c r="I1087" s="151"/>
      <c r="L1087" s="147"/>
      <c r="M1087" s="152"/>
      <c r="T1087" s="153"/>
      <c r="AT1087" s="148" t="s">
        <v>165</v>
      </c>
      <c r="AU1087" s="148" t="s">
        <v>80</v>
      </c>
      <c r="AV1087" s="13" t="s">
        <v>80</v>
      </c>
      <c r="AW1087" s="13" t="s">
        <v>33</v>
      </c>
      <c r="AX1087" s="13" t="s">
        <v>78</v>
      </c>
      <c r="AY1087" s="148" t="s">
        <v>153</v>
      </c>
    </row>
    <row r="1088" spans="2:65" s="1" customFormat="1" ht="24.15" customHeight="1">
      <c r="B1088" s="33"/>
      <c r="C1088" s="161" t="s">
        <v>1924</v>
      </c>
      <c r="D1088" s="161" t="s">
        <v>347</v>
      </c>
      <c r="E1088" s="162" t="s">
        <v>1925</v>
      </c>
      <c r="F1088" s="163" t="s">
        <v>1926</v>
      </c>
      <c r="G1088" s="164" t="s">
        <v>237</v>
      </c>
      <c r="H1088" s="165">
        <v>1</v>
      </c>
      <c r="I1088" s="166"/>
      <c r="J1088" s="167">
        <f>ROUND(I1088*H1088,2)</f>
        <v>0</v>
      </c>
      <c r="K1088" s="163" t="s">
        <v>160</v>
      </c>
      <c r="L1088" s="168"/>
      <c r="M1088" s="169" t="s">
        <v>19</v>
      </c>
      <c r="N1088" s="170" t="s">
        <v>44</v>
      </c>
      <c r="P1088" s="132">
        <f>O1088*H1088</f>
        <v>0</v>
      </c>
      <c r="Q1088" s="132">
        <v>2.1000000000000001E-2</v>
      </c>
      <c r="R1088" s="132">
        <f>Q1088*H1088</f>
        <v>2.1000000000000001E-2</v>
      </c>
      <c r="S1088" s="132">
        <v>0</v>
      </c>
      <c r="T1088" s="133">
        <f>S1088*H1088</f>
        <v>0</v>
      </c>
      <c r="AR1088" s="134" t="s">
        <v>382</v>
      </c>
      <c r="AT1088" s="134" t="s">
        <v>347</v>
      </c>
      <c r="AU1088" s="134" t="s">
        <v>80</v>
      </c>
      <c r="AY1088" s="18" t="s">
        <v>153</v>
      </c>
      <c r="BE1088" s="135">
        <f>IF(N1088="základní",J1088,0)</f>
        <v>0</v>
      </c>
      <c r="BF1088" s="135">
        <f>IF(N1088="snížená",J1088,0)</f>
        <v>0</v>
      </c>
      <c r="BG1088" s="135">
        <f>IF(N1088="zákl. přenesená",J1088,0)</f>
        <v>0</v>
      </c>
      <c r="BH1088" s="135">
        <f>IF(N1088="sníž. přenesená",J1088,0)</f>
        <v>0</v>
      </c>
      <c r="BI1088" s="135">
        <f>IF(N1088="nulová",J1088,0)</f>
        <v>0</v>
      </c>
      <c r="BJ1088" s="18" t="s">
        <v>78</v>
      </c>
      <c r="BK1088" s="135">
        <f>ROUND(I1088*H1088,2)</f>
        <v>0</v>
      </c>
      <c r="BL1088" s="18" t="s">
        <v>272</v>
      </c>
      <c r="BM1088" s="134" t="s">
        <v>1927</v>
      </c>
    </row>
    <row r="1089" spans="2:65" s="12" customFormat="1" ht="20.399999999999999">
      <c r="B1089" s="140"/>
      <c r="D1089" s="141" t="s">
        <v>165</v>
      </c>
      <c r="E1089" s="142" t="s">
        <v>19</v>
      </c>
      <c r="F1089" s="143" t="s">
        <v>1919</v>
      </c>
      <c r="H1089" s="142" t="s">
        <v>19</v>
      </c>
      <c r="I1089" s="144"/>
      <c r="L1089" s="140"/>
      <c r="M1089" s="145"/>
      <c r="T1089" s="146"/>
      <c r="AT1089" s="142" t="s">
        <v>165</v>
      </c>
      <c r="AU1089" s="142" t="s">
        <v>80</v>
      </c>
      <c r="AV1089" s="12" t="s">
        <v>78</v>
      </c>
      <c r="AW1089" s="12" t="s">
        <v>33</v>
      </c>
      <c r="AX1089" s="12" t="s">
        <v>73</v>
      </c>
      <c r="AY1089" s="142" t="s">
        <v>153</v>
      </c>
    </row>
    <row r="1090" spans="2:65" s="13" customFormat="1">
      <c r="B1090" s="147"/>
      <c r="D1090" s="141" t="s">
        <v>165</v>
      </c>
      <c r="E1090" s="148" t="s">
        <v>19</v>
      </c>
      <c r="F1090" s="149" t="s">
        <v>1912</v>
      </c>
      <c r="H1090" s="150">
        <v>1</v>
      </c>
      <c r="I1090" s="151"/>
      <c r="L1090" s="147"/>
      <c r="M1090" s="152"/>
      <c r="T1090" s="153"/>
      <c r="AT1090" s="148" t="s">
        <v>165</v>
      </c>
      <c r="AU1090" s="148" t="s">
        <v>80</v>
      </c>
      <c r="AV1090" s="13" t="s">
        <v>80</v>
      </c>
      <c r="AW1090" s="13" t="s">
        <v>33</v>
      </c>
      <c r="AX1090" s="13" t="s">
        <v>78</v>
      </c>
      <c r="AY1090" s="148" t="s">
        <v>153</v>
      </c>
    </row>
    <row r="1091" spans="2:65" s="1" customFormat="1" ht="24.15" customHeight="1">
      <c r="B1091" s="33"/>
      <c r="C1091" s="123" t="s">
        <v>1928</v>
      </c>
      <c r="D1091" s="123" t="s">
        <v>156</v>
      </c>
      <c r="E1091" s="124" t="s">
        <v>1929</v>
      </c>
      <c r="F1091" s="125" t="s">
        <v>1930</v>
      </c>
      <c r="G1091" s="126" t="s">
        <v>237</v>
      </c>
      <c r="H1091" s="127">
        <v>6</v>
      </c>
      <c r="I1091" s="128"/>
      <c r="J1091" s="129">
        <f>ROUND(I1091*H1091,2)</f>
        <v>0</v>
      </c>
      <c r="K1091" s="125" t="s">
        <v>160</v>
      </c>
      <c r="L1091" s="33"/>
      <c r="M1091" s="130" t="s">
        <v>19</v>
      </c>
      <c r="N1091" s="131" t="s">
        <v>44</v>
      </c>
      <c r="P1091" s="132">
        <f>O1091*H1091</f>
        <v>0</v>
      </c>
      <c r="Q1091" s="132">
        <v>0</v>
      </c>
      <c r="R1091" s="132">
        <f>Q1091*H1091</f>
        <v>0</v>
      </c>
      <c r="S1091" s="132">
        <v>4.4999999999999999E-4</v>
      </c>
      <c r="T1091" s="133">
        <f>S1091*H1091</f>
        <v>2.7000000000000001E-3</v>
      </c>
      <c r="AR1091" s="134" t="s">
        <v>272</v>
      </c>
      <c r="AT1091" s="134" t="s">
        <v>156</v>
      </c>
      <c r="AU1091" s="134" t="s">
        <v>80</v>
      </c>
      <c r="AY1091" s="18" t="s">
        <v>153</v>
      </c>
      <c r="BE1091" s="135">
        <f>IF(N1091="základní",J1091,0)</f>
        <v>0</v>
      </c>
      <c r="BF1091" s="135">
        <f>IF(N1091="snížená",J1091,0)</f>
        <v>0</v>
      </c>
      <c r="BG1091" s="135">
        <f>IF(N1091="zákl. přenesená",J1091,0)</f>
        <v>0</v>
      </c>
      <c r="BH1091" s="135">
        <f>IF(N1091="sníž. přenesená",J1091,0)</f>
        <v>0</v>
      </c>
      <c r="BI1091" s="135">
        <f>IF(N1091="nulová",J1091,0)</f>
        <v>0</v>
      </c>
      <c r="BJ1091" s="18" t="s">
        <v>78</v>
      </c>
      <c r="BK1091" s="135">
        <f>ROUND(I1091*H1091,2)</f>
        <v>0</v>
      </c>
      <c r="BL1091" s="18" t="s">
        <v>272</v>
      </c>
      <c r="BM1091" s="134" t="s">
        <v>1931</v>
      </c>
    </row>
    <row r="1092" spans="2:65" s="1" customFormat="1">
      <c r="B1092" s="33"/>
      <c r="D1092" s="136" t="s">
        <v>163</v>
      </c>
      <c r="F1092" s="137" t="s">
        <v>1932</v>
      </c>
      <c r="I1092" s="138"/>
      <c r="L1092" s="33"/>
      <c r="M1092" s="139"/>
      <c r="T1092" s="54"/>
      <c r="AT1092" s="18" t="s">
        <v>163</v>
      </c>
      <c r="AU1092" s="18" t="s">
        <v>80</v>
      </c>
    </row>
    <row r="1093" spans="2:65" s="12" customFormat="1">
      <c r="B1093" s="140"/>
      <c r="D1093" s="141" t="s">
        <v>165</v>
      </c>
      <c r="E1093" s="142" t="s">
        <v>19</v>
      </c>
      <c r="F1093" s="143" t="s">
        <v>1933</v>
      </c>
      <c r="H1093" s="142" t="s">
        <v>19</v>
      </c>
      <c r="I1093" s="144"/>
      <c r="L1093" s="140"/>
      <c r="M1093" s="145"/>
      <c r="T1093" s="146"/>
      <c r="AT1093" s="142" t="s">
        <v>165</v>
      </c>
      <c r="AU1093" s="142" t="s">
        <v>80</v>
      </c>
      <c r="AV1093" s="12" t="s">
        <v>78</v>
      </c>
      <c r="AW1093" s="12" t="s">
        <v>33</v>
      </c>
      <c r="AX1093" s="12" t="s">
        <v>73</v>
      </c>
      <c r="AY1093" s="142" t="s">
        <v>153</v>
      </c>
    </row>
    <row r="1094" spans="2:65" s="13" customFormat="1">
      <c r="B1094" s="147"/>
      <c r="D1094" s="141" t="s">
        <v>165</v>
      </c>
      <c r="E1094" s="148" t="s">
        <v>19</v>
      </c>
      <c r="F1094" s="149" t="s">
        <v>1912</v>
      </c>
      <c r="H1094" s="150">
        <v>1</v>
      </c>
      <c r="I1094" s="151"/>
      <c r="L1094" s="147"/>
      <c r="M1094" s="152"/>
      <c r="T1094" s="153"/>
      <c r="AT1094" s="148" t="s">
        <v>165</v>
      </c>
      <c r="AU1094" s="148" t="s">
        <v>80</v>
      </c>
      <c r="AV1094" s="13" t="s">
        <v>80</v>
      </c>
      <c r="AW1094" s="13" t="s">
        <v>33</v>
      </c>
      <c r="AX1094" s="13" t="s">
        <v>73</v>
      </c>
      <c r="AY1094" s="148" t="s">
        <v>153</v>
      </c>
    </row>
    <row r="1095" spans="2:65" s="13" customFormat="1">
      <c r="B1095" s="147"/>
      <c r="D1095" s="141" t="s">
        <v>165</v>
      </c>
      <c r="E1095" s="148" t="s">
        <v>19</v>
      </c>
      <c r="F1095" s="149" t="s">
        <v>1913</v>
      </c>
      <c r="H1095" s="150">
        <v>3</v>
      </c>
      <c r="I1095" s="151"/>
      <c r="L1095" s="147"/>
      <c r="M1095" s="152"/>
      <c r="T1095" s="153"/>
      <c r="AT1095" s="148" t="s">
        <v>165</v>
      </c>
      <c r="AU1095" s="148" t="s">
        <v>80</v>
      </c>
      <c r="AV1095" s="13" t="s">
        <v>80</v>
      </c>
      <c r="AW1095" s="13" t="s">
        <v>33</v>
      </c>
      <c r="AX1095" s="13" t="s">
        <v>73</v>
      </c>
      <c r="AY1095" s="148" t="s">
        <v>153</v>
      </c>
    </row>
    <row r="1096" spans="2:65" s="13" customFormat="1">
      <c r="B1096" s="147"/>
      <c r="D1096" s="141" t="s">
        <v>165</v>
      </c>
      <c r="E1096" s="148" t="s">
        <v>19</v>
      </c>
      <c r="F1096" s="149" t="s">
        <v>1914</v>
      </c>
      <c r="H1096" s="150">
        <v>2</v>
      </c>
      <c r="I1096" s="151"/>
      <c r="L1096" s="147"/>
      <c r="M1096" s="152"/>
      <c r="T1096" s="153"/>
      <c r="AT1096" s="148" t="s">
        <v>165</v>
      </c>
      <c r="AU1096" s="148" t="s">
        <v>80</v>
      </c>
      <c r="AV1096" s="13" t="s">
        <v>80</v>
      </c>
      <c r="AW1096" s="13" t="s">
        <v>33</v>
      </c>
      <c r="AX1096" s="13" t="s">
        <v>73</v>
      </c>
      <c r="AY1096" s="148" t="s">
        <v>153</v>
      </c>
    </row>
    <row r="1097" spans="2:65" s="14" customFormat="1">
      <c r="B1097" s="154"/>
      <c r="D1097" s="141" t="s">
        <v>165</v>
      </c>
      <c r="E1097" s="155" t="s">
        <v>19</v>
      </c>
      <c r="F1097" s="156" t="s">
        <v>182</v>
      </c>
      <c r="H1097" s="157">
        <v>6</v>
      </c>
      <c r="I1097" s="158"/>
      <c r="L1097" s="154"/>
      <c r="M1097" s="159"/>
      <c r="T1097" s="160"/>
      <c r="AT1097" s="155" t="s">
        <v>165</v>
      </c>
      <c r="AU1097" s="155" t="s">
        <v>80</v>
      </c>
      <c r="AV1097" s="14" t="s">
        <v>161</v>
      </c>
      <c r="AW1097" s="14" t="s">
        <v>33</v>
      </c>
      <c r="AX1097" s="14" t="s">
        <v>78</v>
      </c>
      <c r="AY1097" s="155" t="s">
        <v>153</v>
      </c>
    </row>
    <row r="1098" spans="2:65" s="1" customFormat="1" ht="16.5" customHeight="1">
      <c r="B1098" s="33"/>
      <c r="C1098" s="123" t="s">
        <v>1934</v>
      </c>
      <c r="D1098" s="123" t="s">
        <v>156</v>
      </c>
      <c r="E1098" s="124" t="s">
        <v>1935</v>
      </c>
      <c r="F1098" s="125" t="s">
        <v>1936</v>
      </c>
      <c r="G1098" s="126" t="s">
        <v>397</v>
      </c>
      <c r="H1098" s="127">
        <v>2.4500000000000002</v>
      </c>
      <c r="I1098" s="128"/>
      <c r="J1098" s="129">
        <f>ROUND(I1098*H1098,2)</f>
        <v>0</v>
      </c>
      <c r="K1098" s="125" t="s">
        <v>160</v>
      </c>
      <c r="L1098" s="33"/>
      <c r="M1098" s="130" t="s">
        <v>19</v>
      </c>
      <c r="N1098" s="131" t="s">
        <v>44</v>
      </c>
      <c r="P1098" s="132">
        <f>O1098*H1098</f>
        <v>0</v>
      </c>
      <c r="Q1098" s="132">
        <v>0</v>
      </c>
      <c r="R1098" s="132">
        <f>Q1098*H1098</f>
        <v>0</v>
      </c>
      <c r="S1098" s="132">
        <v>2E-3</v>
      </c>
      <c r="T1098" s="133">
        <f>S1098*H1098</f>
        <v>4.9000000000000007E-3</v>
      </c>
      <c r="AR1098" s="134" t="s">
        <v>272</v>
      </c>
      <c r="AT1098" s="134" t="s">
        <v>156</v>
      </c>
      <c r="AU1098" s="134" t="s">
        <v>80</v>
      </c>
      <c r="AY1098" s="18" t="s">
        <v>153</v>
      </c>
      <c r="BE1098" s="135">
        <f>IF(N1098="základní",J1098,0)</f>
        <v>0</v>
      </c>
      <c r="BF1098" s="135">
        <f>IF(N1098="snížená",J1098,0)</f>
        <v>0</v>
      </c>
      <c r="BG1098" s="135">
        <f>IF(N1098="zákl. přenesená",J1098,0)</f>
        <v>0</v>
      </c>
      <c r="BH1098" s="135">
        <f>IF(N1098="sníž. přenesená",J1098,0)</f>
        <v>0</v>
      </c>
      <c r="BI1098" s="135">
        <f>IF(N1098="nulová",J1098,0)</f>
        <v>0</v>
      </c>
      <c r="BJ1098" s="18" t="s">
        <v>78</v>
      </c>
      <c r="BK1098" s="135">
        <f>ROUND(I1098*H1098,2)</f>
        <v>0</v>
      </c>
      <c r="BL1098" s="18" t="s">
        <v>272</v>
      </c>
      <c r="BM1098" s="134" t="s">
        <v>1937</v>
      </c>
    </row>
    <row r="1099" spans="2:65" s="1" customFormat="1">
      <c r="B1099" s="33"/>
      <c r="D1099" s="136" t="s">
        <v>163</v>
      </c>
      <c r="F1099" s="137" t="s">
        <v>1938</v>
      </c>
      <c r="I1099" s="138"/>
      <c r="L1099" s="33"/>
      <c r="M1099" s="139"/>
      <c r="T1099" s="54"/>
      <c r="AT1099" s="18" t="s">
        <v>163</v>
      </c>
      <c r="AU1099" s="18" t="s">
        <v>80</v>
      </c>
    </row>
    <row r="1100" spans="2:65" s="12" customFormat="1">
      <c r="B1100" s="140"/>
      <c r="D1100" s="141" t="s">
        <v>165</v>
      </c>
      <c r="E1100" s="142" t="s">
        <v>19</v>
      </c>
      <c r="F1100" s="143" t="s">
        <v>509</v>
      </c>
      <c r="H1100" s="142" t="s">
        <v>19</v>
      </c>
      <c r="I1100" s="144"/>
      <c r="L1100" s="140"/>
      <c r="M1100" s="145"/>
      <c r="T1100" s="146"/>
      <c r="AT1100" s="142" t="s">
        <v>165</v>
      </c>
      <c r="AU1100" s="142" t="s">
        <v>80</v>
      </c>
      <c r="AV1100" s="12" t="s">
        <v>78</v>
      </c>
      <c r="AW1100" s="12" t="s">
        <v>33</v>
      </c>
      <c r="AX1100" s="12" t="s">
        <v>73</v>
      </c>
      <c r="AY1100" s="142" t="s">
        <v>153</v>
      </c>
    </row>
    <row r="1101" spans="2:65" s="13" customFormat="1">
      <c r="B1101" s="147"/>
      <c r="D1101" s="141" t="s">
        <v>165</v>
      </c>
      <c r="E1101" s="148" t="s">
        <v>19</v>
      </c>
      <c r="F1101" s="149" t="s">
        <v>1939</v>
      </c>
      <c r="H1101" s="150">
        <v>2.4500000000000002</v>
      </c>
      <c r="I1101" s="151"/>
      <c r="L1101" s="147"/>
      <c r="M1101" s="152"/>
      <c r="T1101" s="153"/>
      <c r="AT1101" s="148" t="s">
        <v>165</v>
      </c>
      <c r="AU1101" s="148" t="s">
        <v>80</v>
      </c>
      <c r="AV1101" s="13" t="s">
        <v>80</v>
      </c>
      <c r="AW1101" s="13" t="s">
        <v>33</v>
      </c>
      <c r="AX1101" s="13" t="s">
        <v>78</v>
      </c>
      <c r="AY1101" s="148" t="s">
        <v>153</v>
      </c>
    </row>
    <row r="1102" spans="2:65" s="1" customFormat="1" ht="24.15" customHeight="1">
      <c r="B1102" s="33"/>
      <c r="C1102" s="123" t="s">
        <v>1940</v>
      </c>
      <c r="D1102" s="123" t="s">
        <v>156</v>
      </c>
      <c r="E1102" s="124" t="s">
        <v>1941</v>
      </c>
      <c r="F1102" s="125" t="s">
        <v>1942</v>
      </c>
      <c r="G1102" s="126" t="s">
        <v>237</v>
      </c>
      <c r="H1102" s="127">
        <v>7</v>
      </c>
      <c r="I1102" s="128"/>
      <c r="J1102" s="129">
        <f>ROUND(I1102*H1102,2)</f>
        <v>0</v>
      </c>
      <c r="K1102" s="125" t="s">
        <v>160</v>
      </c>
      <c r="L1102" s="33"/>
      <c r="M1102" s="130" t="s">
        <v>19</v>
      </c>
      <c r="N1102" s="131" t="s">
        <v>44</v>
      </c>
      <c r="P1102" s="132">
        <f>O1102*H1102</f>
        <v>0</v>
      </c>
      <c r="Q1102" s="132">
        <v>0</v>
      </c>
      <c r="R1102" s="132">
        <f>Q1102*H1102</f>
        <v>0</v>
      </c>
      <c r="S1102" s="132">
        <v>2.4E-2</v>
      </c>
      <c r="T1102" s="133">
        <f>S1102*H1102</f>
        <v>0.16800000000000001</v>
      </c>
      <c r="AR1102" s="134" t="s">
        <v>272</v>
      </c>
      <c r="AT1102" s="134" t="s">
        <v>156</v>
      </c>
      <c r="AU1102" s="134" t="s">
        <v>80</v>
      </c>
      <c r="AY1102" s="18" t="s">
        <v>153</v>
      </c>
      <c r="BE1102" s="135">
        <f>IF(N1102="základní",J1102,0)</f>
        <v>0</v>
      </c>
      <c r="BF1102" s="135">
        <f>IF(N1102="snížená",J1102,0)</f>
        <v>0</v>
      </c>
      <c r="BG1102" s="135">
        <f>IF(N1102="zákl. přenesená",J1102,0)</f>
        <v>0</v>
      </c>
      <c r="BH1102" s="135">
        <f>IF(N1102="sníž. přenesená",J1102,0)</f>
        <v>0</v>
      </c>
      <c r="BI1102" s="135">
        <f>IF(N1102="nulová",J1102,0)</f>
        <v>0</v>
      </c>
      <c r="BJ1102" s="18" t="s">
        <v>78</v>
      </c>
      <c r="BK1102" s="135">
        <f>ROUND(I1102*H1102,2)</f>
        <v>0</v>
      </c>
      <c r="BL1102" s="18" t="s">
        <v>272</v>
      </c>
      <c r="BM1102" s="134" t="s">
        <v>1943</v>
      </c>
    </row>
    <row r="1103" spans="2:65" s="1" customFormat="1">
      <c r="B1103" s="33"/>
      <c r="D1103" s="136" t="s">
        <v>163</v>
      </c>
      <c r="F1103" s="137" t="s">
        <v>1944</v>
      </c>
      <c r="I1103" s="138"/>
      <c r="L1103" s="33"/>
      <c r="M1103" s="139"/>
      <c r="T1103" s="54"/>
      <c r="AT1103" s="18" t="s">
        <v>163</v>
      </c>
      <c r="AU1103" s="18" t="s">
        <v>80</v>
      </c>
    </row>
    <row r="1104" spans="2:65" s="12" customFormat="1">
      <c r="B1104" s="140"/>
      <c r="D1104" s="141" t="s">
        <v>165</v>
      </c>
      <c r="E1104" s="142" t="s">
        <v>19</v>
      </c>
      <c r="F1104" s="143" t="s">
        <v>1945</v>
      </c>
      <c r="H1104" s="142" t="s">
        <v>19</v>
      </c>
      <c r="I1104" s="144"/>
      <c r="L1104" s="140"/>
      <c r="M1104" s="145"/>
      <c r="T1104" s="146"/>
      <c r="AT1104" s="142" t="s">
        <v>165</v>
      </c>
      <c r="AU1104" s="142" t="s">
        <v>80</v>
      </c>
      <c r="AV1104" s="12" t="s">
        <v>78</v>
      </c>
      <c r="AW1104" s="12" t="s">
        <v>33</v>
      </c>
      <c r="AX1104" s="12" t="s">
        <v>73</v>
      </c>
      <c r="AY1104" s="142" t="s">
        <v>153</v>
      </c>
    </row>
    <row r="1105" spans="2:65" s="13" customFormat="1">
      <c r="B1105" s="147"/>
      <c r="D1105" s="141" t="s">
        <v>165</v>
      </c>
      <c r="E1105" s="148" t="s">
        <v>19</v>
      </c>
      <c r="F1105" s="149" t="s">
        <v>1946</v>
      </c>
      <c r="H1105" s="150">
        <v>3</v>
      </c>
      <c r="I1105" s="151"/>
      <c r="L1105" s="147"/>
      <c r="M1105" s="152"/>
      <c r="T1105" s="153"/>
      <c r="AT1105" s="148" t="s">
        <v>165</v>
      </c>
      <c r="AU1105" s="148" t="s">
        <v>80</v>
      </c>
      <c r="AV1105" s="13" t="s">
        <v>80</v>
      </c>
      <c r="AW1105" s="13" t="s">
        <v>33</v>
      </c>
      <c r="AX1105" s="13" t="s">
        <v>73</v>
      </c>
      <c r="AY1105" s="148" t="s">
        <v>153</v>
      </c>
    </row>
    <row r="1106" spans="2:65" s="13" customFormat="1">
      <c r="B1106" s="147"/>
      <c r="D1106" s="141" t="s">
        <v>165</v>
      </c>
      <c r="E1106" s="148" t="s">
        <v>19</v>
      </c>
      <c r="F1106" s="149" t="s">
        <v>1947</v>
      </c>
      <c r="H1106" s="150">
        <v>3</v>
      </c>
      <c r="I1106" s="151"/>
      <c r="L1106" s="147"/>
      <c r="M1106" s="152"/>
      <c r="T1106" s="153"/>
      <c r="AT1106" s="148" t="s">
        <v>165</v>
      </c>
      <c r="AU1106" s="148" t="s">
        <v>80</v>
      </c>
      <c r="AV1106" s="13" t="s">
        <v>80</v>
      </c>
      <c r="AW1106" s="13" t="s">
        <v>33</v>
      </c>
      <c r="AX1106" s="13" t="s">
        <v>73</v>
      </c>
      <c r="AY1106" s="148" t="s">
        <v>153</v>
      </c>
    </row>
    <row r="1107" spans="2:65" s="13" customFormat="1">
      <c r="B1107" s="147"/>
      <c r="D1107" s="141" t="s">
        <v>165</v>
      </c>
      <c r="E1107" s="148" t="s">
        <v>19</v>
      </c>
      <c r="F1107" s="149" t="s">
        <v>1948</v>
      </c>
      <c r="H1107" s="150">
        <v>1</v>
      </c>
      <c r="I1107" s="151"/>
      <c r="L1107" s="147"/>
      <c r="M1107" s="152"/>
      <c r="T1107" s="153"/>
      <c r="AT1107" s="148" t="s">
        <v>165</v>
      </c>
      <c r="AU1107" s="148" t="s">
        <v>80</v>
      </c>
      <c r="AV1107" s="13" t="s">
        <v>80</v>
      </c>
      <c r="AW1107" s="13" t="s">
        <v>33</v>
      </c>
      <c r="AX1107" s="13" t="s">
        <v>73</v>
      </c>
      <c r="AY1107" s="148" t="s">
        <v>153</v>
      </c>
    </row>
    <row r="1108" spans="2:65" s="14" customFormat="1">
      <c r="B1108" s="154"/>
      <c r="D1108" s="141" t="s">
        <v>165</v>
      </c>
      <c r="E1108" s="155" t="s">
        <v>19</v>
      </c>
      <c r="F1108" s="156" t="s">
        <v>182</v>
      </c>
      <c r="H1108" s="157">
        <v>7</v>
      </c>
      <c r="I1108" s="158"/>
      <c r="L1108" s="154"/>
      <c r="M1108" s="159"/>
      <c r="T1108" s="160"/>
      <c r="AT1108" s="155" t="s">
        <v>165</v>
      </c>
      <c r="AU1108" s="155" t="s">
        <v>80</v>
      </c>
      <c r="AV1108" s="14" t="s">
        <v>161</v>
      </c>
      <c r="AW1108" s="14" t="s">
        <v>33</v>
      </c>
      <c r="AX1108" s="14" t="s">
        <v>78</v>
      </c>
      <c r="AY1108" s="155" t="s">
        <v>153</v>
      </c>
    </row>
    <row r="1109" spans="2:65" s="1" customFormat="1" ht="55.5" customHeight="1">
      <c r="B1109" s="33"/>
      <c r="C1109" s="123" t="s">
        <v>1949</v>
      </c>
      <c r="D1109" s="123" t="s">
        <v>156</v>
      </c>
      <c r="E1109" s="124" t="s">
        <v>1950</v>
      </c>
      <c r="F1109" s="125" t="s">
        <v>1951</v>
      </c>
      <c r="G1109" s="126" t="s">
        <v>1410</v>
      </c>
      <c r="H1109" s="171"/>
      <c r="I1109" s="128"/>
      <c r="J1109" s="129">
        <f>ROUND(I1109*H1109,2)</f>
        <v>0</v>
      </c>
      <c r="K1109" s="125" t="s">
        <v>160</v>
      </c>
      <c r="L1109" s="33"/>
      <c r="M1109" s="130" t="s">
        <v>19</v>
      </c>
      <c r="N1109" s="131" t="s">
        <v>44</v>
      </c>
      <c r="P1109" s="132">
        <f>O1109*H1109</f>
        <v>0</v>
      </c>
      <c r="Q1109" s="132">
        <v>0</v>
      </c>
      <c r="R1109" s="132">
        <f>Q1109*H1109</f>
        <v>0</v>
      </c>
      <c r="S1109" s="132">
        <v>0</v>
      </c>
      <c r="T1109" s="133">
        <f>S1109*H1109</f>
        <v>0</v>
      </c>
      <c r="AR1109" s="134" t="s">
        <v>272</v>
      </c>
      <c r="AT1109" s="134" t="s">
        <v>156</v>
      </c>
      <c r="AU1109" s="134" t="s">
        <v>80</v>
      </c>
      <c r="AY1109" s="18" t="s">
        <v>153</v>
      </c>
      <c r="BE1109" s="135">
        <f>IF(N1109="základní",J1109,0)</f>
        <v>0</v>
      </c>
      <c r="BF1109" s="135">
        <f>IF(N1109="snížená",J1109,0)</f>
        <v>0</v>
      </c>
      <c r="BG1109" s="135">
        <f>IF(N1109="zákl. přenesená",J1109,0)</f>
        <v>0</v>
      </c>
      <c r="BH1109" s="135">
        <f>IF(N1109="sníž. přenesená",J1109,0)</f>
        <v>0</v>
      </c>
      <c r="BI1109" s="135">
        <f>IF(N1109="nulová",J1109,0)</f>
        <v>0</v>
      </c>
      <c r="BJ1109" s="18" t="s">
        <v>78</v>
      </c>
      <c r="BK1109" s="135">
        <f>ROUND(I1109*H1109,2)</f>
        <v>0</v>
      </c>
      <c r="BL1109" s="18" t="s">
        <v>272</v>
      </c>
      <c r="BM1109" s="134" t="s">
        <v>1952</v>
      </c>
    </row>
    <row r="1110" spans="2:65" s="1" customFormat="1">
      <c r="B1110" s="33"/>
      <c r="D1110" s="136" t="s">
        <v>163</v>
      </c>
      <c r="F1110" s="137" t="s">
        <v>1953</v>
      </c>
      <c r="I1110" s="138"/>
      <c r="L1110" s="33"/>
      <c r="M1110" s="139"/>
      <c r="T1110" s="54"/>
      <c r="AT1110" s="18" t="s">
        <v>163</v>
      </c>
      <c r="AU1110" s="18" t="s">
        <v>80</v>
      </c>
    </row>
    <row r="1111" spans="2:65" s="11" customFormat="1" ht="22.95" customHeight="1">
      <c r="B1111" s="111"/>
      <c r="D1111" s="112" t="s">
        <v>72</v>
      </c>
      <c r="E1111" s="121" t="s">
        <v>1954</v>
      </c>
      <c r="F1111" s="121" t="s">
        <v>1955</v>
      </c>
      <c r="I1111" s="114"/>
      <c r="J1111" s="122">
        <f>BK1111</f>
        <v>0</v>
      </c>
      <c r="L1111" s="111"/>
      <c r="M1111" s="116"/>
      <c r="P1111" s="117">
        <f>SUM(P1112:P1147)</f>
        <v>0</v>
      </c>
      <c r="R1111" s="117">
        <f>SUM(R1112:R1147)</f>
        <v>0.12013538000000001</v>
      </c>
      <c r="T1111" s="118">
        <f>SUM(T1112:T1147)</f>
        <v>0</v>
      </c>
      <c r="AR1111" s="112" t="s">
        <v>80</v>
      </c>
      <c r="AT1111" s="119" t="s">
        <v>72</v>
      </c>
      <c r="AU1111" s="119" t="s">
        <v>78</v>
      </c>
      <c r="AY1111" s="112" t="s">
        <v>153</v>
      </c>
      <c r="BK1111" s="120">
        <f>SUM(BK1112:BK1147)</f>
        <v>0</v>
      </c>
    </row>
    <row r="1112" spans="2:65" s="1" customFormat="1" ht="24.15" customHeight="1">
      <c r="B1112" s="33"/>
      <c r="C1112" s="123" t="s">
        <v>1956</v>
      </c>
      <c r="D1112" s="123" t="s">
        <v>156</v>
      </c>
      <c r="E1112" s="124" t="s">
        <v>1957</v>
      </c>
      <c r="F1112" s="125" t="s">
        <v>1958</v>
      </c>
      <c r="G1112" s="126" t="s">
        <v>237</v>
      </c>
      <c r="H1112" s="127">
        <v>1</v>
      </c>
      <c r="I1112" s="128"/>
      <c r="J1112" s="129">
        <f>ROUND(I1112*H1112,2)</f>
        <v>0</v>
      </c>
      <c r="K1112" s="125" t="s">
        <v>160</v>
      </c>
      <c r="L1112" s="33"/>
      <c r="M1112" s="130" t="s">
        <v>19</v>
      </c>
      <c r="N1112" s="131" t="s">
        <v>44</v>
      </c>
      <c r="P1112" s="132">
        <f>O1112*H1112</f>
        <v>0</v>
      </c>
      <c r="Q1112" s="132">
        <v>0</v>
      </c>
      <c r="R1112" s="132">
        <f>Q1112*H1112</f>
        <v>0</v>
      </c>
      <c r="S1112" s="132">
        <v>0</v>
      </c>
      <c r="T1112" s="133">
        <f>S1112*H1112</f>
        <v>0</v>
      </c>
      <c r="AR1112" s="134" t="s">
        <v>272</v>
      </c>
      <c r="AT1112" s="134" t="s">
        <v>156</v>
      </c>
      <c r="AU1112" s="134" t="s">
        <v>80</v>
      </c>
      <c r="AY1112" s="18" t="s">
        <v>153</v>
      </c>
      <c r="BE1112" s="135">
        <f>IF(N1112="základní",J1112,0)</f>
        <v>0</v>
      </c>
      <c r="BF1112" s="135">
        <f>IF(N1112="snížená",J1112,0)</f>
        <v>0</v>
      </c>
      <c r="BG1112" s="135">
        <f>IF(N1112="zákl. přenesená",J1112,0)</f>
        <v>0</v>
      </c>
      <c r="BH1112" s="135">
        <f>IF(N1112="sníž. přenesená",J1112,0)</f>
        <v>0</v>
      </c>
      <c r="BI1112" s="135">
        <f>IF(N1112="nulová",J1112,0)</f>
        <v>0</v>
      </c>
      <c r="BJ1112" s="18" t="s">
        <v>78</v>
      </c>
      <c r="BK1112" s="135">
        <f>ROUND(I1112*H1112,2)</f>
        <v>0</v>
      </c>
      <c r="BL1112" s="18" t="s">
        <v>272</v>
      </c>
      <c r="BM1112" s="134" t="s">
        <v>1959</v>
      </c>
    </row>
    <row r="1113" spans="2:65" s="1" customFormat="1">
      <c r="B1113" s="33"/>
      <c r="D1113" s="136" t="s">
        <v>163</v>
      </c>
      <c r="F1113" s="137" t="s">
        <v>1960</v>
      </c>
      <c r="I1113" s="138"/>
      <c r="L1113" s="33"/>
      <c r="M1113" s="139"/>
      <c r="T1113" s="54"/>
      <c r="AT1113" s="18" t="s">
        <v>163</v>
      </c>
      <c r="AU1113" s="18" t="s">
        <v>80</v>
      </c>
    </row>
    <row r="1114" spans="2:65" s="12" customFormat="1">
      <c r="B1114" s="140"/>
      <c r="D1114" s="141" t="s">
        <v>165</v>
      </c>
      <c r="E1114" s="142" t="s">
        <v>19</v>
      </c>
      <c r="F1114" s="143" t="s">
        <v>1961</v>
      </c>
      <c r="H1114" s="142" t="s">
        <v>19</v>
      </c>
      <c r="I1114" s="144"/>
      <c r="L1114" s="140"/>
      <c r="M1114" s="145"/>
      <c r="T1114" s="146"/>
      <c r="AT1114" s="142" t="s">
        <v>165</v>
      </c>
      <c r="AU1114" s="142" t="s">
        <v>80</v>
      </c>
      <c r="AV1114" s="12" t="s">
        <v>78</v>
      </c>
      <c r="AW1114" s="12" t="s">
        <v>33</v>
      </c>
      <c r="AX1114" s="12" t="s">
        <v>73</v>
      </c>
      <c r="AY1114" s="142" t="s">
        <v>153</v>
      </c>
    </row>
    <row r="1115" spans="2:65" s="13" customFormat="1">
      <c r="B1115" s="147"/>
      <c r="D1115" s="141" t="s">
        <v>165</v>
      </c>
      <c r="E1115" s="148" t="s">
        <v>19</v>
      </c>
      <c r="F1115" s="149" t="s">
        <v>78</v>
      </c>
      <c r="H1115" s="150">
        <v>1</v>
      </c>
      <c r="I1115" s="151"/>
      <c r="L1115" s="147"/>
      <c r="M1115" s="152"/>
      <c r="T1115" s="153"/>
      <c r="AT1115" s="148" t="s">
        <v>165</v>
      </c>
      <c r="AU1115" s="148" t="s">
        <v>80</v>
      </c>
      <c r="AV1115" s="13" t="s">
        <v>80</v>
      </c>
      <c r="AW1115" s="13" t="s">
        <v>33</v>
      </c>
      <c r="AX1115" s="13" t="s">
        <v>78</v>
      </c>
      <c r="AY1115" s="148" t="s">
        <v>153</v>
      </c>
    </row>
    <row r="1116" spans="2:65" s="1" customFormat="1" ht="24.15" customHeight="1">
      <c r="B1116" s="33"/>
      <c r="C1116" s="161" t="s">
        <v>1962</v>
      </c>
      <c r="D1116" s="161" t="s">
        <v>347</v>
      </c>
      <c r="E1116" s="162" t="s">
        <v>1963</v>
      </c>
      <c r="F1116" s="163" t="s">
        <v>1964</v>
      </c>
      <c r="G1116" s="164" t="s">
        <v>237</v>
      </c>
      <c r="H1116" s="165">
        <v>1</v>
      </c>
      <c r="I1116" s="166"/>
      <c r="J1116" s="167">
        <f>ROUND(I1116*H1116,2)</f>
        <v>0</v>
      </c>
      <c r="K1116" s="163" t="s">
        <v>160</v>
      </c>
      <c r="L1116" s="168"/>
      <c r="M1116" s="169" t="s">
        <v>19</v>
      </c>
      <c r="N1116" s="170" t="s">
        <v>44</v>
      </c>
      <c r="P1116" s="132">
        <f>O1116*H1116</f>
        <v>0</v>
      </c>
      <c r="Q1116" s="132">
        <v>7.5999999999999998E-2</v>
      </c>
      <c r="R1116" s="132">
        <f>Q1116*H1116</f>
        <v>7.5999999999999998E-2</v>
      </c>
      <c r="S1116" s="132">
        <v>0</v>
      </c>
      <c r="T1116" s="133">
        <f>S1116*H1116</f>
        <v>0</v>
      </c>
      <c r="AR1116" s="134" t="s">
        <v>212</v>
      </c>
      <c r="AT1116" s="134" t="s">
        <v>347</v>
      </c>
      <c r="AU1116" s="134" t="s">
        <v>80</v>
      </c>
      <c r="AY1116" s="18" t="s">
        <v>153</v>
      </c>
      <c r="BE1116" s="135">
        <f>IF(N1116="základní",J1116,0)</f>
        <v>0</v>
      </c>
      <c r="BF1116" s="135">
        <f>IF(N1116="snížená",J1116,0)</f>
        <v>0</v>
      </c>
      <c r="BG1116" s="135">
        <f>IF(N1116="zákl. přenesená",J1116,0)</f>
        <v>0</v>
      </c>
      <c r="BH1116" s="135">
        <f>IF(N1116="sníž. přenesená",J1116,0)</f>
        <v>0</v>
      </c>
      <c r="BI1116" s="135">
        <f>IF(N1116="nulová",J1116,0)</f>
        <v>0</v>
      </c>
      <c r="BJ1116" s="18" t="s">
        <v>78</v>
      </c>
      <c r="BK1116" s="135">
        <f>ROUND(I1116*H1116,2)</f>
        <v>0</v>
      </c>
      <c r="BL1116" s="18" t="s">
        <v>161</v>
      </c>
      <c r="BM1116" s="134" t="s">
        <v>1965</v>
      </c>
    </row>
    <row r="1117" spans="2:65" s="12" customFormat="1" ht="20.399999999999999">
      <c r="B1117" s="140"/>
      <c r="D1117" s="141" t="s">
        <v>165</v>
      </c>
      <c r="E1117" s="142" t="s">
        <v>19</v>
      </c>
      <c r="F1117" s="143" t="s">
        <v>1966</v>
      </c>
      <c r="H1117" s="142" t="s">
        <v>19</v>
      </c>
      <c r="I1117" s="144"/>
      <c r="L1117" s="140"/>
      <c r="M1117" s="145"/>
      <c r="T1117" s="146"/>
      <c r="AT1117" s="142" t="s">
        <v>165</v>
      </c>
      <c r="AU1117" s="142" t="s">
        <v>80</v>
      </c>
      <c r="AV1117" s="12" t="s">
        <v>78</v>
      </c>
      <c r="AW1117" s="12" t="s">
        <v>33</v>
      </c>
      <c r="AX1117" s="12" t="s">
        <v>73</v>
      </c>
      <c r="AY1117" s="142" t="s">
        <v>153</v>
      </c>
    </row>
    <row r="1118" spans="2:65" s="13" customFormat="1">
      <c r="B1118" s="147"/>
      <c r="D1118" s="141" t="s">
        <v>165</v>
      </c>
      <c r="E1118" s="148" t="s">
        <v>19</v>
      </c>
      <c r="F1118" s="149" t="s">
        <v>78</v>
      </c>
      <c r="H1118" s="150">
        <v>1</v>
      </c>
      <c r="I1118" s="151"/>
      <c r="L1118" s="147"/>
      <c r="M1118" s="152"/>
      <c r="T1118" s="153"/>
      <c r="AT1118" s="148" t="s">
        <v>165</v>
      </c>
      <c r="AU1118" s="148" t="s">
        <v>80</v>
      </c>
      <c r="AV1118" s="13" t="s">
        <v>80</v>
      </c>
      <c r="AW1118" s="13" t="s">
        <v>33</v>
      </c>
      <c r="AX1118" s="13" t="s">
        <v>78</v>
      </c>
      <c r="AY1118" s="148" t="s">
        <v>153</v>
      </c>
    </row>
    <row r="1119" spans="2:65" s="1" customFormat="1" ht="37.950000000000003" customHeight="1">
      <c r="B1119" s="33"/>
      <c r="C1119" s="123" t="s">
        <v>1967</v>
      </c>
      <c r="D1119" s="123" t="s">
        <v>156</v>
      </c>
      <c r="E1119" s="124" t="s">
        <v>1968</v>
      </c>
      <c r="F1119" s="125" t="s">
        <v>1969</v>
      </c>
      <c r="G1119" s="126" t="s">
        <v>170</v>
      </c>
      <c r="H1119" s="127">
        <v>0.51500000000000001</v>
      </c>
      <c r="I1119" s="128"/>
      <c r="J1119" s="129">
        <f>ROUND(I1119*H1119,2)</f>
        <v>0</v>
      </c>
      <c r="K1119" s="125" t="s">
        <v>160</v>
      </c>
      <c r="L1119" s="33"/>
      <c r="M1119" s="130" t="s">
        <v>19</v>
      </c>
      <c r="N1119" s="131" t="s">
        <v>44</v>
      </c>
      <c r="P1119" s="132">
        <f>O1119*H1119</f>
        <v>0</v>
      </c>
      <c r="Q1119" s="132">
        <v>1.2E-4</v>
      </c>
      <c r="R1119" s="132">
        <f>Q1119*H1119</f>
        <v>6.1799999999999998E-5</v>
      </c>
      <c r="S1119" s="132">
        <v>0</v>
      </c>
      <c r="T1119" s="133">
        <f>S1119*H1119</f>
        <v>0</v>
      </c>
      <c r="AR1119" s="134" t="s">
        <v>272</v>
      </c>
      <c r="AT1119" s="134" t="s">
        <v>156</v>
      </c>
      <c r="AU1119" s="134" t="s">
        <v>80</v>
      </c>
      <c r="AY1119" s="18" t="s">
        <v>153</v>
      </c>
      <c r="BE1119" s="135">
        <f>IF(N1119="základní",J1119,0)</f>
        <v>0</v>
      </c>
      <c r="BF1119" s="135">
        <f>IF(N1119="snížená",J1119,0)</f>
        <v>0</v>
      </c>
      <c r="BG1119" s="135">
        <f>IF(N1119="zákl. přenesená",J1119,0)</f>
        <v>0</v>
      </c>
      <c r="BH1119" s="135">
        <f>IF(N1119="sníž. přenesená",J1119,0)</f>
        <v>0</v>
      </c>
      <c r="BI1119" s="135">
        <f>IF(N1119="nulová",J1119,0)</f>
        <v>0</v>
      </c>
      <c r="BJ1119" s="18" t="s">
        <v>78</v>
      </c>
      <c r="BK1119" s="135">
        <f>ROUND(I1119*H1119,2)</f>
        <v>0</v>
      </c>
      <c r="BL1119" s="18" t="s">
        <v>272</v>
      </c>
      <c r="BM1119" s="134" t="s">
        <v>1970</v>
      </c>
    </row>
    <row r="1120" spans="2:65" s="1" customFormat="1">
      <c r="B1120" s="33"/>
      <c r="D1120" s="136" t="s">
        <v>163</v>
      </c>
      <c r="F1120" s="137" t="s">
        <v>1971</v>
      </c>
      <c r="I1120" s="138"/>
      <c r="L1120" s="33"/>
      <c r="M1120" s="139"/>
      <c r="T1120" s="54"/>
      <c r="AT1120" s="18" t="s">
        <v>163</v>
      </c>
      <c r="AU1120" s="18" t="s">
        <v>80</v>
      </c>
    </row>
    <row r="1121" spans="2:65" s="12" customFormat="1">
      <c r="B1121" s="140"/>
      <c r="D1121" s="141" t="s">
        <v>165</v>
      </c>
      <c r="E1121" s="142" t="s">
        <v>19</v>
      </c>
      <c r="F1121" s="143" t="s">
        <v>1972</v>
      </c>
      <c r="H1121" s="142" t="s">
        <v>19</v>
      </c>
      <c r="I1121" s="144"/>
      <c r="L1121" s="140"/>
      <c r="M1121" s="145"/>
      <c r="T1121" s="146"/>
      <c r="AT1121" s="142" t="s">
        <v>165</v>
      </c>
      <c r="AU1121" s="142" t="s">
        <v>80</v>
      </c>
      <c r="AV1121" s="12" t="s">
        <v>78</v>
      </c>
      <c r="AW1121" s="12" t="s">
        <v>33</v>
      </c>
      <c r="AX1121" s="12" t="s">
        <v>73</v>
      </c>
      <c r="AY1121" s="142" t="s">
        <v>153</v>
      </c>
    </row>
    <row r="1122" spans="2:65" s="13" customFormat="1">
      <c r="B1122" s="147"/>
      <c r="D1122" s="141" t="s">
        <v>165</v>
      </c>
      <c r="E1122" s="148" t="s">
        <v>19</v>
      </c>
      <c r="F1122" s="149" t="s">
        <v>1973</v>
      </c>
      <c r="H1122" s="150">
        <v>0.17499999999999999</v>
      </c>
      <c r="I1122" s="151"/>
      <c r="L1122" s="147"/>
      <c r="M1122" s="152"/>
      <c r="T1122" s="153"/>
      <c r="AT1122" s="148" t="s">
        <v>165</v>
      </c>
      <c r="AU1122" s="148" t="s">
        <v>80</v>
      </c>
      <c r="AV1122" s="13" t="s">
        <v>80</v>
      </c>
      <c r="AW1122" s="13" t="s">
        <v>33</v>
      </c>
      <c r="AX1122" s="13" t="s">
        <v>73</v>
      </c>
      <c r="AY1122" s="148" t="s">
        <v>153</v>
      </c>
    </row>
    <row r="1123" spans="2:65" s="13" customFormat="1">
      <c r="B1123" s="147"/>
      <c r="D1123" s="141" t="s">
        <v>165</v>
      </c>
      <c r="E1123" s="148" t="s">
        <v>19</v>
      </c>
      <c r="F1123" s="149" t="s">
        <v>1974</v>
      </c>
      <c r="H1123" s="150">
        <v>0.09</v>
      </c>
      <c r="I1123" s="151"/>
      <c r="L1123" s="147"/>
      <c r="M1123" s="152"/>
      <c r="T1123" s="153"/>
      <c r="AT1123" s="148" t="s">
        <v>165</v>
      </c>
      <c r="AU1123" s="148" t="s">
        <v>80</v>
      </c>
      <c r="AV1123" s="13" t="s">
        <v>80</v>
      </c>
      <c r="AW1123" s="13" t="s">
        <v>33</v>
      </c>
      <c r="AX1123" s="13" t="s">
        <v>73</v>
      </c>
      <c r="AY1123" s="148" t="s">
        <v>153</v>
      </c>
    </row>
    <row r="1124" spans="2:65" s="13" customFormat="1">
      <c r="B1124" s="147"/>
      <c r="D1124" s="141" t="s">
        <v>165</v>
      </c>
      <c r="E1124" s="148" t="s">
        <v>19</v>
      </c>
      <c r="F1124" s="149" t="s">
        <v>1975</v>
      </c>
      <c r="H1124" s="150">
        <v>0.25</v>
      </c>
      <c r="I1124" s="151"/>
      <c r="L1124" s="147"/>
      <c r="M1124" s="152"/>
      <c r="T1124" s="153"/>
      <c r="AT1124" s="148" t="s">
        <v>165</v>
      </c>
      <c r="AU1124" s="148" t="s">
        <v>80</v>
      </c>
      <c r="AV1124" s="13" t="s">
        <v>80</v>
      </c>
      <c r="AW1124" s="13" t="s">
        <v>33</v>
      </c>
      <c r="AX1124" s="13" t="s">
        <v>73</v>
      </c>
      <c r="AY1124" s="148" t="s">
        <v>153</v>
      </c>
    </row>
    <row r="1125" spans="2:65" s="14" customFormat="1">
      <c r="B1125" s="154"/>
      <c r="D1125" s="141" t="s">
        <v>165</v>
      </c>
      <c r="E1125" s="155" t="s">
        <v>19</v>
      </c>
      <c r="F1125" s="156" t="s">
        <v>182</v>
      </c>
      <c r="H1125" s="157">
        <v>0.51500000000000001</v>
      </c>
      <c r="I1125" s="158"/>
      <c r="L1125" s="154"/>
      <c r="M1125" s="159"/>
      <c r="T1125" s="160"/>
      <c r="AT1125" s="155" t="s">
        <v>165</v>
      </c>
      <c r="AU1125" s="155" t="s">
        <v>80</v>
      </c>
      <c r="AV1125" s="14" t="s">
        <v>161</v>
      </c>
      <c r="AW1125" s="14" t="s">
        <v>33</v>
      </c>
      <c r="AX1125" s="14" t="s">
        <v>78</v>
      </c>
      <c r="AY1125" s="155" t="s">
        <v>153</v>
      </c>
    </row>
    <row r="1126" spans="2:65" s="1" customFormat="1" ht="16.5" customHeight="1">
      <c r="B1126" s="33"/>
      <c r="C1126" s="161" t="s">
        <v>1976</v>
      </c>
      <c r="D1126" s="161" t="s">
        <v>347</v>
      </c>
      <c r="E1126" s="162" t="s">
        <v>1977</v>
      </c>
      <c r="F1126" s="163" t="s">
        <v>1978</v>
      </c>
      <c r="G1126" s="164" t="s">
        <v>237</v>
      </c>
      <c r="H1126" s="165">
        <v>1</v>
      </c>
      <c r="I1126" s="166"/>
      <c r="J1126" s="167">
        <f>ROUND(I1126*H1126,2)</f>
        <v>0</v>
      </c>
      <c r="K1126" s="163" t="s">
        <v>19</v>
      </c>
      <c r="L1126" s="168"/>
      <c r="M1126" s="169" t="s">
        <v>19</v>
      </c>
      <c r="N1126" s="170" t="s">
        <v>44</v>
      </c>
      <c r="P1126" s="132">
        <f>O1126*H1126</f>
        <v>0</v>
      </c>
      <c r="Q1126" s="132">
        <v>1.0200000000000001E-3</v>
      </c>
      <c r="R1126" s="132">
        <f>Q1126*H1126</f>
        <v>1.0200000000000001E-3</v>
      </c>
      <c r="S1126" s="132">
        <v>0</v>
      </c>
      <c r="T1126" s="133">
        <f>S1126*H1126</f>
        <v>0</v>
      </c>
      <c r="AR1126" s="134" t="s">
        <v>382</v>
      </c>
      <c r="AT1126" s="134" t="s">
        <v>347</v>
      </c>
      <c r="AU1126" s="134" t="s">
        <v>80</v>
      </c>
      <c r="AY1126" s="18" t="s">
        <v>153</v>
      </c>
      <c r="BE1126" s="135">
        <f>IF(N1126="základní",J1126,0)</f>
        <v>0</v>
      </c>
      <c r="BF1126" s="135">
        <f>IF(N1126="snížená",J1126,0)</f>
        <v>0</v>
      </c>
      <c r="BG1126" s="135">
        <f>IF(N1126="zákl. přenesená",J1126,0)</f>
        <v>0</v>
      </c>
      <c r="BH1126" s="135">
        <f>IF(N1126="sníž. přenesená",J1126,0)</f>
        <v>0</v>
      </c>
      <c r="BI1126" s="135">
        <f>IF(N1126="nulová",J1126,0)</f>
        <v>0</v>
      </c>
      <c r="BJ1126" s="18" t="s">
        <v>78</v>
      </c>
      <c r="BK1126" s="135">
        <f>ROUND(I1126*H1126,2)</f>
        <v>0</v>
      </c>
      <c r="BL1126" s="18" t="s">
        <v>272</v>
      </c>
      <c r="BM1126" s="134" t="s">
        <v>1979</v>
      </c>
    </row>
    <row r="1127" spans="2:65" s="1" customFormat="1" ht="16.5" customHeight="1">
      <c r="B1127" s="33"/>
      <c r="C1127" s="161" t="s">
        <v>1980</v>
      </c>
      <c r="D1127" s="161" t="s">
        <v>347</v>
      </c>
      <c r="E1127" s="162" t="s">
        <v>1981</v>
      </c>
      <c r="F1127" s="163" t="s">
        <v>1982</v>
      </c>
      <c r="G1127" s="164" t="s">
        <v>237</v>
      </c>
      <c r="H1127" s="165">
        <v>1</v>
      </c>
      <c r="I1127" s="166"/>
      <c r="J1127" s="167">
        <f>ROUND(I1127*H1127,2)</f>
        <v>0</v>
      </c>
      <c r="K1127" s="163" t="s">
        <v>19</v>
      </c>
      <c r="L1127" s="168"/>
      <c r="M1127" s="169" t="s">
        <v>19</v>
      </c>
      <c r="N1127" s="170" t="s">
        <v>44</v>
      </c>
      <c r="P1127" s="132">
        <f>O1127*H1127</f>
        <v>0</v>
      </c>
      <c r="Q1127" s="132">
        <v>1.3600000000000001E-3</v>
      </c>
      <c r="R1127" s="132">
        <f>Q1127*H1127</f>
        <v>1.3600000000000001E-3</v>
      </c>
      <c r="S1127" s="132">
        <v>0</v>
      </c>
      <c r="T1127" s="133">
        <f>S1127*H1127</f>
        <v>0</v>
      </c>
      <c r="AR1127" s="134" t="s">
        <v>382</v>
      </c>
      <c r="AT1127" s="134" t="s">
        <v>347</v>
      </c>
      <c r="AU1127" s="134" t="s">
        <v>80</v>
      </c>
      <c r="AY1127" s="18" t="s">
        <v>153</v>
      </c>
      <c r="BE1127" s="135">
        <f>IF(N1127="základní",J1127,0)</f>
        <v>0</v>
      </c>
      <c r="BF1127" s="135">
        <f>IF(N1127="snížená",J1127,0)</f>
        <v>0</v>
      </c>
      <c r="BG1127" s="135">
        <f>IF(N1127="zákl. přenesená",J1127,0)</f>
        <v>0</v>
      </c>
      <c r="BH1127" s="135">
        <f>IF(N1127="sníž. přenesená",J1127,0)</f>
        <v>0</v>
      </c>
      <c r="BI1127" s="135">
        <f>IF(N1127="nulová",J1127,0)</f>
        <v>0</v>
      </c>
      <c r="BJ1127" s="18" t="s">
        <v>78</v>
      </c>
      <c r="BK1127" s="135">
        <f>ROUND(I1127*H1127,2)</f>
        <v>0</v>
      </c>
      <c r="BL1127" s="18" t="s">
        <v>272</v>
      </c>
      <c r="BM1127" s="134" t="s">
        <v>1983</v>
      </c>
    </row>
    <row r="1128" spans="2:65" s="1" customFormat="1" ht="16.5" customHeight="1">
      <c r="B1128" s="33"/>
      <c r="C1128" s="161" t="s">
        <v>1984</v>
      </c>
      <c r="D1128" s="161" t="s">
        <v>347</v>
      </c>
      <c r="E1128" s="162" t="s">
        <v>1985</v>
      </c>
      <c r="F1128" s="163" t="s">
        <v>1986</v>
      </c>
      <c r="G1128" s="164" t="s">
        <v>237</v>
      </c>
      <c r="H1128" s="165">
        <v>1</v>
      </c>
      <c r="I1128" s="166"/>
      <c r="J1128" s="167">
        <f>ROUND(I1128*H1128,2)</f>
        <v>0</v>
      </c>
      <c r="K1128" s="163" t="s">
        <v>160</v>
      </c>
      <c r="L1128" s="168"/>
      <c r="M1128" s="169" t="s">
        <v>19</v>
      </c>
      <c r="N1128" s="170" t="s">
        <v>44</v>
      </c>
      <c r="P1128" s="132">
        <f>O1128*H1128</f>
        <v>0</v>
      </c>
      <c r="Q1128" s="132">
        <v>1.6999999999999999E-3</v>
      </c>
      <c r="R1128" s="132">
        <f>Q1128*H1128</f>
        <v>1.6999999999999999E-3</v>
      </c>
      <c r="S1128" s="132">
        <v>0</v>
      </c>
      <c r="T1128" s="133">
        <f>S1128*H1128</f>
        <v>0</v>
      </c>
      <c r="AR1128" s="134" t="s">
        <v>382</v>
      </c>
      <c r="AT1128" s="134" t="s">
        <v>347</v>
      </c>
      <c r="AU1128" s="134" t="s">
        <v>80</v>
      </c>
      <c r="AY1128" s="18" t="s">
        <v>153</v>
      </c>
      <c r="BE1128" s="135">
        <f>IF(N1128="základní",J1128,0)</f>
        <v>0</v>
      </c>
      <c r="BF1128" s="135">
        <f>IF(N1128="snížená",J1128,0)</f>
        <v>0</v>
      </c>
      <c r="BG1128" s="135">
        <f>IF(N1128="zákl. přenesená",J1128,0)</f>
        <v>0</v>
      </c>
      <c r="BH1128" s="135">
        <f>IF(N1128="sníž. přenesená",J1128,0)</f>
        <v>0</v>
      </c>
      <c r="BI1128" s="135">
        <f>IF(N1128="nulová",J1128,0)</f>
        <v>0</v>
      </c>
      <c r="BJ1128" s="18" t="s">
        <v>78</v>
      </c>
      <c r="BK1128" s="135">
        <f>ROUND(I1128*H1128,2)</f>
        <v>0</v>
      </c>
      <c r="BL1128" s="18" t="s">
        <v>272</v>
      </c>
      <c r="BM1128" s="134" t="s">
        <v>1987</v>
      </c>
    </row>
    <row r="1129" spans="2:65" s="1" customFormat="1" ht="24.15" customHeight="1">
      <c r="B1129" s="33"/>
      <c r="C1129" s="123" t="s">
        <v>1988</v>
      </c>
      <c r="D1129" s="123" t="s">
        <v>156</v>
      </c>
      <c r="E1129" s="124" t="s">
        <v>1989</v>
      </c>
      <c r="F1129" s="125" t="s">
        <v>1990</v>
      </c>
      <c r="G1129" s="126" t="s">
        <v>1991</v>
      </c>
      <c r="H1129" s="127">
        <v>309.33600000000001</v>
      </c>
      <c r="I1129" s="128"/>
      <c r="J1129" s="129">
        <f>ROUND(I1129*H1129,2)</f>
        <v>0</v>
      </c>
      <c r="K1129" s="125" t="s">
        <v>19</v>
      </c>
      <c r="L1129" s="33"/>
      <c r="M1129" s="130" t="s">
        <v>19</v>
      </c>
      <c r="N1129" s="131" t="s">
        <v>44</v>
      </c>
      <c r="P1129" s="132">
        <f>O1129*H1129</f>
        <v>0</v>
      </c>
      <c r="Q1129" s="132">
        <v>1.1E-4</v>
      </c>
      <c r="R1129" s="132">
        <f>Q1129*H1129</f>
        <v>3.4026960000000002E-2</v>
      </c>
      <c r="S1129" s="132">
        <v>0</v>
      </c>
      <c r="T1129" s="133">
        <f>S1129*H1129</f>
        <v>0</v>
      </c>
      <c r="AR1129" s="134" t="s">
        <v>272</v>
      </c>
      <c r="AT1129" s="134" t="s">
        <v>156</v>
      </c>
      <c r="AU1129" s="134" t="s">
        <v>80</v>
      </c>
      <c r="AY1129" s="18" t="s">
        <v>153</v>
      </c>
      <c r="BE1129" s="135">
        <f>IF(N1129="základní",J1129,0)</f>
        <v>0</v>
      </c>
      <c r="BF1129" s="135">
        <f>IF(N1129="snížená",J1129,0)</f>
        <v>0</v>
      </c>
      <c r="BG1129" s="135">
        <f>IF(N1129="zákl. přenesená",J1129,0)</f>
        <v>0</v>
      </c>
      <c r="BH1129" s="135">
        <f>IF(N1129="sníž. přenesená",J1129,0)</f>
        <v>0</v>
      </c>
      <c r="BI1129" s="135">
        <f>IF(N1129="nulová",J1129,0)</f>
        <v>0</v>
      </c>
      <c r="BJ1129" s="18" t="s">
        <v>78</v>
      </c>
      <c r="BK1129" s="135">
        <f>ROUND(I1129*H1129,2)</f>
        <v>0</v>
      </c>
      <c r="BL1129" s="18" t="s">
        <v>272</v>
      </c>
      <c r="BM1129" s="134" t="s">
        <v>1992</v>
      </c>
    </row>
    <row r="1130" spans="2:65" s="12" customFormat="1">
      <c r="B1130" s="140"/>
      <c r="D1130" s="141" t="s">
        <v>165</v>
      </c>
      <c r="E1130" s="142" t="s">
        <v>19</v>
      </c>
      <c r="F1130" s="143" t="s">
        <v>1993</v>
      </c>
      <c r="H1130" s="142" t="s">
        <v>19</v>
      </c>
      <c r="I1130" s="144"/>
      <c r="L1130" s="140"/>
      <c r="M1130" s="145"/>
      <c r="T1130" s="146"/>
      <c r="AT1130" s="142" t="s">
        <v>165</v>
      </c>
      <c r="AU1130" s="142" t="s">
        <v>80</v>
      </c>
      <c r="AV1130" s="12" t="s">
        <v>78</v>
      </c>
      <c r="AW1130" s="12" t="s">
        <v>33</v>
      </c>
      <c r="AX1130" s="12" t="s">
        <v>73</v>
      </c>
      <c r="AY1130" s="142" t="s">
        <v>153</v>
      </c>
    </row>
    <row r="1131" spans="2:65" s="12" customFormat="1" ht="30.6">
      <c r="B1131" s="140"/>
      <c r="D1131" s="141" t="s">
        <v>165</v>
      </c>
      <c r="E1131" s="142" t="s">
        <v>19</v>
      </c>
      <c r="F1131" s="143" t="s">
        <v>1994</v>
      </c>
      <c r="H1131" s="142" t="s">
        <v>19</v>
      </c>
      <c r="I1131" s="144"/>
      <c r="L1131" s="140"/>
      <c r="M1131" s="145"/>
      <c r="T1131" s="146"/>
      <c r="AT1131" s="142" t="s">
        <v>165</v>
      </c>
      <c r="AU1131" s="142" t="s">
        <v>80</v>
      </c>
      <c r="AV1131" s="12" t="s">
        <v>78</v>
      </c>
      <c r="AW1131" s="12" t="s">
        <v>33</v>
      </c>
      <c r="AX1131" s="12" t="s">
        <v>73</v>
      </c>
      <c r="AY1131" s="142" t="s">
        <v>153</v>
      </c>
    </row>
    <row r="1132" spans="2:65" s="13" customFormat="1">
      <c r="B1132" s="147"/>
      <c r="D1132" s="141" t="s">
        <v>165</v>
      </c>
      <c r="E1132" s="148" t="s">
        <v>19</v>
      </c>
      <c r="F1132" s="149" t="s">
        <v>1995</v>
      </c>
      <c r="H1132" s="150">
        <v>294.33600000000001</v>
      </c>
      <c r="I1132" s="151"/>
      <c r="L1132" s="147"/>
      <c r="M1132" s="152"/>
      <c r="T1132" s="153"/>
      <c r="AT1132" s="148" t="s">
        <v>165</v>
      </c>
      <c r="AU1132" s="148" t="s">
        <v>80</v>
      </c>
      <c r="AV1132" s="13" t="s">
        <v>80</v>
      </c>
      <c r="AW1132" s="13" t="s">
        <v>33</v>
      </c>
      <c r="AX1132" s="13" t="s">
        <v>73</v>
      </c>
      <c r="AY1132" s="148" t="s">
        <v>153</v>
      </c>
    </row>
    <row r="1133" spans="2:65" s="13" customFormat="1">
      <c r="B1133" s="147"/>
      <c r="D1133" s="141" t="s">
        <v>165</v>
      </c>
      <c r="E1133" s="148" t="s">
        <v>19</v>
      </c>
      <c r="F1133" s="149" t="s">
        <v>1996</v>
      </c>
      <c r="H1133" s="150">
        <v>15</v>
      </c>
      <c r="I1133" s="151"/>
      <c r="L1133" s="147"/>
      <c r="M1133" s="152"/>
      <c r="T1133" s="153"/>
      <c r="AT1133" s="148" t="s">
        <v>165</v>
      </c>
      <c r="AU1133" s="148" t="s">
        <v>80</v>
      </c>
      <c r="AV1133" s="13" t="s">
        <v>80</v>
      </c>
      <c r="AW1133" s="13" t="s">
        <v>33</v>
      </c>
      <c r="AX1133" s="13" t="s">
        <v>73</v>
      </c>
      <c r="AY1133" s="148" t="s">
        <v>153</v>
      </c>
    </row>
    <row r="1134" spans="2:65" s="14" customFormat="1">
      <c r="B1134" s="154"/>
      <c r="D1134" s="141" t="s">
        <v>165</v>
      </c>
      <c r="E1134" s="155" t="s">
        <v>19</v>
      </c>
      <c r="F1134" s="156" t="s">
        <v>182</v>
      </c>
      <c r="H1134" s="157">
        <v>309.33600000000001</v>
      </c>
      <c r="I1134" s="158"/>
      <c r="L1134" s="154"/>
      <c r="M1134" s="159"/>
      <c r="T1134" s="160"/>
      <c r="AT1134" s="155" t="s">
        <v>165</v>
      </c>
      <c r="AU1134" s="155" t="s">
        <v>80</v>
      </c>
      <c r="AV1134" s="14" t="s">
        <v>161</v>
      </c>
      <c r="AW1134" s="14" t="s">
        <v>33</v>
      </c>
      <c r="AX1134" s="14" t="s">
        <v>78</v>
      </c>
      <c r="AY1134" s="155" t="s">
        <v>153</v>
      </c>
    </row>
    <row r="1135" spans="2:65" s="1" customFormat="1" ht="21.75" customHeight="1">
      <c r="B1135" s="33"/>
      <c r="C1135" s="123" t="s">
        <v>1997</v>
      </c>
      <c r="D1135" s="123" t="s">
        <v>156</v>
      </c>
      <c r="E1135" s="124" t="s">
        <v>1998</v>
      </c>
      <c r="F1135" s="125" t="s">
        <v>1999</v>
      </c>
      <c r="G1135" s="126" t="s">
        <v>1991</v>
      </c>
      <c r="H1135" s="127">
        <v>54.241999999999997</v>
      </c>
      <c r="I1135" s="128"/>
      <c r="J1135" s="129">
        <f>ROUND(I1135*H1135,2)</f>
        <v>0</v>
      </c>
      <c r="K1135" s="125" t="s">
        <v>19</v>
      </c>
      <c r="L1135" s="33"/>
      <c r="M1135" s="130" t="s">
        <v>19</v>
      </c>
      <c r="N1135" s="131" t="s">
        <v>44</v>
      </c>
      <c r="P1135" s="132">
        <f>O1135*H1135</f>
        <v>0</v>
      </c>
      <c r="Q1135" s="132">
        <v>1.1E-4</v>
      </c>
      <c r="R1135" s="132">
        <f>Q1135*H1135</f>
        <v>5.9666199999999997E-3</v>
      </c>
      <c r="S1135" s="132">
        <v>0</v>
      </c>
      <c r="T1135" s="133">
        <f>S1135*H1135</f>
        <v>0</v>
      </c>
      <c r="AR1135" s="134" t="s">
        <v>272</v>
      </c>
      <c r="AT1135" s="134" t="s">
        <v>156</v>
      </c>
      <c r="AU1135" s="134" t="s">
        <v>80</v>
      </c>
      <c r="AY1135" s="18" t="s">
        <v>153</v>
      </c>
      <c r="BE1135" s="135">
        <f>IF(N1135="základní",J1135,0)</f>
        <v>0</v>
      </c>
      <c r="BF1135" s="135">
        <f>IF(N1135="snížená",J1135,0)</f>
        <v>0</v>
      </c>
      <c r="BG1135" s="135">
        <f>IF(N1135="zákl. přenesená",J1135,0)</f>
        <v>0</v>
      </c>
      <c r="BH1135" s="135">
        <f>IF(N1135="sníž. přenesená",J1135,0)</f>
        <v>0</v>
      </c>
      <c r="BI1135" s="135">
        <f>IF(N1135="nulová",J1135,0)</f>
        <v>0</v>
      </c>
      <c r="BJ1135" s="18" t="s">
        <v>78</v>
      </c>
      <c r="BK1135" s="135">
        <f>ROUND(I1135*H1135,2)</f>
        <v>0</v>
      </c>
      <c r="BL1135" s="18" t="s">
        <v>272</v>
      </c>
      <c r="BM1135" s="134" t="s">
        <v>2000</v>
      </c>
    </row>
    <row r="1136" spans="2:65" s="12" customFormat="1">
      <c r="B1136" s="140"/>
      <c r="D1136" s="141" t="s">
        <v>165</v>
      </c>
      <c r="E1136" s="142" t="s">
        <v>19</v>
      </c>
      <c r="F1136" s="143" t="s">
        <v>2001</v>
      </c>
      <c r="H1136" s="142" t="s">
        <v>19</v>
      </c>
      <c r="I1136" s="144"/>
      <c r="L1136" s="140"/>
      <c r="M1136" s="145"/>
      <c r="T1136" s="146"/>
      <c r="AT1136" s="142" t="s">
        <v>165</v>
      </c>
      <c r="AU1136" s="142" t="s">
        <v>80</v>
      </c>
      <c r="AV1136" s="12" t="s">
        <v>78</v>
      </c>
      <c r="AW1136" s="12" t="s">
        <v>33</v>
      </c>
      <c r="AX1136" s="12" t="s">
        <v>73</v>
      </c>
      <c r="AY1136" s="142" t="s">
        <v>153</v>
      </c>
    </row>
    <row r="1137" spans="2:65" s="12" customFormat="1" ht="20.399999999999999">
      <c r="B1137" s="140"/>
      <c r="D1137" s="141" t="s">
        <v>165</v>
      </c>
      <c r="E1137" s="142" t="s">
        <v>19</v>
      </c>
      <c r="F1137" s="143" t="s">
        <v>2002</v>
      </c>
      <c r="H1137" s="142" t="s">
        <v>19</v>
      </c>
      <c r="I1137" s="144"/>
      <c r="L1137" s="140"/>
      <c r="M1137" s="145"/>
      <c r="T1137" s="146"/>
      <c r="AT1137" s="142" t="s">
        <v>165</v>
      </c>
      <c r="AU1137" s="142" t="s">
        <v>80</v>
      </c>
      <c r="AV1137" s="12" t="s">
        <v>78</v>
      </c>
      <c r="AW1137" s="12" t="s">
        <v>33</v>
      </c>
      <c r="AX1137" s="12" t="s">
        <v>73</v>
      </c>
      <c r="AY1137" s="142" t="s">
        <v>153</v>
      </c>
    </row>
    <row r="1138" spans="2:65" s="13" customFormat="1" ht="20.399999999999999">
      <c r="B1138" s="147"/>
      <c r="D1138" s="141" t="s">
        <v>165</v>
      </c>
      <c r="E1138" s="148" t="s">
        <v>19</v>
      </c>
      <c r="F1138" s="149" t="s">
        <v>2003</v>
      </c>
      <c r="H1138" s="150">
        <v>49.241999999999997</v>
      </c>
      <c r="I1138" s="151"/>
      <c r="L1138" s="147"/>
      <c r="M1138" s="152"/>
      <c r="T1138" s="153"/>
      <c r="AT1138" s="148" t="s">
        <v>165</v>
      </c>
      <c r="AU1138" s="148" t="s">
        <v>80</v>
      </c>
      <c r="AV1138" s="13" t="s">
        <v>80</v>
      </c>
      <c r="AW1138" s="13" t="s">
        <v>33</v>
      </c>
      <c r="AX1138" s="13" t="s">
        <v>73</v>
      </c>
      <c r="AY1138" s="148" t="s">
        <v>153</v>
      </c>
    </row>
    <row r="1139" spans="2:65" s="13" customFormat="1">
      <c r="B1139" s="147"/>
      <c r="D1139" s="141" t="s">
        <v>165</v>
      </c>
      <c r="E1139" s="148" t="s">
        <v>19</v>
      </c>
      <c r="F1139" s="149" t="s">
        <v>2004</v>
      </c>
      <c r="H1139" s="150">
        <v>5</v>
      </c>
      <c r="I1139" s="151"/>
      <c r="L1139" s="147"/>
      <c r="M1139" s="152"/>
      <c r="T1139" s="153"/>
      <c r="AT1139" s="148" t="s">
        <v>165</v>
      </c>
      <c r="AU1139" s="148" t="s">
        <v>80</v>
      </c>
      <c r="AV1139" s="13" t="s">
        <v>80</v>
      </c>
      <c r="AW1139" s="13" t="s">
        <v>33</v>
      </c>
      <c r="AX1139" s="13" t="s">
        <v>73</v>
      </c>
      <c r="AY1139" s="148" t="s">
        <v>153</v>
      </c>
    </row>
    <row r="1140" spans="2:65" s="14" customFormat="1">
      <c r="B1140" s="154"/>
      <c r="D1140" s="141" t="s">
        <v>165</v>
      </c>
      <c r="E1140" s="155" t="s">
        <v>19</v>
      </c>
      <c r="F1140" s="156" t="s">
        <v>182</v>
      </c>
      <c r="H1140" s="157">
        <v>54.241999999999997</v>
      </c>
      <c r="I1140" s="158"/>
      <c r="L1140" s="154"/>
      <c r="M1140" s="159"/>
      <c r="T1140" s="160"/>
      <c r="AT1140" s="155" t="s">
        <v>165</v>
      </c>
      <c r="AU1140" s="155" t="s">
        <v>80</v>
      </c>
      <c r="AV1140" s="14" t="s">
        <v>161</v>
      </c>
      <c r="AW1140" s="14" t="s">
        <v>33</v>
      </c>
      <c r="AX1140" s="14" t="s">
        <v>78</v>
      </c>
      <c r="AY1140" s="155" t="s">
        <v>153</v>
      </c>
    </row>
    <row r="1141" spans="2:65" s="1" customFormat="1" ht="24.15" customHeight="1">
      <c r="B1141" s="33"/>
      <c r="C1141" s="123" t="s">
        <v>2005</v>
      </c>
      <c r="D1141" s="123" t="s">
        <v>156</v>
      </c>
      <c r="E1141" s="124" t="s">
        <v>2006</v>
      </c>
      <c r="F1141" s="125" t="s">
        <v>2007</v>
      </c>
      <c r="G1141" s="126" t="s">
        <v>237</v>
      </c>
      <c r="H1141" s="127">
        <v>4</v>
      </c>
      <c r="I1141" s="128"/>
      <c r="J1141" s="129">
        <f>ROUND(I1141*H1141,2)</f>
        <v>0</v>
      </c>
      <c r="K1141" s="125" t="s">
        <v>160</v>
      </c>
      <c r="L1141" s="33"/>
      <c r="M1141" s="130" t="s">
        <v>19</v>
      </c>
      <c r="N1141" s="131" t="s">
        <v>44</v>
      </c>
      <c r="P1141" s="132">
        <f>O1141*H1141</f>
        <v>0</v>
      </c>
      <c r="Q1141" s="132">
        <v>0</v>
      </c>
      <c r="R1141" s="132">
        <f>Q1141*H1141</f>
        <v>0</v>
      </c>
      <c r="S1141" s="132">
        <v>0</v>
      </c>
      <c r="T1141" s="133">
        <f>S1141*H1141</f>
        <v>0</v>
      </c>
      <c r="AR1141" s="134" t="s">
        <v>272</v>
      </c>
      <c r="AT1141" s="134" t="s">
        <v>156</v>
      </c>
      <c r="AU1141" s="134" t="s">
        <v>80</v>
      </c>
      <c r="AY1141" s="18" t="s">
        <v>153</v>
      </c>
      <c r="BE1141" s="135">
        <f>IF(N1141="základní",J1141,0)</f>
        <v>0</v>
      </c>
      <c r="BF1141" s="135">
        <f>IF(N1141="snížená",J1141,0)</f>
        <v>0</v>
      </c>
      <c r="BG1141" s="135">
        <f>IF(N1141="zákl. přenesená",J1141,0)</f>
        <v>0</v>
      </c>
      <c r="BH1141" s="135">
        <f>IF(N1141="sníž. přenesená",J1141,0)</f>
        <v>0</v>
      </c>
      <c r="BI1141" s="135">
        <f>IF(N1141="nulová",J1141,0)</f>
        <v>0</v>
      </c>
      <c r="BJ1141" s="18" t="s">
        <v>78</v>
      </c>
      <c r="BK1141" s="135">
        <f>ROUND(I1141*H1141,2)</f>
        <v>0</v>
      </c>
      <c r="BL1141" s="18" t="s">
        <v>272</v>
      </c>
      <c r="BM1141" s="134" t="s">
        <v>2008</v>
      </c>
    </row>
    <row r="1142" spans="2:65" s="1" customFormat="1">
      <c r="B1142" s="33"/>
      <c r="D1142" s="136" t="s">
        <v>163</v>
      </c>
      <c r="F1142" s="137" t="s">
        <v>2009</v>
      </c>
      <c r="I1142" s="138"/>
      <c r="L1142" s="33"/>
      <c r="M1142" s="139"/>
      <c r="T1142" s="54"/>
      <c r="AT1142" s="18" t="s">
        <v>163</v>
      </c>
      <c r="AU1142" s="18" t="s">
        <v>80</v>
      </c>
    </row>
    <row r="1143" spans="2:65" s="12" customFormat="1">
      <c r="B1143" s="140"/>
      <c r="D1143" s="141" t="s">
        <v>165</v>
      </c>
      <c r="E1143" s="142" t="s">
        <v>19</v>
      </c>
      <c r="F1143" s="143" t="s">
        <v>1945</v>
      </c>
      <c r="H1143" s="142" t="s">
        <v>19</v>
      </c>
      <c r="I1143" s="144"/>
      <c r="L1143" s="140"/>
      <c r="M1143" s="145"/>
      <c r="T1143" s="146"/>
      <c r="AT1143" s="142" t="s">
        <v>165</v>
      </c>
      <c r="AU1143" s="142" t="s">
        <v>80</v>
      </c>
      <c r="AV1143" s="12" t="s">
        <v>78</v>
      </c>
      <c r="AW1143" s="12" t="s">
        <v>33</v>
      </c>
      <c r="AX1143" s="12" t="s">
        <v>73</v>
      </c>
      <c r="AY1143" s="142" t="s">
        <v>153</v>
      </c>
    </row>
    <row r="1144" spans="2:65" s="13" customFormat="1">
      <c r="B1144" s="147"/>
      <c r="D1144" s="141" t="s">
        <v>165</v>
      </c>
      <c r="E1144" s="148" t="s">
        <v>19</v>
      </c>
      <c r="F1144" s="149" t="s">
        <v>2010</v>
      </c>
      <c r="H1144" s="150">
        <v>4</v>
      </c>
      <c r="I1144" s="151"/>
      <c r="L1144" s="147"/>
      <c r="M1144" s="152"/>
      <c r="T1144" s="153"/>
      <c r="AT1144" s="148" t="s">
        <v>165</v>
      </c>
      <c r="AU1144" s="148" t="s">
        <v>80</v>
      </c>
      <c r="AV1144" s="13" t="s">
        <v>80</v>
      </c>
      <c r="AW1144" s="13" t="s">
        <v>33</v>
      </c>
      <c r="AX1144" s="13" t="s">
        <v>73</v>
      </c>
      <c r="AY1144" s="148" t="s">
        <v>153</v>
      </c>
    </row>
    <row r="1145" spans="2:65" s="14" customFormat="1">
      <c r="B1145" s="154"/>
      <c r="D1145" s="141" t="s">
        <v>165</v>
      </c>
      <c r="E1145" s="155" t="s">
        <v>19</v>
      </c>
      <c r="F1145" s="156" t="s">
        <v>182</v>
      </c>
      <c r="H1145" s="157">
        <v>4</v>
      </c>
      <c r="I1145" s="158"/>
      <c r="L1145" s="154"/>
      <c r="M1145" s="159"/>
      <c r="T1145" s="160"/>
      <c r="AT1145" s="155" t="s">
        <v>165</v>
      </c>
      <c r="AU1145" s="155" t="s">
        <v>80</v>
      </c>
      <c r="AV1145" s="14" t="s">
        <v>161</v>
      </c>
      <c r="AW1145" s="14" t="s">
        <v>33</v>
      </c>
      <c r="AX1145" s="14" t="s">
        <v>78</v>
      </c>
      <c r="AY1145" s="155" t="s">
        <v>153</v>
      </c>
    </row>
    <row r="1146" spans="2:65" s="1" customFormat="1" ht="55.5" customHeight="1">
      <c r="B1146" s="33"/>
      <c r="C1146" s="123" t="s">
        <v>2011</v>
      </c>
      <c r="D1146" s="123" t="s">
        <v>156</v>
      </c>
      <c r="E1146" s="124" t="s">
        <v>2012</v>
      </c>
      <c r="F1146" s="125" t="s">
        <v>2013</v>
      </c>
      <c r="G1146" s="126" t="s">
        <v>1410</v>
      </c>
      <c r="H1146" s="171"/>
      <c r="I1146" s="128"/>
      <c r="J1146" s="129">
        <f>ROUND(I1146*H1146,2)</f>
        <v>0</v>
      </c>
      <c r="K1146" s="125" t="s">
        <v>160</v>
      </c>
      <c r="L1146" s="33"/>
      <c r="M1146" s="130" t="s">
        <v>19</v>
      </c>
      <c r="N1146" s="131" t="s">
        <v>44</v>
      </c>
      <c r="P1146" s="132">
        <f>O1146*H1146</f>
        <v>0</v>
      </c>
      <c r="Q1146" s="132">
        <v>0</v>
      </c>
      <c r="R1146" s="132">
        <f>Q1146*H1146</f>
        <v>0</v>
      </c>
      <c r="S1146" s="132">
        <v>0</v>
      </c>
      <c r="T1146" s="133">
        <f>S1146*H1146</f>
        <v>0</v>
      </c>
      <c r="AR1146" s="134" t="s">
        <v>272</v>
      </c>
      <c r="AT1146" s="134" t="s">
        <v>156</v>
      </c>
      <c r="AU1146" s="134" t="s">
        <v>80</v>
      </c>
      <c r="AY1146" s="18" t="s">
        <v>153</v>
      </c>
      <c r="BE1146" s="135">
        <f>IF(N1146="základní",J1146,0)</f>
        <v>0</v>
      </c>
      <c r="BF1146" s="135">
        <f>IF(N1146="snížená",J1146,0)</f>
        <v>0</v>
      </c>
      <c r="BG1146" s="135">
        <f>IF(N1146="zákl. přenesená",J1146,0)</f>
        <v>0</v>
      </c>
      <c r="BH1146" s="135">
        <f>IF(N1146="sníž. přenesená",J1146,0)</f>
        <v>0</v>
      </c>
      <c r="BI1146" s="135">
        <f>IF(N1146="nulová",J1146,0)</f>
        <v>0</v>
      </c>
      <c r="BJ1146" s="18" t="s">
        <v>78</v>
      </c>
      <c r="BK1146" s="135">
        <f>ROUND(I1146*H1146,2)</f>
        <v>0</v>
      </c>
      <c r="BL1146" s="18" t="s">
        <v>272</v>
      </c>
      <c r="BM1146" s="134" t="s">
        <v>2014</v>
      </c>
    </row>
    <row r="1147" spans="2:65" s="1" customFormat="1">
      <c r="B1147" s="33"/>
      <c r="D1147" s="136" t="s">
        <v>163</v>
      </c>
      <c r="F1147" s="137" t="s">
        <v>2015</v>
      </c>
      <c r="I1147" s="138"/>
      <c r="L1147" s="33"/>
      <c r="M1147" s="139"/>
      <c r="T1147" s="54"/>
      <c r="AT1147" s="18" t="s">
        <v>163</v>
      </c>
      <c r="AU1147" s="18" t="s">
        <v>80</v>
      </c>
    </row>
    <row r="1148" spans="2:65" s="11" customFormat="1" ht="22.95" customHeight="1">
      <c r="B1148" s="111"/>
      <c r="D1148" s="112" t="s">
        <v>72</v>
      </c>
      <c r="E1148" s="121" t="s">
        <v>2016</v>
      </c>
      <c r="F1148" s="121" t="s">
        <v>2017</v>
      </c>
      <c r="I1148" s="114"/>
      <c r="J1148" s="122">
        <f>BK1148</f>
        <v>0</v>
      </c>
      <c r="L1148" s="111"/>
      <c r="M1148" s="116"/>
      <c r="P1148" s="117">
        <f>SUM(P1149:P1202)</f>
        <v>0</v>
      </c>
      <c r="R1148" s="117">
        <f>SUM(R1149:R1202)</f>
        <v>0.57814026000000007</v>
      </c>
      <c r="T1148" s="118">
        <f>SUM(T1149:T1202)</f>
        <v>0</v>
      </c>
      <c r="AR1148" s="112" t="s">
        <v>80</v>
      </c>
      <c r="AT1148" s="119" t="s">
        <v>72</v>
      </c>
      <c r="AU1148" s="119" t="s">
        <v>78</v>
      </c>
      <c r="AY1148" s="112" t="s">
        <v>153</v>
      </c>
      <c r="BK1148" s="120">
        <f>SUM(BK1149:BK1202)</f>
        <v>0</v>
      </c>
    </row>
    <row r="1149" spans="2:65" s="1" customFormat="1" ht="24.15" customHeight="1">
      <c r="B1149" s="33"/>
      <c r="C1149" s="123" t="s">
        <v>2018</v>
      </c>
      <c r="D1149" s="123" t="s">
        <v>156</v>
      </c>
      <c r="E1149" s="124" t="s">
        <v>2019</v>
      </c>
      <c r="F1149" s="125" t="s">
        <v>2020</v>
      </c>
      <c r="G1149" s="126" t="s">
        <v>170</v>
      </c>
      <c r="H1149" s="127">
        <v>14.64</v>
      </c>
      <c r="I1149" s="128"/>
      <c r="J1149" s="129">
        <f>ROUND(I1149*H1149,2)</f>
        <v>0</v>
      </c>
      <c r="K1149" s="125" t="s">
        <v>160</v>
      </c>
      <c r="L1149" s="33"/>
      <c r="M1149" s="130" t="s">
        <v>19</v>
      </c>
      <c r="N1149" s="131" t="s">
        <v>44</v>
      </c>
      <c r="P1149" s="132">
        <f>O1149*H1149</f>
        <v>0</v>
      </c>
      <c r="Q1149" s="132">
        <v>2.9999999999999997E-4</v>
      </c>
      <c r="R1149" s="132">
        <f>Q1149*H1149</f>
        <v>4.3920000000000001E-3</v>
      </c>
      <c r="S1149" s="132">
        <v>0</v>
      </c>
      <c r="T1149" s="133">
        <f>S1149*H1149</f>
        <v>0</v>
      </c>
      <c r="AR1149" s="134" t="s">
        <v>272</v>
      </c>
      <c r="AT1149" s="134" t="s">
        <v>156</v>
      </c>
      <c r="AU1149" s="134" t="s">
        <v>80</v>
      </c>
      <c r="AY1149" s="18" t="s">
        <v>153</v>
      </c>
      <c r="BE1149" s="135">
        <f>IF(N1149="základní",J1149,0)</f>
        <v>0</v>
      </c>
      <c r="BF1149" s="135">
        <f>IF(N1149="snížená",J1149,0)</f>
        <v>0</v>
      </c>
      <c r="BG1149" s="135">
        <f>IF(N1149="zákl. přenesená",J1149,0)</f>
        <v>0</v>
      </c>
      <c r="BH1149" s="135">
        <f>IF(N1149="sníž. přenesená",J1149,0)</f>
        <v>0</v>
      </c>
      <c r="BI1149" s="135">
        <f>IF(N1149="nulová",J1149,0)</f>
        <v>0</v>
      </c>
      <c r="BJ1149" s="18" t="s">
        <v>78</v>
      </c>
      <c r="BK1149" s="135">
        <f>ROUND(I1149*H1149,2)</f>
        <v>0</v>
      </c>
      <c r="BL1149" s="18" t="s">
        <v>272</v>
      </c>
      <c r="BM1149" s="134" t="s">
        <v>2021</v>
      </c>
    </row>
    <row r="1150" spans="2:65" s="1" customFormat="1">
      <c r="B1150" s="33"/>
      <c r="D1150" s="136" t="s">
        <v>163</v>
      </c>
      <c r="F1150" s="137" t="s">
        <v>2022</v>
      </c>
      <c r="I1150" s="138"/>
      <c r="L1150" s="33"/>
      <c r="M1150" s="139"/>
      <c r="T1150" s="54"/>
      <c r="AT1150" s="18" t="s">
        <v>163</v>
      </c>
      <c r="AU1150" s="18" t="s">
        <v>80</v>
      </c>
    </row>
    <row r="1151" spans="2:65" s="12" customFormat="1">
      <c r="B1151" s="140"/>
      <c r="D1151" s="141" t="s">
        <v>165</v>
      </c>
      <c r="E1151" s="142" t="s">
        <v>19</v>
      </c>
      <c r="F1151" s="143" t="s">
        <v>2023</v>
      </c>
      <c r="H1151" s="142" t="s">
        <v>19</v>
      </c>
      <c r="I1151" s="144"/>
      <c r="L1151" s="140"/>
      <c r="M1151" s="145"/>
      <c r="T1151" s="146"/>
      <c r="AT1151" s="142" t="s">
        <v>165</v>
      </c>
      <c r="AU1151" s="142" t="s">
        <v>80</v>
      </c>
      <c r="AV1151" s="12" t="s">
        <v>78</v>
      </c>
      <c r="AW1151" s="12" t="s">
        <v>33</v>
      </c>
      <c r="AX1151" s="12" t="s">
        <v>73</v>
      </c>
      <c r="AY1151" s="142" t="s">
        <v>153</v>
      </c>
    </row>
    <row r="1152" spans="2:65" s="13" customFormat="1">
      <c r="B1152" s="147"/>
      <c r="D1152" s="141" t="s">
        <v>165</v>
      </c>
      <c r="E1152" s="148" t="s">
        <v>19</v>
      </c>
      <c r="F1152" s="149" t="s">
        <v>1854</v>
      </c>
      <c r="H1152" s="150">
        <v>14.64</v>
      </c>
      <c r="I1152" s="151"/>
      <c r="L1152" s="147"/>
      <c r="M1152" s="152"/>
      <c r="T1152" s="153"/>
      <c r="AT1152" s="148" t="s">
        <v>165</v>
      </c>
      <c r="AU1152" s="148" t="s">
        <v>80</v>
      </c>
      <c r="AV1152" s="13" t="s">
        <v>80</v>
      </c>
      <c r="AW1152" s="13" t="s">
        <v>33</v>
      </c>
      <c r="AX1152" s="13" t="s">
        <v>78</v>
      </c>
      <c r="AY1152" s="148" t="s">
        <v>153</v>
      </c>
    </row>
    <row r="1153" spans="2:65" s="1" customFormat="1" ht="37.950000000000003" customHeight="1">
      <c r="B1153" s="33"/>
      <c r="C1153" s="123" t="s">
        <v>2024</v>
      </c>
      <c r="D1153" s="123" t="s">
        <v>156</v>
      </c>
      <c r="E1153" s="124" t="s">
        <v>2025</v>
      </c>
      <c r="F1153" s="125" t="s">
        <v>2026</v>
      </c>
      <c r="G1153" s="126" t="s">
        <v>397</v>
      </c>
      <c r="H1153" s="127">
        <v>14.02</v>
      </c>
      <c r="I1153" s="128"/>
      <c r="J1153" s="129">
        <f>ROUND(I1153*H1153,2)</f>
        <v>0</v>
      </c>
      <c r="K1153" s="125" t="s">
        <v>160</v>
      </c>
      <c r="L1153" s="33"/>
      <c r="M1153" s="130" t="s">
        <v>19</v>
      </c>
      <c r="N1153" s="131" t="s">
        <v>44</v>
      </c>
      <c r="P1153" s="132">
        <f>O1153*H1153</f>
        <v>0</v>
      </c>
      <c r="Q1153" s="132">
        <v>4.2999999999999999E-4</v>
      </c>
      <c r="R1153" s="132">
        <f>Q1153*H1153</f>
        <v>6.0285999999999994E-3</v>
      </c>
      <c r="S1153" s="132">
        <v>0</v>
      </c>
      <c r="T1153" s="133">
        <f>S1153*H1153</f>
        <v>0</v>
      </c>
      <c r="AR1153" s="134" t="s">
        <v>272</v>
      </c>
      <c r="AT1153" s="134" t="s">
        <v>156</v>
      </c>
      <c r="AU1153" s="134" t="s">
        <v>80</v>
      </c>
      <c r="AY1153" s="18" t="s">
        <v>153</v>
      </c>
      <c r="BE1153" s="135">
        <f>IF(N1153="základní",J1153,0)</f>
        <v>0</v>
      </c>
      <c r="BF1153" s="135">
        <f>IF(N1153="snížená",J1153,0)</f>
        <v>0</v>
      </c>
      <c r="BG1153" s="135">
        <f>IF(N1153="zákl. přenesená",J1153,0)</f>
        <v>0</v>
      </c>
      <c r="BH1153" s="135">
        <f>IF(N1153="sníž. přenesená",J1153,0)</f>
        <v>0</v>
      </c>
      <c r="BI1153" s="135">
        <f>IF(N1153="nulová",J1153,0)</f>
        <v>0</v>
      </c>
      <c r="BJ1153" s="18" t="s">
        <v>78</v>
      </c>
      <c r="BK1153" s="135">
        <f>ROUND(I1153*H1153,2)</f>
        <v>0</v>
      </c>
      <c r="BL1153" s="18" t="s">
        <v>272</v>
      </c>
      <c r="BM1153" s="134" t="s">
        <v>2027</v>
      </c>
    </row>
    <row r="1154" spans="2:65" s="1" customFormat="1">
      <c r="B1154" s="33"/>
      <c r="D1154" s="136" t="s">
        <v>163</v>
      </c>
      <c r="F1154" s="137" t="s">
        <v>2028</v>
      </c>
      <c r="I1154" s="138"/>
      <c r="L1154" s="33"/>
      <c r="M1154" s="139"/>
      <c r="T1154" s="54"/>
      <c r="AT1154" s="18" t="s">
        <v>163</v>
      </c>
      <c r="AU1154" s="18" t="s">
        <v>80</v>
      </c>
    </row>
    <row r="1155" spans="2:65" s="12" customFormat="1" ht="20.399999999999999">
      <c r="B1155" s="140"/>
      <c r="D1155" s="141" t="s">
        <v>165</v>
      </c>
      <c r="E1155" s="142" t="s">
        <v>19</v>
      </c>
      <c r="F1155" s="143" t="s">
        <v>2029</v>
      </c>
      <c r="H1155" s="142" t="s">
        <v>19</v>
      </c>
      <c r="I1155" s="144"/>
      <c r="L1155" s="140"/>
      <c r="M1155" s="145"/>
      <c r="T1155" s="146"/>
      <c r="AT1155" s="142" t="s">
        <v>165</v>
      </c>
      <c r="AU1155" s="142" t="s">
        <v>80</v>
      </c>
      <c r="AV1155" s="12" t="s">
        <v>78</v>
      </c>
      <c r="AW1155" s="12" t="s">
        <v>33</v>
      </c>
      <c r="AX1155" s="12" t="s">
        <v>73</v>
      </c>
      <c r="AY1155" s="142" t="s">
        <v>153</v>
      </c>
    </row>
    <row r="1156" spans="2:65" s="13" customFormat="1">
      <c r="B1156" s="147"/>
      <c r="D1156" s="141" t="s">
        <v>165</v>
      </c>
      <c r="E1156" s="148" t="s">
        <v>19</v>
      </c>
      <c r="F1156" s="149" t="s">
        <v>2030</v>
      </c>
      <c r="H1156" s="150">
        <v>9.85</v>
      </c>
      <c r="I1156" s="151"/>
      <c r="L1156" s="147"/>
      <c r="M1156" s="152"/>
      <c r="T1156" s="153"/>
      <c r="AT1156" s="148" t="s">
        <v>165</v>
      </c>
      <c r="AU1156" s="148" t="s">
        <v>80</v>
      </c>
      <c r="AV1156" s="13" t="s">
        <v>80</v>
      </c>
      <c r="AW1156" s="13" t="s">
        <v>33</v>
      </c>
      <c r="AX1156" s="13" t="s">
        <v>73</v>
      </c>
      <c r="AY1156" s="148" t="s">
        <v>153</v>
      </c>
    </row>
    <row r="1157" spans="2:65" s="13" customFormat="1">
      <c r="B1157" s="147"/>
      <c r="D1157" s="141" t="s">
        <v>165</v>
      </c>
      <c r="E1157" s="148" t="s">
        <v>19</v>
      </c>
      <c r="F1157" s="149" t="s">
        <v>2031</v>
      </c>
      <c r="H1157" s="150">
        <v>1.41</v>
      </c>
      <c r="I1157" s="151"/>
      <c r="L1157" s="147"/>
      <c r="M1157" s="152"/>
      <c r="T1157" s="153"/>
      <c r="AT1157" s="148" t="s">
        <v>165</v>
      </c>
      <c r="AU1157" s="148" t="s">
        <v>80</v>
      </c>
      <c r="AV1157" s="13" t="s">
        <v>80</v>
      </c>
      <c r="AW1157" s="13" t="s">
        <v>33</v>
      </c>
      <c r="AX1157" s="13" t="s">
        <v>73</v>
      </c>
      <c r="AY1157" s="148" t="s">
        <v>153</v>
      </c>
    </row>
    <row r="1158" spans="2:65" s="13" customFormat="1">
      <c r="B1158" s="147"/>
      <c r="D1158" s="141" t="s">
        <v>165</v>
      </c>
      <c r="E1158" s="148" t="s">
        <v>19</v>
      </c>
      <c r="F1158" s="149" t="s">
        <v>2032</v>
      </c>
      <c r="H1158" s="150">
        <v>2.76</v>
      </c>
      <c r="I1158" s="151"/>
      <c r="L1158" s="147"/>
      <c r="M1158" s="152"/>
      <c r="T1158" s="153"/>
      <c r="AT1158" s="148" t="s">
        <v>165</v>
      </c>
      <c r="AU1158" s="148" t="s">
        <v>80</v>
      </c>
      <c r="AV1158" s="13" t="s">
        <v>80</v>
      </c>
      <c r="AW1158" s="13" t="s">
        <v>33</v>
      </c>
      <c r="AX1158" s="13" t="s">
        <v>73</v>
      </c>
      <c r="AY1158" s="148" t="s">
        <v>153</v>
      </c>
    </row>
    <row r="1159" spans="2:65" s="14" customFormat="1">
      <c r="B1159" s="154"/>
      <c r="D1159" s="141" t="s">
        <v>165</v>
      </c>
      <c r="E1159" s="155" t="s">
        <v>19</v>
      </c>
      <c r="F1159" s="156" t="s">
        <v>182</v>
      </c>
      <c r="H1159" s="157">
        <v>14.02</v>
      </c>
      <c r="I1159" s="158"/>
      <c r="L1159" s="154"/>
      <c r="M1159" s="159"/>
      <c r="T1159" s="160"/>
      <c r="AT1159" s="155" t="s">
        <v>165</v>
      </c>
      <c r="AU1159" s="155" t="s">
        <v>80</v>
      </c>
      <c r="AV1159" s="14" t="s">
        <v>161</v>
      </c>
      <c r="AW1159" s="14" t="s">
        <v>33</v>
      </c>
      <c r="AX1159" s="14" t="s">
        <v>78</v>
      </c>
      <c r="AY1159" s="155" t="s">
        <v>153</v>
      </c>
    </row>
    <row r="1160" spans="2:65" s="1" customFormat="1" ht="33" customHeight="1">
      <c r="B1160" s="33"/>
      <c r="C1160" s="161" t="s">
        <v>2033</v>
      </c>
      <c r="D1160" s="161" t="s">
        <v>347</v>
      </c>
      <c r="E1160" s="162" t="s">
        <v>2034</v>
      </c>
      <c r="F1160" s="163" t="s">
        <v>2035</v>
      </c>
      <c r="G1160" s="164" t="s">
        <v>397</v>
      </c>
      <c r="H1160" s="165">
        <v>15.422000000000001</v>
      </c>
      <c r="I1160" s="166"/>
      <c r="J1160" s="167">
        <f>ROUND(I1160*H1160,2)</f>
        <v>0</v>
      </c>
      <c r="K1160" s="163" t="s">
        <v>160</v>
      </c>
      <c r="L1160" s="168"/>
      <c r="M1160" s="169" t="s">
        <v>19</v>
      </c>
      <c r="N1160" s="170" t="s">
        <v>44</v>
      </c>
      <c r="P1160" s="132">
        <f>O1160*H1160</f>
        <v>0</v>
      </c>
      <c r="Q1160" s="132">
        <v>1.98E-3</v>
      </c>
      <c r="R1160" s="132">
        <f>Q1160*H1160</f>
        <v>3.053556E-2</v>
      </c>
      <c r="S1160" s="132">
        <v>0</v>
      </c>
      <c r="T1160" s="133">
        <f>S1160*H1160</f>
        <v>0</v>
      </c>
      <c r="AR1160" s="134" t="s">
        <v>382</v>
      </c>
      <c r="AT1160" s="134" t="s">
        <v>347</v>
      </c>
      <c r="AU1160" s="134" t="s">
        <v>80</v>
      </c>
      <c r="AY1160" s="18" t="s">
        <v>153</v>
      </c>
      <c r="BE1160" s="135">
        <f>IF(N1160="základní",J1160,0)</f>
        <v>0</v>
      </c>
      <c r="BF1160" s="135">
        <f>IF(N1160="snížená",J1160,0)</f>
        <v>0</v>
      </c>
      <c r="BG1160" s="135">
        <f>IF(N1160="zákl. přenesená",J1160,0)</f>
        <v>0</v>
      </c>
      <c r="BH1160" s="135">
        <f>IF(N1160="sníž. přenesená",J1160,0)</f>
        <v>0</v>
      </c>
      <c r="BI1160" s="135">
        <f>IF(N1160="nulová",J1160,0)</f>
        <v>0</v>
      </c>
      <c r="BJ1160" s="18" t="s">
        <v>78</v>
      </c>
      <c r="BK1160" s="135">
        <f>ROUND(I1160*H1160,2)</f>
        <v>0</v>
      </c>
      <c r="BL1160" s="18" t="s">
        <v>272</v>
      </c>
      <c r="BM1160" s="134" t="s">
        <v>2036</v>
      </c>
    </row>
    <row r="1161" spans="2:65" s="13" customFormat="1">
      <c r="B1161" s="147"/>
      <c r="D1161" s="141" t="s">
        <v>165</v>
      </c>
      <c r="F1161" s="149" t="s">
        <v>2037</v>
      </c>
      <c r="H1161" s="150">
        <v>15.422000000000001</v>
      </c>
      <c r="I1161" s="151"/>
      <c r="L1161" s="147"/>
      <c r="M1161" s="152"/>
      <c r="T1161" s="153"/>
      <c r="AT1161" s="148" t="s">
        <v>165</v>
      </c>
      <c r="AU1161" s="148" t="s">
        <v>80</v>
      </c>
      <c r="AV1161" s="13" t="s">
        <v>80</v>
      </c>
      <c r="AW1161" s="13" t="s">
        <v>4</v>
      </c>
      <c r="AX1161" s="13" t="s">
        <v>78</v>
      </c>
      <c r="AY1161" s="148" t="s">
        <v>153</v>
      </c>
    </row>
    <row r="1162" spans="2:65" s="1" customFormat="1" ht="37.950000000000003" customHeight="1">
      <c r="B1162" s="33"/>
      <c r="C1162" s="123" t="s">
        <v>2038</v>
      </c>
      <c r="D1162" s="123" t="s">
        <v>156</v>
      </c>
      <c r="E1162" s="124" t="s">
        <v>2039</v>
      </c>
      <c r="F1162" s="125" t="s">
        <v>2040</v>
      </c>
      <c r="G1162" s="126" t="s">
        <v>170</v>
      </c>
      <c r="H1162" s="127">
        <v>14.64</v>
      </c>
      <c r="I1162" s="128"/>
      <c r="J1162" s="129">
        <f>ROUND(I1162*H1162,2)</f>
        <v>0</v>
      </c>
      <c r="K1162" s="125" t="s">
        <v>160</v>
      </c>
      <c r="L1162" s="33"/>
      <c r="M1162" s="130" t="s">
        <v>19</v>
      </c>
      <c r="N1162" s="131" t="s">
        <v>44</v>
      </c>
      <c r="P1162" s="132">
        <f>O1162*H1162</f>
        <v>0</v>
      </c>
      <c r="Q1162" s="132">
        <v>9.0900000000000009E-3</v>
      </c>
      <c r="R1162" s="132">
        <f>Q1162*H1162</f>
        <v>0.13307760000000002</v>
      </c>
      <c r="S1162" s="132">
        <v>0</v>
      </c>
      <c r="T1162" s="133">
        <f>S1162*H1162</f>
        <v>0</v>
      </c>
      <c r="AR1162" s="134" t="s">
        <v>272</v>
      </c>
      <c r="AT1162" s="134" t="s">
        <v>156</v>
      </c>
      <c r="AU1162" s="134" t="s">
        <v>80</v>
      </c>
      <c r="AY1162" s="18" t="s">
        <v>153</v>
      </c>
      <c r="BE1162" s="135">
        <f>IF(N1162="základní",J1162,0)</f>
        <v>0</v>
      </c>
      <c r="BF1162" s="135">
        <f>IF(N1162="snížená",J1162,0)</f>
        <v>0</v>
      </c>
      <c r="BG1162" s="135">
        <f>IF(N1162="zákl. přenesená",J1162,0)</f>
        <v>0</v>
      </c>
      <c r="BH1162" s="135">
        <f>IF(N1162="sníž. přenesená",J1162,0)</f>
        <v>0</v>
      </c>
      <c r="BI1162" s="135">
        <f>IF(N1162="nulová",J1162,0)</f>
        <v>0</v>
      </c>
      <c r="BJ1162" s="18" t="s">
        <v>78</v>
      </c>
      <c r="BK1162" s="135">
        <f>ROUND(I1162*H1162,2)</f>
        <v>0</v>
      </c>
      <c r="BL1162" s="18" t="s">
        <v>272</v>
      </c>
      <c r="BM1162" s="134" t="s">
        <v>2041</v>
      </c>
    </row>
    <row r="1163" spans="2:65" s="1" customFormat="1">
      <c r="B1163" s="33"/>
      <c r="D1163" s="136" t="s">
        <v>163</v>
      </c>
      <c r="F1163" s="137" t="s">
        <v>2042</v>
      </c>
      <c r="I1163" s="138"/>
      <c r="L1163" s="33"/>
      <c r="M1163" s="139"/>
      <c r="T1163" s="54"/>
      <c r="AT1163" s="18" t="s">
        <v>163</v>
      </c>
      <c r="AU1163" s="18" t="s">
        <v>80</v>
      </c>
    </row>
    <row r="1164" spans="2:65" s="12" customFormat="1">
      <c r="B1164" s="140"/>
      <c r="D1164" s="141" t="s">
        <v>165</v>
      </c>
      <c r="E1164" s="142" t="s">
        <v>19</v>
      </c>
      <c r="F1164" s="143" t="s">
        <v>2023</v>
      </c>
      <c r="H1164" s="142" t="s">
        <v>19</v>
      </c>
      <c r="I1164" s="144"/>
      <c r="L1164" s="140"/>
      <c r="M1164" s="145"/>
      <c r="T1164" s="146"/>
      <c r="AT1164" s="142" t="s">
        <v>165</v>
      </c>
      <c r="AU1164" s="142" t="s">
        <v>80</v>
      </c>
      <c r="AV1164" s="12" t="s">
        <v>78</v>
      </c>
      <c r="AW1164" s="12" t="s">
        <v>33</v>
      </c>
      <c r="AX1164" s="12" t="s">
        <v>73</v>
      </c>
      <c r="AY1164" s="142" t="s">
        <v>153</v>
      </c>
    </row>
    <row r="1165" spans="2:65" s="13" customFormat="1">
      <c r="B1165" s="147"/>
      <c r="D1165" s="141" t="s">
        <v>165</v>
      </c>
      <c r="E1165" s="148" t="s">
        <v>19</v>
      </c>
      <c r="F1165" s="149" t="s">
        <v>1854</v>
      </c>
      <c r="H1165" s="150">
        <v>14.64</v>
      </c>
      <c r="I1165" s="151"/>
      <c r="L1165" s="147"/>
      <c r="M1165" s="152"/>
      <c r="T1165" s="153"/>
      <c r="AT1165" s="148" t="s">
        <v>165</v>
      </c>
      <c r="AU1165" s="148" t="s">
        <v>80</v>
      </c>
      <c r="AV1165" s="13" t="s">
        <v>80</v>
      </c>
      <c r="AW1165" s="13" t="s">
        <v>33</v>
      </c>
      <c r="AX1165" s="13" t="s">
        <v>78</v>
      </c>
      <c r="AY1165" s="148" t="s">
        <v>153</v>
      </c>
    </row>
    <row r="1166" spans="2:65" s="1" customFormat="1" ht="33" customHeight="1">
      <c r="B1166" s="33"/>
      <c r="C1166" s="161" t="s">
        <v>2043</v>
      </c>
      <c r="D1166" s="161" t="s">
        <v>347</v>
      </c>
      <c r="E1166" s="162" t="s">
        <v>2044</v>
      </c>
      <c r="F1166" s="163" t="s">
        <v>2045</v>
      </c>
      <c r="G1166" s="164" t="s">
        <v>170</v>
      </c>
      <c r="H1166" s="165">
        <v>16.835999999999999</v>
      </c>
      <c r="I1166" s="166"/>
      <c r="J1166" s="167">
        <f>ROUND(I1166*H1166,2)</f>
        <v>0</v>
      </c>
      <c r="K1166" s="163" t="s">
        <v>160</v>
      </c>
      <c r="L1166" s="168"/>
      <c r="M1166" s="169" t="s">
        <v>19</v>
      </c>
      <c r="N1166" s="170" t="s">
        <v>44</v>
      </c>
      <c r="P1166" s="132">
        <f>O1166*H1166</f>
        <v>0</v>
      </c>
      <c r="Q1166" s="132">
        <v>2.1999999999999999E-2</v>
      </c>
      <c r="R1166" s="132">
        <f>Q1166*H1166</f>
        <v>0.37039199999999994</v>
      </c>
      <c r="S1166" s="132">
        <v>0</v>
      </c>
      <c r="T1166" s="133">
        <f>S1166*H1166</f>
        <v>0</v>
      </c>
      <c r="AR1166" s="134" t="s">
        <v>382</v>
      </c>
      <c r="AT1166" s="134" t="s">
        <v>347</v>
      </c>
      <c r="AU1166" s="134" t="s">
        <v>80</v>
      </c>
      <c r="AY1166" s="18" t="s">
        <v>153</v>
      </c>
      <c r="BE1166" s="135">
        <f>IF(N1166="základní",J1166,0)</f>
        <v>0</v>
      </c>
      <c r="BF1166" s="135">
        <f>IF(N1166="snížená",J1166,0)</f>
        <v>0</v>
      </c>
      <c r="BG1166" s="135">
        <f>IF(N1166="zákl. přenesená",J1166,0)</f>
        <v>0</v>
      </c>
      <c r="BH1166" s="135">
        <f>IF(N1166="sníž. přenesená",J1166,0)</f>
        <v>0</v>
      </c>
      <c r="BI1166" s="135">
        <f>IF(N1166="nulová",J1166,0)</f>
        <v>0</v>
      </c>
      <c r="BJ1166" s="18" t="s">
        <v>78</v>
      </c>
      <c r="BK1166" s="135">
        <f>ROUND(I1166*H1166,2)</f>
        <v>0</v>
      </c>
      <c r="BL1166" s="18" t="s">
        <v>272</v>
      </c>
      <c r="BM1166" s="134" t="s">
        <v>2046</v>
      </c>
    </row>
    <row r="1167" spans="2:65" s="13" customFormat="1">
      <c r="B1167" s="147"/>
      <c r="D1167" s="141" t="s">
        <v>165</v>
      </c>
      <c r="F1167" s="149" t="s">
        <v>2047</v>
      </c>
      <c r="H1167" s="150">
        <v>16.835999999999999</v>
      </c>
      <c r="I1167" s="151"/>
      <c r="L1167" s="147"/>
      <c r="M1167" s="152"/>
      <c r="T1167" s="153"/>
      <c r="AT1167" s="148" t="s">
        <v>165</v>
      </c>
      <c r="AU1167" s="148" t="s">
        <v>80</v>
      </c>
      <c r="AV1167" s="13" t="s">
        <v>80</v>
      </c>
      <c r="AW1167" s="13" t="s">
        <v>4</v>
      </c>
      <c r="AX1167" s="13" t="s">
        <v>78</v>
      </c>
      <c r="AY1167" s="148" t="s">
        <v>153</v>
      </c>
    </row>
    <row r="1168" spans="2:65" s="1" customFormat="1" ht="37.950000000000003" customHeight="1">
      <c r="B1168" s="33"/>
      <c r="C1168" s="123" t="s">
        <v>2048</v>
      </c>
      <c r="D1168" s="123" t="s">
        <v>156</v>
      </c>
      <c r="E1168" s="124" t="s">
        <v>2049</v>
      </c>
      <c r="F1168" s="125" t="s">
        <v>2050</v>
      </c>
      <c r="G1168" s="126" t="s">
        <v>170</v>
      </c>
      <c r="H1168" s="127">
        <v>7.27</v>
      </c>
      <c r="I1168" s="128"/>
      <c r="J1168" s="129">
        <f>ROUND(I1168*H1168,2)</f>
        <v>0</v>
      </c>
      <c r="K1168" s="125" t="s">
        <v>160</v>
      </c>
      <c r="L1168" s="33"/>
      <c r="M1168" s="130" t="s">
        <v>19</v>
      </c>
      <c r="N1168" s="131" t="s">
        <v>44</v>
      </c>
      <c r="P1168" s="132">
        <f>O1168*H1168</f>
        <v>0</v>
      </c>
      <c r="Q1168" s="132">
        <v>0</v>
      </c>
      <c r="R1168" s="132">
        <f>Q1168*H1168</f>
        <v>0</v>
      </c>
      <c r="S1168" s="132">
        <v>0</v>
      </c>
      <c r="T1168" s="133">
        <f>S1168*H1168</f>
        <v>0</v>
      </c>
      <c r="AR1168" s="134" t="s">
        <v>272</v>
      </c>
      <c r="AT1168" s="134" t="s">
        <v>156</v>
      </c>
      <c r="AU1168" s="134" t="s">
        <v>80</v>
      </c>
      <c r="AY1168" s="18" t="s">
        <v>153</v>
      </c>
      <c r="BE1168" s="135">
        <f>IF(N1168="základní",J1168,0)</f>
        <v>0</v>
      </c>
      <c r="BF1168" s="135">
        <f>IF(N1168="snížená",J1168,0)</f>
        <v>0</v>
      </c>
      <c r="BG1168" s="135">
        <f>IF(N1168="zákl. přenesená",J1168,0)</f>
        <v>0</v>
      </c>
      <c r="BH1168" s="135">
        <f>IF(N1168="sníž. přenesená",J1168,0)</f>
        <v>0</v>
      </c>
      <c r="BI1168" s="135">
        <f>IF(N1168="nulová",J1168,0)</f>
        <v>0</v>
      </c>
      <c r="BJ1168" s="18" t="s">
        <v>78</v>
      </c>
      <c r="BK1168" s="135">
        <f>ROUND(I1168*H1168,2)</f>
        <v>0</v>
      </c>
      <c r="BL1168" s="18" t="s">
        <v>272</v>
      </c>
      <c r="BM1168" s="134" t="s">
        <v>2051</v>
      </c>
    </row>
    <row r="1169" spans="2:65" s="1" customFormat="1">
      <c r="B1169" s="33"/>
      <c r="D1169" s="136" t="s">
        <v>163</v>
      </c>
      <c r="F1169" s="137" t="s">
        <v>2052</v>
      </c>
      <c r="I1169" s="138"/>
      <c r="L1169" s="33"/>
      <c r="M1169" s="139"/>
      <c r="T1169" s="54"/>
      <c r="AT1169" s="18" t="s">
        <v>163</v>
      </c>
      <c r="AU1169" s="18" t="s">
        <v>80</v>
      </c>
    </row>
    <row r="1170" spans="2:65" s="12" customFormat="1">
      <c r="B1170" s="140"/>
      <c r="D1170" s="141" t="s">
        <v>165</v>
      </c>
      <c r="E1170" s="142" t="s">
        <v>19</v>
      </c>
      <c r="F1170" s="143" t="s">
        <v>2023</v>
      </c>
      <c r="H1170" s="142" t="s">
        <v>19</v>
      </c>
      <c r="I1170" s="144"/>
      <c r="L1170" s="140"/>
      <c r="M1170" s="145"/>
      <c r="T1170" s="146"/>
      <c r="AT1170" s="142" t="s">
        <v>165</v>
      </c>
      <c r="AU1170" s="142" t="s">
        <v>80</v>
      </c>
      <c r="AV1170" s="12" t="s">
        <v>78</v>
      </c>
      <c r="AW1170" s="12" t="s">
        <v>33</v>
      </c>
      <c r="AX1170" s="12" t="s">
        <v>73</v>
      </c>
      <c r="AY1170" s="142" t="s">
        <v>153</v>
      </c>
    </row>
    <row r="1171" spans="2:65" s="13" customFormat="1">
      <c r="B1171" s="147"/>
      <c r="D1171" s="141" t="s">
        <v>165</v>
      </c>
      <c r="E1171" s="148" t="s">
        <v>19</v>
      </c>
      <c r="F1171" s="149" t="s">
        <v>2053</v>
      </c>
      <c r="H1171" s="150">
        <v>7.27</v>
      </c>
      <c r="I1171" s="151"/>
      <c r="L1171" s="147"/>
      <c r="M1171" s="152"/>
      <c r="T1171" s="153"/>
      <c r="AT1171" s="148" t="s">
        <v>165</v>
      </c>
      <c r="AU1171" s="148" t="s">
        <v>80</v>
      </c>
      <c r="AV1171" s="13" t="s">
        <v>80</v>
      </c>
      <c r="AW1171" s="13" t="s">
        <v>33</v>
      </c>
      <c r="AX1171" s="13" t="s">
        <v>78</v>
      </c>
      <c r="AY1171" s="148" t="s">
        <v>153</v>
      </c>
    </row>
    <row r="1172" spans="2:65" s="1" customFormat="1" ht="37.950000000000003" customHeight="1">
      <c r="B1172" s="33"/>
      <c r="C1172" s="123" t="s">
        <v>2054</v>
      </c>
      <c r="D1172" s="123" t="s">
        <v>156</v>
      </c>
      <c r="E1172" s="124" t="s">
        <v>2055</v>
      </c>
      <c r="F1172" s="125" t="s">
        <v>2056</v>
      </c>
      <c r="G1172" s="126" t="s">
        <v>170</v>
      </c>
      <c r="H1172" s="127">
        <v>14.64</v>
      </c>
      <c r="I1172" s="128"/>
      <c r="J1172" s="129">
        <f>ROUND(I1172*H1172,2)</f>
        <v>0</v>
      </c>
      <c r="K1172" s="125" t="s">
        <v>160</v>
      </c>
      <c r="L1172" s="33"/>
      <c r="M1172" s="130" t="s">
        <v>19</v>
      </c>
      <c r="N1172" s="131" t="s">
        <v>44</v>
      </c>
      <c r="P1172" s="132">
        <f>O1172*H1172</f>
        <v>0</v>
      </c>
      <c r="Q1172" s="132">
        <v>0</v>
      </c>
      <c r="R1172" s="132">
        <f>Q1172*H1172</f>
        <v>0</v>
      </c>
      <c r="S1172" s="132">
        <v>0</v>
      </c>
      <c r="T1172" s="133">
        <f>S1172*H1172</f>
        <v>0</v>
      </c>
      <c r="AR1172" s="134" t="s">
        <v>272</v>
      </c>
      <c r="AT1172" s="134" t="s">
        <v>156</v>
      </c>
      <c r="AU1172" s="134" t="s">
        <v>80</v>
      </c>
      <c r="AY1172" s="18" t="s">
        <v>153</v>
      </c>
      <c r="BE1172" s="135">
        <f>IF(N1172="základní",J1172,0)</f>
        <v>0</v>
      </c>
      <c r="BF1172" s="135">
        <f>IF(N1172="snížená",J1172,0)</f>
        <v>0</v>
      </c>
      <c r="BG1172" s="135">
        <f>IF(N1172="zákl. přenesená",J1172,0)</f>
        <v>0</v>
      </c>
      <c r="BH1172" s="135">
        <f>IF(N1172="sníž. přenesená",J1172,0)</f>
        <v>0</v>
      </c>
      <c r="BI1172" s="135">
        <f>IF(N1172="nulová",J1172,0)</f>
        <v>0</v>
      </c>
      <c r="BJ1172" s="18" t="s">
        <v>78</v>
      </c>
      <c r="BK1172" s="135">
        <f>ROUND(I1172*H1172,2)</f>
        <v>0</v>
      </c>
      <c r="BL1172" s="18" t="s">
        <v>272</v>
      </c>
      <c r="BM1172" s="134" t="s">
        <v>2057</v>
      </c>
    </row>
    <row r="1173" spans="2:65" s="1" customFormat="1">
      <c r="B1173" s="33"/>
      <c r="D1173" s="136" t="s">
        <v>163</v>
      </c>
      <c r="F1173" s="137" t="s">
        <v>2058</v>
      </c>
      <c r="I1173" s="138"/>
      <c r="L1173" s="33"/>
      <c r="M1173" s="139"/>
      <c r="T1173" s="54"/>
      <c r="AT1173" s="18" t="s">
        <v>163</v>
      </c>
      <c r="AU1173" s="18" t="s">
        <v>80</v>
      </c>
    </row>
    <row r="1174" spans="2:65" s="12" customFormat="1">
      <c r="B1174" s="140"/>
      <c r="D1174" s="141" t="s">
        <v>165</v>
      </c>
      <c r="E1174" s="142" t="s">
        <v>19</v>
      </c>
      <c r="F1174" s="143" t="s">
        <v>2023</v>
      </c>
      <c r="H1174" s="142" t="s">
        <v>19</v>
      </c>
      <c r="I1174" s="144"/>
      <c r="L1174" s="140"/>
      <c r="M1174" s="145"/>
      <c r="T1174" s="146"/>
      <c r="AT1174" s="142" t="s">
        <v>165</v>
      </c>
      <c r="AU1174" s="142" t="s">
        <v>80</v>
      </c>
      <c r="AV1174" s="12" t="s">
        <v>78</v>
      </c>
      <c r="AW1174" s="12" t="s">
        <v>33</v>
      </c>
      <c r="AX1174" s="12" t="s">
        <v>73</v>
      </c>
      <c r="AY1174" s="142" t="s">
        <v>153</v>
      </c>
    </row>
    <row r="1175" spans="2:65" s="13" customFormat="1">
      <c r="B1175" s="147"/>
      <c r="D1175" s="141" t="s">
        <v>165</v>
      </c>
      <c r="E1175" s="148" t="s">
        <v>19</v>
      </c>
      <c r="F1175" s="149" t="s">
        <v>1854</v>
      </c>
      <c r="H1175" s="150">
        <v>14.64</v>
      </c>
      <c r="I1175" s="151"/>
      <c r="L1175" s="147"/>
      <c r="M1175" s="152"/>
      <c r="T1175" s="153"/>
      <c r="AT1175" s="148" t="s">
        <v>165</v>
      </c>
      <c r="AU1175" s="148" t="s">
        <v>80</v>
      </c>
      <c r="AV1175" s="13" t="s">
        <v>80</v>
      </c>
      <c r="AW1175" s="13" t="s">
        <v>33</v>
      </c>
      <c r="AX1175" s="13" t="s">
        <v>78</v>
      </c>
      <c r="AY1175" s="148" t="s">
        <v>153</v>
      </c>
    </row>
    <row r="1176" spans="2:65" s="1" customFormat="1" ht="24.15" customHeight="1">
      <c r="B1176" s="33"/>
      <c r="C1176" s="123" t="s">
        <v>2059</v>
      </c>
      <c r="D1176" s="123" t="s">
        <v>156</v>
      </c>
      <c r="E1176" s="124" t="s">
        <v>2060</v>
      </c>
      <c r="F1176" s="125" t="s">
        <v>2061</v>
      </c>
      <c r="G1176" s="126" t="s">
        <v>170</v>
      </c>
      <c r="H1176" s="127">
        <v>7.27</v>
      </c>
      <c r="I1176" s="128"/>
      <c r="J1176" s="129">
        <f>ROUND(I1176*H1176,2)</f>
        <v>0</v>
      </c>
      <c r="K1176" s="125" t="s">
        <v>160</v>
      </c>
      <c r="L1176" s="33"/>
      <c r="M1176" s="130" t="s">
        <v>19</v>
      </c>
      <c r="N1176" s="131" t="s">
        <v>44</v>
      </c>
      <c r="P1176" s="132">
        <f>O1176*H1176</f>
        <v>0</v>
      </c>
      <c r="Q1176" s="132">
        <v>1.5E-3</v>
      </c>
      <c r="R1176" s="132">
        <f>Q1176*H1176</f>
        <v>1.0905E-2</v>
      </c>
      <c r="S1176" s="132">
        <v>0</v>
      </c>
      <c r="T1176" s="133">
        <f>S1176*H1176</f>
        <v>0</v>
      </c>
      <c r="AR1176" s="134" t="s">
        <v>272</v>
      </c>
      <c r="AT1176" s="134" t="s">
        <v>156</v>
      </c>
      <c r="AU1176" s="134" t="s">
        <v>80</v>
      </c>
      <c r="AY1176" s="18" t="s">
        <v>153</v>
      </c>
      <c r="BE1176" s="135">
        <f>IF(N1176="základní",J1176,0)</f>
        <v>0</v>
      </c>
      <c r="BF1176" s="135">
        <f>IF(N1176="snížená",J1176,0)</f>
        <v>0</v>
      </c>
      <c r="BG1176" s="135">
        <f>IF(N1176="zákl. přenesená",J1176,0)</f>
        <v>0</v>
      </c>
      <c r="BH1176" s="135">
        <f>IF(N1176="sníž. přenesená",J1176,0)</f>
        <v>0</v>
      </c>
      <c r="BI1176" s="135">
        <f>IF(N1176="nulová",J1176,0)</f>
        <v>0</v>
      </c>
      <c r="BJ1176" s="18" t="s">
        <v>78</v>
      </c>
      <c r="BK1176" s="135">
        <f>ROUND(I1176*H1176,2)</f>
        <v>0</v>
      </c>
      <c r="BL1176" s="18" t="s">
        <v>272</v>
      </c>
      <c r="BM1176" s="134" t="s">
        <v>2062</v>
      </c>
    </row>
    <row r="1177" spans="2:65" s="1" customFormat="1">
      <c r="B1177" s="33"/>
      <c r="D1177" s="136" t="s">
        <v>163</v>
      </c>
      <c r="F1177" s="137" t="s">
        <v>2063</v>
      </c>
      <c r="I1177" s="138"/>
      <c r="L1177" s="33"/>
      <c r="M1177" s="139"/>
      <c r="T1177" s="54"/>
      <c r="AT1177" s="18" t="s">
        <v>163</v>
      </c>
      <c r="AU1177" s="18" t="s">
        <v>80</v>
      </c>
    </row>
    <row r="1178" spans="2:65" s="12" customFormat="1">
      <c r="B1178" s="140"/>
      <c r="D1178" s="141" t="s">
        <v>165</v>
      </c>
      <c r="E1178" s="142" t="s">
        <v>19</v>
      </c>
      <c r="F1178" s="143" t="s">
        <v>2064</v>
      </c>
      <c r="H1178" s="142" t="s">
        <v>19</v>
      </c>
      <c r="I1178" s="144"/>
      <c r="L1178" s="140"/>
      <c r="M1178" s="145"/>
      <c r="T1178" s="146"/>
      <c r="AT1178" s="142" t="s">
        <v>165</v>
      </c>
      <c r="AU1178" s="142" t="s">
        <v>80</v>
      </c>
      <c r="AV1178" s="12" t="s">
        <v>78</v>
      </c>
      <c r="AW1178" s="12" t="s">
        <v>33</v>
      </c>
      <c r="AX1178" s="12" t="s">
        <v>73</v>
      </c>
      <c r="AY1178" s="142" t="s">
        <v>153</v>
      </c>
    </row>
    <row r="1179" spans="2:65" s="13" customFormat="1">
      <c r="B1179" s="147"/>
      <c r="D1179" s="141" t="s">
        <v>165</v>
      </c>
      <c r="E1179" s="148" t="s">
        <v>19</v>
      </c>
      <c r="F1179" s="149" t="s">
        <v>2053</v>
      </c>
      <c r="H1179" s="150">
        <v>7.27</v>
      </c>
      <c r="I1179" s="151"/>
      <c r="L1179" s="147"/>
      <c r="M1179" s="152"/>
      <c r="T1179" s="153"/>
      <c r="AT1179" s="148" t="s">
        <v>165</v>
      </c>
      <c r="AU1179" s="148" t="s">
        <v>80</v>
      </c>
      <c r="AV1179" s="13" t="s">
        <v>80</v>
      </c>
      <c r="AW1179" s="13" t="s">
        <v>33</v>
      </c>
      <c r="AX1179" s="13" t="s">
        <v>78</v>
      </c>
      <c r="AY1179" s="148" t="s">
        <v>153</v>
      </c>
    </row>
    <row r="1180" spans="2:65" s="1" customFormat="1" ht="16.5" customHeight="1">
      <c r="B1180" s="33"/>
      <c r="C1180" s="123" t="s">
        <v>2065</v>
      </c>
      <c r="D1180" s="123" t="s">
        <v>156</v>
      </c>
      <c r="E1180" s="124" t="s">
        <v>2066</v>
      </c>
      <c r="F1180" s="125" t="s">
        <v>2067</v>
      </c>
      <c r="G1180" s="126" t="s">
        <v>397</v>
      </c>
      <c r="H1180" s="127">
        <v>28.29</v>
      </c>
      <c r="I1180" s="128"/>
      <c r="J1180" s="129">
        <f>ROUND(I1180*H1180,2)</f>
        <v>0</v>
      </c>
      <c r="K1180" s="125" t="s">
        <v>160</v>
      </c>
      <c r="L1180" s="33"/>
      <c r="M1180" s="130" t="s">
        <v>19</v>
      </c>
      <c r="N1180" s="131" t="s">
        <v>44</v>
      </c>
      <c r="P1180" s="132">
        <f>O1180*H1180</f>
        <v>0</v>
      </c>
      <c r="Q1180" s="132">
        <v>9.0000000000000006E-5</v>
      </c>
      <c r="R1180" s="132">
        <f>Q1180*H1180</f>
        <v>2.5460999999999999E-3</v>
      </c>
      <c r="S1180" s="132">
        <v>0</v>
      </c>
      <c r="T1180" s="133">
        <f>S1180*H1180</f>
        <v>0</v>
      </c>
      <c r="AR1180" s="134" t="s">
        <v>272</v>
      </c>
      <c r="AT1180" s="134" t="s">
        <v>156</v>
      </c>
      <c r="AU1180" s="134" t="s">
        <v>80</v>
      </c>
      <c r="AY1180" s="18" t="s">
        <v>153</v>
      </c>
      <c r="BE1180" s="135">
        <f>IF(N1180="základní",J1180,0)</f>
        <v>0</v>
      </c>
      <c r="BF1180" s="135">
        <f>IF(N1180="snížená",J1180,0)</f>
        <v>0</v>
      </c>
      <c r="BG1180" s="135">
        <f>IF(N1180="zákl. přenesená",J1180,0)</f>
        <v>0</v>
      </c>
      <c r="BH1180" s="135">
        <f>IF(N1180="sníž. přenesená",J1180,0)</f>
        <v>0</v>
      </c>
      <c r="BI1180" s="135">
        <f>IF(N1180="nulová",J1180,0)</f>
        <v>0</v>
      </c>
      <c r="BJ1180" s="18" t="s">
        <v>78</v>
      </c>
      <c r="BK1180" s="135">
        <f>ROUND(I1180*H1180,2)</f>
        <v>0</v>
      </c>
      <c r="BL1180" s="18" t="s">
        <v>272</v>
      </c>
      <c r="BM1180" s="134" t="s">
        <v>2068</v>
      </c>
    </row>
    <row r="1181" spans="2:65" s="1" customFormat="1">
      <c r="B1181" s="33"/>
      <c r="D1181" s="136" t="s">
        <v>163</v>
      </c>
      <c r="F1181" s="137" t="s">
        <v>2069</v>
      </c>
      <c r="I1181" s="138"/>
      <c r="L1181" s="33"/>
      <c r="M1181" s="139"/>
      <c r="T1181" s="54"/>
      <c r="AT1181" s="18" t="s">
        <v>163</v>
      </c>
      <c r="AU1181" s="18" t="s">
        <v>80</v>
      </c>
    </row>
    <row r="1182" spans="2:65" s="12" customFormat="1">
      <c r="B1182" s="140"/>
      <c r="D1182" s="141" t="s">
        <v>165</v>
      </c>
      <c r="E1182" s="142" t="s">
        <v>19</v>
      </c>
      <c r="F1182" s="143" t="s">
        <v>2023</v>
      </c>
      <c r="H1182" s="142" t="s">
        <v>19</v>
      </c>
      <c r="I1182" s="144"/>
      <c r="L1182" s="140"/>
      <c r="M1182" s="145"/>
      <c r="T1182" s="146"/>
      <c r="AT1182" s="142" t="s">
        <v>165</v>
      </c>
      <c r="AU1182" s="142" t="s">
        <v>80</v>
      </c>
      <c r="AV1182" s="12" t="s">
        <v>78</v>
      </c>
      <c r="AW1182" s="12" t="s">
        <v>33</v>
      </c>
      <c r="AX1182" s="12" t="s">
        <v>73</v>
      </c>
      <c r="AY1182" s="142" t="s">
        <v>153</v>
      </c>
    </row>
    <row r="1183" spans="2:65" s="12" customFormat="1">
      <c r="B1183" s="140"/>
      <c r="D1183" s="141" t="s">
        <v>165</v>
      </c>
      <c r="E1183" s="142" t="s">
        <v>19</v>
      </c>
      <c r="F1183" s="143" t="s">
        <v>2070</v>
      </c>
      <c r="H1183" s="142" t="s">
        <v>19</v>
      </c>
      <c r="I1183" s="144"/>
      <c r="L1183" s="140"/>
      <c r="M1183" s="145"/>
      <c r="T1183" s="146"/>
      <c r="AT1183" s="142" t="s">
        <v>165</v>
      </c>
      <c r="AU1183" s="142" t="s">
        <v>80</v>
      </c>
      <c r="AV1183" s="12" t="s">
        <v>78</v>
      </c>
      <c r="AW1183" s="12" t="s">
        <v>33</v>
      </c>
      <c r="AX1183" s="12" t="s">
        <v>73</v>
      </c>
      <c r="AY1183" s="142" t="s">
        <v>153</v>
      </c>
    </row>
    <row r="1184" spans="2:65" s="13" customFormat="1">
      <c r="B1184" s="147"/>
      <c r="D1184" s="141" t="s">
        <v>165</v>
      </c>
      <c r="E1184" s="148" t="s">
        <v>19</v>
      </c>
      <c r="F1184" s="149" t="s">
        <v>2071</v>
      </c>
      <c r="H1184" s="150">
        <v>14.02</v>
      </c>
      <c r="I1184" s="151"/>
      <c r="L1184" s="147"/>
      <c r="M1184" s="152"/>
      <c r="T1184" s="153"/>
      <c r="AT1184" s="148" t="s">
        <v>165</v>
      </c>
      <c r="AU1184" s="148" t="s">
        <v>80</v>
      </c>
      <c r="AV1184" s="13" t="s">
        <v>80</v>
      </c>
      <c r="AW1184" s="13" t="s">
        <v>33</v>
      </c>
      <c r="AX1184" s="13" t="s">
        <v>73</v>
      </c>
      <c r="AY1184" s="148" t="s">
        <v>153</v>
      </c>
    </row>
    <row r="1185" spans="2:65" s="15" customFormat="1">
      <c r="B1185" s="172"/>
      <c r="D1185" s="141" t="s">
        <v>165</v>
      </c>
      <c r="E1185" s="173" t="s">
        <v>19</v>
      </c>
      <c r="F1185" s="174" t="s">
        <v>2072</v>
      </c>
      <c r="H1185" s="175">
        <v>14.02</v>
      </c>
      <c r="I1185" s="176"/>
      <c r="L1185" s="172"/>
      <c r="M1185" s="177"/>
      <c r="T1185" s="178"/>
      <c r="AT1185" s="173" t="s">
        <v>165</v>
      </c>
      <c r="AU1185" s="173" t="s">
        <v>80</v>
      </c>
      <c r="AV1185" s="15" t="s">
        <v>154</v>
      </c>
      <c r="AW1185" s="15" t="s">
        <v>33</v>
      </c>
      <c r="AX1185" s="15" t="s">
        <v>73</v>
      </c>
      <c r="AY1185" s="173" t="s">
        <v>153</v>
      </c>
    </row>
    <row r="1186" spans="2:65" s="12" customFormat="1">
      <c r="B1186" s="140"/>
      <c r="D1186" s="141" t="s">
        <v>165</v>
      </c>
      <c r="E1186" s="142" t="s">
        <v>19</v>
      </c>
      <c r="F1186" s="143" t="s">
        <v>2073</v>
      </c>
      <c r="H1186" s="142" t="s">
        <v>19</v>
      </c>
      <c r="I1186" s="144"/>
      <c r="L1186" s="140"/>
      <c r="M1186" s="145"/>
      <c r="T1186" s="146"/>
      <c r="AT1186" s="142" t="s">
        <v>165</v>
      </c>
      <c r="AU1186" s="142" t="s">
        <v>80</v>
      </c>
      <c r="AV1186" s="12" t="s">
        <v>78</v>
      </c>
      <c r="AW1186" s="12" t="s">
        <v>33</v>
      </c>
      <c r="AX1186" s="12" t="s">
        <v>73</v>
      </c>
      <c r="AY1186" s="142" t="s">
        <v>153</v>
      </c>
    </row>
    <row r="1187" spans="2:65" s="13" customFormat="1">
      <c r="B1187" s="147"/>
      <c r="D1187" s="141" t="s">
        <v>165</v>
      </c>
      <c r="E1187" s="148" t="s">
        <v>19</v>
      </c>
      <c r="F1187" s="149" t="s">
        <v>2074</v>
      </c>
      <c r="H1187" s="150">
        <v>4.63</v>
      </c>
      <c r="I1187" s="151"/>
      <c r="L1187" s="147"/>
      <c r="M1187" s="152"/>
      <c r="T1187" s="153"/>
      <c r="AT1187" s="148" t="s">
        <v>165</v>
      </c>
      <c r="AU1187" s="148" t="s">
        <v>80</v>
      </c>
      <c r="AV1187" s="13" t="s">
        <v>80</v>
      </c>
      <c r="AW1187" s="13" t="s">
        <v>33</v>
      </c>
      <c r="AX1187" s="13" t="s">
        <v>73</v>
      </c>
      <c r="AY1187" s="148" t="s">
        <v>153</v>
      </c>
    </row>
    <row r="1188" spans="2:65" s="13" customFormat="1">
      <c r="B1188" s="147"/>
      <c r="D1188" s="141" t="s">
        <v>165</v>
      </c>
      <c r="E1188" s="148" t="s">
        <v>19</v>
      </c>
      <c r="F1188" s="149" t="s">
        <v>2075</v>
      </c>
      <c r="H1188" s="150">
        <v>1.1299999999999999</v>
      </c>
      <c r="I1188" s="151"/>
      <c r="L1188" s="147"/>
      <c r="M1188" s="152"/>
      <c r="T1188" s="153"/>
      <c r="AT1188" s="148" t="s">
        <v>165</v>
      </c>
      <c r="AU1188" s="148" t="s">
        <v>80</v>
      </c>
      <c r="AV1188" s="13" t="s">
        <v>80</v>
      </c>
      <c r="AW1188" s="13" t="s">
        <v>33</v>
      </c>
      <c r="AX1188" s="13" t="s">
        <v>73</v>
      </c>
      <c r="AY1188" s="148" t="s">
        <v>153</v>
      </c>
    </row>
    <row r="1189" spans="2:65" s="13" customFormat="1">
      <c r="B1189" s="147"/>
      <c r="D1189" s="141" t="s">
        <v>165</v>
      </c>
      <c r="E1189" s="148" t="s">
        <v>19</v>
      </c>
      <c r="F1189" s="149" t="s">
        <v>2076</v>
      </c>
      <c r="H1189" s="150">
        <v>3.91</v>
      </c>
      <c r="I1189" s="151"/>
      <c r="L1189" s="147"/>
      <c r="M1189" s="152"/>
      <c r="T1189" s="153"/>
      <c r="AT1189" s="148" t="s">
        <v>165</v>
      </c>
      <c r="AU1189" s="148" t="s">
        <v>80</v>
      </c>
      <c r="AV1189" s="13" t="s">
        <v>80</v>
      </c>
      <c r="AW1189" s="13" t="s">
        <v>33</v>
      </c>
      <c r="AX1189" s="13" t="s">
        <v>73</v>
      </c>
      <c r="AY1189" s="148" t="s">
        <v>153</v>
      </c>
    </row>
    <row r="1190" spans="2:65" s="13" customFormat="1">
      <c r="B1190" s="147"/>
      <c r="D1190" s="141" t="s">
        <v>165</v>
      </c>
      <c r="E1190" s="148" t="s">
        <v>19</v>
      </c>
      <c r="F1190" s="149" t="s">
        <v>2077</v>
      </c>
      <c r="H1190" s="150">
        <v>4.5999999999999996</v>
      </c>
      <c r="I1190" s="151"/>
      <c r="L1190" s="147"/>
      <c r="M1190" s="152"/>
      <c r="T1190" s="153"/>
      <c r="AT1190" s="148" t="s">
        <v>165</v>
      </c>
      <c r="AU1190" s="148" t="s">
        <v>80</v>
      </c>
      <c r="AV1190" s="13" t="s">
        <v>80</v>
      </c>
      <c r="AW1190" s="13" t="s">
        <v>33</v>
      </c>
      <c r="AX1190" s="13" t="s">
        <v>73</v>
      </c>
      <c r="AY1190" s="148" t="s">
        <v>153</v>
      </c>
    </row>
    <row r="1191" spans="2:65" s="15" customFormat="1">
      <c r="B1191" s="172"/>
      <c r="D1191" s="141" t="s">
        <v>165</v>
      </c>
      <c r="E1191" s="173" t="s">
        <v>19</v>
      </c>
      <c r="F1191" s="174" t="s">
        <v>2072</v>
      </c>
      <c r="H1191" s="175">
        <v>14.27</v>
      </c>
      <c r="I1191" s="176"/>
      <c r="L1191" s="172"/>
      <c r="M1191" s="177"/>
      <c r="T1191" s="178"/>
      <c r="AT1191" s="173" t="s">
        <v>165</v>
      </c>
      <c r="AU1191" s="173" t="s">
        <v>80</v>
      </c>
      <c r="AV1191" s="15" t="s">
        <v>154</v>
      </c>
      <c r="AW1191" s="15" t="s">
        <v>33</v>
      </c>
      <c r="AX1191" s="15" t="s">
        <v>73</v>
      </c>
      <c r="AY1191" s="173" t="s">
        <v>153</v>
      </c>
    </row>
    <row r="1192" spans="2:65" s="14" customFormat="1">
      <c r="B1192" s="154"/>
      <c r="D1192" s="141" t="s">
        <v>165</v>
      </c>
      <c r="E1192" s="155" t="s">
        <v>19</v>
      </c>
      <c r="F1192" s="156" t="s">
        <v>182</v>
      </c>
      <c r="H1192" s="157">
        <v>28.29</v>
      </c>
      <c r="I1192" s="158"/>
      <c r="L1192" s="154"/>
      <c r="M1192" s="159"/>
      <c r="T1192" s="160"/>
      <c r="AT1192" s="155" t="s">
        <v>165</v>
      </c>
      <c r="AU1192" s="155" t="s">
        <v>80</v>
      </c>
      <c r="AV1192" s="14" t="s">
        <v>161</v>
      </c>
      <c r="AW1192" s="14" t="s">
        <v>33</v>
      </c>
      <c r="AX1192" s="14" t="s">
        <v>78</v>
      </c>
      <c r="AY1192" s="155" t="s">
        <v>153</v>
      </c>
    </row>
    <row r="1193" spans="2:65" s="1" customFormat="1" ht="24.15" customHeight="1">
      <c r="B1193" s="33"/>
      <c r="C1193" s="123" t="s">
        <v>2078</v>
      </c>
      <c r="D1193" s="123" t="s">
        <v>156</v>
      </c>
      <c r="E1193" s="124" t="s">
        <v>2079</v>
      </c>
      <c r="F1193" s="125" t="s">
        <v>2080</v>
      </c>
      <c r="G1193" s="126" t="s">
        <v>397</v>
      </c>
      <c r="H1193" s="127">
        <v>14.27</v>
      </c>
      <c r="I1193" s="128"/>
      <c r="J1193" s="129">
        <f>ROUND(I1193*H1193,2)</f>
        <v>0</v>
      </c>
      <c r="K1193" s="125" t="s">
        <v>160</v>
      </c>
      <c r="L1193" s="33"/>
      <c r="M1193" s="130" t="s">
        <v>19</v>
      </c>
      <c r="N1193" s="131" t="s">
        <v>44</v>
      </c>
      <c r="P1193" s="132">
        <f>O1193*H1193</f>
        <v>0</v>
      </c>
      <c r="Q1193" s="132">
        <v>1.42E-3</v>
      </c>
      <c r="R1193" s="132">
        <f>Q1193*H1193</f>
        <v>2.0263400000000001E-2</v>
      </c>
      <c r="S1193" s="132">
        <v>0</v>
      </c>
      <c r="T1193" s="133">
        <f>S1193*H1193</f>
        <v>0</v>
      </c>
      <c r="AR1193" s="134" t="s">
        <v>272</v>
      </c>
      <c r="AT1193" s="134" t="s">
        <v>156</v>
      </c>
      <c r="AU1193" s="134" t="s">
        <v>80</v>
      </c>
      <c r="AY1193" s="18" t="s">
        <v>153</v>
      </c>
      <c r="BE1193" s="135">
        <f>IF(N1193="základní",J1193,0)</f>
        <v>0</v>
      </c>
      <c r="BF1193" s="135">
        <f>IF(N1193="snížená",J1193,0)</f>
        <v>0</v>
      </c>
      <c r="BG1193" s="135">
        <f>IF(N1193="zákl. přenesená",J1193,0)</f>
        <v>0</v>
      </c>
      <c r="BH1193" s="135">
        <f>IF(N1193="sníž. přenesená",J1193,0)</f>
        <v>0</v>
      </c>
      <c r="BI1193" s="135">
        <f>IF(N1193="nulová",J1193,0)</f>
        <v>0</v>
      </c>
      <c r="BJ1193" s="18" t="s">
        <v>78</v>
      </c>
      <c r="BK1193" s="135">
        <f>ROUND(I1193*H1193,2)</f>
        <v>0</v>
      </c>
      <c r="BL1193" s="18" t="s">
        <v>272</v>
      </c>
      <c r="BM1193" s="134" t="s">
        <v>2081</v>
      </c>
    </row>
    <row r="1194" spans="2:65" s="1" customFormat="1">
      <c r="B1194" s="33"/>
      <c r="D1194" s="136" t="s">
        <v>163</v>
      </c>
      <c r="F1194" s="137" t="s">
        <v>2082</v>
      </c>
      <c r="I1194" s="138"/>
      <c r="L1194" s="33"/>
      <c r="M1194" s="139"/>
      <c r="T1194" s="54"/>
      <c r="AT1194" s="18" t="s">
        <v>163</v>
      </c>
      <c r="AU1194" s="18" t="s">
        <v>80</v>
      </c>
    </row>
    <row r="1195" spans="2:65" s="12" customFormat="1">
      <c r="B1195" s="140"/>
      <c r="D1195" s="141" t="s">
        <v>165</v>
      </c>
      <c r="E1195" s="142" t="s">
        <v>19</v>
      </c>
      <c r="F1195" s="143" t="s">
        <v>2073</v>
      </c>
      <c r="H1195" s="142" t="s">
        <v>19</v>
      </c>
      <c r="I1195" s="144"/>
      <c r="L1195" s="140"/>
      <c r="M1195" s="145"/>
      <c r="T1195" s="146"/>
      <c r="AT1195" s="142" t="s">
        <v>165</v>
      </c>
      <c r="AU1195" s="142" t="s">
        <v>80</v>
      </c>
      <c r="AV1195" s="12" t="s">
        <v>78</v>
      </c>
      <c r="AW1195" s="12" t="s">
        <v>33</v>
      </c>
      <c r="AX1195" s="12" t="s">
        <v>73</v>
      </c>
      <c r="AY1195" s="142" t="s">
        <v>153</v>
      </c>
    </row>
    <row r="1196" spans="2:65" s="13" customFormat="1">
      <c r="B1196" s="147"/>
      <c r="D1196" s="141" t="s">
        <v>165</v>
      </c>
      <c r="E1196" s="148" t="s">
        <v>19</v>
      </c>
      <c r="F1196" s="149" t="s">
        <v>2074</v>
      </c>
      <c r="H1196" s="150">
        <v>4.63</v>
      </c>
      <c r="I1196" s="151"/>
      <c r="L1196" s="147"/>
      <c r="M1196" s="152"/>
      <c r="T1196" s="153"/>
      <c r="AT1196" s="148" t="s">
        <v>165</v>
      </c>
      <c r="AU1196" s="148" t="s">
        <v>80</v>
      </c>
      <c r="AV1196" s="13" t="s">
        <v>80</v>
      </c>
      <c r="AW1196" s="13" t="s">
        <v>33</v>
      </c>
      <c r="AX1196" s="13" t="s">
        <v>73</v>
      </c>
      <c r="AY1196" s="148" t="s">
        <v>153</v>
      </c>
    </row>
    <row r="1197" spans="2:65" s="13" customFormat="1">
      <c r="B1197" s="147"/>
      <c r="D1197" s="141" t="s">
        <v>165</v>
      </c>
      <c r="E1197" s="148" t="s">
        <v>19</v>
      </c>
      <c r="F1197" s="149" t="s">
        <v>2075</v>
      </c>
      <c r="H1197" s="150">
        <v>1.1299999999999999</v>
      </c>
      <c r="I1197" s="151"/>
      <c r="L1197" s="147"/>
      <c r="M1197" s="152"/>
      <c r="T1197" s="153"/>
      <c r="AT1197" s="148" t="s">
        <v>165</v>
      </c>
      <c r="AU1197" s="148" t="s">
        <v>80</v>
      </c>
      <c r="AV1197" s="13" t="s">
        <v>80</v>
      </c>
      <c r="AW1197" s="13" t="s">
        <v>33</v>
      </c>
      <c r="AX1197" s="13" t="s">
        <v>73</v>
      </c>
      <c r="AY1197" s="148" t="s">
        <v>153</v>
      </c>
    </row>
    <row r="1198" spans="2:65" s="13" customFormat="1">
      <c r="B1198" s="147"/>
      <c r="D1198" s="141" t="s">
        <v>165</v>
      </c>
      <c r="E1198" s="148" t="s">
        <v>19</v>
      </c>
      <c r="F1198" s="149" t="s">
        <v>2076</v>
      </c>
      <c r="H1198" s="150">
        <v>3.91</v>
      </c>
      <c r="I1198" s="151"/>
      <c r="L1198" s="147"/>
      <c r="M1198" s="152"/>
      <c r="T1198" s="153"/>
      <c r="AT1198" s="148" t="s">
        <v>165</v>
      </c>
      <c r="AU1198" s="148" t="s">
        <v>80</v>
      </c>
      <c r="AV1198" s="13" t="s">
        <v>80</v>
      </c>
      <c r="AW1198" s="13" t="s">
        <v>33</v>
      </c>
      <c r="AX1198" s="13" t="s">
        <v>73</v>
      </c>
      <c r="AY1198" s="148" t="s">
        <v>153</v>
      </c>
    </row>
    <row r="1199" spans="2:65" s="13" customFormat="1">
      <c r="B1199" s="147"/>
      <c r="D1199" s="141" t="s">
        <v>165</v>
      </c>
      <c r="E1199" s="148" t="s">
        <v>19</v>
      </c>
      <c r="F1199" s="149" t="s">
        <v>2077</v>
      </c>
      <c r="H1199" s="150">
        <v>4.5999999999999996</v>
      </c>
      <c r="I1199" s="151"/>
      <c r="L1199" s="147"/>
      <c r="M1199" s="152"/>
      <c r="T1199" s="153"/>
      <c r="AT1199" s="148" t="s">
        <v>165</v>
      </c>
      <c r="AU1199" s="148" t="s">
        <v>80</v>
      </c>
      <c r="AV1199" s="13" t="s">
        <v>80</v>
      </c>
      <c r="AW1199" s="13" t="s">
        <v>33</v>
      </c>
      <c r="AX1199" s="13" t="s">
        <v>73</v>
      </c>
      <c r="AY1199" s="148" t="s">
        <v>153</v>
      </c>
    </row>
    <row r="1200" spans="2:65" s="14" customFormat="1">
      <c r="B1200" s="154"/>
      <c r="D1200" s="141" t="s">
        <v>165</v>
      </c>
      <c r="E1200" s="155" t="s">
        <v>19</v>
      </c>
      <c r="F1200" s="156" t="s">
        <v>182</v>
      </c>
      <c r="H1200" s="157">
        <v>14.27</v>
      </c>
      <c r="I1200" s="158"/>
      <c r="L1200" s="154"/>
      <c r="M1200" s="159"/>
      <c r="T1200" s="160"/>
      <c r="AT1200" s="155" t="s">
        <v>165</v>
      </c>
      <c r="AU1200" s="155" t="s">
        <v>80</v>
      </c>
      <c r="AV1200" s="14" t="s">
        <v>161</v>
      </c>
      <c r="AW1200" s="14" t="s">
        <v>33</v>
      </c>
      <c r="AX1200" s="14" t="s">
        <v>78</v>
      </c>
      <c r="AY1200" s="155" t="s">
        <v>153</v>
      </c>
    </row>
    <row r="1201" spans="2:65" s="1" customFormat="1" ht="55.5" customHeight="1">
      <c r="B1201" s="33"/>
      <c r="C1201" s="123" t="s">
        <v>2083</v>
      </c>
      <c r="D1201" s="123" t="s">
        <v>156</v>
      </c>
      <c r="E1201" s="124" t="s">
        <v>2084</v>
      </c>
      <c r="F1201" s="125" t="s">
        <v>2085</v>
      </c>
      <c r="G1201" s="126" t="s">
        <v>1410</v>
      </c>
      <c r="H1201" s="171"/>
      <c r="I1201" s="128"/>
      <c r="J1201" s="129">
        <f>ROUND(I1201*H1201,2)</f>
        <v>0</v>
      </c>
      <c r="K1201" s="125" t="s">
        <v>160</v>
      </c>
      <c r="L1201" s="33"/>
      <c r="M1201" s="130" t="s">
        <v>19</v>
      </c>
      <c r="N1201" s="131" t="s">
        <v>44</v>
      </c>
      <c r="P1201" s="132">
        <f>O1201*H1201</f>
        <v>0</v>
      </c>
      <c r="Q1201" s="132">
        <v>0</v>
      </c>
      <c r="R1201" s="132">
        <f>Q1201*H1201</f>
        <v>0</v>
      </c>
      <c r="S1201" s="132">
        <v>0</v>
      </c>
      <c r="T1201" s="133">
        <f>S1201*H1201</f>
        <v>0</v>
      </c>
      <c r="AR1201" s="134" t="s">
        <v>272</v>
      </c>
      <c r="AT1201" s="134" t="s">
        <v>156</v>
      </c>
      <c r="AU1201" s="134" t="s">
        <v>80</v>
      </c>
      <c r="AY1201" s="18" t="s">
        <v>153</v>
      </c>
      <c r="BE1201" s="135">
        <f>IF(N1201="základní",J1201,0)</f>
        <v>0</v>
      </c>
      <c r="BF1201" s="135">
        <f>IF(N1201="snížená",J1201,0)</f>
        <v>0</v>
      </c>
      <c r="BG1201" s="135">
        <f>IF(N1201="zákl. přenesená",J1201,0)</f>
        <v>0</v>
      </c>
      <c r="BH1201" s="135">
        <f>IF(N1201="sníž. přenesená",J1201,0)</f>
        <v>0</v>
      </c>
      <c r="BI1201" s="135">
        <f>IF(N1201="nulová",J1201,0)</f>
        <v>0</v>
      </c>
      <c r="BJ1201" s="18" t="s">
        <v>78</v>
      </c>
      <c r="BK1201" s="135">
        <f>ROUND(I1201*H1201,2)</f>
        <v>0</v>
      </c>
      <c r="BL1201" s="18" t="s">
        <v>272</v>
      </c>
      <c r="BM1201" s="134" t="s">
        <v>2086</v>
      </c>
    </row>
    <row r="1202" spans="2:65" s="1" customFormat="1">
      <c r="B1202" s="33"/>
      <c r="D1202" s="136" t="s">
        <v>163</v>
      </c>
      <c r="F1202" s="137" t="s">
        <v>2087</v>
      </c>
      <c r="I1202" s="138"/>
      <c r="L1202" s="33"/>
      <c r="M1202" s="139"/>
      <c r="T1202" s="54"/>
      <c r="AT1202" s="18" t="s">
        <v>163</v>
      </c>
      <c r="AU1202" s="18" t="s">
        <v>80</v>
      </c>
    </row>
    <row r="1203" spans="2:65" s="11" customFormat="1" ht="22.95" customHeight="1">
      <c r="B1203" s="111"/>
      <c r="D1203" s="112" t="s">
        <v>72</v>
      </c>
      <c r="E1203" s="121" t="s">
        <v>2088</v>
      </c>
      <c r="F1203" s="121" t="s">
        <v>2089</v>
      </c>
      <c r="I1203" s="114"/>
      <c r="J1203" s="122">
        <f>BK1203</f>
        <v>0</v>
      </c>
      <c r="L1203" s="111"/>
      <c r="M1203" s="116"/>
      <c r="P1203" s="117">
        <f>SUM(P1204:P1207)</f>
        <v>0</v>
      </c>
      <c r="R1203" s="117">
        <f>SUM(R1204:R1207)</f>
        <v>0</v>
      </c>
      <c r="T1203" s="118">
        <f>SUM(T1204:T1207)</f>
        <v>0.33015</v>
      </c>
      <c r="AR1203" s="112" t="s">
        <v>80</v>
      </c>
      <c r="AT1203" s="119" t="s">
        <v>72</v>
      </c>
      <c r="AU1203" s="119" t="s">
        <v>78</v>
      </c>
      <c r="AY1203" s="112" t="s">
        <v>153</v>
      </c>
      <c r="BK1203" s="120">
        <f>SUM(BK1204:BK1207)</f>
        <v>0</v>
      </c>
    </row>
    <row r="1204" spans="2:65" s="1" customFormat="1" ht="21.75" customHeight="1">
      <c r="B1204" s="33"/>
      <c r="C1204" s="123" t="s">
        <v>2090</v>
      </c>
      <c r="D1204" s="123" t="s">
        <v>156</v>
      </c>
      <c r="E1204" s="124" t="s">
        <v>2091</v>
      </c>
      <c r="F1204" s="125" t="s">
        <v>2092</v>
      </c>
      <c r="G1204" s="126" t="s">
        <v>170</v>
      </c>
      <c r="H1204" s="127">
        <v>22.01</v>
      </c>
      <c r="I1204" s="128"/>
      <c r="J1204" s="129">
        <f>ROUND(I1204*H1204,2)</f>
        <v>0</v>
      </c>
      <c r="K1204" s="125" t="s">
        <v>160</v>
      </c>
      <c r="L1204" s="33"/>
      <c r="M1204" s="130" t="s">
        <v>19</v>
      </c>
      <c r="N1204" s="131" t="s">
        <v>44</v>
      </c>
      <c r="P1204" s="132">
        <f>O1204*H1204</f>
        <v>0</v>
      </c>
      <c r="Q1204" s="132">
        <v>0</v>
      </c>
      <c r="R1204" s="132">
        <f>Q1204*H1204</f>
        <v>0</v>
      </c>
      <c r="S1204" s="132">
        <v>1.4999999999999999E-2</v>
      </c>
      <c r="T1204" s="133">
        <f>S1204*H1204</f>
        <v>0.33015</v>
      </c>
      <c r="AR1204" s="134" t="s">
        <v>272</v>
      </c>
      <c r="AT1204" s="134" t="s">
        <v>156</v>
      </c>
      <c r="AU1204" s="134" t="s">
        <v>80</v>
      </c>
      <c r="AY1204" s="18" t="s">
        <v>153</v>
      </c>
      <c r="BE1204" s="135">
        <f>IF(N1204="základní",J1204,0)</f>
        <v>0</v>
      </c>
      <c r="BF1204" s="135">
        <f>IF(N1204="snížená",J1204,0)</f>
        <v>0</v>
      </c>
      <c r="BG1204" s="135">
        <f>IF(N1204="zákl. přenesená",J1204,0)</f>
        <v>0</v>
      </c>
      <c r="BH1204" s="135">
        <f>IF(N1204="sníž. přenesená",J1204,0)</f>
        <v>0</v>
      </c>
      <c r="BI1204" s="135">
        <f>IF(N1204="nulová",J1204,0)</f>
        <v>0</v>
      </c>
      <c r="BJ1204" s="18" t="s">
        <v>78</v>
      </c>
      <c r="BK1204" s="135">
        <f>ROUND(I1204*H1204,2)</f>
        <v>0</v>
      </c>
      <c r="BL1204" s="18" t="s">
        <v>272</v>
      </c>
      <c r="BM1204" s="134" t="s">
        <v>2093</v>
      </c>
    </row>
    <row r="1205" spans="2:65" s="1" customFormat="1">
      <c r="B1205" s="33"/>
      <c r="D1205" s="136" t="s">
        <v>163</v>
      </c>
      <c r="F1205" s="137" t="s">
        <v>2094</v>
      </c>
      <c r="I1205" s="138"/>
      <c r="L1205" s="33"/>
      <c r="M1205" s="139"/>
      <c r="T1205" s="54"/>
      <c r="AT1205" s="18" t="s">
        <v>163</v>
      </c>
      <c r="AU1205" s="18" t="s">
        <v>80</v>
      </c>
    </row>
    <row r="1206" spans="2:65" s="12" customFormat="1">
      <c r="B1206" s="140"/>
      <c r="D1206" s="141" t="s">
        <v>165</v>
      </c>
      <c r="E1206" s="142" t="s">
        <v>19</v>
      </c>
      <c r="F1206" s="143" t="s">
        <v>474</v>
      </c>
      <c r="H1206" s="142" t="s">
        <v>19</v>
      </c>
      <c r="I1206" s="144"/>
      <c r="L1206" s="140"/>
      <c r="M1206" s="145"/>
      <c r="T1206" s="146"/>
      <c r="AT1206" s="142" t="s">
        <v>165</v>
      </c>
      <c r="AU1206" s="142" t="s">
        <v>80</v>
      </c>
      <c r="AV1206" s="12" t="s">
        <v>78</v>
      </c>
      <c r="AW1206" s="12" t="s">
        <v>33</v>
      </c>
      <c r="AX1206" s="12" t="s">
        <v>73</v>
      </c>
      <c r="AY1206" s="142" t="s">
        <v>153</v>
      </c>
    </row>
    <row r="1207" spans="2:65" s="13" customFormat="1">
      <c r="B1207" s="147"/>
      <c r="D1207" s="141" t="s">
        <v>165</v>
      </c>
      <c r="E1207" s="148" t="s">
        <v>19</v>
      </c>
      <c r="F1207" s="149" t="s">
        <v>1838</v>
      </c>
      <c r="H1207" s="150">
        <v>22.01</v>
      </c>
      <c r="I1207" s="151"/>
      <c r="L1207" s="147"/>
      <c r="M1207" s="152"/>
      <c r="T1207" s="153"/>
      <c r="AT1207" s="148" t="s">
        <v>165</v>
      </c>
      <c r="AU1207" s="148" t="s">
        <v>80</v>
      </c>
      <c r="AV1207" s="13" t="s">
        <v>80</v>
      </c>
      <c r="AW1207" s="13" t="s">
        <v>33</v>
      </c>
      <c r="AX1207" s="13" t="s">
        <v>78</v>
      </c>
      <c r="AY1207" s="148" t="s">
        <v>153</v>
      </c>
    </row>
    <row r="1208" spans="2:65" s="11" customFormat="1" ht="22.95" customHeight="1">
      <c r="B1208" s="111"/>
      <c r="D1208" s="112" t="s">
        <v>72</v>
      </c>
      <c r="E1208" s="121" t="s">
        <v>2095</v>
      </c>
      <c r="F1208" s="121" t="s">
        <v>2096</v>
      </c>
      <c r="I1208" s="114"/>
      <c r="J1208" s="122">
        <f>BK1208</f>
        <v>0</v>
      </c>
      <c r="L1208" s="111"/>
      <c r="M1208" s="116"/>
      <c r="P1208" s="117">
        <f>SUM(P1209:P1224)</f>
        <v>0</v>
      </c>
      <c r="R1208" s="117">
        <f>SUM(R1209:R1224)</f>
        <v>0.20863799999999996</v>
      </c>
      <c r="T1208" s="118">
        <f>SUM(T1209:T1224)</f>
        <v>6.0570500000000006E-2</v>
      </c>
      <c r="AR1208" s="112" t="s">
        <v>80</v>
      </c>
      <c r="AT1208" s="119" t="s">
        <v>72</v>
      </c>
      <c r="AU1208" s="119" t="s">
        <v>78</v>
      </c>
      <c r="AY1208" s="112" t="s">
        <v>153</v>
      </c>
      <c r="BK1208" s="120">
        <f>SUM(BK1209:BK1224)</f>
        <v>0</v>
      </c>
    </row>
    <row r="1209" spans="2:65" s="1" customFormat="1" ht="37.950000000000003" customHeight="1">
      <c r="B1209" s="33"/>
      <c r="C1209" s="123" t="s">
        <v>2097</v>
      </c>
      <c r="D1209" s="123" t="s">
        <v>156</v>
      </c>
      <c r="E1209" s="124" t="s">
        <v>2098</v>
      </c>
      <c r="F1209" s="125" t="s">
        <v>2099</v>
      </c>
      <c r="G1209" s="126" t="s">
        <v>170</v>
      </c>
      <c r="H1209" s="127">
        <v>46.363999999999997</v>
      </c>
      <c r="I1209" s="128"/>
      <c r="J1209" s="129">
        <f>ROUND(I1209*H1209,2)</f>
        <v>0</v>
      </c>
      <c r="K1209" s="125" t="s">
        <v>160</v>
      </c>
      <c r="L1209" s="33"/>
      <c r="M1209" s="130" t="s">
        <v>19</v>
      </c>
      <c r="N1209" s="131" t="s">
        <v>44</v>
      </c>
      <c r="P1209" s="132">
        <f>O1209*H1209</f>
        <v>0</v>
      </c>
      <c r="Q1209" s="132">
        <v>4.4999999999999997E-3</v>
      </c>
      <c r="R1209" s="132">
        <f>Q1209*H1209</f>
        <v>0.20863799999999996</v>
      </c>
      <c r="S1209" s="132">
        <v>0</v>
      </c>
      <c r="T1209" s="133">
        <f>S1209*H1209</f>
        <v>0</v>
      </c>
      <c r="AR1209" s="134" t="s">
        <v>272</v>
      </c>
      <c r="AT1209" s="134" t="s">
        <v>156</v>
      </c>
      <c r="AU1209" s="134" t="s">
        <v>80</v>
      </c>
      <c r="AY1209" s="18" t="s">
        <v>153</v>
      </c>
      <c r="BE1209" s="135">
        <f>IF(N1209="základní",J1209,0)</f>
        <v>0</v>
      </c>
      <c r="BF1209" s="135">
        <f>IF(N1209="snížená",J1209,0)</f>
        <v>0</v>
      </c>
      <c r="BG1209" s="135">
        <f>IF(N1209="zákl. přenesená",J1209,0)</f>
        <v>0</v>
      </c>
      <c r="BH1209" s="135">
        <f>IF(N1209="sníž. přenesená",J1209,0)</f>
        <v>0</v>
      </c>
      <c r="BI1209" s="135">
        <f>IF(N1209="nulová",J1209,0)</f>
        <v>0</v>
      </c>
      <c r="BJ1209" s="18" t="s">
        <v>78</v>
      </c>
      <c r="BK1209" s="135">
        <f>ROUND(I1209*H1209,2)</f>
        <v>0</v>
      </c>
      <c r="BL1209" s="18" t="s">
        <v>272</v>
      </c>
      <c r="BM1209" s="134" t="s">
        <v>2100</v>
      </c>
    </row>
    <row r="1210" spans="2:65" s="1" customFormat="1">
      <c r="B1210" s="33"/>
      <c r="D1210" s="136" t="s">
        <v>163</v>
      </c>
      <c r="F1210" s="137" t="s">
        <v>2101</v>
      </c>
      <c r="I1210" s="138"/>
      <c r="L1210" s="33"/>
      <c r="M1210" s="139"/>
      <c r="T1210" s="54"/>
      <c r="AT1210" s="18" t="s">
        <v>163</v>
      </c>
      <c r="AU1210" s="18" t="s">
        <v>80</v>
      </c>
    </row>
    <row r="1211" spans="2:65" s="12" customFormat="1">
      <c r="B1211" s="140"/>
      <c r="D1211" s="141" t="s">
        <v>165</v>
      </c>
      <c r="E1211" s="142" t="s">
        <v>19</v>
      </c>
      <c r="F1211" s="143" t="s">
        <v>2102</v>
      </c>
      <c r="H1211" s="142" t="s">
        <v>19</v>
      </c>
      <c r="I1211" s="144"/>
      <c r="L1211" s="140"/>
      <c r="M1211" s="145"/>
      <c r="T1211" s="146"/>
      <c r="AT1211" s="142" t="s">
        <v>165</v>
      </c>
      <c r="AU1211" s="142" t="s">
        <v>80</v>
      </c>
      <c r="AV1211" s="12" t="s">
        <v>78</v>
      </c>
      <c r="AW1211" s="12" t="s">
        <v>33</v>
      </c>
      <c r="AX1211" s="12" t="s">
        <v>73</v>
      </c>
      <c r="AY1211" s="142" t="s">
        <v>153</v>
      </c>
    </row>
    <row r="1212" spans="2:65" s="13" customFormat="1">
      <c r="B1212" s="147"/>
      <c r="D1212" s="141" t="s">
        <v>165</v>
      </c>
      <c r="E1212" s="148" t="s">
        <v>19</v>
      </c>
      <c r="F1212" s="149" t="s">
        <v>2103</v>
      </c>
      <c r="H1212" s="150">
        <v>24.8</v>
      </c>
      <c r="I1212" s="151"/>
      <c r="L1212" s="147"/>
      <c r="M1212" s="152"/>
      <c r="T1212" s="153"/>
      <c r="AT1212" s="148" t="s">
        <v>165</v>
      </c>
      <c r="AU1212" s="148" t="s">
        <v>80</v>
      </c>
      <c r="AV1212" s="13" t="s">
        <v>80</v>
      </c>
      <c r="AW1212" s="13" t="s">
        <v>33</v>
      </c>
      <c r="AX1212" s="13" t="s">
        <v>73</v>
      </c>
      <c r="AY1212" s="148" t="s">
        <v>153</v>
      </c>
    </row>
    <row r="1213" spans="2:65" s="15" customFormat="1">
      <c r="B1213" s="172"/>
      <c r="D1213" s="141" t="s">
        <v>165</v>
      </c>
      <c r="E1213" s="173" t="s">
        <v>19</v>
      </c>
      <c r="F1213" s="174" t="s">
        <v>2072</v>
      </c>
      <c r="H1213" s="175">
        <v>24.8</v>
      </c>
      <c r="I1213" s="176"/>
      <c r="L1213" s="172"/>
      <c r="M1213" s="177"/>
      <c r="T1213" s="178"/>
      <c r="AT1213" s="173" t="s">
        <v>165</v>
      </c>
      <c r="AU1213" s="173" t="s">
        <v>80</v>
      </c>
      <c r="AV1213" s="15" t="s">
        <v>154</v>
      </c>
      <c r="AW1213" s="15" t="s">
        <v>33</v>
      </c>
      <c r="AX1213" s="15" t="s">
        <v>73</v>
      </c>
      <c r="AY1213" s="173" t="s">
        <v>153</v>
      </c>
    </row>
    <row r="1214" spans="2:65" s="13" customFormat="1">
      <c r="B1214" s="147"/>
      <c r="D1214" s="141" t="s">
        <v>165</v>
      </c>
      <c r="E1214" s="148" t="s">
        <v>19</v>
      </c>
      <c r="F1214" s="149" t="s">
        <v>2104</v>
      </c>
      <c r="H1214" s="150">
        <v>21.564</v>
      </c>
      <c r="I1214" s="151"/>
      <c r="L1214" s="147"/>
      <c r="M1214" s="152"/>
      <c r="T1214" s="153"/>
      <c r="AT1214" s="148" t="s">
        <v>165</v>
      </c>
      <c r="AU1214" s="148" t="s">
        <v>80</v>
      </c>
      <c r="AV1214" s="13" t="s">
        <v>80</v>
      </c>
      <c r="AW1214" s="13" t="s">
        <v>33</v>
      </c>
      <c r="AX1214" s="13" t="s">
        <v>73</v>
      </c>
      <c r="AY1214" s="148" t="s">
        <v>153</v>
      </c>
    </row>
    <row r="1215" spans="2:65" s="15" customFormat="1">
      <c r="B1215" s="172"/>
      <c r="D1215" s="141" t="s">
        <v>165</v>
      </c>
      <c r="E1215" s="173" t="s">
        <v>19</v>
      </c>
      <c r="F1215" s="174" t="s">
        <v>2072</v>
      </c>
      <c r="H1215" s="175">
        <v>21.564</v>
      </c>
      <c r="I1215" s="176"/>
      <c r="L1215" s="172"/>
      <c r="M1215" s="177"/>
      <c r="T1215" s="178"/>
      <c r="AT1215" s="173" t="s">
        <v>165</v>
      </c>
      <c r="AU1215" s="173" t="s">
        <v>80</v>
      </c>
      <c r="AV1215" s="15" t="s">
        <v>154</v>
      </c>
      <c r="AW1215" s="15" t="s">
        <v>33</v>
      </c>
      <c r="AX1215" s="15" t="s">
        <v>73</v>
      </c>
      <c r="AY1215" s="173" t="s">
        <v>153</v>
      </c>
    </row>
    <row r="1216" spans="2:65" s="14" customFormat="1">
      <c r="B1216" s="154"/>
      <c r="D1216" s="141" t="s">
        <v>165</v>
      </c>
      <c r="E1216" s="155" t="s">
        <v>19</v>
      </c>
      <c r="F1216" s="156" t="s">
        <v>182</v>
      </c>
      <c r="H1216" s="157">
        <v>46.363999999999997</v>
      </c>
      <c r="I1216" s="158"/>
      <c r="L1216" s="154"/>
      <c r="M1216" s="159"/>
      <c r="T1216" s="160"/>
      <c r="AT1216" s="155" t="s">
        <v>165</v>
      </c>
      <c r="AU1216" s="155" t="s">
        <v>80</v>
      </c>
      <c r="AV1216" s="14" t="s">
        <v>161</v>
      </c>
      <c r="AW1216" s="14" t="s">
        <v>33</v>
      </c>
      <c r="AX1216" s="14" t="s">
        <v>78</v>
      </c>
      <c r="AY1216" s="155" t="s">
        <v>153</v>
      </c>
    </row>
    <row r="1217" spans="2:65" s="1" customFormat="1" ht="24.15" customHeight="1">
      <c r="B1217" s="33"/>
      <c r="C1217" s="123" t="s">
        <v>2105</v>
      </c>
      <c r="D1217" s="123" t="s">
        <v>156</v>
      </c>
      <c r="E1217" s="124" t="s">
        <v>2106</v>
      </c>
      <c r="F1217" s="125" t="s">
        <v>2107</v>
      </c>
      <c r="G1217" s="126" t="s">
        <v>170</v>
      </c>
      <c r="H1217" s="127">
        <v>22.01</v>
      </c>
      <c r="I1217" s="128"/>
      <c r="J1217" s="129">
        <f>ROUND(I1217*H1217,2)</f>
        <v>0</v>
      </c>
      <c r="K1217" s="125" t="s">
        <v>160</v>
      </c>
      <c r="L1217" s="33"/>
      <c r="M1217" s="130" t="s">
        <v>19</v>
      </c>
      <c r="N1217" s="131" t="s">
        <v>44</v>
      </c>
      <c r="P1217" s="132">
        <f>O1217*H1217</f>
        <v>0</v>
      </c>
      <c r="Q1217" s="132">
        <v>0</v>
      </c>
      <c r="R1217" s="132">
        <f>Q1217*H1217</f>
        <v>0</v>
      </c>
      <c r="S1217" s="132">
        <v>2.5000000000000001E-3</v>
      </c>
      <c r="T1217" s="133">
        <f>S1217*H1217</f>
        <v>5.5025000000000004E-2</v>
      </c>
      <c r="AR1217" s="134" t="s">
        <v>272</v>
      </c>
      <c r="AT1217" s="134" t="s">
        <v>156</v>
      </c>
      <c r="AU1217" s="134" t="s">
        <v>80</v>
      </c>
      <c r="AY1217" s="18" t="s">
        <v>153</v>
      </c>
      <c r="BE1217" s="135">
        <f>IF(N1217="základní",J1217,0)</f>
        <v>0</v>
      </c>
      <c r="BF1217" s="135">
        <f>IF(N1217="snížená",J1217,0)</f>
        <v>0</v>
      </c>
      <c r="BG1217" s="135">
        <f>IF(N1217="zákl. přenesená",J1217,0)</f>
        <v>0</v>
      </c>
      <c r="BH1217" s="135">
        <f>IF(N1217="sníž. přenesená",J1217,0)</f>
        <v>0</v>
      </c>
      <c r="BI1217" s="135">
        <f>IF(N1217="nulová",J1217,0)</f>
        <v>0</v>
      </c>
      <c r="BJ1217" s="18" t="s">
        <v>78</v>
      </c>
      <c r="BK1217" s="135">
        <f>ROUND(I1217*H1217,2)</f>
        <v>0</v>
      </c>
      <c r="BL1217" s="18" t="s">
        <v>272</v>
      </c>
      <c r="BM1217" s="134" t="s">
        <v>2108</v>
      </c>
    </row>
    <row r="1218" spans="2:65" s="1" customFormat="1">
      <c r="B1218" s="33"/>
      <c r="D1218" s="136" t="s">
        <v>163</v>
      </c>
      <c r="F1218" s="137" t="s">
        <v>2109</v>
      </c>
      <c r="I1218" s="138"/>
      <c r="L1218" s="33"/>
      <c r="M1218" s="139"/>
      <c r="T1218" s="54"/>
      <c r="AT1218" s="18" t="s">
        <v>163</v>
      </c>
      <c r="AU1218" s="18" t="s">
        <v>80</v>
      </c>
    </row>
    <row r="1219" spans="2:65" s="12" customFormat="1">
      <c r="B1219" s="140"/>
      <c r="D1219" s="141" t="s">
        <v>165</v>
      </c>
      <c r="E1219" s="142" t="s">
        <v>19</v>
      </c>
      <c r="F1219" s="143" t="s">
        <v>474</v>
      </c>
      <c r="H1219" s="142" t="s">
        <v>19</v>
      </c>
      <c r="I1219" s="144"/>
      <c r="L1219" s="140"/>
      <c r="M1219" s="145"/>
      <c r="T1219" s="146"/>
      <c r="AT1219" s="142" t="s">
        <v>165</v>
      </c>
      <c r="AU1219" s="142" t="s">
        <v>80</v>
      </c>
      <c r="AV1219" s="12" t="s">
        <v>78</v>
      </c>
      <c r="AW1219" s="12" t="s">
        <v>33</v>
      </c>
      <c r="AX1219" s="12" t="s">
        <v>73</v>
      </c>
      <c r="AY1219" s="142" t="s">
        <v>153</v>
      </c>
    </row>
    <row r="1220" spans="2:65" s="13" customFormat="1">
      <c r="B1220" s="147"/>
      <c r="D1220" s="141" t="s">
        <v>165</v>
      </c>
      <c r="E1220" s="148" t="s">
        <v>19</v>
      </c>
      <c r="F1220" s="149" t="s">
        <v>1838</v>
      </c>
      <c r="H1220" s="150">
        <v>22.01</v>
      </c>
      <c r="I1220" s="151"/>
      <c r="L1220" s="147"/>
      <c r="M1220" s="152"/>
      <c r="T1220" s="153"/>
      <c r="AT1220" s="148" t="s">
        <v>165</v>
      </c>
      <c r="AU1220" s="148" t="s">
        <v>80</v>
      </c>
      <c r="AV1220" s="13" t="s">
        <v>80</v>
      </c>
      <c r="AW1220" s="13" t="s">
        <v>33</v>
      </c>
      <c r="AX1220" s="13" t="s">
        <v>78</v>
      </c>
      <c r="AY1220" s="148" t="s">
        <v>153</v>
      </c>
    </row>
    <row r="1221" spans="2:65" s="1" customFormat="1" ht="21.75" customHeight="1">
      <c r="B1221" s="33"/>
      <c r="C1221" s="123" t="s">
        <v>2110</v>
      </c>
      <c r="D1221" s="123" t="s">
        <v>156</v>
      </c>
      <c r="E1221" s="124" t="s">
        <v>2111</v>
      </c>
      <c r="F1221" s="125" t="s">
        <v>2112</v>
      </c>
      <c r="G1221" s="126" t="s">
        <v>397</v>
      </c>
      <c r="H1221" s="127">
        <v>18.484999999999999</v>
      </c>
      <c r="I1221" s="128"/>
      <c r="J1221" s="129">
        <f>ROUND(I1221*H1221,2)</f>
        <v>0</v>
      </c>
      <c r="K1221" s="125" t="s">
        <v>160</v>
      </c>
      <c r="L1221" s="33"/>
      <c r="M1221" s="130" t="s">
        <v>19</v>
      </c>
      <c r="N1221" s="131" t="s">
        <v>44</v>
      </c>
      <c r="P1221" s="132">
        <f>O1221*H1221</f>
        <v>0</v>
      </c>
      <c r="Q1221" s="132">
        <v>0</v>
      </c>
      <c r="R1221" s="132">
        <f>Q1221*H1221</f>
        <v>0</v>
      </c>
      <c r="S1221" s="132">
        <v>2.9999999999999997E-4</v>
      </c>
      <c r="T1221" s="133">
        <f>S1221*H1221</f>
        <v>5.5454999999999992E-3</v>
      </c>
      <c r="AR1221" s="134" t="s">
        <v>272</v>
      </c>
      <c r="AT1221" s="134" t="s">
        <v>156</v>
      </c>
      <c r="AU1221" s="134" t="s">
        <v>80</v>
      </c>
      <c r="AY1221" s="18" t="s">
        <v>153</v>
      </c>
      <c r="BE1221" s="135">
        <f>IF(N1221="základní",J1221,0)</f>
        <v>0</v>
      </c>
      <c r="BF1221" s="135">
        <f>IF(N1221="snížená",J1221,0)</f>
        <v>0</v>
      </c>
      <c r="BG1221" s="135">
        <f>IF(N1221="zákl. přenesená",J1221,0)</f>
        <v>0</v>
      </c>
      <c r="BH1221" s="135">
        <f>IF(N1221="sníž. přenesená",J1221,0)</f>
        <v>0</v>
      </c>
      <c r="BI1221" s="135">
        <f>IF(N1221="nulová",J1221,0)</f>
        <v>0</v>
      </c>
      <c r="BJ1221" s="18" t="s">
        <v>78</v>
      </c>
      <c r="BK1221" s="135">
        <f>ROUND(I1221*H1221,2)</f>
        <v>0</v>
      </c>
      <c r="BL1221" s="18" t="s">
        <v>272</v>
      </c>
      <c r="BM1221" s="134" t="s">
        <v>2113</v>
      </c>
    </row>
    <row r="1222" spans="2:65" s="1" customFormat="1">
      <c r="B1222" s="33"/>
      <c r="D1222" s="136" t="s">
        <v>163</v>
      </c>
      <c r="F1222" s="137" t="s">
        <v>2114</v>
      </c>
      <c r="I1222" s="138"/>
      <c r="L1222" s="33"/>
      <c r="M1222" s="139"/>
      <c r="T1222" s="54"/>
      <c r="AT1222" s="18" t="s">
        <v>163</v>
      </c>
      <c r="AU1222" s="18" t="s">
        <v>80</v>
      </c>
    </row>
    <row r="1223" spans="2:65" s="12" customFormat="1">
      <c r="B1223" s="140"/>
      <c r="D1223" s="141" t="s">
        <v>165</v>
      </c>
      <c r="E1223" s="142" t="s">
        <v>19</v>
      </c>
      <c r="F1223" s="143" t="s">
        <v>474</v>
      </c>
      <c r="H1223" s="142" t="s">
        <v>19</v>
      </c>
      <c r="I1223" s="144"/>
      <c r="L1223" s="140"/>
      <c r="M1223" s="145"/>
      <c r="T1223" s="146"/>
      <c r="AT1223" s="142" t="s">
        <v>165</v>
      </c>
      <c r="AU1223" s="142" t="s">
        <v>80</v>
      </c>
      <c r="AV1223" s="12" t="s">
        <v>78</v>
      </c>
      <c r="AW1223" s="12" t="s">
        <v>33</v>
      </c>
      <c r="AX1223" s="12" t="s">
        <v>73</v>
      </c>
      <c r="AY1223" s="142" t="s">
        <v>153</v>
      </c>
    </row>
    <row r="1224" spans="2:65" s="13" customFormat="1" ht="20.399999999999999">
      <c r="B1224" s="147"/>
      <c r="D1224" s="141" t="s">
        <v>165</v>
      </c>
      <c r="E1224" s="148" t="s">
        <v>19</v>
      </c>
      <c r="F1224" s="149" t="s">
        <v>2115</v>
      </c>
      <c r="H1224" s="150">
        <v>18.484999999999999</v>
      </c>
      <c r="I1224" s="151"/>
      <c r="L1224" s="147"/>
      <c r="M1224" s="152"/>
      <c r="T1224" s="153"/>
      <c r="AT1224" s="148" t="s">
        <v>165</v>
      </c>
      <c r="AU1224" s="148" t="s">
        <v>80</v>
      </c>
      <c r="AV1224" s="13" t="s">
        <v>80</v>
      </c>
      <c r="AW1224" s="13" t="s">
        <v>33</v>
      </c>
      <c r="AX1224" s="13" t="s">
        <v>78</v>
      </c>
      <c r="AY1224" s="148" t="s">
        <v>153</v>
      </c>
    </row>
    <row r="1225" spans="2:65" s="11" customFormat="1" ht="25.95" customHeight="1">
      <c r="B1225" s="111"/>
      <c r="D1225" s="112" t="s">
        <v>72</v>
      </c>
      <c r="E1225" s="113" t="s">
        <v>2116</v>
      </c>
      <c r="F1225" s="113" t="s">
        <v>2117</v>
      </c>
      <c r="I1225" s="114"/>
      <c r="J1225" s="115">
        <f>BK1225</f>
        <v>0</v>
      </c>
      <c r="L1225" s="111"/>
      <c r="M1225" s="116"/>
      <c r="P1225" s="117">
        <f>SUM(P1226:P1257)</f>
        <v>0</v>
      </c>
      <c r="R1225" s="117">
        <f>SUM(R1226:R1257)</f>
        <v>0.77376999999999996</v>
      </c>
      <c r="T1225" s="118">
        <f>SUM(T1226:T1257)</f>
        <v>0</v>
      </c>
      <c r="AR1225" s="112" t="s">
        <v>80</v>
      </c>
      <c r="AT1225" s="119" t="s">
        <v>72</v>
      </c>
      <c r="AU1225" s="119" t="s">
        <v>73</v>
      </c>
      <c r="AY1225" s="112" t="s">
        <v>153</v>
      </c>
      <c r="BK1225" s="120">
        <f>SUM(BK1226:BK1257)</f>
        <v>0</v>
      </c>
    </row>
    <row r="1226" spans="2:65" s="1" customFormat="1" ht="21.75" customHeight="1">
      <c r="B1226" s="33"/>
      <c r="C1226" s="123" t="s">
        <v>2118</v>
      </c>
      <c r="D1226" s="123" t="s">
        <v>156</v>
      </c>
      <c r="E1226" s="124" t="s">
        <v>2119</v>
      </c>
      <c r="F1226" s="125" t="s">
        <v>2120</v>
      </c>
      <c r="G1226" s="126" t="s">
        <v>170</v>
      </c>
      <c r="H1226" s="127">
        <v>362.07</v>
      </c>
      <c r="I1226" s="128"/>
      <c r="J1226" s="129">
        <f>ROUND(I1226*H1226,2)</f>
        <v>0</v>
      </c>
      <c r="K1226" s="125" t="s">
        <v>160</v>
      </c>
      <c r="L1226" s="33"/>
      <c r="M1226" s="130" t="s">
        <v>19</v>
      </c>
      <c r="N1226" s="131" t="s">
        <v>44</v>
      </c>
      <c r="P1226" s="132">
        <f>O1226*H1226</f>
        <v>0</v>
      </c>
      <c r="Q1226" s="132">
        <v>0</v>
      </c>
      <c r="R1226" s="132">
        <f>Q1226*H1226</f>
        <v>0</v>
      </c>
      <c r="S1226" s="132">
        <v>0</v>
      </c>
      <c r="T1226" s="133">
        <f>S1226*H1226</f>
        <v>0</v>
      </c>
      <c r="AR1226" s="134" t="s">
        <v>272</v>
      </c>
      <c r="AT1226" s="134" t="s">
        <v>156</v>
      </c>
      <c r="AU1226" s="134" t="s">
        <v>78</v>
      </c>
      <c r="AY1226" s="18" t="s">
        <v>153</v>
      </c>
      <c r="BE1226" s="135">
        <f>IF(N1226="základní",J1226,0)</f>
        <v>0</v>
      </c>
      <c r="BF1226" s="135">
        <f>IF(N1226="snížená",J1226,0)</f>
        <v>0</v>
      </c>
      <c r="BG1226" s="135">
        <f>IF(N1226="zákl. přenesená",J1226,0)</f>
        <v>0</v>
      </c>
      <c r="BH1226" s="135">
        <f>IF(N1226="sníž. přenesená",J1226,0)</f>
        <v>0</v>
      </c>
      <c r="BI1226" s="135">
        <f>IF(N1226="nulová",J1226,0)</f>
        <v>0</v>
      </c>
      <c r="BJ1226" s="18" t="s">
        <v>78</v>
      </c>
      <c r="BK1226" s="135">
        <f>ROUND(I1226*H1226,2)</f>
        <v>0</v>
      </c>
      <c r="BL1226" s="18" t="s">
        <v>272</v>
      </c>
      <c r="BM1226" s="134" t="s">
        <v>2121</v>
      </c>
    </row>
    <row r="1227" spans="2:65" s="1" customFormat="1">
      <c r="B1227" s="33"/>
      <c r="D1227" s="136" t="s">
        <v>163</v>
      </c>
      <c r="F1227" s="137" t="s">
        <v>2122</v>
      </c>
      <c r="I1227" s="138"/>
      <c r="L1227" s="33"/>
      <c r="M1227" s="139"/>
      <c r="T1227" s="54"/>
      <c r="AT1227" s="18" t="s">
        <v>163</v>
      </c>
      <c r="AU1227" s="18" t="s">
        <v>78</v>
      </c>
    </row>
    <row r="1228" spans="2:65" s="12" customFormat="1">
      <c r="B1228" s="140"/>
      <c r="D1228" s="141" t="s">
        <v>165</v>
      </c>
      <c r="E1228" s="142" t="s">
        <v>19</v>
      </c>
      <c r="F1228" s="143" t="s">
        <v>2123</v>
      </c>
      <c r="H1228" s="142" t="s">
        <v>19</v>
      </c>
      <c r="I1228" s="144"/>
      <c r="L1228" s="140"/>
      <c r="M1228" s="145"/>
      <c r="T1228" s="146"/>
      <c r="AT1228" s="142" t="s">
        <v>165</v>
      </c>
      <c r="AU1228" s="142" t="s">
        <v>78</v>
      </c>
      <c r="AV1228" s="12" t="s">
        <v>78</v>
      </c>
      <c r="AW1228" s="12" t="s">
        <v>33</v>
      </c>
      <c r="AX1228" s="12" t="s">
        <v>73</v>
      </c>
      <c r="AY1228" s="142" t="s">
        <v>153</v>
      </c>
    </row>
    <row r="1229" spans="2:65" s="13" customFormat="1">
      <c r="B1229" s="147"/>
      <c r="D1229" s="141" t="s">
        <v>165</v>
      </c>
      <c r="E1229" s="148" t="s">
        <v>19</v>
      </c>
      <c r="F1229" s="149" t="s">
        <v>2124</v>
      </c>
      <c r="H1229" s="150">
        <v>324.39999999999998</v>
      </c>
      <c r="I1229" s="151"/>
      <c r="L1229" s="147"/>
      <c r="M1229" s="152"/>
      <c r="T1229" s="153"/>
      <c r="AT1229" s="148" t="s">
        <v>165</v>
      </c>
      <c r="AU1229" s="148" t="s">
        <v>78</v>
      </c>
      <c r="AV1229" s="13" t="s">
        <v>80</v>
      </c>
      <c r="AW1229" s="13" t="s">
        <v>33</v>
      </c>
      <c r="AX1229" s="13" t="s">
        <v>73</v>
      </c>
      <c r="AY1229" s="148" t="s">
        <v>153</v>
      </c>
    </row>
    <row r="1230" spans="2:65" s="13" customFormat="1">
      <c r="B1230" s="147"/>
      <c r="D1230" s="141" t="s">
        <v>165</v>
      </c>
      <c r="E1230" s="148" t="s">
        <v>19</v>
      </c>
      <c r="F1230" s="149" t="s">
        <v>2125</v>
      </c>
      <c r="H1230" s="150">
        <v>16.09</v>
      </c>
      <c r="I1230" s="151"/>
      <c r="L1230" s="147"/>
      <c r="M1230" s="152"/>
      <c r="T1230" s="153"/>
      <c r="AT1230" s="148" t="s">
        <v>165</v>
      </c>
      <c r="AU1230" s="148" t="s">
        <v>78</v>
      </c>
      <c r="AV1230" s="13" t="s">
        <v>80</v>
      </c>
      <c r="AW1230" s="13" t="s">
        <v>33</v>
      </c>
      <c r="AX1230" s="13" t="s">
        <v>73</v>
      </c>
      <c r="AY1230" s="148" t="s">
        <v>153</v>
      </c>
    </row>
    <row r="1231" spans="2:65" s="13" customFormat="1">
      <c r="B1231" s="147"/>
      <c r="D1231" s="141" t="s">
        <v>165</v>
      </c>
      <c r="E1231" s="148" t="s">
        <v>19</v>
      </c>
      <c r="F1231" s="149" t="s">
        <v>2126</v>
      </c>
      <c r="H1231" s="150">
        <v>21.58</v>
      </c>
      <c r="I1231" s="151"/>
      <c r="L1231" s="147"/>
      <c r="M1231" s="152"/>
      <c r="T1231" s="153"/>
      <c r="AT1231" s="148" t="s">
        <v>165</v>
      </c>
      <c r="AU1231" s="148" t="s">
        <v>78</v>
      </c>
      <c r="AV1231" s="13" t="s">
        <v>80</v>
      </c>
      <c r="AW1231" s="13" t="s">
        <v>33</v>
      </c>
      <c r="AX1231" s="13" t="s">
        <v>73</v>
      </c>
      <c r="AY1231" s="148" t="s">
        <v>153</v>
      </c>
    </row>
    <row r="1232" spans="2:65" s="14" customFormat="1">
      <c r="B1232" s="154"/>
      <c r="D1232" s="141" t="s">
        <v>165</v>
      </c>
      <c r="E1232" s="155" t="s">
        <v>19</v>
      </c>
      <c r="F1232" s="156" t="s">
        <v>182</v>
      </c>
      <c r="H1232" s="157">
        <v>362.07</v>
      </c>
      <c r="I1232" s="158"/>
      <c r="L1232" s="154"/>
      <c r="M1232" s="159"/>
      <c r="T1232" s="160"/>
      <c r="AT1232" s="155" t="s">
        <v>165</v>
      </c>
      <c r="AU1232" s="155" t="s">
        <v>78</v>
      </c>
      <c r="AV1232" s="14" t="s">
        <v>161</v>
      </c>
      <c r="AW1232" s="14" t="s">
        <v>33</v>
      </c>
      <c r="AX1232" s="14" t="s">
        <v>78</v>
      </c>
      <c r="AY1232" s="155" t="s">
        <v>153</v>
      </c>
    </row>
    <row r="1233" spans="2:65" s="1" customFormat="1" ht="24.15" customHeight="1">
      <c r="B1233" s="33"/>
      <c r="C1233" s="123" t="s">
        <v>2127</v>
      </c>
      <c r="D1233" s="123" t="s">
        <v>156</v>
      </c>
      <c r="E1233" s="124" t="s">
        <v>2128</v>
      </c>
      <c r="F1233" s="125" t="s">
        <v>2129</v>
      </c>
      <c r="G1233" s="126" t="s">
        <v>170</v>
      </c>
      <c r="H1233" s="127">
        <v>324.39999999999998</v>
      </c>
      <c r="I1233" s="128"/>
      <c r="J1233" s="129">
        <f>ROUND(I1233*H1233,2)</f>
        <v>0</v>
      </c>
      <c r="K1233" s="125" t="s">
        <v>160</v>
      </c>
      <c r="L1233" s="33"/>
      <c r="M1233" s="130" t="s">
        <v>19</v>
      </c>
      <c r="N1233" s="131" t="s">
        <v>44</v>
      </c>
      <c r="P1233" s="132">
        <f>O1233*H1233</f>
        <v>0</v>
      </c>
      <c r="Q1233" s="132">
        <v>4.0000000000000003E-5</v>
      </c>
      <c r="R1233" s="132">
        <f>Q1233*H1233</f>
        <v>1.2976E-2</v>
      </c>
      <c r="S1233" s="132">
        <v>0</v>
      </c>
      <c r="T1233" s="133">
        <f>S1233*H1233</f>
        <v>0</v>
      </c>
      <c r="AR1233" s="134" t="s">
        <v>272</v>
      </c>
      <c r="AT1233" s="134" t="s">
        <v>156</v>
      </c>
      <c r="AU1233" s="134" t="s">
        <v>78</v>
      </c>
      <c r="AY1233" s="18" t="s">
        <v>153</v>
      </c>
      <c r="BE1233" s="135">
        <f>IF(N1233="základní",J1233,0)</f>
        <v>0</v>
      </c>
      <c r="BF1233" s="135">
        <f>IF(N1233="snížená",J1233,0)</f>
        <v>0</v>
      </c>
      <c r="BG1233" s="135">
        <f>IF(N1233="zákl. přenesená",J1233,0)</f>
        <v>0</v>
      </c>
      <c r="BH1233" s="135">
        <f>IF(N1233="sníž. přenesená",J1233,0)</f>
        <v>0</v>
      </c>
      <c r="BI1233" s="135">
        <f>IF(N1233="nulová",J1233,0)</f>
        <v>0</v>
      </c>
      <c r="BJ1233" s="18" t="s">
        <v>78</v>
      </c>
      <c r="BK1233" s="135">
        <f>ROUND(I1233*H1233,2)</f>
        <v>0</v>
      </c>
      <c r="BL1233" s="18" t="s">
        <v>272</v>
      </c>
      <c r="BM1233" s="134" t="s">
        <v>2130</v>
      </c>
    </row>
    <row r="1234" spans="2:65" s="1" customFormat="1">
      <c r="B1234" s="33"/>
      <c r="D1234" s="136" t="s">
        <v>163</v>
      </c>
      <c r="F1234" s="137" t="s">
        <v>2131</v>
      </c>
      <c r="I1234" s="138"/>
      <c r="L1234" s="33"/>
      <c r="M1234" s="139"/>
      <c r="T1234" s="54"/>
      <c r="AT1234" s="18" t="s">
        <v>163</v>
      </c>
      <c r="AU1234" s="18" t="s">
        <v>78</v>
      </c>
    </row>
    <row r="1235" spans="2:65" s="12" customFormat="1">
      <c r="B1235" s="140"/>
      <c r="D1235" s="141" t="s">
        <v>165</v>
      </c>
      <c r="E1235" s="142" t="s">
        <v>19</v>
      </c>
      <c r="F1235" s="143" t="s">
        <v>2123</v>
      </c>
      <c r="H1235" s="142" t="s">
        <v>19</v>
      </c>
      <c r="I1235" s="144"/>
      <c r="L1235" s="140"/>
      <c r="M1235" s="145"/>
      <c r="T1235" s="146"/>
      <c r="AT1235" s="142" t="s">
        <v>165</v>
      </c>
      <c r="AU1235" s="142" t="s">
        <v>78</v>
      </c>
      <c r="AV1235" s="12" t="s">
        <v>78</v>
      </c>
      <c r="AW1235" s="12" t="s">
        <v>33</v>
      </c>
      <c r="AX1235" s="12" t="s">
        <v>73</v>
      </c>
      <c r="AY1235" s="142" t="s">
        <v>153</v>
      </c>
    </row>
    <row r="1236" spans="2:65" s="13" customFormat="1">
      <c r="B1236" s="147"/>
      <c r="D1236" s="141" t="s">
        <v>165</v>
      </c>
      <c r="E1236" s="148" t="s">
        <v>19</v>
      </c>
      <c r="F1236" s="149" t="s">
        <v>2124</v>
      </c>
      <c r="H1236" s="150">
        <v>324.39999999999998</v>
      </c>
      <c r="I1236" s="151"/>
      <c r="L1236" s="147"/>
      <c r="M1236" s="152"/>
      <c r="T1236" s="153"/>
      <c r="AT1236" s="148" t="s">
        <v>165</v>
      </c>
      <c r="AU1236" s="148" t="s">
        <v>78</v>
      </c>
      <c r="AV1236" s="13" t="s">
        <v>80</v>
      </c>
      <c r="AW1236" s="13" t="s">
        <v>33</v>
      </c>
      <c r="AX1236" s="13" t="s">
        <v>78</v>
      </c>
      <c r="AY1236" s="148" t="s">
        <v>153</v>
      </c>
    </row>
    <row r="1237" spans="2:65" s="1" customFormat="1" ht="24.15" customHeight="1">
      <c r="B1237" s="33"/>
      <c r="C1237" s="123" t="s">
        <v>2132</v>
      </c>
      <c r="D1237" s="123" t="s">
        <v>156</v>
      </c>
      <c r="E1237" s="124" t="s">
        <v>2133</v>
      </c>
      <c r="F1237" s="125" t="s">
        <v>2134</v>
      </c>
      <c r="G1237" s="126" t="s">
        <v>397</v>
      </c>
      <c r="H1237" s="127">
        <v>30</v>
      </c>
      <c r="I1237" s="128"/>
      <c r="J1237" s="129">
        <f>ROUND(I1237*H1237,2)</f>
        <v>0</v>
      </c>
      <c r="K1237" s="125" t="s">
        <v>19</v>
      </c>
      <c r="L1237" s="33"/>
      <c r="M1237" s="130" t="s">
        <v>19</v>
      </c>
      <c r="N1237" s="131" t="s">
        <v>44</v>
      </c>
      <c r="P1237" s="132">
        <f>O1237*H1237</f>
        <v>0</v>
      </c>
      <c r="Q1237" s="132">
        <v>8.9999999999999993E-3</v>
      </c>
      <c r="R1237" s="132">
        <f>Q1237*H1237</f>
        <v>0.26999999999999996</v>
      </c>
      <c r="S1237" s="132">
        <v>0</v>
      </c>
      <c r="T1237" s="133">
        <f>S1237*H1237</f>
        <v>0</v>
      </c>
      <c r="AR1237" s="134" t="s">
        <v>272</v>
      </c>
      <c r="AT1237" s="134" t="s">
        <v>156</v>
      </c>
      <c r="AU1237" s="134" t="s">
        <v>78</v>
      </c>
      <c r="AY1237" s="18" t="s">
        <v>153</v>
      </c>
      <c r="BE1237" s="135">
        <f>IF(N1237="základní",J1237,0)</f>
        <v>0</v>
      </c>
      <c r="BF1237" s="135">
        <f>IF(N1237="snížená",J1237,0)</f>
        <v>0</v>
      </c>
      <c r="BG1237" s="135">
        <f>IF(N1237="zákl. přenesená",J1237,0)</f>
        <v>0</v>
      </c>
      <c r="BH1237" s="135">
        <f>IF(N1237="sníž. přenesená",J1237,0)</f>
        <v>0</v>
      </c>
      <c r="BI1237" s="135">
        <f>IF(N1237="nulová",J1237,0)</f>
        <v>0</v>
      </c>
      <c r="BJ1237" s="18" t="s">
        <v>78</v>
      </c>
      <c r="BK1237" s="135">
        <f>ROUND(I1237*H1237,2)</f>
        <v>0</v>
      </c>
      <c r="BL1237" s="18" t="s">
        <v>272</v>
      </c>
      <c r="BM1237" s="134" t="s">
        <v>2135</v>
      </c>
    </row>
    <row r="1238" spans="2:65" s="12" customFormat="1" ht="20.399999999999999">
      <c r="B1238" s="140"/>
      <c r="D1238" s="141" t="s">
        <v>165</v>
      </c>
      <c r="E1238" s="142" t="s">
        <v>19</v>
      </c>
      <c r="F1238" s="143" t="s">
        <v>2136</v>
      </c>
      <c r="H1238" s="142" t="s">
        <v>19</v>
      </c>
      <c r="I1238" s="144"/>
      <c r="L1238" s="140"/>
      <c r="M1238" s="145"/>
      <c r="T1238" s="146"/>
      <c r="AT1238" s="142" t="s">
        <v>165</v>
      </c>
      <c r="AU1238" s="142" t="s">
        <v>78</v>
      </c>
      <c r="AV1238" s="12" t="s">
        <v>78</v>
      </c>
      <c r="AW1238" s="12" t="s">
        <v>33</v>
      </c>
      <c r="AX1238" s="12" t="s">
        <v>73</v>
      </c>
      <c r="AY1238" s="142" t="s">
        <v>153</v>
      </c>
    </row>
    <row r="1239" spans="2:65" s="13" customFormat="1">
      <c r="B1239" s="147"/>
      <c r="D1239" s="141" t="s">
        <v>165</v>
      </c>
      <c r="E1239" s="148" t="s">
        <v>19</v>
      </c>
      <c r="F1239" s="149" t="s">
        <v>2137</v>
      </c>
      <c r="H1239" s="150">
        <v>30</v>
      </c>
      <c r="I1239" s="151"/>
      <c r="L1239" s="147"/>
      <c r="M1239" s="152"/>
      <c r="T1239" s="153"/>
      <c r="AT1239" s="148" t="s">
        <v>165</v>
      </c>
      <c r="AU1239" s="148" t="s">
        <v>78</v>
      </c>
      <c r="AV1239" s="13" t="s">
        <v>80</v>
      </c>
      <c r="AW1239" s="13" t="s">
        <v>33</v>
      </c>
      <c r="AX1239" s="13" t="s">
        <v>78</v>
      </c>
      <c r="AY1239" s="148" t="s">
        <v>153</v>
      </c>
    </row>
    <row r="1240" spans="2:65" s="1" customFormat="1" ht="24.15" customHeight="1">
      <c r="B1240" s="33"/>
      <c r="C1240" s="123" t="s">
        <v>2138</v>
      </c>
      <c r="D1240" s="123" t="s">
        <v>156</v>
      </c>
      <c r="E1240" s="124" t="s">
        <v>2139</v>
      </c>
      <c r="F1240" s="125" t="s">
        <v>2140</v>
      </c>
      <c r="G1240" s="126" t="s">
        <v>170</v>
      </c>
      <c r="H1240" s="127">
        <v>324.39999999999998</v>
      </c>
      <c r="I1240" s="128"/>
      <c r="J1240" s="129">
        <f>ROUND(I1240*H1240,2)</f>
        <v>0</v>
      </c>
      <c r="K1240" s="125" t="s">
        <v>160</v>
      </c>
      <c r="L1240" s="33"/>
      <c r="M1240" s="130" t="s">
        <v>19</v>
      </c>
      <c r="N1240" s="131" t="s">
        <v>44</v>
      </c>
      <c r="P1240" s="132">
        <f>O1240*H1240</f>
        <v>0</v>
      </c>
      <c r="Q1240" s="132">
        <v>2.9999999999999997E-4</v>
      </c>
      <c r="R1240" s="132">
        <f>Q1240*H1240</f>
        <v>9.731999999999999E-2</v>
      </c>
      <c r="S1240" s="132">
        <v>0</v>
      </c>
      <c r="T1240" s="133">
        <f>S1240*H1240</f>
        <v>0</v>
      </c>
      <c r="AR1240" s="134" t="s">
        <v>272</v>
      </c>
      <c r="AT1240" s="134" t="s">
        <v>156</v>
      </c>
      <c r="AU1240" s="134" t="s">
        <v>78</v>
      </c>
      <c r="AY1240" s="18" t="s">
        <v>153</v>
      </c>
      <c r="BE1240" s="135">
        <f>IF(N1240="základní",J1240,0)</f>
        <v>0</v>
      </c>
      <c r="BF1240" s="135">
        <f>IF(N1240="snížená",J1240,0)</f>
        <v>0</v>
      </c>
      <c r="BG1240" s="135">
        <f>IF(N1240="zákl. přenesená",J1240,0)</f>
        <v>0</v>
      </c>
      <c r="BH1240" s="135">
        <f>IF(N1240="sníž. přenesená",J1240,0)</f>
        <v>0</v>
      </c>
      <c r="BI1240" s="135">
        <f>IF(N1240="nulová",J1240,0)</f>
        <v>0</v>
      </c>
      <c r="BJ1240" s="18" t="s">
        <v>78</v>
      </c>
      <c r="BK1240" s="135">
        <f>ROUND(I1240*H1240,2)</f>
        <v>0</v>
      </c>
      <c r="BL1240" s="18" t="s">
        <v>272</v>
      </c>
      <c r="BM1240" s="134" t="s">
        <v>2141</v>
      </c>
    </row>
    <row r="1241" spans="2:65" s="1" customFormat="1">
      <c r="B1241" s="33"/>
      <c r="D1241" s="136" t="s">
        <v>163</v>
      </c>
      <c r="F1241" s="137" t="s">
        <v>2142</v>
      </c>
      <c r="I1241" s="138"/>
      <c r="L1241" s="33"/>
      <c r="M1241" s="139"/>
      <c r="T1241" s="54"/>
      <c r="AT1241" s="18" t="s">
        <v>163</v>
      </c>
      <c r="AU1241" s="18" t="s">
        <v>78</v>
      </c>
    </row>
    <row r="1242" spans="2:65" s="12" customFormat="1">
      <c r="B1242" s="140"/>
      <c r="D1242" s="141" t="s">
        <v>165</v>
      </c>
      <c r="E1242" s="142" t="s">
        <v>19</v>
      </c>
      <c r="F1242" s="143" t="s">
        <v>2123</v>
      </c>
      <c r="H1242" s="142" t="s">
        <v>19</v>
      </c>
      <c r="I1242" s="144"/>
      <c r="L1242" s="140"/>
      <c r="M1242" s="145"/>
      <c r="T1242" s="146"/>
      <c r="AT1242" s="142" t="s">
        <v>165</v>
      </c>
      <c r="AU1242" s="142" t="s">
        <v>78</v>
      </c>
      <c r="AV1242" s="12" t="s">
        <v>78</v>
      </c>
      <c r="AW1242" s="12" t="s">
        <v>33</v>
      </c>
      <c r="AX1242" s="12" t="s">
        <v>73</v>
      </c>
      <c r="AY1242" s="142" t="s">
        <v>153</v>
      </c>
    </row>
    <row r="1243" spans="2:65" s="13" customFormat="1">
      <c r="B1243" s="147"/>
      <c r="D1243" s="141" t="s">
        <v>165</v>
      </c>
      <c r="E1243" s="148" t="s">
        <v>19</v>
      </c>
      <c r="F1243" s="149" t="s">
        <v>2124</v>
      </c>
      <c r="H1243" s="150">
        <v>324.39999999999998</v>
      </c>
      <c r="I1243" s="151"/>
      <c r="L1243" s="147"/>
      <c r="M1243" s="152"/>
      <c r="T1243" s="153"/>
      <c r="AT1243" s="148" t="s">
        <v>165</v>
      </c>
      <c r="AU1243" s="148" t="s">
        <v>78</v>
      </c>
      <c r="AV1243" s="13" t="s">
        <v>80</v>
      </c>
      <c r="AW1243" s="13" t="s">
        <v>33</v>
      </c>
      <c r="AX1243" s="13" t="s">
        <v>78</v>
      </c>
      <c r="AY1243" s="148" t="s">
        <v>153</v>
      </c>
    </row>
    <row r="1244" spans="2:65" s="1" customFormat="1" ht="16.5" customHeight="1">
      <c r="B1244" s="33"/>
      <c r="C1244" s="123" t="s">
        <v>2143</v>
      </c>
      <c r="D1244" s="123" t="s">
        <v>156</v>
      </c>
      <c r="E1244" s="124" t="s">
        <v>2144</v>
      </c>
      <c r="F1244" s="125" t="s">
        <v>2145</v>
      </c>
      <c r="G1244" s="126" t="s">
        <v>170</v>
      </c>
      <c r="H1244" s="127">
        <v>324.39999999999998</v>
      </c>
      <c r="I1244" s="128"/>
      <c r="J1244" s="129">
        <f>ROUND(I1244*H1244,2)</f>
        <v>0</v>
      </c>
      <c r="K1244" s="125" t="s">
        <v>160</v>
      </c>
      <c r="L1244" s="33"/>
      <c r="M1244" s="130" t="s">
        <v>19</v>
      </c>
      <c r="N1244" s="131" t="s">
        <v>44</v>
      </c>
      <c r="P1244" s="132">
        <f>O1244*H1244</f>
        <v>0</v>
      </c>
      <c r="Q1244" s="132">
        <v>8.9999999999999998E-4</v>
      </c>
      <c r="R1244" s="132">
        <f>Q1244*H1244</f>
        <v>0.29196</v>
      </c>
      <c r="S1244" s="132">
        <v>0</v>
      </c>
      <c r="T1244" s="133">
        <f>S1244*H1244</f>
        <v>0</v>
      </c>
      <c r="AR1244" s="134" t="s">
        <v>272</v>
      </c>
      <c r="AT1244" s="134" t="s">
        <v>156</v>
      </c>
      <c r="AU1244" s="134" t="s">
        <v>78</v>
      </c>
      <c r="AY1244" s="18" t="s">
        <v>153</v>
      </c>
      <c r="BE1244" s="135">
        <f>IF(N1244="základní",J1244,0)</f>
        <v>0</v>
      </c>
      <c r="BF1244" s="135">
        <f>IF(N1244="snížená",J1244,0)</f>
        <v>0</v>
      </c>
      <c r="BG1244" s="135">
        <f>IF(N1244="zákl. přenesená",J1244,0)</f>
        <v>0</v>
      </c>
      <c r="BH1244" s="135">
        <f>IF(N1244="sníž. přenesená",J1244,0)</f>
        <v>0</v>
      </c>
      <c r="BI1244" s="135">
        <f>IF(N1244="nulová",J1244,0)</f>
        <v>0</v>
      </c>
      <c r="BJ1244" s="18" t="s">
        <v>78</v>
      </c>
      <c r="BK1244" s="135">
        <f>ROUND(I1244*H1244,2)</f>
        <v>0</v>
      </c>
      <c r="BL1244" s="18" t="s">
        <v>272</v>
      </c>
      <c r="BM1244" s="134" t="s">
        <v>2146</v>
      </c>
    </row>
    <row r="1245" spans="2:65" s="1" customFormat="1">
      <c r="B1245" s="33"/>
      <c r="D1245" s="136" t="s">
        <v>163</v>
      </c>
      <c r="F1245" s="137" t="s">
        <v>2147</v>
      </c>
      <c r="I1245" s="138"/>
      <c r="L1245" s="33"/>
      <c r="M1245" s="139"/>
      <c r="T1245" s="54"/>
      <c r="AT1245" s="18" t="s">
        <v>163</v>
      </c>
      <c r="AU1245" s="18" t="s">
        <v>78</v>
      </c>
    </row>
    <row r="1246" spans="2:65" s="12" customFormat="1">
      <c r="B1246" s="140"/>
      <c r="D1246" s="141" t="s">
        <v>165</v>
      </c>
      <c r="E1246" s="142" t="s">
        <v>19</v>
      </c>
      <c r="F1246" s="143" t="s">
        <v>2123</v>
      </c>
      <c r="H1246" s="142" t="s">
        <v>19</v>
      </c>
      <c r="I1246" s="144"/>
      <c r="L1246" s="140"/>
      <c r="M1246" s="145"/>
      <c r="T1246" s="146"/>
      <c r="AT1246" s="142" t="s">
        <v>165</v>
      </c>
      <c r="AU1246" s="142" t="s">
        <v>78</v>
      </c>
      <c r="AV1246" s="12" t="s">
        <v>78</v>
      </c>
      <c r="AW1246" s="12" t="s">
        <v>33</v>
      </c>
      <c r="AX1246" s="12" t="s">
        <v>73</v>
      </c>
      <c r="AY1246" s="142" t="s">
        <v>153</v>
      </c>
    </row>
    <row r="1247" spans="2:65" s="13" customFormat="1">
      <c r="B1247" s="147"/>
      <c r="D1247" s="141" t="s">
        <v>165</v>
      </c>
      <c r="E1247" s="148" t="s">
        <v>19</v>
      </c>
      <c r="F1247" s="149" t="s">
        <v>2124</v>
      </c>
      <c r="H1247" s="150">
        <v>324.39999999999998</v>
      </c>
      <c r="I1247" s="151"/>
      <c r="L1247" s="147"/>
      <c r="M1247" s="152"/>
      <c r="T1247" s="153"/>
      <c r="AT1247" s="148" t="s">
        <v>165</v>
      </c>
      <c r="AU1247" s="148" t="s">
        <v>78</v>
      </c>
      <c r="AV1247" s="13" t="s">
        <v>80</v>
      </c>
      <c r="AW1247" s="13" t="s">
        <v>33</v>
      </c>
      <c r="AX1247" s="13" t="s">
        <v>78</v>
      </c>
      <c r="AY1247" s="148" t="s">
        <v>153</v>
      </c>
    </row>
    <row r="1248" spans="2:65" s="1" customFormat="1" ht="16.5" customHeight="1">
      <c r="B1248" s="33"/>
      <c r="C1248" s="123" t="s">
        <v>2148</v>
      </c>
      <c r="D1248" s="123" t="s">
        <v>156</v>
      </c>
      <c r="E1248" s="124" t="s">
        <v>2149</v>
      </c>
      <c r="F1248" s="125" t="s">
        <v>2150</v>
      </c>
      <c r="G1248" s="126" t="s">
        <v>170</v>
      </c>
      <c r="H1248" s="127">
        <v>324.39999999999998</v>
      </c>
      <c r="I1248" s="128"/>
      <c r="J1248" s="129">
        <f>ROUND(I1248*H1248,2)</f>
        <v>0</v>
      </c>
      <c r="K1248" s="125" t="s">
        <v>160</v>
      </c>
      <c r="L1248" s="33"/>
      <c r="M1248" s="130" t="s">
        <v>19</v>
      </c>
      <c r="N1248" s="131" t="s">
        <v>44</v>
      </c>
      <c r="P1248" s="132">
        <f>O1248*H1248</f>
        <v>0</v>
      </c>
      <c r="Q1248" s="132">
        <v>2.5000000000000001E-4</v>
      </c>
      <c r="R1248" s="132">
        <f>Q1248*H1248</f>
        <v>8.1099999999999992E-2</v>
      </c>
      <c r="S1248" s="132">
        <v>0</v>
      </c>
      <c r="T1248" s="133">
        <f>S1248*H1248</f>
        <v>0</v>
      </c>
      <c r="AR1248" s="134" t="s">
        <v>272</v>
      </c>
      <c r="AT1248" s="134" t="s">
        <v>156</v>
      </c>
      <c r="AU1248" s="134" t="s">
        <v>78</v>
      </c>
      <c r="AY1248" s="18" t="s">
        <v>153</v>
      </c>
      <c r="BE1248" s="135">
        <f>IF(N1248="základní",J1248,0)</f>
        <v>0</v>
      </c>
      <c r="BF1248" s="135">
        <f>IF(N1248="snížená",J1248,0)</f>
        <v>0</v>
      </c>
      <c r="BG1248" s="135">
        <f>IF(N1248="zákl. přenesená",J1248,0)</f>
        <v>0</v>
      </c>
      <c r="BH1248" s="135">
        <f>IF(N1248="sníž. přenesená",J1248,0)</f>
        <v>0</v>
      </c>
      <c r="BI1248" s="135">
        <f>IF(N1248="nulová",J1248,0)</f>
        <v>0</v>
      </c>
      <c r="BJ1248" s="18" t="s">
        <v>78</v>
      </c>
      <c r="BK1248" s="135">
        <f>ROUND(I1248*H1248,2)</f>
        <v>0</v>
      </c>
      <c r="BL1248" s="18" t="s">
        <v>272</v>
      </c>
      <c r="BM1248" s="134" t="s">
        <v>2151</v>
      </c>
    </row>
    <row r="1249" spans="2:65" s="1" customFormat="1">
      <c r="B1249" s="33"/>
      <c r="D1249" s="136" t="s">
        <v>163</v>
      </c>
      <c r="F1249" s="137" t="s">
        <v>2152</v>
      </c>
      <c r="I1249" s="138"/>
      <c r="L1249" s="33"/>
      <c r="M1249" s="139"/>
      <c r="T1249" s="54"/>
      <c r="AT1249" s="18" t="s">
        <v>163</v>
      </c>
      <c r="AU1249" s="18" t="s">
        <v>78</v>
      </c>
    </row>
    <row r="1250" spans="2:65" s="12" customFormat="1">
      <c r="B1250" s="140"/>
      <c r="D1250" s="141" t="s">
        <v>165</v>
      </c>
      <c r="E1250" s="142" t="s">
        <v>19</v>
      </c>
      <c r="F1250" s="143" t="s">
        <v>2123</v>
      </c>
      <c r="H1250" s="142" t="s">
        <v>19</v>
      </c>
      <c r="I1250" s="144"/>
      <c r="L1250" s="140"/>
      <c r="M1250" s="145"/>
      <c r="T1250" s="146"/>
      <c r="AT1250" s="142" t="s">
        <v>165</v>
      </c>
      <c r="AU1250" s="142" t="s">
        <v>78</v>
      </c>
      <c r="AV1250" s="12" t="s">
        <v>78</v>
      </c>
      <c r="AW1250" s="12" t="s">
        <v>33</v>
      </c>
      <c r="AX1250" s="12" t="s">
        <v>73</v>
      </c>
      <c r="AY1250" s="142" t="s">
        <v>153</v>
      </c>
    </row>
    <row r="1251" spans="2:65" s="13" customFormat="1">
      <c r="B1251" s="147"/>
      <c r="D1251" s="141" t="s">
        <v>165</v>
      </c>
      <c r="E1251" s="148" t="s">
        <v>19</v>
      </c>
      <c r="F1251" s="149" t="s">
        <v>2124</v>
      </c>
      <c r="H1251" s="150">
        <v>324.39999999999998</v>
      </c>
      <c r="I1251" s="151"/>
      <c r="L1251" s="147"/>
      <c r="M1251" s="152"/>
      <c r="T1251" s="153"/>
      <c r="AT1251" s="148" t="s">
        <v>165</v>
      </c>
      <c r="AU1251" s="148" t="s">
        <v>78</v>
      </c>
      <c r="AV1251" s="13" t="s">
        <v>80</v>
      </c>
      <c r="AW1251" s="13" t="s">
        <v>33</v>
      </c>
      <c r="AX1251" s="13" t="s">
        <v>78</v>
      </c>
      <c r="AY1251" s="148" t="s">
        <v>153</v>
      </c>
    </row>
    <row r="1252" spans="2:65" s="1" customFormat="1" ht="44.25" customHeight="1">
      <c r="B1252" s="33"/>
      <c r="C1252" s="123" t="s">
        <v>2153</v>
      </c>
      <c r="D1252" s="123" t="s">
        <v>156</v>
      </c>
      <c r="E1252" s="124" t="s">
        <v>2154</v>
      </c>
      <c r="F1252" s="125" t="s">
        <v>2155</v>
      </c>
      <c r="G1252" s="126" t="s">
        <v>397</v>
      </c>
      <c r="H1252" s="127">
        <v>5.9</v>
      </c>
      <c r="I1252" s="128"/>
      <c r="J1252" s="129">
        <f>ROUND(I1252*H1252,2)</f>
        <v>0</v>
      </c>
      <c r="K1252" s="125" t="s">
        <v>160</v>
      </c>
      <c r="L1252" s="33"/>
      <c r="M1252" s="130" t="s">
        <v>19</v>
      </c>
      <c r="N1252" s="131" t="s">
        <v>44</v>
      </c>
      <c r="P1252" s="132">
        <f>O1252*H1252</f>
        <v>0</v>
      </c>
      <c r="Q1252" s="132">
        <v>3.46E-3</v>
      </c>
      <c r="R1252" s="132">
        <f>Q1252*H1252</f>
        <v>2.0414000000000002E-2</v>
      </c>
      <c r="S1252" s="132">
        <v>0</v>
      </c>
      <c r="T1252" s="133">
        <f>S1252*H1252</f>
        <v>0</v>
      </c>
      <c r="AR1252" s="134" t="s">
        <v>272</v>
      </c>
      <c r="AT1252" s="134" t="s">
        <v>156</v>
      </c>
      <c r="AU1252" s="134" t="s">
        <v>78</v>
      </c>
      <c r="AY1252" s="18" t="s">
        <v>153</v>
      </c>
      <c r="BE1252" s="135">
        <f>IF(N1252="základní",J1252,0)</f>
        <v>0</v>
      </c>
      <c r="BF1252" s="135">
        <f>IF(N1252="snížená",J1252,0)</f>
        <v>0</v>
      </c>
      <c r="BG1252" s="135">
        <f>IF(N1252="zákl. přenesená",J1252,0)</f>
        <v>0</v>
      </c>
      <c r="BH1252" s="135">
        <f>IF(N1252="sníž. přenesená",J1252,0)</f>
        <v>0</v>
      </c>
      <c r="BI1252" s="135">
        <f>IF(N1252="nulová",J1252,0)</f>
        <v>0</v>
      </c>
      <c r="BJ1252" s="18" t="s">
        <v>78</v>
      </c>
      <c r="BK1252" s="135">
        <f>ROUND(I1252*H1252,2)</f>
        <v>0</v>
      </c>
      <c r="BL1252" s="18" t="s">
        <v>272</v>
      </c>
      <c r="BM1252" s="134" t="s">
        <v>2156</v>
      </c>
    </row>
    <row r="1253" spans="2:65" s="1" customFormat="1">
      <c r="B1253" s="33"/>
      <c r="D1253" s="136" t="s">
        <v>163</v>
      </c>
      <c r="F1253" s="137" t="s">
        <v>2157</v>
      </c>
      <c r="I1253" s="138"/>
      <c r="L1253" s="33"/>
      <c r="M1253" s="139"/>
      <c r="T1253" s="54"/>
      <c r="AT1253" s="18" t="s">
        <v>163</v>
      </c>
      <c r="AU1253" s="18" t="s">
        <v>78</v>
      </c>
    </row>
    <row r="1254" spans="2:65" s="12" customFormat="1">
      <c r="B1254" s="140"/>
      <c r="D1254" s="141" t="s">
        <v>165</v>
      </c>
      <c r="E1254" s="142" t="s">
        <v>19</v>
      </c>
      <c r="F1254" s="143" t="s">
        <v>2158</v>
      </c>
      <c r="H1254" s="142" t="s">
        <v>19</v>
      </c>
      <c r="I1254" s="144"/>
      <c r="L1254" s="140"/>
      <c r="M1254" s="145"/>
      <c r="T1254" s="146"/>
      <c r="AT1254" s="142" t="s">
        <v>165</v>
      </c>
      <c r="AU1254" s="142" t="s">
        <v>78</v>
      </c>
      <c r="AV1254" s="12" t="s">
        <v>78</v>
      </c>
      <c r="AW1254" s="12" t="s">
        <v>33</v>
      </c>
      <c r="AX1254" s="12" t="s">
        <v>73</v>
      </c>
      <c r="AY1254" s="142" t="s">
        <v>153</v>
      </c>
    </row>
    <row r="1255" spans="2:65" s="13" customFormat="1">
      <c r="B1255" s="147"/>
      <c r="D1255" s="141" t="s">
        <v>165</v>
      </c>
      <c r="E1255" s="148" t="s">
        <v>19</v>
      </c>
      <c r="F1255" s="149" t="s">
        <v>2159</v>
      </c>
      <c r="H1255" s="150">
        <v>5.9</v>
      </c>
      <c r="I1255" s="151"/>
      <c r="L1255" s="147"/>
      <c r="M1255" s="152"/>
      <c r="T1255" s="153"/>
      <c r="AT1255" s="148" t="s">
        <v>165</v>
      </c>
      <c r="AU1255" s="148" t="s">
        <v>78</v>
      </c>
      <c r="AV1255" s="13" t="s">
        <v>80</v>
      </c>
      <c r="AW1255" s="13" t="s">
        <v>33</v>
      </c>
      <c r="AX1255" s="13" t="s">
        <v>78</v>
      </c>
      <c r="AY1255" s="148" t="s">
        <v>153</v>
      </c>
    </row>
    <row r="1256" spans="2:65" s="1" customFormat="1" ht="55.5" customHeight="1">
      <c r="B1256" s="33"/>
      <c r="C1256" s="123" t="s">
        <v>2160</v>
      </c>
      <c r="D1256" s="123" t="s">
        <v>156</v>
      </c>
      <c r="E1256" s="124" t="s">
        <v>2161</v>
      </c>
      <c r="F1256" s="125" t="s">
        <v>2162</v>
      </c>
      <c r="G1256" s="126" t="s">
        <v>1410</v>
      </c>
      <c r="H1256" s="171"/>
      <c r="I1256" s="128"/>
      <c r="J1256" s="129">
        <f>ROUND(I1256*H1256,2)</f>
        <v>0</v>
      </c>
      <c r="K1256" s="125" t="s">
        <v>160</v>
      </c>
      <c r="L1256" s="33"/>
      <c r="M1256" s="130" t="s">
        <v>19</v>
      </c>
      <c r="N1256" s="131" t="s">
        <v>44</v>
      </c>
      <c r="P1256" s="132">
        <f>O1256*H1256</f>
        <v>0</v>
      </c>
      <c r="Q1256" s="132">
        <v>0</v>
      </c>
      <c r="R1256" s="132">
        <f>Q1256*H1256</f>
        <v>0</v>
      </c>
      <c r="S1256" s="132">
        <v>0</v>
      </c>
      <c r="T1256" s="133">
        <f>S1256*H1256</f>
        <v>0</v>
      </c>
      <c r="AR1256" s="134" t="s">
        <v>272</v>
      </c>
      <c r="AT1256" s="134" t="s">
        <v>156</v>
      </c>
      <c r="AU1256" s="134" t="s">
        <v>78</v>
      </c>
      <c r="AY1256" s="18" t="s">
        <v>153</v>
      </c>
      <c r="BE1256" s="135">
        <f>IF(N1256="základní",J1256,0)</f>
        <v>0</v>
      </c>
      <c r="BF1256" s="135">
        <f>IF(N1256="snížená",J1256,0)</f>
        <v>0</v>
      </c>
      <c r="BG1256" s="135">
        <f>IF(N1256="zákl. přenesená",J1256,0)</f>
        <v>0</v>
      </c>
      <c r="BH1256" s="135">
        <f>IF(N1256="sníž. přenesená",J1256,0)</f>
        <v>0</v>
      </c>
      <c r="BI1256" s="135">
        <f>IF(N1256="nulová",J1256,0)</f>
        <v>0</v>
      </c>
      <c r="BJ1256" s="18" t="s">
        <v>78</v>
      </c>
      <c r="BK1256" s="135">
        <f>ROUND(I1256*H1256,2)</f>
        <v>0</v>
      </c>
      <c r="BL1256" s="18" t="s">
        <v>272</v>
      </c>
      <c r="BM1256" s="134" t="s">
        <v>2163</v>
      </c>
    </row>
    <row r="1257" spans="2:65" s="1" customFormat="1">
      <c r="B1257" s="33"/>
      <c r="D1257" s="136" t="s">
        <v>163</v>
      </c>
      <c r="F1257" s="137" t="s">
        <v>2164</v>
      </c>
      <c r="I1257" s="138"/>
      <c r="L1257" s="33"/>
      <c r="M1257" s="139"/>
      <c r="T1257" s="54"/>
      <c r="AT1257" s="18" t="s">
        <v>163</v>
      </c>
      <c r="AU1257" s="18" t="s">
        <v>78</v>
      </c>
    </row>
    <row r="1258" spans="2:65" s="11" customFormat="1" ht="25.95" customHeight="1">
      <c r="B1258" s="111"/>
      <c r="D1258" s="112" t="s">
        <v>72</v>
      </c>
      <c r="E1258" s="113" t="s">
        <v>2165</v>
      </c>
      <c r="F1258" s="113" t="s">
        <v>2166</v>
      </c>
      <c r="I1258" s="114"/>
      <c r="J1258" s="115">
        <f>BK1258</f>
        <v>0</v>
      </c>
      <c r="L1258" s="111"/>
      <c r="M1258" s="116"/>
      <c r="P1258" s="117">
        <f>SUM(P1259:P1310)</f>
        <v>0</v>
      </c>
      <c r="R1258" s="117">
        <f>SUM(R1259:R1310)</f>
        <v>0.69931602000000004</v>
      </c>
      <c r="T1258" s="118">
        <f>SUM(T1259:T1310)</f>
        <v>0</v>
      </c>
      <c r="AR1258" s="112" t="s">
        <v>80</v>
      </c>
      <c r="AT1258" s="119" t="s">
        <v>72</v>
      </c>
      <c r="AU1258" s="119" t="s">
        <v>73</v>
      </c>
      <c r="AY1258" s="112" t="s">
        <v>153</v>
      </c>
      <c r="BK1258" s="120">
        <f>SUM(BK1259:BK1310)</f>
        <v>0</v>
      </c>
    </row>
    <row r="1259" spans="2:65" s="1" customFormat="1" ht="24.15" customHeight="1">
      <c r="B1259" s="33"/>
      <c r="C1259" s="123" t="s">
        <v>2167</v>
      </c>
      <c r="D1259" s="123" t="s">
        <v>156</v>
      </c>
      <c r="E1259" s="124" t="s">
        <v>2168</v>
      </c>
      <c r="F1259" s="125" t="s">
        <v>2169</v>
      </c>
      <c r="G1259" s="126" t="s">
        <v>170</v>
      </c>
      <c r="H1259" s="127">
        <v>24.08</v>
      </c>
      <c r="I1259" s="128"/>
      <c r="J1259" s="129">
        <f>ROUND(I1259*H1259,2)</f>
        <v>0</v>
      </c>
      <c r="K1259" s="125" t="s">
        <v>160</v>
      </c>
      <c r="L1259" s="33"/>
      <c r="M1259" s="130" t="s">
        <v>19</v>
      </c>
      <c r="N1259" s="131" t="s">
        <v>44</v>
      </c>
      <c r="P1259" s="132">
        <f>O1259*H1259</f>
        <v>0</v>
      </c>
      <c r="Q1259" s="132">
        <v>2.9999999999999997E-4</v>
      </c>
      <c r="R1259" s="132">
        <f>Q1259*H1259</f>
        <v>7.2239999999999987E-3</v>
      </c>
      <c r="S1259" s="132">
        <v>0</v>
      </c>
      <c r="T1259" s="133">
        <f>S1259*H1259</f>
        <v>0</v>
      </c>
      <c r="AR1259" s="134" t="s">
        <v>272</v>
      </c>
      <c r="AT1259" s="134" t="s">
        <v>156</v>
      </c>
      <c r="AU1259" s="134" t="s">
        <v>78</v>
      </c>
      <c r="AY1259" s="18" t="s">
        <v>153</v>
      </c>
      <c r="BE1259" s="135">
        <f>IF(N1259="základní",J1259,0)</f>
        <v>0</v>
      </c>
      <c r="BF1259" s="135">
        <f>IF(N1259="snížená",J1259,0)</f>
        <v>0</v>
      </c>
      <c r="BG1259" s="135">
        <f>IF(N1259="zákl. přenesená",J1259,0)</f>
        <v>0</v>
      </c>
      <c r="BH1259" s="135">
        <f>IF(N1259="sníž. přenesená",J1259,0)</f>
        <v>0</v>
      </c>
      <c r="BI1259" s="135">
        <f>IF(N1259="nulová",J1259,0)</f>
        <v>0</v>
      </c>
      <c r="BJ1259" s="18" t="s">
        <v>78</v>
      </c>
      <c r="BK1259" s="135">
        <f>ROUND(I1259*H1259,2)</f>
        <v>0</v>
      </c>
      <c r="BL1259" s="18" t="s">
        <v>272</v>
      </c>
      <c r="BM1259" s="134" t="s">
        <v>2170</v>
      </c>
    </row>
    <row r="1260" spans="2:65" s="1" customFormat="1">
      <c r="B1260" s="33"/>
      <c r="D1260" s="136" t="s">
        <v>163</v>
      </c>
      <c r="F1260" s="137" t="s">
        <v>2171</v>
      </c>
      <c r="I1260" s="138"/>
      <c r="L1260" s="33"/>
      <c r="M1260" s="139"/>
      <c r="T1260" s="54"/>
      <c r="AT1260" s="18" t="s">
        <v>163</v>
      </c>
      <c r="AU1260" s="18" t="s">
        <v>78</v>
      </c>
    </row>
    <row r="1261" spans="2:65" s="12" customFormat="1">
      <c r="B1261" s="140"/>
      <c r="D1261" s="141" t="s">
        <v>165</v>
      </c>
      <c r="E1261" s="142" t="s">
        <v>19</v>
      </c>
      <c r="F1261" s="143" t="s">
        <v>2172</v>
      </c>
      <c r="H1261" s="142" t="s">
        <v>19</v>
      </c>
      <c r="I1261" s="144"/>
      <c r="L1261" s="140"/>
      <c r="M1261" s="145"/>
      <c r="T1261" s="146"/>
      <c r="AT1261" s="142" t="s">
        <v>165</v>
      </c>
      <c r="AU1261" s="142" t="s">
        <v>78</v>
      </c>
      <c r="AV1261" s="12" t="s">
        <v>78</v>
      </c>
      <c r="AW1261" s="12" t="s">
        <v>33</v>
      </c>
      <c r="AX1261" s="12" t="s">
        <v>73</v>
      </c>
      <c r="AY1261" s="142" t="s">
        <v>153</v>
      </c>
    </row>
    <row r="1262" spans="2:65" s="13" customFormat="1">
      <c r="B1262" s="147"/>
      <c r="D1262" s="141" t="s">
        <v>165</v>
      </c>
      <c r="E1262" s="148" t="s">
        <v>19</v>
      </c>
      <c r="F1262" s="149" t="s">
        <v>2173</v>
      </c>
      <c r="H1262" s="150">
        <v>7.6079999999999997</v>
      </c>
      <c r="I1262" s="151"/>
      <c r="L1262" s="147"/>
      <c r="M1262" s="152"/>
      <c r="T1262" s="153"/>
      <c r="AT1262" s="148" t="s">
        <v>165</v>
      </c>
      <c r="AU1262" s="148" t="s">
        <v>78</v>
      </c>
      <c r="AV1262" s="13" t="s">
        <v>80</v>
      </c>
      <c r="AW1262" s="13" t="s">
        <v>33</v>
      </c>
      <c r="AX1262" s="13" t="s">
        <v>73</v>
      </c>
      <c r="AY1262" s="148" t="s">
        <v>153</v>
      </c>
    </row>
    <row r="1263" spans="2:65" s="13" customFormat="1">
      <c r="B1263" s="147"/>
      <c r="D1263" s="141" t="s">
        <v>165</v>
      </c>
      <c r="E1263" s="148" t="s">
        <v>19</v>
      </c>
      <c r="F1263" s="149" t="s">
        <v>2174</v>
      </c>
      <c r="H1263" s="150">
        <v>1.84</v>
      </c>
      <c r="I1263" s="151"/>
      <c r="L1263" s="147"/>
      <c r="M1263" s="152"/>
      <c r="T1263" s="153"/>
      <c r="AT1263" s="148" t="s">
        <v>165</v>
      </c>
      <c r="AU1263" s="148" t="s">
        <v>78</v>
      </c>
      <c r="AV1263" s="13" t="s">
        <v>80</v>
      </c>
      <c r="AW1263" s="13" t="s">
        <v>33</v>
      </c>
      <c r="AX1263" s="13" t="s">
        <v>73</v>
      </c>
      <c r="AY1263" s="148" t="s">
        <v>153</v>
      </c>
    </row>
    <row r="1264" spans="2:65" s="13" customFormat="1" ht="20.399999999999999">
      <c r="B1264" s="147"/>
      <c r="D1264" s="141" t="s">
        <v>165</v>
      </c>
      <c r="E1264" s="148" t="s">
        <v>19</v>
      </c>
      <c r="F1264" s="149" t="s">
        <v>2175</v>
      </c>
      <c r="H1264" s="150">
        <v>5.819</v>
      </c>
      <c r="I1264" s="151"/>
      <c r="L1264" s="147"/>
      <c r="M1264" s="152"/>
      <c r="T1264" s="153"/>
      <c r="AT1264" s="148" t="s">
        <v>165</v>
      </c>
      <c r="AU1264" s="148" t="s">
        <v>78</v>
      </c>
      <c r="AV1264" s="13" t="s">
        <v>80</v>
      </c>
      <c r="AW1264" s="13" t="s">
        <v>33</v>
      </c>
      <c r="AX1264" s="13" t="s">
        <v>73</v>
      </c>
      <c r="AY1264" s="148" t="s">
        <v>153</v>
      </c>
    </row>
    <row r="1265" spans="2:65" s="13" customFormat="1">
      <c r="B1265" s="147"/>
      <c r="D1265" s="141" t="s">
        <v>165</v>
      </c>
      <c r="E1265" s="148" t="s">
        <v>19</v>
      </c>
      <c r="F1265" s="149" t="s">
        <v>2176</v>
      </c>
      <c r="H1265" s="150">
        <v>8.3040000000000003</v>
      </c>
      <c r="I1265" s="151"/>
      <c r="L1265" s="147"/>
      <c r="M1265" s="152"/>
      <c r="T1265" s="153"/>
      <c r="AT1265" s="148" t="s">
        <v>165</v>
      </c>
      <c r="AU1265" s="148" t="s">
        <v>78</v>
      </c>
      <c r="AV1265" s="13" t="s">
        <v>80</v>
      </c>
      <c r="AW1265" s="13" t="s">
        <v>33</v>
      </c>
      <c r="AX1265" s="13" t="s">
        <v>73</v>
      </c>
      <c r="AY1265" s="148" t="s">
        <v>153</v>
      </c>
    </row>
    <row r="1266" spans="2:65" s="15" customFormat="1">
      <c r="B1266" s="172"/>
      <c r="D1266" s="141" t="s">
        <v>165</v>
      </c>
      <c r="E1266" s="173" t="s">
        <v>19</v>
      </c>
      <c r="F1266" s="174" t="s">
        <v>2072</v>
      </c>
      <c r="H1266" s="175">
        <v>23.571000000000002</v>
      </c>
      <c r="I1266" s="176"/>
      <c r="L1266" s="172"/>
      <c r="M1266" s="177"/>
      <c r="T1266" s="178"/>
      <c r="AT1266" s="173" t="s">
        <v>165</v>
      </c>
      <c r="AU1266" s="173" t="s">
        <v>78</v>
      </c>
      <c r="AV1266" s="15" t="s">
        <v>154</v>
      </c>
      <c r="AW1266" s="15" t="s">
        <v>33</v>
      </c>
      <c r="AX1266" s="15" t="s">
        <v>73</v>
      </c>
      <c r="AY1266" s="173" t="s">
        <v>153</v>
      </c>
    </row>
    <row r="1267" spans="2:65" s="12" customFormat="1">
      <c r="B1267" s="140"/>
      <c r="D1267" s="141" t="s">
        <v>165</v>
      </c>
      <c r="E1267" s="142" t="s">
        <v>19</v>
      </c>
      <c r="F1267" s="143" t="s">
        <v>2177</v>
      </c>
      <c r="H1267" s="142" t="s">
        <v>19</v>
      </c>
      <c r="I1267" s="144"/>
      <c r="L1267" s="140"/>
      <c r="M1267" s="145"/>
      <c r="T1267" s="146"/>
      <c r="AT1267" s="142" t="s">
        <v>165</v>
      </c>
      <c r="AU1267" s="142" t="s">
        <v>78</v>
      </c>
      <c r="AV1267" s="12" t="s">
        <v>78</v>
      </c>
      <c r="AW1267" s="12" t="s">
        <v>33</v>
      </c>
      <c r="AX1267" s="12" t="s">
        <v>73</v>
      </c>
      <c r="AY1267" s="142" t="s">
        <v>153</v>
      </c>
    </row>
    <row r="1268" spans="2:65" s="13" customFormat="1">
      <c r="B1268" s="147"/>
      <c r="D1268" s="141" t="s">
        <v>165</v>
      </c>
      <c r="E1268" s="148" t="s">
        <v>19</v>
      </c>
      <c r="F1268" s="149" t="s">
        <v>2178</v>
      </c>
      <c r="H1268" s="150">
        <v>0.50900000000000001</v>
      </c>
      <c r="I1268" s="151"/>
      <c r="L1268" s="147"/>
      <c r="M1268" s="152"/>
      <c r="T1268" s="153"/>
      <c r="AT1268" s="148" t="s">
        <v>165</v>
      </c>
      <c r="AU1268" s="148" t="s">
        <v>78</v>
      </c>
      <c r="AV1268" s="13" t="s">
        <v>80</v>
      </c>
      <c r="AW1268" s="13" t="s">
        <v>33</v>
      </c>
      <c r="AX1268" s="13" t="s">
        <v>73</v>
      </c>
      <c r="AY1268" s="148" t="s">
        <v>153</v>
      </c>
    </row>
    <row r="1269" spans="2:65" s="15" customFormat="1">
      <c r="B1269" s="172"/>
      <c r="D1269" s="141" t="s">
        <v>165</v>
      </c>
      <c r="E1269" s="173" t="s">
        <v>19</v>
      </c>
      <c r="F1269" s="174" t="s">
        <v>2072</v>
      </c>
      <c r="H1269" s="175">
        <v>0.50900000000000001</v>
      </c>
      <c r="I1269" s="176"/>
      <c r="L1269" s="172"/>
      <c r="M1269" s="177"/>
      <c r="T1269" s="178"/>
      <c r="AT1269" s="173" t="s">
        <v>165</v>
      </c>
      <c r="AU1269" s="173" t="s">
        <v>78</v>
      </c>
      <c r="AV1269" s="15" t="s">
        <v>154</v>
      </c>
      <c r="AW1269" s="15" t="s">
        <v>33</v>
      </c>
      <c r="AX1269" s="15" t="s">
        <v>73</v>
      </c>
      <c r="AY1269" s="173" t="s">
        <v>153</v>
      </c>
    </row>
    <row r="1270" spans="2:65" s="14" customFormat="1">
      <c r="B1270" s="154"/>
      <c r="D1270" s="141" t="s">
        <v>165</v>
      </c>
      <c r="E1270" s="155" t="s">
        <v>19</v>
      </c>
      <c r="F1270" s="156" t="s">
        <v>182</v>
      </c>
      <c r="H1270" s="157">
        <v>24.08</v>
      </c>
      <c r="I1270" s="158"/>
      <c r="L1270" s="154"/>
      <c r="M1270" s="159"/>
      <c r="T1270" s="160"/>
      <c r="AT1270" s="155" t="s">
        <v>165</v>
      </c>
      <c r="AU1270" s="155" t="s">
        <v>78</v>
      </c>
      <c r="AV1270" s="14" t="s">
        <v>161</v>
      </c>
      <c r="AW1270" s="14" t="s">
        <v>33</v>
      </c>
      <c r="AX1270" s="14" t="s">
        <v>78</v>
      </c>
      <c r="AY1270" s="155" t="s">
        <v>153</v>
      </c>
    </row>
    <row r="1271" spans="2:65" s="1" customFormat="1" ht="24.15" customHeight="1">
      <c r="B1271" s="33"/>
      <c r="C1271" s="123" t="s">
        <v>2179</v>
      </c>
      <c r="D1271" s="123" t="s">
        <v>156</v>
      </c>
      <c r="E1271" s="124" t="s">
        <v>2180</v>
      </c>
      <c r="F1271" s="125" t="s">
        <v>2181</v>
      </c>
      <c r="G1271" s="126" t="s">
        <v>170</v>
      </c>
      <c r="H1271" s="127">
        <v>24.08</v>
      </c>
      <c r="I1271" s="128"/>
      <c r="J1271" s="129">
        <f>ROUND(I1271*H1271,2)</f>
        <v>0</v>
      </c>
      <c r="K1271" s="125" t="s">
        <v>160</v>
      </c>
      <c r="L1271" s="33"/>
      <c r="M1271" s="130" t="s">
        <v>19</v>
      </c>
      <c r="N1271" s="131" t="s">
        <v>44</v>
      </c>
      <c r="P1271" s="132">
        <f>O1271*H1271</f>
        <v>0</v>
      </c>
      <c r="Q1271" s="132">
        <v>1.5E-3</v>
      </c>
      <c r="R1271" s="132">
        <f>Q1271*H1271</f>
        <v>3.6119999999999999E-2</v>
      </c>
      <c r="S1271" s="132">
        <v>0</v>
      </c>
      <c r="T1271" s="133">
        <f>S1271*H1271</f>
        <v>0</v>
      </c>
      <c r="AR1271" s="134" t="s">
        <v>272</v>
      </c>
      <c r="AT1271" s="134" t="s">
        <v>156</v>
      </c>
      <c r="AU1271" s="134" t="s">
        <v>78</v>
      </c>
      <c r="AY1271" s="18" t="s">
        <v>153</v>
      </c>
      <c r="BE1271" s="135">
        <f>IF(N1271="základní",J1271,0)</f>
        <v>0</v>
      </c>
      <c r="BF1271" s="135">
        <f>IF(N1271="snížená",J1271,0)</f>
        <v>0</v>
      </c>
      <c r="BG1271" s="135">
        <f>IF(N1271="zákl. přenesená",J1271,0)</f>
        <v>0</v>
      </c>
      <c r="BH1271" s="135">
        <f>IF(N1271="sníž. přenesená",J1271,0)</f>
        <v>0</v>
      </c>
      <c r="BI1271" s="135">
        <f>IF(N1271="nulová",J1271,0)</f>
        <v>0</v>
      </c>
      <c r="BJ1271" s="18" t="s">
        <v>78</v>
      </c>
      <c r="BK1271" s="135">
        <f>ROUND(I1271*H1271,2)</f>
        <v>0</v>
      </c>
      <c r="BL1271" s="18" t="s">
        <v>272</v>
      </c>
      <c r="BM1271" s="134" t="s">
        <v>2182</v>
      </c>
    </row>
    <row r="1272" spans="2:65" s="1" customFormat="1">
      <c r="B1272" s="33"/>
      <c r="D1272" s="136" t="s">
        <v>163</v>
      </c>
      <c r="F1272" s="137" t="s">
        <v>2183</v>
      </c>
      <c r="I1272" s="138"/>
      <c r="L1272" s="33"/>
      <c r="M1272" s="139"/>
      <c r="T1272" s="54"/>
      <c r="AT1272" s="18" t="s">
        <v>163</v>
      </c>
      <c r="AU1272" s="18" t="s">
        <v>78</v>
      </c>
    </row>
    <row r="1273" spans="2:65" s="12" customFormat="1">
      <c r="B1273" s="140"/>
      <c r="D1273" s="141" t="s">
        <v>165</v>
      </c>
      <c r="E1273" s="142" t="s">
        <v>19</v>
      </c>
      <c r="F1273" s="143" t="s">
        <v>2184</v>
      </c>
      <c r="H1273" s="142" t="s">
        <v>19</v>
      </c>
      <c r="I1273" s="144"/>
      <c r="L1273" s="140"/>
      <c r="M1273" s="145"/>
      <c r="T1273" s="146"/>
      <c r="AT1273" s="142" t="s">
        <v>165</v>
      </c>
      <c r="AU1273" s="142" t="s">
        <v>78</v>
      </c>
      <c r="AV1273" s="12" t="s">
        <v>78</v>
      </c>
      <c r="AW1273" s="12" t="s">
        <v>33</v>
      </c>
      <c r="AX1273" s="12" t="s">
        <v>73</v>
      </c>
      <c r="AY1273" s="142" t="s">
        <v>153</v>
      </c>
    </row>
    <row r="1274" spans="2:65" s="13" customFormat="1">
      <c r="B1274" s="147"/>
      <c r="D1274" s="141" t="s">
        <v>165</v>
      </c>
      <c r="E1274" s="148" t="s">
        <v>19</v>
      </c>
      <c r="F1274" s="149" t="s">
        <v>2185</v>
      </c>
      <c r="H1274" s="150">
        <v>24.08</v>
      </c>
      <c r="I1274" s="151"/>
      <c r="L1274" s="147"/>
      <c r="M1274" s="152"/>
      <c r="T1274" s="153"/>
      <c r="AT1274" s="148" t="s">
        <v>165</v>
      </c>
      <c r="AU1274" s="148" t="s">
        <v>78</v>
      </c>
      <c r="AV1274" s="13" t="s">
        <v>80</v>
      </c>
      <c r="AW1274" s="13" t="s">
        <v>33</v>
      </c>
      <c r="AX1274" s="13" t="s">
        <v>78</v>
      </c>
      <c r="AY1274" s="148" t="s">
        <v>153</v>
      </c>
    </row>
    <row r="1275" spans="2:65" s="1" customFormat="1" ht="33" customHeight="1">
      <c r="B1275" s="33"/>
      <c r="C1275" s="123" t="s">
        <v>2186</v>
      </c>
      <c r="D1275" s="123" t="s">
        <v>156</v>
      </c>
      <c r="E1275" s="124" t="s">
        <v>2187</v>
      </c>
      <c r="F1275" s="125" t="s">
        <v>2188</v>
      </c>
      <c r="G1275" s="126" t="s">
        <v>170</v>
      </c>
      <c r="H1275" s="127">
        <v>7.891</v>
      </c>
      <c r="I1275" s="128"/>
      <c r="J1275" s="129">
        <f>ROUND(I1275*H1275,2)</f>
        <v>0</v>
      </c>
      <c r="K1275" s="125" t="s">
        <v>160</v>
      </c>
      <c r="L1275" s="33"/>
      <c r="M1275" s="130" t="s">
        <v>19</v>
      </c>
      <c r="N1275" s="131" t="s">
        <v>44</v>
      </c>
      <c r="P1275" s="132">
        <f>O1275*H1275</f>
        <v>0</v>
      </c>
      <c r="Q1275" s="132">
        <v>4.4999999999999997E-3</v>
      </c>
      <c r="R1275" s="132">
        <f>Q1275*H1275</f>
        <v>3.5509499999999999E-2</v>
      </c>
      <c r="S1275" s="132">
        <v>0</v>
      </c>
      <c r="T1275" s="133">
        <f>S1275*H1275</f>
        <v>0</v>
      </c>
      <c r="AR1275" s="134" t="s">
        <v>272</v>
      </c>
      <c r="AT1275" s="134" t="s">
        <v>156</v>
      </c>
      <c r="AU1275" s="134" t="s">
        <v>78</v>
      </c>
      <c r="AY1275" s="18" t="s">
        <v>153</v>
      </c>
      <c r="BE1275" s="135">
        <f>IF(N1275="základní",J1275,0)</f>
        <v>0</v>
      </c>
      <c r="BF1275" s="135">
        <f>IF(N1275="snížená",J1275,0)</f>
        <v>0</v>
      </c>
      <c r="BG1275" s="135">
        <f>IF(N1275="zákl. přenesená",J1275,0)</f>
        <v>0</v>
      </c>
      <c r="BH1275" s="135">
        <f>IF(N1275="sníž. přenesená",J1275,0)</f>
        <v>0</v>
      </c>
      <c r="BI1275" s="135">
        <f>IF(N1275="nulová",J1275,0)</f>
        <v>0</v>
      </c>
      <c r="BJ1275" s="18" t="s">
        <v>78</v>
      </c>
      <c r="BK1275" s="135">
        <f>ROUND(I1275*H1275,2)</f>
        <v>0</v>
      </c>
      <c r="BL1275" s="18" t="s">
        <v>272</v>
      </c>
      <c r="BM1275" s="134" t="s">
        <v>2189</v>
      </c>
    </row>
    <row r="1276" spans="2:65" s="1" customFormat="1">
      <c r="B1276" s="33"/>
      <c r="D1276" s="136" t="s">
        <v>163</v>
      </c>
      <c r="F1276" s="137" t="s">
        <v>2190</v>
      </c>
      <c r="I1276" s="138"/>
      <c r="L1276" s="33"/>
      <c r="M1276" s="139"/>
      <c r="T1276" s="54"/>
      <c r="AT1276" s="18" t="s">
        <v>163</v>
      </c>
      <c r="AU1276" s="18" t="s">
        <v>78</v>
      </c>
    </row>
    <row r="1277" spans="2:65" s="12" customFormat="1">
      <c r="B1277" s="140"/>
      <c r="D1277" s="141" t="s">
        <v>165</v>
      </c>
      <c r="E1277" s="142" t="s">
        <v>19</v>
      </c>
      <c r="F1277" s="143" t="s">
        <v>2191</v>
      </c>
      <c r="H1277" s="142" t="s">
        <v>19</v>
      </c>
      <c r="I1277" s="144"/>
      <c r="L1277" s="140"/>
      <c r="M1277" s="145"/>
      <c r="T1277" s="146"/>
      <c r="AT1277" s="142" t="s">
        <v>165</v>
      </c>
      <c r="AU1277" s="142" t="s">
        <v>78</v>
      </c>
      <c r="AV1277" s="12" t="s">
        <v>78</v>
      </c>
      <c r="AW1277" s="12" t="s">
        <v>33</v>
      </c>
      <c r="AX1277" s="12" t="s">
        <v>73</v>
      </c>
      <c r="AY1277" s="142" t="s">
        <v>153</v>
      </c>
    </row>
    <row r="1278" spans="2:65" s="13" customFormat="1">
      <c r="B1278" s="147"/>
      <c r="D1278" s="141" t="s">
        <v>165</v>
      </c>
      <c r="E1278" s="148" t="s">
        <v>19</v>
      </c>
      <c r="F1278" s="149" t="s">
        <v>2192</v>
      </c>
      <c r="H1278" s="150">
        <v>3.6120000000000001</v>
      </c>
      <c r="I1278" s="151"/>
      <c r="L1278" s="147"/>
      <c r="M1278" s="152"/>
      <c r="T1278" s="153"/>
      <c r="AT1278" s="148" t="s">
        <v>165</v>
      </c>
      <c r="AU1278" s="148" t="s">
        <v>78</v>
      </c>
      <c r="AV1278" s="13" t="s">
        <v>80</v>
      </c>
      <c r="AW1278" s="13" t="s">
        <v>33</v>
      </c>
      <c r="AX1278" s="13" t="s">
        <v>73</v>
      </c>
      <c r="AY1278" s="148" t="s">
        <v>153</v>
      </c>
    </row>
    <row r="1279" spans="2:65" s="13" customFormat="1">
      <c r="B1279" s="147"/>
      <c r="D1279" s="141" t="s">
        <v>165</v>
      </c>
      <c r="E1279" s="148" t="s">
        <v>19</v>
      </c>
      <c r="F1279" s="149" t="s">
        <v>2193</v>
      </c>
      <c r="H1279" s="150">
        <v>1.6080000000000001</v>
      </c>
      <c r="I1279" s="151"/>
      <c r="L1279" s="147"/>
      <c r="M1279" s="152"/>
      <c r="T1279" s="153"/>
      <c r="AT1279" s="148" t="s">
        <v>165</v>
      </c>
      <c r="AU1279" s="148" t="s">
        <v>78</v>
      </c>
      <c r="AV1279" s="13" t="s">
        <v>80</v>
      </c>
      <c r="AW1279" s="13" t="s">
        <v>33</v>
      </c>
      <c r="AX1279" s="13" t="s">
        <v>73</v>
      </c>
      <c r="AY1279" s="148" t="s">
        <v>153</v>
      </c>
    </row>
    <row r="1280" spans="2:65" s="13" customFormat="1">
      <c r="B1280" s="147"/>
      <c r="D1280" s="141" t="s">
        <v>165</v>
      </c>
      <c r="E1280" s="148" t="s">
        <v>19</v>
      </c>
      <c r="F1280" s="149" t="s">
        <v>2194</v>
      </c>
      <c r="H1280" s="150">
        <v>2.6709999999999998</v>
      </c>
      <c r="I1280" s="151"/>
      <c r="L1280" s="147"/>
      <c r="M1280" s="152"/>
      <c r="T1280" s="153"/>
      <c r="AT1280" s="148" t="s">
        <v>165</v>
      </c>
      <c r="AU1280" s="148" t="s">
        <v>78</v>
      </c>
      <c r="AV1280" s="13" t="s">
        <v>80</v>
      </c>
      <c r="AW1280" s="13" t="s">
        <v>33</v>
      </c>
      <c r="AX1280" s="13" t="s">
        <v>73</v>
      </c>
      <c r="AY1280" s="148" t="s">
        <v>153</v>
      </c>
    </row>
    <row r="1281" spans="2:65" s="14" customFormat="1">
      <c r="B1281" s="154"/>
      <c r="D1281" s="141" t="s">
        <v>165</v>
      </c>
      <c r="E1281" s="155" t="s">
        <v>19</v>
      </c>
      <c r="F1281" s="156" t="s">
        <v>182</v>
      </c>
      <c r="H1281" s="157">
        <v>7.891</v>
      </c>
      <c r="I1281" s="158"/>
      <c r="L1281" s="154"/>
      <c r="M1281" s="159"/>
      <c r="T1281" s="160"/>
      <c r="AT1281" s="155" t="s">
        <v>165</v>
      </c>
      <c r="AU1281" s="155" t="s">
        <v>78</v>
      </c>
      <c r="AV1281" s="14" t="s">
        <v>161</v>
      </c>
      <c r="AW1281" s="14" t="s">
        <v>33</v>
      </c>
      <c r="AX1281" s="14" t="s">
        <v>78</v>
      </c>
      <c r="AY1281" s="155" t="s">
        <v>153</v>
      </c>
    </row>
    <row r="1282" spans="2:65" s="1" customFormat="1" ht="37.950000000000003" customHeight="1">
      <c r="B1282" s="33"/>
      <c r="C1282" s="123" t="s">
        <v>2195</v>
      </c>
      <c r="D1282" s="123" t="s">
        <v>156</v>
      </c>
      <c r="E1282" s="124" t="s">
        <v>2196</v>
      </c>
      <c r="F1282" s="125" t="s">
        <v>2197</v>
      </c>
      <c r="G1282" s="126" t="s">
        <v>170</v>
      </c>
      <c r="H1282" s="127">
        <v>23.571000000000002</v>
      </c>
      <c r="I1282" s="128"/>
      <c r="J1282" s="129">
        <f>ROUND(I1282*H1282,2)</f>
        <v>0</v>
      </c>
      <c r="K1282" s="125" t="s">
        <v>160</v>
      </c>
      <c r="L1282" s="33"/>
      <c r="M1282" s="130" t="s">
        <v>19</v>
      </c>
      <c r="N1282" s="131" t="s">
        <v>44</v>
      </c>
      <c r="P1282" s="132">
        <f>O1282*H1282</f>
        <v>0</v>
      </c>
      <c r="Q1282" s="132">
        <v>5.3E-3</v>
      </c>
      <c r="R1282" s="132">
        <f>Q1282*H1282</f>
        <v>0.1249263</v>
      </c>
      <c r="S1282" s="132">
        <v>0</v>
      </c>
      <c r="T1282" s="133">
        <f>S1282*H1282</f>
        <v>0</v>
      </c>
      <c r="AR1282" s="134" t="s">
        <v>272</v>
      </c>
      <c r="AT1282" s="134" t="s">
        <v>156</v>
      </c>
      <c r="AU1282" s="134" t="s">
        <v>78</v>
      </c>
      <c r="AY1282" s="18" t="s">
        <v>153</v>
      </c>
      <c r="BE1282" s="135">
        <f>IF(N1282="základní",J1282,0)</f>
        <v>0</v>
      </c>
      <c r="BF1282" s="135">
        <f>IF(N1282="snížená",J1282,0)</f>
        <v>0</v>
      </c>
      <c r="BG1282" s="135">
        <f>IF(N1282="zákl. přenesená",J1282,0)</f>
        <v>0</v>
      </c>
      <c r="BH1282" s="135">
        <f>IF(N1282="sníž. přenesená",J1282,0)</f>
        <v>0</v>
      </c>
      <c r="BI1282" s="135">
        <f>IF(N1282="nulová",J1282,0)</f>
        <v>0</v>
      </c>
      <c r="BJ1282" s="18" t="s">
        <v>78</v>
      </c>
      <c r="BK1282" s="135">
        <f>ROUND(I1282*H1282,2)</f>
        <v>0</v>
      </c>
      <c r="BL1282" s="18" t="s">
        <v>272</v>
      </c>
      <c r="BM1282" s="134" t="s">
        <v>2198</v>
      </c>
    </row>
    <row r="1283" spans="2:65" s="1" customFormat="1">
      <c r="B1283" s="33"/>
      <c r="D1283" s="136" t="s">
        <v>163</v>
      </c>
      <c r="F1283" s="137" t="s">
        <v>2199</v>
      </c>
      <c r="I1283" s="138"/>
      <c r="L1283" s="33"/>
      <c r="M1283" s="139"/>
      <c r="T1283" s="54"/>
      <c r="AT1283" s="18" t="s">
        <v>163</v>
      </c>
      <c r="AU1283" s="18" t="s">
        <v>78</v>
      </c>
    </row>
    <row r="1284" spans="2:65" s="12" customFormat="1">
      <c r="B1284" s="140"/>
      <c r="D1284" s="141" t="s">
        <v>165</v>
      </c>
      <c r="E1284" s="142" t="s">
        <v>19</v>
      </c>
      <c r="F1284" s="143" t="s">
        <v>2172</v>
      </c>
      <c r="H1284" s="142" t="s">
        <v>19</v>
      </c>
      <c r="I1284" s="144"/>
      <c r="L1284" s="140"/>
      <c r="M1284" s="145"/>
      <c r="T1284" s="146"/>
      <c r="AT1284" s="142" t="s">
        <v>165</v>
      </c>
      <c r="AU1284" s="142" t="s">
        <v>78</v>
      </c>
      <c r="AV1284" s="12" t="s">
        <v>78</v>
      </c>
      <c r="AW1284" s="12" t="s">
        <v>33</v>
      </c>
      <c r="AX1284" s="12" t="s">
        <v>73</v>
      </c>
      <c r="AY1284" s="142" t="s">
        <v>153</v>
      </c>
    </row>
    <row r="1285" spans="2:65" s="13" customFormat="1">
      <c r="B1285" s="147"/>
      <c r="D1285" s="141" t="s">
        <v>165</v>
      </c>
      <c r="E1285" s="148" t="s">
        <v>19</v>
      </c>
      <c r="F1285" s="149" t="s">
        <v>2173</v>
      </c>
      <c r="H1285" s="150">
        <v>7.6079999999999997</v>
      </c>
      <c r="I1285" s="151"/>
      <c r="L1285" s="147"/>
      <c r="M1285" s="152"/>
      <c r="T1285" s="153"/>
      <c r="AT1285" s="148" t="s">
        <v>165</v>
      </c>
      <c r="AU1285" s="148" t="s">
        <v>78</v>
      </c>
      <c r="AV1285" s="13" t="s">
        <v>80</v>
      </c>
      <c r="AW1285" s="13" t="s">
        <v>33</v>
      </c>
      <c r="AX1285" s="13" t="s">
        <v>73</v>
      </c>
      <c r="AY1285" s="148" t="s">
        <v>153</v>
      </c>
    </row>
    <row r="1286" spans="2:65" s="13" customFormat="1">
      <c r="B1286" s="147"/>
      <c r="D1286" s="141" t="s">
        <v>165</v>
      </c>
      <c r="E1286" s="148" t="s">
        <v>19</v>
      </c>
      <c r="F1286" s="149" t="s">
        <v>2174</v>
      </c>
      <c r="H1286" s="150">
        <v>1.84</v>
      </c>
      <c r="I1286" s="151"/>
      <c r="L1286" s="147"/>
      <c r="M1286" s="152"/>
      <c r="T1286" s="153"/>
      <c r="AT1286" s="148" t="s">
        <v>165</v>
      </c>
      <c r="AU1286" s="148" t="s">
        <v>78</v>
      </c>
      <c r="AV1286" s="13" t="s">
        <v>80</v>
      </c>
      <c r="AW1286" s="13" t="s">
        <v>33</v>
      </c>
      <c r="AX1286" s="13" t="s">
        <v>73</v>
      </c>
      <c r="AY1286" s="148" t="s">
        <v>153</v>
      </c>
    </row>
    <row r="1287" spans="2:65" s="13" customFormat="1" ht="20.399999999999999">
      <c r="B1287" s="147"/>
      <c r="D1287" s="141" t="s">
        <v>165</v>
      </c>
      <c r="E1287" s="148" t="s">
        <v>19</v>
      </c>
      <c r="F1287" s="149" t="s">
        <v>2175</v>
      </c>
      <c r="H1287" s="150">
        <v>5.819</v>
      </c>
      <c r="I1287" s="151"/>
      <c r="L1287" s="147"/>
      <c r="M1287" s="152"/>
      <c r="T1287" s="153"/>
      <c r="AT1287" s="148" t="s">
        <v>165</v>
      </c>
      <c r="AU1287" s="148" t="s">
        <v>78</v>
      </c>
      <c r="AV1287" s="13" t="s">
        <v>80</v>
      </c>
      <c r="AW1287" s="13" t="s">
        <v>33</v>
      </c>
      <c r="AX1287" s="13" t="s">
        <v>73</v>
      </c>
      <c r="AY1287" s="148" t="s">
        <v>153</v>
      </c>
    </row>
    <row r="1288" spans="2:65" s="13" customFormat="1">
      <c r="B1288" s="147"/>
      <c r="D1288" s="141" t="s">
        <v>165</v>
      </c>
      <c r="E1288" s="148" t="s">
        <v>19</v>
      </c>
      <c r="F1288" s="149" t="s">
        <v>2176</v>
      </c>
      <c r="H1288" s="150">
        <v>8.3040000000000003</v>
      </c>
      <c r="I1288" s="151"/>
      <c r="L1288" s="147"/>
      <c r="M1288" s="152"/>
      <c r="T1288" s="153"/>
      <c r="AT1288" s="148" t="s">
        <v>165</v>
      </c>
      <c r="AU1288" s="148" t="s">
        <v>78</v>
      </c>
      <c r="AV1288" s="13" t="s">
        <v>80</v>
      </c>
      <c r="AW1288" s="13" t="s">
        <v>33</v>
      </c>
      <c r="AX1288" s="13" t="s">
        <v>73</v>
      </c>
      <c r="AY1288" s="148" t="s">
        <v>153</v>
      </c>
    </row>
    <row r="1289" spans="2:65" s="14" customFormat="1">
      <c r="B1289" s="154"/>
      <c r="D1289" s="141" t="s">
        <v>165</v>
      </c>
      <c r="E1289" s="155" t="s">
        <v>19</v>
      </c>
      <c r="F1289" s="156" t="s">
        <v>182</v>
      </c>
      <c r="H1289" s="157">
        <v>23.571000000000002</v>
      </c>
      <c r="I1289" s="158"/>
      <c r="L1289" s="154"/>
      <c r="M1289" s="159"/>
      <c r="T1289" s="160"/>
      <c r="AT1289" s="155" t="s">
        <v>165</v>
      </c>
      <c r="AU1289" s="155" t="s">
        <v>78</v>
      </c>
      <c r="AV1289" s="14" t="s">
        <v>161</v>
      </c>
      <c r="AW1289" s="14" t="s">
        <v>33</v>
      </c>
      <c r="AX1289" s="14" t="s">
        <v>78</v>
      </c>
      <c r="AY1289" s="155" t="s">
        <v>153</v>
      </c>
    </row>
    <row r="1290" spans="2:65" s="1" customFormat="1" ht="24.15" customHeight="1">
      <c r="B1290" s="33"/>
      <c r="C1290" s="161" t="s">
        <v>2200</v>
      </c>
      <c r="D1290" s="161" t="s">
        <v>347</v>
      </c>
      <c r="E1290" s="162" t="s">
        <v>2201</v>
      </c>
      <c r="F1290" s="163" t="s">
        <v>2202</v>
      </c>
      <c r="G1290" s="164" t="s">
        <v>170</v>
      </c>
      <c r="H1290" s="165">
        <v>27.692</v>
      </c>
      <c r="I1290" s="166"/>
      <c r="J1290" s="167">
        <f>ROUND(I1290*H1290,2)</f>
        <v>0</v>
      </c>
      <c r="K1290" s="163" t="s">
        <v>160</v>
      </c>
      <c r="L1290" s="168"/>
      <c r="M1290" s="169" t="s">
        <v>19</v>
      </c>
      <c r="N1290" s="170" t="s">
        <v>44</v>
      </c>
      <c r="P1290" s="132">
        <f>O1290*H1290</f>
        <v>0</v>
      </c>
      <c r="Q1290" s="132">
        <v>1.771E-2</v>
      </c>
      <c r="R1290" s="132">
        <f>Q1290*H1290</f>
        <v>0.49042532</v>
      </c>
      <c r="S1290" s="132">
        <v>0</v>
      </c>
      <c r="T1290" s="133">
        <f>S1290*H1290</f>
        <v>0</v>
      </c>
      <c r="AR1290" s="134" t="s">
        <v>382</v>
      </c>
      <c r="AT1290" s="134" t="s">
        <v>347</v>
      </c>
      <c r="AU1290" s="134" t="s">
        <v>78</v>
      </c>
      <c r="AY1290" s="18" t="s">
        <v>153</v>
      </c>
      <c r="BE1290" s="135">
        <f>IF(N1290="základní",J1290,0)</f>
        <v>0</v>
      </c>
      <c r="BF1290" s="135">
        <f>IF(N1290="snížená",J1290,0)</f>
        <v>0</v>
      </c>
      <c r="BG1290" s="135">
        <f>IF(N1290="zákl. přenesená",J1290,0)</f>
        <v>0</v>
      </c>
      <c r="BH1290" s="135">
        <f>IF(N1290="sníž. přenesená",J1290,0)</f>
        <v>0</v>
      </c>
      <c r="BI1290" s="135">
        <f>IF(N1290="nulová",J1290,0)</f>
        <v>0</v>
      </c>
      <c r="BJ1290" s="18" t="s">
        <v>78</v>
      </c>
      <c r="BK1290" s="135">
        <f>ROUND(I1290*H1290,2)</f>
        <v>0</v>
      </c>
      <c r="BL1290" s="18" t="s">
        <v>272</v>
      </c>
      <c r="BM1290" s="134" t="s">
        <v>2203</v>
      </c>
    </row>
    <row r="1291" spans="2:65" s="12" customFormat="1">
      <c r="B1291" s="140"/>
      <c r="D1291" s="141" t="s">
        <v>165</v>
      </c>
      <c r="E1291" s="142" t="s">
        <v>19</v>
      </c>
      <c r="F1291" s="143" t="s">
        <v>2204</v>
      </c>
      <c r="H1291" s="142" t="s">
        <v>19</v>
      </c>
      <c r="I1291" s="144"/>
      <c r="L1291" s="140"/>
      <c r="M1291" s="145"/>
      <c r="T1291" s="146"/>
      <c r="AT1291" s="142" t="s">
        <v>165</v>
      </c>
      <c r="AU1291" s="142" t="s">
        <v>78</v>
      </c>
      <c r="AV1291" s="12" t="s">
        <v>78</v>
      </c>
      <c r="AW1291" s="12" t="s">
        <v>33</v>
      </c>
      <c r="AX1291" s="12" t="s">
        <v>73</v>
      </c>
      <c r="AY1291" s="142" t="s">
        <v>153</v>
      </c>
    </row>
    <row r="1292" spans="2:65" s="13" customFormat="1">
      <c r="B1292" s="147"/>
      <c r="D1292" s="141" t="s">
        <v>165</v>
      </c>
      <c r="E1292" s="148" t="s">
        <v>19</v>
      </c>
      <c r="F1292" s="149" t="s">
        <v>2205</v>
      </c>
      <c r="H1292" s="150">
        <v>23.571000000000002</v>
      </c>
      <c r="I1292" s="151"/>
      <c r="L1292" s="147"/>
      <c r="M1292" s="152"/>
      <c r="T1292" s="153"/>
      <c r="AT1292" s="148" t="s">
        <v>165</v>
      </c>
      <c r="AU1292" s="148" t="s">
        <v>78</v>
      </c>
      <c r="AV1292" s="13" t="s">
        <v>80</v>
      </c>
      <c r="AW1292" s="13" t="s">
        <v>33</v>
      </c>
      <c r="AX1292" s="13" t="s">
        <v>73</v>
      </c>
      <c r="AY1292" s="148" t="s">
        <v>153</v>
      </c>
    </row>
    <row r="1293" spans="2:65" s="13" customFormat="1">
      <c r="B1293" s="147"/>
      <c r="D1293" s="141" t="s">
        <v>165</v>
      </c>
      <c r="E1293" s="148" t="s">
        <v>19</v>
      </c>
      <c r="F1293" s="149" t="s">
        <v>2178</v>
      </c>
      <c r="H1293" s="150">
        <v>0.50900000000000001</v>
      </c>
      <c r="I1293" s="151"/>
      <c r="L1293" s="147"/>
      <c r="M1293" s="152"/>
      <c r="T1293" s="153"/>
      <c r="AT1293" s="148" t="s">
        <v>165</v>
      </c>
      <c r="AU1293" s="148" t="s">
        <v>78</v>
      </c>
      <c r="AV1293" s="13" t="s">
        <v>80</v>
      </c>
      <c r="AW1293" s="13" t="s">
        <v>33</v>
      </c>
      <c r="AX1293" s="13" t="s">
        <v>73</v>
      </c>
      <c r="AY1293" s="148" t="s">
        <v>153</v>
      </c>
    </row>
    <row r="1294" spans="2:65" s="14" customFormat="1">
      <c r="B1294" s="154"/>
      <c r="D1294" s="141" t="s">
        <v>165</v>
      </c>
      <c r="E1294" s="155" t="s">
        <v>19</v>
      </c>
      <c r="F1294" s="156" t="s">
        <v>182</v>
      </c>
      <c r="H1294" s="157">
        <v>24.08</v>
      </c>
      <c r="I1294" s="158"/>
      <c r="L1294" s="154"/>
      <c r="M1294" s="159"/>
      <c r="T1294" s="160"/>
      <c r="AT1294" s="155" t="s">
        <v>165</v>
      </c>
      <c r="AU1294" s="155" t="s">
        <v>78</v>
      </c>
      <c r="AV1294" s="14" t="s">
        <v>161</v>
      </c>
      <c r="AW1294" s="14" t="s">
        <v>33</v>
      </c>
      <c r="AX1294" s="14" t="s">
        <v>78</v>
      </c>
      <c r="AY1294" s="155" t="s">
        <v>153</v>
      </c>
    </row>
    <row r="1295" spans="2:65" s="13" customFormat="1">
      <c r="B1295" s="147"/>
      <c r="D1295" s="141" t="s">
        <v>165</v>
      </c>
      <c r="F1295" s="149" t="s">
        <v>2206</v>
      </c>
      <c r="H1295" s="150">
        <v>27.692</v>
      </c>
      <c r="I1295" s="151"/>
      <c r="L1295" s="147"/>
      <c r="M1295" s="152"/>
      <c r="T1295" s="153"/>
      <c r="AT1295" s="148" t="s">
        <v>165</v>
      </c>
      <c r="AU1295" s="148" t="s">
        <v>78</v>
      </c>
      <c r="AV1295" s="13" t="s">
        <v>80</v>
      </c>
      <c r="AW1295" s="13" t="s">
        <v>4</v>
      </c>
      <c r="AX1295" s="13" t="s">
        <v>78</v>
      </c>
      <c r="AY1295" s="148" t="s">
        <v>153</v>
      </c>
    </row>
    <row r="1296" spans="2:65" s="1" customFormat="1" ht="24.15" customHeight="1">
      <c r="B1296" s="33"/>
      <c r="C1296" s="123" t="s">
        <v>2207</v>
      </c>
      <c r="D1296" s="123" t="s">
        <v>156</v>
      </c>
      <c r="E1296" s="124" t="s">
        <v>2208</v>
      </c>
      <c r="F1296" s="125" t="s">
        <v>2209</v>
      </c>
      <c r="G1296" s="126" t="s">
        <v>397</v>
      </c>
      <c r="H1296" s="127">
        <v>24.31</v>
      </c>
      <c r="I1296" s="128"/>
      <c r="J1296" s="129">
        <f>ROUND(I1296*H1296,2)</f>
        <v>0</v>
      </c>
      <c r="K1296" s="125" t="s">
        <v>160</v>
      </c>
      <c r="L1296" s="33"/>
      <c r="M1296" s="130" t="s">
        <v>19</v>
      </c>
      <c r="N1296" s="131" t="s">
        <v>44</v>
      </c>
      <c r="P1296" s="132">
        <f>O1296*H1296</f>
        <v>0</v>
      </c>
      <c r="Q1296" s="132">
        <v>9.0000000000000006E-5</v>
      </c>
      <c r="R1296" s="132">
        <f>Q1296*H1296</f>
        <v>2.1879E-3</v>
      </c>
      <c r="S1296" s="132">
        <v>0</v>
      </c>
      <c r="T1296" s="133">
        <f>S1296*H1296</f>
        <v>0</v>
      </c>
      <c r="AR1296" s="134" t="s">
        <v>272</v>
      </c>
      <c r="AT1296" s="134" t="s">
        <v>156</v>
      </c>
      <c r="AU1296" s="134" t="s">
        <v>78</v>
      </c>
      <c r="AY1296" s="18" t="s">
        <v>153</v>
      </c>
      <c r="BE1296" s="135">
        <f>IF(N1296="základní",J1296,0)</f>
        <v>0</v>
      </c>
      <c r="BF1296" s="135">
        <f>IF(N1296="snížená",J1296,0)</f>
        <v>0</v>
      </c>
      <c r="BG1296" s="135">
        <f>IF(N1296="zákl. přenesená",J1296,0)</f>
        <v>0</v>
      </c>
      <c r="BH1296" s="135">
        <f>IF(N1296="sníž. přenesená",J1296,0)</f>
        <v>0</v>
      </c>
      <c r="BI1296" s="135">
        <f>IF(N1296="nulová",J1296,0)</f>
        <v>0</v>
      </c>
      <c r="BJ1296" s="18" t="s">
        <v>78</v>
      </c>
      <c r="BK1296" s="135">
        <f>ROUND(I1296*H1296,2)</f>
        <v>0</v>
      </c>
      <c r="BL1296" s="18" t="s">
        <v>272</v>
      </c>
      <c r="BM1296" s="134" t="s">
        <v>2210</v>
      </c>
    </row>
    <row r="1297" spans="2:65" s="1" customFormat="1">
      <c r="B1297" s="33"/>
      <c r="D1297" s="136" t="s">
        <v>163</v>
      </c>
      <c r="F1297" s="137" t="s">
        <v>2211</v>
      </c>
      <c r="I1297" s="138"/>
      <c r="L1297" s="33"/>
      <c r="M1297" s="139"/>
      <c r="T1297" s="54"/>
      <c r="AT1297" s="18" t="s">
        <v>163</v>
      </c>
      <c r="AU1297" s="18" t="s">
        <v>78</v>
      </c>
    </row>
    <row r="1298" spans="2:65" s="12" customFormat="1">
      <c r="B1298" s="140"/>
      <c r="D1298" s="141" t="s">
        <v>165</v>
      </c>
      <c r="E1298" s="142" t="s">
        <v>19</v>
      </c>
      <c r="F1298" s="143" t="s">
        <v>2212</v>
      </c>
      <c r="H1298" s="142" t="s">
        <v>19</v>
      </c>
      <c r="I1298" s="144"/>
      <c r="L1298" s="140"/>
      <c r="M1298" s="145"/>
      <c r="T1298" s="146"/>
      <c r="AT1298" s="142" t="s">
        <v>165</v>
      </c>
      <c r="AU1298" s="142" t="s">
        <v>78</v>
      </c>
      <c r="AV1298" s="12" t="s">
        <v>78</v>
      </c>
      <c r="AW1298" s="12" t="s">
        <v>33</v>
      </c>
      <c r="AX1298" s="12" t="s">
        <v>73</v>
      </c>
      <c r="AY1298" s="142" t="s">
        <v>153</v>
      </c>
    </row>
    <row r="1299" spans="2:65" s="13" customFormat="1">
      <c r="B1299" s="147"/>
      <c r="D1299" s="141" t="s">
        <v>165</v>
      </c>
      <c r="E1299" s="148" t="s">
        <v>19</v>
      </c>
      <c r="F1299" s="149" t="s">
        <v>2213</v>
      </c>
      <c r="H1299" s="150">
        <v>20.36</v>
      </c>
      <c r="I1299" s="151"/>
      <c r="L1299" s="147"/>
      <c r="M1299" s="152"/>
      <c r="T1299" s="153"/>
      <c r="AT1299" s="148" t="s">
        <v>165</v>
      </c>
      <c r="AU1299" s="148" t="s">
        <v>78</v>
      </c>
      <c r="AV1299" s="13" t="s">
        <v>80</v>
      </c>
      <c r="AW1299" s="13" t="s">
        <v>33</v>
      </c>
      <c r="AX1299" s="13" t="s">
        <v>73</v>
      </c>
      <c r="AY1299" s="148" t="s">
        <v>153</v>
      </c>
    </row>
    <row r="1300" spans="2:65" s="12" customFormat="1">
      <c r="B1300" s="140"/>
      <c r="D1300" s="141" t="s">
        <v>165</v>
      </c>
      <c r="E1300" s="142" t="s">
        <v>19</v>
      </c>
      <c r="F1300" s="143" t="s">
        <v>2214</v>
      </c>
      <c r="H1300" s="142" t="s">
        <v>19</v>
      </c>
      <c r="I1300" s="144"/>
      <c r="L1300" s="140"/>
      <c r="M1300" s="145"/>
      <c r="T1300" s="146"/>
      <c r="AT1300" s="142" t="s">
        <v>165</v>
      </c>
      <c r="AU1300" s="142" t="s">
        <v>78</v>
      </c>
      <c r="AV1300" s="12" t="s">
        <v>78</v>
      </c>
      <c r="AW1300" s="12" t="s">
        <v>33</v>
      </c>
      <c r="AX1300" s="12" t="s">
        <v>73</v>
      </c>
      <c r="AY1300" s="142" t="s">
        <v>153</v>
      </c>
    </row>
    <row r="1301" spans="2:65" s="13" customFormat="1">
      <c r="B1301" s="147"/>
      <c r="D1301" s="141" t="s">
        <v>165</v>
      </c>
      <c r="E1301" s="148" t="s">
        <v>19</v>
      </c>
      <c r="F1301" s="149" t="s">
        <v>2215</v>
      </c>
      <c r="H1301" s="150">
        <v>3.95</v>
      </c>
      <c r="I1301" s="151"/>
      <c r="L1301" s="147"/>
      <c r="M1301" s="152"/>
      <c r="T1301" s="153"/>
      <c r="AT1301" s="148" t="s">
        <v>165</v>
      </c>
      <c r="AU1301" s="148" t="s">
        <v>78</v>
      </c>
      <c r="AV1301" s="13" t="s">
        <v>80</v>
      </c>
      <c r="AW1301" s="13" t="s">
        <v>33</v>
      </c>
      <c r="AX1301" s="13" t="s">
        <v>73</v>
      </c>
      <c r="AY1301" s="148" t="s">
        <v>153</v>
      </c>
    </row>
    <row r="1302" spans="2:65" s="14" customFormat="1">
      <c r="B1302" s="154"/>
      <c r="D1302" s="141" t="s">
        <v>165</v>
      </c>
      <c r="E1302" s="155" t="s">
        <v>19</v>
      </c>
      <c r="F1302" s="156" t="s">
        <v>182</v>
      </c>
      <c r="H1302" s="157">
        <v>24.31</v>
      </c>
      <c r="I1302" s="158"/>
      <c r="L1302" s="154"/>
      <c r="M1302" s="159"/>
      <c r="T1302" s="160"/>
      <c r="AT1302" s="155" t="s">
        <v>165</v>
      </c>
      <c r="AU1302" s="155" t="s">
        <v>78</v>
      </c>
      <c r="AV1302" s="14" t="s">
        <v>161</v>
      </c>
      <c r="AW1302" s="14" t="s">
        <v>33</v>
      </c>
      <c r="AX1302" s="14" t="s">
        <v>78</v>
      </c>
      <c r="AY1302" s="155" t="s">
        <v>153</v>
      </c>
    </row>
    <row r="1303" spans="2:65" s="1" customFormat="1" ht="37.950000000000003" customHeight="1">
      <c r="B1303" s="33"/>
      <c r="C1303" s="123" t="s">
        <v>2216</v>
      </c>
      <c r="D1303" s="123" t="s">
        <v>156</v>
      </c>
      <c r="E1303" s="124" t="s">
        <v>2217</v>
      </c>
      <c r="F1303" s="125" t="s">
        <v>2218</v>
      </c>
      <c r="G1303" s="126" t="s">
        <v>397</v>
      </c>
      <c r="H1303" s="127">
        <v>3.95</v>
      </c>
      <c r="I1303" s="128"/>
      <c r="J1303" s="129">
        <f>ROUND(I1303*H1303,2)</f>
        <v>0</v>
      </c>
      <c r="K1303" s="125" t="s">
        <v>160</v>
      </c>
      <c r="L1303" s="33"/>
      <c r="M1303" s="130" t="s">
        <v>19</v>
      </c>
      <c r="N1303" s="131" t="s">
        <v>44</v>
      </c>
      <c r="P1303" s="132">
        <f>O1303*H1303</f>
        <v>0</v>
      </c>
      <c r="Q1303" s="132">
        <v>7.3999999999999999E-4</v>
      </c>
      <c r="R1303" s="132">
        <f>Q1303*H1303</f>
        <v>2.9230000000000003E-3</v>
      </c>
      <c r="S1303" s="132">
        <v>0</v>
      </c>
      <c r="T1303" s="133">
        <f>S1303*H1303</f>
        <v>0</v>
      </c>
      <c r="AR1303" s="134" t="s">
        <v>272</v>
      </c>
      <c r="AT1303" s="134" t="s">
        <v>156</v>
      </c>
      <c r="AU1303" s="134" t="s">
        <v>78</v>
      </c>
      <c r="AY1303" s="18" t="s">
        <v>153</v>
      </c>
      <c r="BE1303" s="135">
        <f>IF(N1303="základní",J1303,0)</f>
        <v>0</v>
      </c>
      <c r="BF1303" s="135">
        <f>IF(N1303="snížená",J1303,0)</f>
        <v>0</v>
      </c>
      <c r="BG1303" s="135">
        <f>IF(N1303="zákl. přenesená",J1303,0)</f>
        <v>0</v>
      </c>
      <c r="BH1303" s="135">
        <f>IF(N1303="sníž. přenesená",J1303,0)</f>
        <v>0</v>
      </c>
      <c r="BI1303" s="135">
        <f>IF(N1303="nulová",J1303,0)</f>
        <v>0</v>
      </c>
      <c r="BJ1303" s="18" t="s">
        <v>78</v>
      </c>
      <c r="BK1303" s="135">
        <f>ROUND(I1303*H1303,2)</f>
        <v>0</v>
      </c>
      <c r="BL1303" s="18" t="s">
        <v>272</v>
      </c>
      <c r="BM1303" s="134" t="s">
        <v>2219</v>
      </c>
    </row>
    <row r="1304" spans="2:65" s="1" customFormat="1">
      <c r="B1304" s="33"/>
      <c r="D1304" s="136" t="s">
        <v>163</v>
      </c>
      <c r="F1304" s="137" t="s">
        <v>2220</v>
      </c>
      <c r="I1304" s="138"/>
      <c r="L1304" s="33"/>
      <c r="M1304" s="139"/>
      <c r="T1304" s="54"/>
      <c r="AT1304" s="18" t="s">
        <v>163</v>
      </c>
      <c r="AU1304" s="18" t="s">
        <v>78</v>
      </c>
    </row>
    <row r="1305" spans="2:65" s="12" customFormat="1">
      <c r="B1305" s="140"/>
      <c r="D1305" s="141" t="s">
        <v>165</v>
      </c>
      <c r="E1305" s="142" t="s">
        <v>19</v>
      </c>
      <c r="F1305" s="143" t="s">
        <v>2221</v>
      </c>
      <c r="H1305" s="142" t="s">
        <v>19</v>
      </c>
      <c r="I1305" s="144"/>
      <c r="L1305" s="140"/>
      <c r="M1305" s="145"/>
      <c r="T1305" s="146"/>
      <c r="AT1305" s="142" t="s">
        <v>165</v>
      </c>
      <c r="AU1305" s="142" t="s">
        <v>78</v>
      </c>
      <c r="AV1305" s="12" t="s">
        <v>78</v>
      </c>
      <c r="AW1305" s="12" t="s">
        <v>33</v>
      </c>
      <c r="AX1305" s="12" t="s">
        <v>73</v>
      </c>
      <c r="AY1305" s="142" t="s">
        <v>153</v>
      </c>
    </row>
    <row r="1306" spans="2:65" s="12" customFormat="1">
      <c r="B1306" s="140"/>
      <c r="D1306" s="141" t="s">
        <v>165</v>
      </c>
      <c r="E1306" s="142" t="s">
        <v>19</v>
      </c>
      <c r="F1306" s="143" t="s">
        <v>2222</v>
      </c>
      <c r="H1306" s="142" t="s">
        <v>19</v>
      </c>
      <c r="I1306" s="144"/>
      <c r="L1306" s="140"/>
      <c r="M1306" s="145"/>
      <c r="T1306" s="146"/>
      <c r="AT1306" s="142" t="s">
        <v>165</v>
      </c>
      <c r="AU1306" s="142" t="s">
        <v>78</v>
      </c>
      <c r="AV1306" s="12" t="s">
        <v>78</v>
      </c>
      <c r="AW1306" s="12" t="s">
        <v>33</v>
      </c>
      <c r="AX1306" s="12" t="s">
        <v>73</v>
      </c>
      <c r="AY1306" s="142" t="s">
        <v>153</v>
      </c>
    </row>
    <row r="1307" spans="2:65" s="13" customFormat="1">
      <c r="B1307" s="147"/>
      <c r="D1307" s="141" t="s">
        <v>165</v>
      </c>
      <c r="E1307" s="148" t="s">
        <v>19</v>
      </c>
      <c r="F1307" s="149" t="s">
        <v>2215</v>
      </c>
      <c r="H1307" s="150">
        <v>3.95</v>
      </c>
      <c r="I1307" s="151"/>
      <c r="L1307" s="147"/>
      <c r="M1307" s="152"/>
      <c r="T1307" s="153"/>
      <c r="AT1307" s="148" t="s">
        <v>165</v>
      </c>
      <c r="AU1307" s="148" t="s">
        <v>78</v>
      </c>
      <c r="AV1307" s="13" t="s">
        <v>80</v>
      </c>
      <c r="AW1307" s="13" t="s">
        <v>33</v>
      </c>
      <c r="AX1307" s="13" t="s">
        <v>73</v>
      </c>
      <c r="AY1307" s="148" t="s">
        <v>153</v>
      </c>
    </row>
    <row r="1308" spans="2:65" s="14" customFormat="1">
      <c r="B1308" s="154"/>
      <c r="D1308" s="141" t="s">
        <v>165</v>
      </c>
      <c r="E1308" s="155" t="s">
        <v>19</v>
      </c>
      <c r="F1308" s="156" t="s">
        <v>182</v>
      </c>
      <c r="H1308" s="157">
        <v>3.95</v>
      </c>
      <c r="I1308" s="158"/>
      <c r="L1308" s="154"/>
      <c r="M1308" s="159"/>
      <c r="T1308" s="160"/>
      <c r="AT1308" s="155" t="s">
        <v>165</v>
      </c>
      <c r="AU1308" s="155" t="s">
        <v>78</v>
      </c>
      <c r="AV1308" s="14" t="s">
        <v>161</v>
      </c>
      <c r="AW1308" s="14" t="s">
        <v>33</v>
      </c>
      <c r="AX1308" s="14" t="s">
        <v>78</v>
      </c>
      <c r="AY1308" s="155" t="s">
        <v>153</v>
      </c>
    </row>
    <row r="1309" spans="2:65" s="1" customFormat="1" ht="55.5" customHeight="1">
      <c r="B1309" s="33"/>
      <c r="C1309" s="123" t="s">
        <v>2223</v>
      </c>
      <c r="D1309" s="123" t="s">
        <v>156</v>
      </c>
      <c r="E1309" s="124" t="s">
        <v>2224</v>
      </c>
      <c r="F1309" s="125" t="s">
        <v>2225</v>
      </c>
      <c r="G1309" s="126" t="s">
        <v>1410</v>
      </c>
      <c r="H1309" s="171"/>
      <c r="I1309" s="128"/>
      <c r="J1309" s="129">
        <f>ROUND(I1309*H1309,2)</f>
        <v>0</v>
      </c>
      <c r="K1309" s="125" t="s">
        <v>160</v>
      </c>
      <c r="L1309" s="33"/>
      <c r="M1309" s="130" t="s">
        <v>19</v>
      </c>
      <c r="N1309" s="131" t="s">
        <v>44</v>
      </c>
      <c r="P1309" s="132">
        <f>O1309*H1309</f>
        <v>0</v>
      </c>
      <c r="Q1309" s="132">
        <v>0</v>
      </c>
      <c r="R1309" s="132">
        <f>Q1309*H1309</f>
        <v>0</v>
      </c>
      <c r="S1309" s="132">
        <v>0</v>
      </c>
      <c r="T1309" s="133">
        <f>S1309*H1309</f>
        <v>0</v>
      </c>
      <c r="AR1309" s="134" t="s">
        <v>272</v>
      </c>
      <c r="AT1309" s="134" t="s">
        <v>156</v>
      </c>
      <c r="AU1309" s="134" t="s">
        <v>78</v>
      </c>
      <c r="AY1309" s="18" t="s">
        <v>153</v>
      </c>
      <c r="BE1309" s="135">
        <f>IF(N1309="základní",J1309,0)</f>
        <v>0</v>
      </c>
      <c r="BF1309" s="135">
        <f>IF(N1309="snížená",J1309,0)</f>
        <v>0</v>
      </c>
      <c r="BG1309" s="135">
        <f>IF(N1309="zákl. přenesená",J1309,0)</f>
        <v>0</v>
      </c>
      <c r="BH1309" s="135">
        <f>IF(N1309="sníž. přenesená",J1309,0)</f>
        <v>0</v>
      </c>
      <c r="BI1309" s="135">
        <f>IF(N1309="nulová",J1309,0)</f>
        <v>0</v>
      </c>
      <c r="BJ1309" s="18" t="s">
        <v>78</v>
      </c>
      <c r="BK1309" s="135">
        <f>ROUND(I1309*H1309,2)</f>
        <v>0</v>
      </c>
      <c r="BL1309" s="18" t="s">
        <v>272</v>
      </c>
      <c r="BM1309" s="134" t="s">
        <v>2226</v>
      </c>
    </row>
    <row r="1310" spans="2:65" s="1" customFormat="1">
      <c r="B1310" s="33"/>
      <c r="D1310" s="136" t="s">
        <v>163</v>
      </c>
      <c r="F1310" s="137" t="s">
        <v>2227</v>
      </c>
      <c r="I1310" s="138"/>
      <c r="L1310" s="33"/>
      <c r="M1310" s="139"/>
      <c r="T1310" s="54"/>
      <c r="AT1310" s="18" t="s">
        <v>163</v>
      </c>
      <c r="AU1310" s="18" t="s">
        <v>78</v>
      </c>
    </row>
    <row r="1311" spans="2:65" s="11" customFormat="1" ht="25.95" customHeight="1">
      <c r="B1311" s="111"/>
      <c r="D1311" s="112" t="s">
        <v>72</v>
      </c>
      <c r="E1311" s="113" t="s">
        <v>2228</v>
      </c>
      <c r="F1311" s="113" t="s">
        <v>2229</v>
      </c>
      <c r="I1311" s="114"/>
      <c r="J1311" s="115">
        <f>BK1311</f>
        <v>0</v>
      </c>
      <c r="L1311" s="111"/>
      <c r="M1311" s="116"/>
      <c r="P1311" s="117">
        <f>SUM(P1312:P1336)</f>
        <v>0</v>
      </c>
      <c r="R1311" s="117">
        <f>SUM(R1312:R1336)</f>
        <v>8.5817600000000008E-3</v>
      </c>
      <c r="T1311" s="118">
        <f>SUM(T1312:T1336)</f>
        <v>0</v>
      </c>
      <c r="AR1311" s="112" t="s">
        <v>80</v>
      </c>
      <c r="AT1311" s="119" t="s">
        <v>72</v>
      </c>
      <c r="AU1311" s="119" t="s">
        <v>73</v>
      </c>
      <c r="AY1311" s="112" t="s">
        <v>153</v>
      </c>
      <c r="BK1311" s="120">
        <f>SUM(BK1312:BK1336)</f>
        <v>0</v>
      </c>
    </row>
    <row r="1312" spans="2:65" s="1" customFormat="1" ht="37.950000000000003" customHeight="1">
      <c r="B1312" s="33"/>
      <c r="C1312" s="123" t="s">
        <v>2230</v>
      </c>
      <c r="D1312" s="123" t="s">
        <v>156</v>
      </c>
      <c r="E1312" s="124" t="s">
        <v>2231</v>
      </c>
      <c r="F1312" s="125" t="s">
        <v>2232</v>
      </c>
      <c r="G1312" s="126" t="s">
        <v>170</v>
      </c>
      <c r="H1312" s="127">
        <v>26.818000000000001</v>
      </c>
      <c r="I1312" s="128"/>
      <c r="J1312" s="129">
        <f>ROUND(I1312*H1312,2)</f>
        <v>0</v>
      </c>
      <c r="K1312" s="125" t="s">
        <v>160</v>
      </c>
      <c r="L1312" s="33"/>
      <c r="M1312" s="130" t="s">
        <v>19</v>
      </c>
      <c r="N1312" s="131" t="s">
        <v>44</v>
      </c>
      <c r="P1312" s="132">
        <f>O1312*H1312</f>
        <v>0</v>
      </c>
      <c r="Q1312" s="132">
        <v>8.0000000000000007E-5</v>
      </c>
      <c r="R1312" s="132">
        <f>Q1312*H1312</f>
        <v>2.1454400000000002E-3</v>
      </c>
      <c r="S1312" s="132">
        <v>0</v>
      </c>
      <c r="T1312" s="133">
        <f>S1312*H1312</f>
        <v>0</v>
      </c>
      <c r="AR1312" s="134" t="s">
        <v>272</v>
      </c>
      <c r="AT1312" s="134" t="s">
        <v>156</v>
      </c>
      <c r="AU1312" s="134" t="s">
        <v>78</v>
      </c>
      <c r="AY1312" s="18" t="s">
        <v>153</v>
      </c>
      <c r="BE1312" s="135">
        <f>IF(N1312="základní",J1312,0)</f>
        <v>0</v>
      </c>
      <c r="BF1312" s="135">
        <f>IF(N1312="snížená",J1312,0)</f>
        <v>0</v>
      </c>
      <c r="BG1312" s="135">
        <f>IF(N1312="zákl. přenesená",J1312,0)</f>
        <v>0</v>
      </c>
      <c r="BH1312" s="135">
        <f>IF(N1312="sníž. přenesená",J1312,0)</f>
        <v>0</v>
      </c>
      <c r="BI1312" s="135">
        <f>IF(N1312="nulová",J1312,0)</f>
        <v>0</v>
      </c>
      <c r="BJ1312" s="18" t="s">
        <v>78</v>
      </c>
      <c r="BK1312" s="135">
        <f>ROUND(I1312*H1312,2)</f>
        <v>0</v>
      </c>
      <c r="BL1312" s="18" t="s">
        <v>272</v>
      </c>
      <c r="BM1312" s="134" t="s">
        <v>2233</v>
      </c>
    </row>
    <row r="1313" spans="2:65" s="1" customFormat="1">
      <c r="B1313" s="33"/>
      <c r="D1313" s="136" t="s">
        <v>163</v>
      </c>
      <c r="F1313" s="137" t="s">
        <v>2234</v>
      </c>
      <c r="I1313" s="138"/>
      <c r="L1313" s="33"/>
      <c r="M1313" s="139"/>
      <c r="T1313" s="54"/>
      <c r="AT1313" s="18" t="s">
        <v>163</v>
      </c>
      <c r="AU1313" s="18" t="s">
        <v>78</v>
      </c>
    </row>
    <row r="1314" spans="2:65" s="12" customFormat="1">
      <c r="B1314" s="140"/>
      <c r="D1314" s="141" t="s">
        <v>165</v>
      </c>
      <c r="E1314" s="142" t="s">
        <v>19</v>
      </c>
      <c r="F1314" s="143" t="s">
        <v>2235</v>
      </c>
      <c r="H1314" s="142" t="s">
        <v>19</v>
      </c>
      <c r="I1314" s="144"/>
      <c r="L1314" s="140"/>
      <c r="M1314" s="145"/>
      <c r="T1314" s="146"/>
      <c r="AT1314" s="142" t="s">
        <v>165</v>
      </c>
      <c r="AU1314" s="142" t="s">
        <v>78</v>
      </c>
      <c r="AV1314" s="12" t="s">
        <v>78</v>
      </c>
      <c r="AW1314" s="12" t="s">
        <v>33</v>
      </c>
      <c r="AX1314" s="12" t="s">
        <v>73</v>
      </c>
      <c r="AY1314" s="142" t="s">
        <v>153</v>
      </c>
    </row>
    <row r="1315" spans="2:65" s="13" customFormat="1">
      <c r="B1315" s="147"/>
      <c r="D1315" s="141" t="s">
        <v>165</v>
      </c>
      <c r="E1315" s="148" t="s">
        <v>19</v>
      </c>
      <c r="F1315" s="149" t="s">
        <v>2236</v>
      </c>
      <c r="H1315" s="150">
        <v>5.05</v>
      </c>
      <c r="I1315" s="151"/>
      <c r="L1315" s="147"/>
      <c r="M1315" s="152"/>
      <c r="T1315" s="153"/>
      <c r="AT1315" s="148" t="s">
        <v>165</v>
      </c>
      <c r="AU1315" s="148" t="s">
        <v>78</v>
      </c>
      <c r="AV1315" s="13" t="s">
        <v>80</v>
      </c>
      <c r="AW1315" s="13" t="s">
        <v>33</v>
      </c>
      <c r="AX1315" s="13" t="s">
        <v>73</v>
      </c>
      <c r="AY1315" s="148" t="s">
        <v>153</v>
      </c>
    </row>
    <row r="1316" spans="2:65" s="13" customFormat="1">
      <c r="B1316" s="147"/>
      <c r="D1316" s="141" t="s">
        <v>165</v>
      </c>
      <c r="E1316" s="148" t="s">
        <v>19</v>
      </c>
      <c r="F1316" s="149" t="s">
        <v>2237</v>
      </c>
      <c r="H1316" s="150">
        <v>8.5280000000000005</v>
      </c>
      <c r="I1316" s="151"/>
      <c r="L1316" s="147"/>
      <c r="M1316" s="152"/>
      <c r="T1316" s="153"/>
      <c r="AT1316" s="148" t="s">
        <v>165</v>
      </c>
      <c r="AU1316" s="148" t="s">
        <v>78</v>
      </c>
      <c r="AV1316" s="13" t="s">
        <v>80</v>
      </c>
      <c r="AW1316" s="13" t="s">
        <v>33</v>
      </c>
      <c r="AX1316" s="13" t="s">
        <v>73</v>
      </c>
      <c r="AY1316" s="148" t="s">
        <v>153</v>
      </c>
    </row>
    <row r="1317" spans="2:65" s="13" customFormat="1">
      <c r="B1317" s="147"/>
      <c r="D1317" s="141" t="s">
        <v>165</v>
      </c>
      <c r="E1317" s="148" t="s">
        <v>19</v>
      </c>
      <c r="F1317" s="149" t="s">
        <v>2238</v>
      </c>
      <c r="H1317" s="150">
        <v>8.4</v>
      </c>
      <c r="I1317" s="151"/>
      <c r="L1317" s="147"/>
      <c r="M1317" s="152"/>
      <c r="T1317" s="153"/>
      <c r="AT1317" s="148" t="s">
        <v>165</v>
      </c>
      <c r="AU1317" s="148" t="s">
        <v>78</v>
      </c>
      <c r="AV1317" s="13" t="s">
        <v>80</v>
      </c>
      <c r="AW1317" s="13" t="s">
        <v>33</v>
      </c>
      <c r="AX1317" s="13" t="s">
        <v>73</v>
      </c>
      <c r="AY1317" s="148" t="s">
        <v>153</v>
      </c>
    </row>
    <row r="1318" spans="2:65" s="13" customFormat="1">
      <c r="B1318" s="147"/>
      <c r="D1318" s="141" t="s">
        <v>165</v>
      </c>
      <c r="E1318" s="148" t="s">
        <v>19</v>
      </c>
      <c r="F1318" s="149" t="s">
        <v>2239</v>
      </c>
      <c r="H1318" s="150">
        <v>4.84</v>
      </c>
      <c r="I1318" s="151"/>
      <c r="L1318" s="147"/>
      <c r="M1318" s="152"/>
      <c r="T1318" s="153"/>
      <c r="AT1318" s="148" t="s">
        <v>165</v>
      </c>
      <c r="AU1318" s="148" t="s">
        <v>78</v>
      </c>
      <c r="AV1318" s="13" t="s">
        <v>80</v>
      </c>
      <c r="AW1318" s="13" t="s">
        <v>33</v>
      </c>
      <c r="AX1318" s="13" t="s">
        <v>73</v>
      </c>
      <c r="AY1318" s="148" t="s">
        <v>153</v>
      </c>
    </row>
    <row r="1319" spans="2:65" s="14" customFormat="1">
      <c r="B1319" s="154"/>
      <c r="D1319" s="141" t="s">
        <v>165</v>
      </c>
      <c r="E1319" s="155" t="s">
        <v>19</v>
      </c>
      <c r="F1319" s="156" t="s">
        <v>182</v>
      </c>
      <c r="H1319" s="157">
        <v>26.818000000000001</v>
      </c>
      <c r="I1319" s="158"/>
      <c r="L1319" s="154"/>
      <c r="M1319" s="159"/>
      <c r="T1319" s="160"/>
      <c r="AT1319" s="155" t="s">
        <v>165</v>
      </c>
      <c r="AU1319" s="155" t="s">
        <v>78</v>
      </c>
      <c r="AV1319" s="14" t="s">
        <v>161</v>
      </c>
      <c r="AW1319" s="14" t="s">
        <v>33</v>
      </c>
      <c r="AX1319" s="14" t="s">
        <v>78</v>
      </c>
      <c r="AY1319" s="155" t="s">
        <v>153</v>
      </c>
    </row>
    <row r="1320" spans="2:65" s="1" customFormat="1" ht="24.15" customHeight="1">
      <c r="B1320" s="33"/>
      <c r="C1320" s="123" t="s">
        <v>2240</v>
      </c>
      <c r="D1320" s="123" t="s">
        <v>156</v>
      </c>
      <c r="E1320" s="124" t="s">
        <v>2241</v>
      </c>
      <c r="F1320" s="125" t="s">
        <v>2242</v>
      </c>
      <c r="G1320" s="126" t="s">
        <v>170</v>
      </c>
      <c r="H1320" s="127">
        <v>26.818000000000001</v>
      </c>
      <c r="I1320" s="128"/>
      <c r="J1320" s="129">
        <f>ROUND(I1320*H1320,2)</f>
        <v>0</v>
      </c>
      <c r="K1320" s="125" t="s">
        <v>160</v>
      </c>
      <c r="L1320" s="33"/>
      <c r="M1320" s="130" t="s">
        <v>19</v>
      </c>
      <c r="N1320" s="131" t="s">
        <v>44</v>
      </c>
      <c r="P1320" s="132">
        <f>O1320*H1320</f>
        <v>0</v>
      </c>
      <c r="Q1320" s="132">
        <v>1.2E-4</v>
      </c>
      <c r="R1320" s="132">
        <f>Q1320*H1320</f>
        <v>3.2181600000000003E-3</v>
      </c>
      <c r="S1320" s="132">
        <v>0</v>
      </c>
      <c r="T1320" s="133">
        <f>S1320*H1320</f>
        <v>0</v>
      </c>
      <c r="AR1320" s="134" t="s">
        <v>272</v>
      </c>
      <c r="AT1320" s="134" t="s">
        <v>156</v>
      </c>
      <c r="AU1320" s="134" t="s">
        <v>78</v>
      </c>
      <c r="AY1320" s="18" t="s">
        <v>153</v>
      </c>
      <c r="BE1320" s="135">
        <f>IF(N1320="základní",J1320,0)</f>
        <v>0</v>
      </c>
      <c r="BF1320" s="135">
        <f>IF(N1320="snížená",J1320,0)</f>
        <v>0</v>
      </c>
      <c r="BG1320" s="135">
        <f>IF(N1320="zákl. přenesená",J1320,0)</f>
        <v>0</v>
      </c>
      <c r="BH1320" s="135">
        <f>IF(N1320="sníž. přenesená",J1320,0)</f>
        <v>0</v>
      </c>
      <c r="BI1320" s="135">
        <f>IF(N1320="nulová",J1320,0)</f>
        <v>0</v>
      </c>
      <c r="BJ1320" s="18" t="s">
        <v>78</v>
      </c>
      <c r="BK1320" s="135">
        <f>ROUND(I1320*H1320,2)</f>
        <v>0</v>
      </c>
      <c r="BL1320" s="18" t="s">
        <v>272</v>
      </c>
      <c r="BM1320" s="134" t="s">
        <v>2243</v>
      </c>
    </row>
    <row r="1321" spans="2:65" s="1" customFormat="1">
      <c r="B1321" s="33"/>
      <c r="D1321" s="136" t="s">
        <v>163</v>
      </c>
      <c r="F1321" s="137" t="s">
        <v>2244</v>
      </c>
      <c r="I1321" s="138"/>
      <c r="L1321" s="33"/>
      <c r="M1321" s="139"/>
      <c r="T1321" s="54"/>
      <c r="AT1321" s="18" t="s">
        <v>163</v>
      </c>
      <c r="AU1321" s="18" t="s">
        <v>78</v>
      </c>
    </row>
    <row r="1322" spans="2:65" s="12" customFormat="1">
      <c r="B1322" s="140"/>
      <c r="D1322" s="141" t="s">
        <v>165</v>
      </c>
      <c r="E1322" s="142" t="s">
        <v>19</v>
      </c>
      <c r="F1322" s="143" t="s">
        <v>2235</v>
      </c>
      <c r="H1322" s="142" t="s">
        <v>19</v>
      </c>
      <c r="I1322" s="144"/>
      <c r="L1322" s="140"/>
      <c r="M1322" s="145"/>
      <c r="T1322" s="146"/>
      <c r="AT1322" s="142" t="s">
        <v>165</v>
      </c>
      <c r="AU1322" s="142" t="s">
        <v>78</v>
      </c>
      <c r="AV1322" s="12" t="s">
        <v>78</v>
      </c>
      <c r="AW1322" s="12" t="s">
        <v>33</v>
      </c>
      <c r="AX1322" s="12" t="s">
        <v>73</v>
      </c>
      <c r="AY1322" s="142" t="s">
        <v>153</v>
      </c>
    </row>
    <row r="1323" spans="2:65" s="13" customFormat="1">
      <c r="B1323" s="147"/>
      <c r="D1323" s="141" t="s">
        <v>165</v>
      </c>
      <c r="E1323" s="148" t="s">
        <v>19</v>
      </c>
      <c r="F1323" s="149" t="s">
        <v>2236</v>
      </c>
      <c r="H1323" s="150">
        <v>5.05</v>
      </c>
      <c r="I1323" s="151"/>
      <c r="L1323" s="147"/>
      <c r="M1323" s="152"/>
      <c r="T1323" s="153"/>
      <c r="AT1323" s="148" t="s">
        <v>165</v>
      </c>
      <c r="AU1323" s="148" t="s">
        <v>78</v>
      </c>
      <c r="AV1323" s="13" t="s">
        <v>80</v>
      </c>
      <c r="AW1323" s="13" t="s">
        <v>33</v>
      </c>
      <c r="AX1323" s="13" t="s">
        <v>73</v>
      </c>
      <c r="AY1323" s="148" t="s">
        <v>153</v>
      </c>
    </row>
    <row r="1324" spans="2:65" s="13" customFormat="1">
      <c r="B1324" s="147"/>
      <c r="D1324" s="141" t="s">
        <v>165</v>
      </c>
      <c r="E1324" s="148" t="s">
        <v>19</v>
      </c>
      <c r="F1324" s="149" t="s">
        <v>2237</v>
      </c>
      <c r="H1324" s="150">
        <v>8.5280000000000005</v>
      </c>
      <c r="I1324" s="151"/>
      <c r="L1324" s="147"/>
      <c r="M1324" s="152"/>
      <c r="T1324" s="153"/>
      <c r="AT1324" s="148" t="s">
        <v>165</v>
      </c>
      <c r="AU1324" s="148" t="s">
        <v>78</v>
      </c>
      <c r="AV1324" s="13" t="s">
        <v>80</v>
      </c>
      <c r="AW1324" s="13" t="s">
        <v>33</v>
      </c>
      <c r="AX1324" s="13" t="s">
        <v>73</v>
      </c>
      <c r="AY1324" s="148" t="s">
        <v>153</v>
      </c>
    </row>
    <row r="1325" spans="2:65" s="13" customFormat="1">
      <c r="B1325" s="147"/>
      <c r="D1325" s="141" t="s">
        <v>165</v>
      </c>
      <c r="E1325" s="148" t="s">
        <v>19</v>
      </c>
      <c r="F1325" s="149" t="s">
        <v>2238</v>
      </c>
      <c r="H1325" s="150">
        <v>8.4</v>
      </c>
      <c r="I1325" s="151"/>
      <c r="L1325" s="147"/>
      <c r="M1325" s="152"/>
      <c r="T1325" s="153"/>
      <c r="AT1325" s="148" t="s">
        <v>165</v>
      </c>
      <c r="AU1325" s="148" t="s">
        <v>78</v>
      </c>
      <c r="AV1325" s="13" t="s">
        <v>80</v>
      </c>
      <c r="AW1325" s="13" t="s">
        <v>33</v>
      </c>
      <c r="AX1325" s="13" t="s">
        <v>73</v>
      </c>
      <c r="AY1325" s="148" t="s">
        <v>153</v>
      </c>
    </row>
    <row r="1326" spans="2:65" s="13" customFormat="1">
      <c r="B1326" s="147"/>
      <c r="D1326" s="141" t="s">
        <v>165</v>
      </c>
      <c r="E1326" s="148" t="s">
        <v>19</v>
      </c>
      <c r="F1326" s="149" t="s">
        <v>2239</v>
      </c>
      <c r="H1326" s="150">
        <v>4.84</v>
      </c>
      <c r="I1326" s="151"/>
      <c r="L1326" s="147"/>
      <c r="M1326" s="152"/>
      <c r="T1326" s="153"/>
      <c r="AT1326" s="148" t="s">
        <v>165</v>
      </c>
      <c r="AU1326" s="148" t="s">
        <v>78</v>
      </c>
      <c r="AV1326" s="13" t="s">
        <v>80</v>
      </c>
      <c r="AW1326" s="13" t="s">
        <v>33</v>
      </c>
      <c r="AX1326" s="13" t="s">
        <v>73</v>
      </c>
      <c r="AY1326" s="148" t="s">
        <v>153</v>
      </c>
    </row>
    <row r="1327" spans="2:65" s="14" customFormat="1">
      <c r="B1327" s="154"/>
      <c r="D1327" s="141" t="s">
        <v>165</v>
      </c>
      <c r="E1327" s="155" t="s">
        <v>19</v>
      </c>
      <c r="F1327" s="156" t="s">
        <v>182</v>
      </c>
      <c r="H1327" s="157">
        <v>26.818000000000001</v>
      </c>
      <c r="I1327" s="158"/>
      <c r="L1327" s="154"/>
      <c r="M1327" s="159"/>
      <c r="T1327" s="160"/>
      <c r="AT1327" s="155" t="s">
        <v>165</v>
      </c>
      <c r="AU1327" s="155" t="s">
        <v>78</v>
      </c>
      <c r="AV1327" s="14" t="s">
        <v>161</v>
      </c>
      <c r="AW1327" s="14" t="s">
        <v>33</v>
      </c>
      <c r="AX1327" s="14" t="s">
        <v>78</v>
      </c>
      <c r="AY1327" s="155" t="s">
        <v>153</v>
      </c>
    </row>
    <row r="1328" spans="2:65" s="1" customFormat="1" ht="24.15" customHeight="1">
      <c r="B1328" s="33"/>
      <c r="C1328" s="123" t="s">
        <v>2245</v>
      </c>
      <c r="D1328" s="123" t="s">
        <v>156</v>
      </c>
      <c r="E1328" s="124" t="s">
        <v>2246</v>
      </c>
      <c r="F1328" s="125" t="s">
        <v>2247</v>
      </c>
      <c r="G1328" s="126" t="s">
        <v>170</v>
      </c>
      <c r="H1328" s="127">
        <v>26.818000000000001</v>
      </c>
      <c r="I1328" s="128"/>
      <c r="J1328" s="129">
        <f>ROUND(I1328*H1328,2)</f>
        <v>0</v>
      </c>
      <c r="K1328" s="125" t="s">
        <v>160</v>
      </c>
      <c r="L1328" s="33"/>
      <c r="M1328" s="130" t="s">
        <v>19</v>
      </c>
      <c r="N1328" s="131" t="s">
        <v>44</v>
      </c>
      <c r="P1328" s="132">
        <f>O1328*H1328</f>
        <v>0</v>
      </c>
      <c r="Q1328" s="132">
        <v>1.2E-4</v>
      </c>
      <c r="R1328" s="132">
        <f>Q1328*H1328</f>
        <v>3.2181600000000003E-3</v>
      </c>
      <c r="S1328" s="132">
        <v>0</v>
      </c>
      <c r="T1328" s="133">
        <f>S1328*H1328</f>
        <v>0</v>
      </c>
      <c r="AR1328" s="134" t="s">
        <v>272</v>
      </c>
      <c r="AT1328" s="134" t="s">
        <v>156</v>
      </c>
      <c r="AU1328" s="134" t="s">
        <v>78</v>
      </c>
      <c r="AY1328" s="18" t="s">
        <v>153</v>
      </c>
      <c r="BE1328" s="135">
        <f>IF(N1328="základní",J1328,0)</f>
        <v>0</v>
      </c>
      <c r="BF1328" s="135">
        <f>IF(N1328="snížená",J1328,0)</f>
        <v>0</v>
      </c>
      <c r="BG1328" s="135">
        <f>IF(N1328="zákl. přenesená",J1328,0)</f>
        <v>0</v>
      </c>
      <c r="BH1328" s="135">
        <f>IF(N1328="sníž. přenesená",J1328,0)</f>
        <v>0</v>
      </c>
      <c r="BI1328" s="135">
        <f>IF(N1328="nulová",J1328,0)</f>
        <v>0</v>
      </c>
      <c r="BJ1328" s="18" t="s">
        <v>78</v>
      </c>
      <c r="BK1328" s="135">
        <f>ROUND(I1328*H1328,2)</f>
        <v>0</v>
      </c>
      <c r="BL1328" s="18" t="s">
        <v>272</v>
      </c>
      <c r="BM1328" s="134" t="s">
        <v>2248</v>
      </c>
    </row>
    <row r="1329" spans="2:65" s="1" customFormat="1">
      <c r="B1329" s="33"/>
      <c r="D1329" s="136" t="s">
        <v>163</v>
      </c>
      <c r="F1329" s="137" t="s">
        <v>2249</v>
      </c>
      <c r="I1329" s="138"/>
      <c r="L1329" s="33"/>
      <c r="M1329" s="139"/>
      <c r="T1329" s="54"/>
      <c r="AT1329" s="18" t="s">
        <v>163</v>
      </c>
      <c r="AU1329" s="18" t="s">
        <v>78</v>
      </c>
    </row>
    <row r="1330" spans="2:65" s="12" customFormat="1" ht="20.399999999999999">
      <c r="B1330" s="140"/>
      <c r="D1330" s="141" t="s">
        <v>165</v>
      </c>
      <c r="E1330" s="142" t="s">
        <v>19</v>
      </c>
      <c r="F1330" s="143" t="s">
        <v>2250</v>
      </c>
      <c r="H1330" s="142" t="s">
        <v>19</v>
      </c>
      <c r="I1330" s="144"/>
      <c r="L1330" s="140"/>
      <c r="M1330" s="145"/>
      <c r="T1330" s="146"/>
      <c r="AT1330" s="142" t="s">
        <v>165</v>
      </c>
      <c r="AU1330" s="142" t="s">
        <v>78</v>
      </c>
      <c r="AV1330" s="12" t="s">
        <v>78</v>
      </c>
      <c r="AW1330" s="12" t="s">
        <v>33</v>
      </c>
      <c r="AX1330" s="12" t="s">
        <v>73</v>
      </c>
      <c r="AY1330" s="142" t="s">
        <v>153</v>
      </c>
    </row>
    <row r="1331" spans="2:65" s="12" customFormat="1">
      <c r="B1331" s="140"/>
      <c r="D1331" s="141" t="s">
        <v>165</v>
      </c>
      <c r="E1331" s="142" t="s">
        <v>19</v>
      </c>
      <c r="F1331" s="143" t="s">
        <v>2235</v>
      </c>
      <c r="H1331" s="142" t="s">
        <v>19</v>
      </c>
      <c r="I1331" s="144"/>
      <c r="L1331" s="140"/>
      <c r="M1331" s="145"/>
      <c r="T1331" s="146"/>
      <c r="AT1331" s="142" t="s">
        <v>165</v>
      </c>
      <c r="AU1331" s="142" t="s">
        <v>78</v>
      </c>
      <c r="AV1331" s="12" t="s">
        <v>78</v>
      </c>
      <c r="AW1331" s="12" t="s">
        <v>33</v>
      </c>
      <c r="AX1331" s="12" t="s">
        <v>73</v>
      </c>
      <c r="AY1331" s="142" t="s">
        <v>153</v>
      </c>
    </row>
    <row r="1332" spans="2:65" s="13" customFormat="1">
      <c r="B1332" s="147"/>
      <c r="D1332" s="141" t="s">
        <v>165</v>
      </c>
      <c r="E1332" s="148" t="s">
        <v>19</v>
      </c>
      <c r="F1332" s="149" t="s">
        <v>2236</v>
      </c>
      <c r="H1332" s="150">
        <v>5.05</v>
      </c>
      <c r="I1332" s="151"/>
      <c r="L1332" s="147"/>
      <c r="M1332" s="152"/>
      <c r="T1332" s="153"/>
      <c r="AT1332" s="148" t="s">
        <v>165</v>
      </c>
      <c r="AU1332" s="148" t="s">
        <v>78</v>
      </c>
      <c r="AV1332" s="13" t="s">
        <v>80</v>
      </c>
      <c r="AW1332" s="13" t="s">
        <v>33</v>
      </c>
      <c r="AX1332" s="13" t="s">
        <v>73</v>
      </c>
      <c r="AY1332" s="148" t="s">
        <v>153</v>
      </c>
    </row>
    <row r="1333" spans="2:65" s="13" customFormat="1">
      <c r="B1333" s="147"/>
      <c r="D1333" s="141" t="s">
        <v>165</v>
      </c>
      <c r="E1333" s="148" t="s">
        <v>19</v>
      </c>
      <c r="F1333" s="149" t="s">
        <v>2237</v>
      </c>
      <c r="H1333" s="150">
        <v>8.5280000000000005</v>
      </c>
      <c r="I1333" s="151"/>
      <c r="L1333" s="147"/>
      <c r="M1333" s="152"/>
      <c r="T1333" s="153"/>
      <c r="AT1333" s="148" t="s">
        <v>165</v>
      </c>
      <c r="AU1333" s="148" t="s">
        <v>78</v>
      </c>
      <c r="AV1333" s="13" t="s">
        <v>80</v>
      </c>
      <c r="AW1333" s="13" t="s">
        <v>33</v>
      </c>
      <c r="AX1333" s="13" t="s">
        <v>73</v>
      </c>
      <c r="AY1333" s="148" t="s">
        <v>153</v>
      </c>
    </row>
    <row r="1334" spans="2:65" s="13" customFormat="1">
      <c r="B1334" s="147"/>
      <c r="D1334" s="141" t="s">
        <v>165</v>
      </c>
      <c r="E1334" s="148" t="s">
        <v>19</v>
      </c>
      <c r="F1334" s="149" t="s">
        <v>2238</v>
      </c>
      <c r="H1334" s="150">
        <v>8.4</v>
      </c>
      <c r="I1334" s="151"/>
      <c r="L1334" s="147"/>
      <c r="M1334" s="152"/>
      <c r="T1334" s="153"/>
      <c r="AT1334" s="148" t="s">
        <v>165</v>
      </c>
      <c r="AU1334" s="148" t="s">
        <v>78</v>
      </c>
      <c r="AV1334" s="13" t="s">
        <v>80</v>
      </c>
      <c r="AW1334" s="13" t="s">
        <v>33</v>
      </c>
      <c r="AX1334" s="13" t="s">
        <v>73</v>
      </c>
      <c r="AY1334" s="148" t="s">
        <v>153</v>
      </c>
    </row>
    <row r="1335" spans="2:65" s="13" customFormat="1">
      <c r="B1335" s="147"/>
      <c r="D1335" s="141" t="s">
        <v>165</v>
      </c>
      <c r="E1335" s="148" t="s">
        <v>19</v>
      </c>
      <c r="F1335" s="149" t="s">
        <v>2239</v>
      </c>
      <c r="H1335" s="150">
        <v>4.84</v>
      </c>
      <c r="I1335" s="151"/>
      <c r="L1335" s="147"/>
      <c r="M1335" s="152"/>
      <c r="T1335" s="153"/>
      <c r="AT1335" s="148" t="s">
        <v>165</v>
      </c>
      <c r="AU1335" s="148" t="s">
        <v>78</v>
      </c>
      <c r="AV1335" s="13" t="s">
        <v>80</v>
      </c>
      <c r="AW1335" s="13" t="s">
        <v>33</v>
      </c>
      <c r="AX1335" s="13" t="s">
        <v>73</v>
      </c>
      <c r="AY1335" s="148" t="s">
        <v>153</v>
      </c>
    </row>
    <row r="1336" spans="2:65" s="14" customFormat="1">
      <c r="B1336" s="154"/>
      <c r="D1336" s="141" t="s">
        <v>165</v>
      </c>
      <c r="E1336" s="155" t="s">
        <v>19</v>
      </c>
      <c r="F1336" s="156" t="s">
        <v>182</v>
      </c>
      <c r="H1336" s="157">
        <v>26.818000000000001</v>
      </c>
      <c r="I1336" s="158"/>
      <c r="L1336" s="154"/>
      <c r="M1336" s="159"/>
      <c r="T1336" s="160"/>
      <c r="AT1336" s="155" t="s">
        <v>165</v>
      </c>
      <c r="AU1336" s="155" t="s">
        <v>78</v>
      </c>
      <c r="AV1336" s="14" t="s">
        <v>161</v>
      </c>
      <c r="AW1336" s="14" t="s">
        <v>33</v>
      </c>
      <c r="AX1336" s="14" t="s">
        <v>78</v>
      </c>
      <c r="AY1336" s="155" t="s">
        <v>153</v>
      </c>
    </row>
    <row r="1337" spans="2:65" s="11" customFormat="1" ht="25.95" customHeight="1">
      <c r="B1337" s="111"/>
      <c r="D1337" s="112" t="s">
        <v>72</v>
      </c>
      <c r="E1337" s="113" t="s">
        <v>2251</v>
      </c>
      <c r="F1337" s="113" t="s">
        <v>2252</v>
      </c>
      <c r="I1337" s="114"/>
      <c r="J1337" s="115">
        <f>BK1337</f>
        <v>0</v>
      </c>
      <c r="L1337" s="111"/>
      <c r="M1337" s="116"/>
      <c r="P1337" s="117">
        <f>SUM(P1338:P1379)</f>
        <v>0</v>
      </c>
      <c r="R1337" s="117">
        <f>SUM(R1338:R1379)</f>
        <v>0.90343452000000002</v>
      </c>
      <c r="T1337" s="118">
        <f>SUM(T1338:T1379)</f>
        <v>0.18561926000000001</v>
      </c>
      <c r="AR1337" s="112" t="s">
        <v>80</v>
      </c>
      <c r="AT1337" s="119" t="s">
        <v>72</v>
      </c>
      <c r="AU1337" s="119" t="s">
        <v>73</v>
      </c>
      <c r="AY1337" s="112" t="s">
        <v>153</v>
      </c>
      <c r="BK1337" s="120">
        <f>SUM(BK1338:BK1379)</f>
        <v>0</v>
      </c>
    </row>
    <row r="1338" spans="2:65" s="1" customFormat="1" ht="16.5" customHeight="1">
      <c r="B1338" s="33"/>
      <c r="C1338" s="123" t="s">
        <v>2253</v>
      </c>
      <c r="D1338" s="123" t="s">
        <v>156</v>
      </c>
      <c r="E1338" s="124" t="s">
        <v>2254</v>
      </c>
      <c r="F1338" s="125" t="s">
        <v>2255</v>
      </c>
      <c r="G1338" s="126" t="s">
        <v>170</v>
      </c>
      <c r="H1338" s="127">
        <v>583.85599999999999</v>
      </c>
      <c r="I1338" s="128"/>
      <c r="J1338" s="129">
        <f>ROUND(I1338*H1338,2)</f>
        <v>0</v>
      </c>
      <c r="K1338" s="125" t="s">
        <v>160</v>
      </c>
      <c r="L1338" s="33"/>
      <c r="M1338" s="130" t="s">
        <v>19</v>
      </c>
      <c r="N1338" s="131" t="s">
        <v>44</v>
      </c>
      <c r="P1338" s="132">
        <f>O1338*H1338</f>
        <v>0</v>
      </c>
      <c r="Q1338" s="132">
        <v>1E-3</v>
      </c>
      <c r="R1338" s="132">
        <f>Q1338*H1338</f>
        <v>0.58385600000000004</v>
      </c>
      <c r="S1338" s="132">
        <v>3.1E-4</v>
      </c>
      <c r="T1338" s="133">
        <f>S1338*H1338</f>
        <v>0.18099535999999999</v>
      </c>
      <c r="AR1338" s="134" t="s">
        <v>272</v>
      </c>
      <c r="AT1338" s="134" t="s">
        <v>156</v>
      </c>
      <c r="AU1338" s="134" t="s">
        <v>78</v>
      </c>
      <c r="AY1338" s="18" t="s">
        <v>153</v>
      </c>
      <c r="BE1338" s="135">
        <f>IF(N1338="základní",J1338,0)</f>
        <v>0</v>
      </c>
      <c r="BF1338" s="135">
        <f>IF(N1338="snížená",J1338,0)</f>
        <v>0</v>
      </c>
      <c r="BG1338" s="135">
        <f>IF(N1338="zákl. přenesená",J1338,0)</f>
        <v>0</v>
      </c>
      <c r="BH1338" s="135">
        <f>IF(N1338="sníž. přenesená",J1338,0)</f>
        <v>0</v>
      </c>
      <c r="BI1338" s="135">
        <f>IF(N1338="nulová",J1338,0)</f>
        <v>0</v>
      </c>
      <c r="BJ1338" s="18" t="s">
        <v>78</v>
      </c>
      <c r="BK1338" s="135">
        <f>ROUND(I1338*H1338,2)</f>
        <v>0</v>
      </c>
      <c r="BL1338" s="18" t="s">
        <v>272</v>
      </c>
      <c r="BM1338" s="134" t="s">
        <v>2256</v>
      </c>
    </row>
    <row r="1339" spans="2:65" s="1" customFormat="1">
      <c r="B1339" s="33"/>
      <c r="D1339" s="136" t="s">
        <v>163</v>
      </c>
      <c r="F1339" s="137" t="s">
        <v>2257</v>
      </c>
      <c r="I1339" s="138"/>
      <c r="L1339" s="33"/>
      <c r="M1339" s="139"/>
      <c r="T1339" s="54"/>
      <c r="AT1339" s="18" t="s">
        <v>163</v>
      </c>
      <c r="AU1339" s="18" t="s">
        <v>78</v>
      </c>
    </row>
    <row r="1340" spans="2:65" s="12" customFormat="1" ht="20.399999999999999">
      <c r="B1340" s="140"/>
      <c r="D1340" s="141" t="s">
        <v>165</v>
      </c>
      <c r="E1340" s="142" t="s">
        <v>19</v>
      </c>
      <c r="F1340" s="143" t="s">
        <v>2258</v>
      </c>
      <c r="H1340" s="142" t="s">
        <v>19</v>
      </c>
      <c r="I1340" s="144"/>
      <c r="L1340" s="140"/>
      <c r="M1340" s="145"/>
      <c r="T1340" s="146"/>
      <c r="AT1340" s="142" t="s">
        <v>165</v>
      </c>
      <c r="AU1340" s="142" t="s">
        <v>78</v>
      </c>
      <c r="AV1340" s="12" t="s">
        <v>78</v>
      </c>
      <c r="AW1340" s="12" t="s">
        <v>33</v>
      </c>
      <c r="AX1340" s="12" t="s">
        <v>73</v>
      </c>
      <c r="AY1340" s="142" t="s">
        <v>153</v>
      </c>
    </row>
    <row r="1341" spans="2:65" s="12" customFormat="1">
      <c r="B1341" s="140"/>
      <c r="D1341" s="141" t="s">
        <v>165</v>
      </c>
      <c r="E1341" s="142" t="s">
        <v>19</v>
      </c>
      <c r="F1341" s="143" t="s">
        <v>2259</v>
      </c>
      <c r="H1341" s="142" t="s">
        <v>19</v>
      </c>
      <c r="I1341" s="144"/>
      <c r="L1341" s="140"/>
      <c r="M1341" s="145"/>
      <c r="T1341" s="146"/>
      <c r="AT1341" s="142" t="s">
        <v>165</v>
      </c>
      <c r="AU1341" s="142" t="s">
        <v>78</v>
      </c>
      <c r="AV1341" s="12" t="s">
        <v>78</v>
      </c>
      <c r="AW1341" s="12" t="s">
        <v>33</v>
      </c>
      <c r="AX1341" s="12" t="s">
        <v>73</v>
      </c>
      <c r="AY1341" s="142" t="s">
        <v>153</v>
      </c>
    </row>
    <row r="1342" spans="2:65" s="12" customFormat="1">
      <c r="B1342" s="140"/>
      <c r="D1342" s="141" t="s">
        <v>165</v>
      </c>
      <c r="E1342" s="142" t="s">
        <v>19</v>
      </c>
      <c r="F1342" s="143" t="s">
        <v>2260</v>
      </c>
      <c r="H1342" s="142" t="s">
        <v>19</v>
      </c>
      <c r="I1342" s="144"/>
      <c r="L1342" s="140"/>
      <c r="M1342" s="145"/>
      <c r="T1342" s="146"/>
      <c r="AT1342" s="142" t="s">
        <v>165</v>
      </c>
      <c r="AU1342" s="142" t="s">
        <v>78</v>
      </c>
      <c r="AV1342" s="12" t="s">
        <v>78</v>
      </c>
      <c r="AW1342" s="12" t="s">
        <v>33</v>
      </c>
      <c r="AX1342" s="12" t="s">
        <v>73</v>
      </c>
      <c r="AY1342" s="142" t="s">
        <v>153</v>
      </c>
    </row>
    <row r="1343" spans="2:65" s="13" customFormat="1" ht="40.799999999999997">
      <c r="B1343" s="147"/>
      <c r="D1343" s="141" t="s">
        <v>165</v>
      </c>
      <c r="E1343" s="148" t="s">
        <v>19</v>
      </c>
      <c r="F1343" s="149" t="s">
        <v>2261</v>
      </c>
      <c r="H1343" s="150">
        <v>309.25900000000001</v>
      </c>
      <c r="I1343" s="151"/>
      <c r="L1343" s="147"/>
      <c r="M1343" s="152"/>
      <c r="T1343" s="153"/>
      <c r="AT1343" s="148" t="s">
        <v>165</v>
      </c>
      <c r="AU1343" s="148" t="s">
        <v>78</v>
      </c>
      <c r="AV1343" s="13" t="s">
        <v>80</v>
      </c>
      <c r="AW1343" s="13" t="s">
        <v>33</v>
      </c>
      <c r="AX1343" s="13" t="s">
        <v>73</v>
      </c>
      <c r="AY1343" s="148" t="s">
        <v>153</v>
      </c>
    </row>
    <row r="1344" spans="2:65" s="13" customFormat="1" ht="30.6">
      <c r="B1344" s="147"/>
      <c r="D1344" s="141" t="s">
        <v>165</v>
      </c>
      <c r="E1344" s="148" t="s">
        <v>19</v>
      </c>
      <c r="F1344" s="149" t="s">
        <v>2262</v>
      </c>
      <c r="H1344" s="150">
        <v>-76.599999999999994</v>
      </c>
      <c r="I1344" s="151"/>
      <c r="L1344" s="147"/>
      <c r="M1344" s="152"/>
      <c r="T1344" s="153"/>
      <c r="AT1344" s="148" t="s">
        <v>165</v>
      </c>
      <c r="AU1344" s="148" t="s">
        <v>78</v>
      </c>
      <c r="AV1344" s="13" t="s">
        <v>80</v>
      </c>
      <c r="AW1344" s="13" t="s">
        <v>33</v>
      </c>
      <c r="AX1344" s="13" t="s">
        <v>73</v>
      </c>
      <c r="AY1344" s="148" t="s">
        <v>153</v>
      </c>
    </row>
    <row r="1345" spans="2:65" s="13" customFormat="1" ht="20.399999999999999">
      <c r="B1345" s="147"/>
      <c r="D1345" s="141" t="s">
        <v>165</v>
      </c>
      <c r="E1345" s="148" t="s">
        <v>19</v>
      </c>
      <c r="F1345" s="149" t="s">
        <v>2263</v>
      </c>
      <c r="H1345" s="150">
        <v>14.611000000000001</v>
      </c>
      <c r="I1345" s="151"/>
      <c r="L1345" s="147"/>
      <c r="M1345" s="152"/>
      <c r="T1345" s="153"/>
      <c r="AT1345" s="148" t="s">
        <v>165</v>
      </c>
      <c r="AU1345" s="148" t="s">
        <v>78</v>
      </c>
      <c r="AV1345" s="13" t="s">
        <v>80</v>
      </c>
      <c r="AW1345" s="13" t="s">
        <v>33</v>
      </c>
      <c r="AX1345" s="13" t="s">
        <v>73</v>
      </c>
      <c r="AY1345" s="148" t="s">
        <v>153</v>
      </c>
    </row>
    <row r="1346" spans="2:65" s="13" customFormat="1" ht="20.399999999999999">
      <c r="B1346" s="147"/>
      <c r="D1346" s="141" t="s">
        <v>165</v>
      </c>
      <c r="E1346" s="148" t="s">
        <v>19</v>
      </c>
      <c r="F1346" s="149" t="s">
        <v>2264</v>
      </c>
      <c r="H1346" s="150">
        <v>12.186</v>
      </c>
      <c r="I1346" s="151"/>
      <c r="L1346" s="147"/>
      <c r="M1346" s="152"/>
      <c r="T1346" s="153"/>
      <c r="AT1346" s="148" t="s">
        <v>165</v>
      </c>
      <c r="AU1346" s="148" t="s">
        <v>78</v>
      </c>
      <c r="AV1346" s="13" t="s">
        <v>80</v>
      </c>
      <c r="AW1346" s="13" t="s">
        <v>33</v>
      </c>
      <c r="AX1346" s="13" t="s">
        <v>73</v>
      </c>
      <c r="AY1346" s="148" t="s">
        <v>153</v>
      </c>
    </row>
    <row r="1347" spans="2:65" s="15" customFormat="1">
      <c r="B1347" s="172"/>
      <c r="D1347" s="141" t="s">
        <v>165</v>
      </c>
      <c r="E1347" s="173" t="s">
        <v>19</v>
      </c>
      <c r="F1347" s="174" t="s">
        <v>2072</v>
      </c>
      <c r="H1347" s="175">
        <v>259.45600000000002</v>
      </c>
      <c r="I1347" s="176"/>
      <c r="L1347" s="172"/>
      <c r="M1347" s="177"/>
      <c r="T1347" s="178"/>
      <c r="AT1347" s="173" t="s">
        <v>165</v>
      </c>
      <c r="AU1347" s="173" t="s">
        <v>78</v>
      </c>
      <c r="AV1347" s="15" t="s">
        <v>154</v>
      </c>
      <c r="AW1347" s="15" t="s">
        <v>33</v>
      </c>
      <c r="AX1347" s="15" t="s">
        <v>73</v>
      </c>
      <c r="AY1347" s="173" t="s">
        <v>153</v>
      </c>
    </row>
    <row r="1348" spans="2:65" s="12" customFormat="1">
      <c r="B1348" s="140"/>
      <c r="D1348" s="141" t="s">
        <v>165</v>
      </c>
      <c r="E1348" s="142" t="s">
        <v>19</v>
      </c>
      <c r="F1348" s="143" t="s">
        <v>2265</v>
      </c>
      <c r="H1348" s="142" t="s">
        <v>19</v>
      </c>
      <c r="I1348" s="144"/>
      <c r="L1348" s="140"/>
      <c r="M1348" s="145"/>
      <c r="T1348" s="146"/>
      <c r="AT1348" s="142" t="s">
        <v>165</v>
      </c>
      <c r="AU1348" s="142" t="s">
        <v>78</v>
      </c>
      <c r="AV1348" s="12" t="s">
        <v>78</v>
      </c>
      <c r="AW1348" s="12" t="s">
        <v>33</v>
      </c>
      <c r="AX1348" s="12" t="s">
        <v>73</v>
      </c>
      <c r="AY1348" s="142" t="s">
        <v>153</v>
      </c>
    </row>
    <row r="1349" spans="2:65" s="13" customFormat="1">
      <c r="B1349" s="147"/>
      <c r="D1349" s="141" t="s">
        <v>165</v>
      </c>
      <c r="E1349" s="148" t="s">
        <v>19</v>
      </c>
      <c r="F1349" s="149" t="s">
        <v>2266</v>
      </c>
      <c r="H1349" s="150">
        <v>324.39999999999998</v>
      </c>
      <c r="I1349" s="151"/>
      <c r="L1349" s="147"/>
      <c r="M1349" s="152"/>
      <c r="T1349" s="153"/>
      <c r="AT1349" s="148" t="s">
        <v>165</v>
      </c>
      <c r="AU1349" s="148" t="s">
        <v>78</v>
      </c>
      <c r="AV1349" s="13" t="s">
        <v>80</v>
      </c>
      <c r="AW1349" s="13" t="s">
        <v>33</v>
      </c>
      <c r="AX1349" s="13" t="s">
        <v>73</v>
      </c>
      <c r="AY1349" s="148" t="s">
        <v>153</v>
      </c>
    </row>
    <row r="1350" spans="2:65" s="15" customFormat="1">
      <c r="B1350" s="172"/>
      <c r="D1350" s="141" t="s">
        <v>165</v>
      </c>
      <c r="E1350" s="173" t="s">
        <v>19</v>
      </c>
      <c r="F1350" s="174" t="s">
        <v>2072</v>
      </c>
      <c r="H1350" s="175">
        <v>324.39999999999998</v>
      </c>
      <c r="I1350" s="176"/>
      <c r="L1350" s="172"/>
      <c r="M1350" s="177"/>
      <c r="T1350" s="178"/>
      <c r="AT1350" s="173" t="s">
        <v>165</v>
      </c>
      <c r="AU1350" s="173" t="s">
        <v>78</v>
      </c>
      <c r="AV1350" s="15" t="s">
        <v>154</v>
      </c>
      <c r="AW1350" s="15" t="s">
        <v>33</v>
      </c>
      <c r="AX1350" s="15" t="s">
        <v>73</v>
      </c>
      <c r="AY1350" s="173" t="s">
        <v>153</v>
      </c>
    </row>
    <row r="1351" spans="2:65" s="14" customFormat="1">
      <c r="B1351" s="154"/>
      <c r="D1351" s="141" t="s">
        <v>165</v>
      </c>
      <c r="E1351" s="155" t="s">
        <v>19</v>
      </c>
      <c r="F1351" s="156" t="s">
        <v>182</v>
      </c>
      <c r="H1351" s="157">
        <v>583.85599999999999</v>
      </c>
      <c r="I1351" s="158"/>
      <c r="L1351" s="154"/>
      <c r="M1351" s="159"/>
      <c r="T1351" s="160"/>
      <c r="AT1351" s="155" t="s">
        <v>165</v>
      </c>
      <c r="AU1351" s="155" t="s">
        <v>78</v>
      </c>
      <c r="AV1351" s="14" t="s">
        <v>161</v>
      </c>
      <c r="AW1351" s="14" t="s">
        <v>33</v>
      </c>
      <c r="AX1351" s="14" t="s">
        <v>78</v>
      </c>
      <c r="AY1351" s="155" t="s">
        <v>153</v>
      </c>
    </row>
    <row r="1352" spans="2:65" s="1" customFormat="1" ht="44.25" customHeight="1">
      <c r="B1352" s="33"/>
      <c r="C1352" s="123" t="s">
        <v>2267</v>
      </c>
      <c r="D1352" s="123" t="s">
        <v>156</v>
      </c>
      <c r="E1352" s="124" t="s">
        <v>2268</v>
      </c>
      <c r="F1352" s="125" t="s">
        <v>2269</v>
      </c>
      <c r="G1352" s="126" t="s">
        <v>170</v>
      </c>
      <c r="H1352" s="127">
        <v>154.13</v>
      </c>
      <c r="I1352" s="128"/>
      <c r="J1352" s="129">
        <f>ROUND(I1352*H1352,2)</f>
        <v>0</v>
      </c>
      <c r="K1352" s="125" t="s">
        <v>160</v>
      </c>
      <c r="L1352" s="33"/>
      <c r="M1352" s="130" t="s">
        <v>19</v>
      </c>
      <c r="N1352" s="131" t="s">
        <v>44</v>
      </c>
      <c r="P1352" s="132">
        <f>O1352*H1352</f>
        <v>0</v>
      </c>
      <c r="Q1352" s="132">
        <v>0</v>
      </c>
      <c r="R1352" s="132">
        <f>Q1352*H1352</f>
        <v>0</v>
      </c>
      <c r="S1352" s="132">
        <v>3.0000000000000001E-5</v>
      </c>
      <c r="T1352" s="133">
        <f>S1352*H1352</f>
        <v>4.6239000000000002E-3</v>
      </c>
      <c r="AR1352" s="134" t="s">
        <v>272</v>
      </c>
      <c r="AT1352" s="134" t="s">
        <v>156</v>
      </c>
      <c r="AU1352" s="134" t="s">
        <v>78</v>
      </c>
      <c r="AY1352" s="18" t="s">
        <v>153</v>
      </c>
      <c r="BE1352" s="135">
        <f>IF(N1352="základní",J1352,0)</f>
        <v>0</v>
      </c>
      <c r="BF1352" s="135">
        <f>IF(N1352="snížená",J1352,0)</f>
        <v>0</v>
      </c>
      <c r="BG1352" s="135">
        <f>IF(N1352="zákl. přenesená",J1352,0)</f>
        <v>0</v>
      </c>
      <c r="BH1352" s="135">
        <f>IF(N1352="sníž. přenesená",J1352,0)</f>
        <v>0</v>
      </c>
      <c r="BI1352" s="135">
        <f>IF(N1352="nulová",J1352,0)</f>
        <v>0</v>
      </c>
      <c r="BJ1352" s="18" t="s">
        <v>78</v>
      </c>
      <c r="BK1352" s="135">
        <f>ROUND(I1352*H1352,2)</f>
        <v>0</v>
      </c>
      <c r="BL1352" s="18" t="s">
        <v>272</v>
      </c>
      <c r="BM1352" s="134" t="s">
        <v>2270</v>
      </c>
    </row>
    <row r="1353" spans="2:65" s="1" customFormat="1">
      <c r="B1353" s="33"/>
      <c r="D1353" s="136" t="s">
        <v>163</v>
      </c>
      <c r="F1353" s="137" t="s">
        <v>2271</v>
      </c>
      <c r="I1353" s="138"/>
      <c r="L1353" s="33"/>
      <c r="M1353" s="139"/>
      <c r="T1353" s="54"/>
      <c r="AT1353" s="18" t="s">
        <v>163</v>
      </c>
      <c r="AU1353" s="18" t="s">
        <v>78</v>
      </c>
    </row>
    <row r="1354" spans="2:65" s="12" customFormat="1">
      <c r="B1354" s="140"/>
      <c r="D1354" s="141" t="s">
        <v>165</v>
      </c>
      <c r="E1354" s="142" t="s">
        <v>19</v>
      </c>
      <c r="F1354" s="143" t="s">
        <v>2272</v>
      </c>
      <c r="H1354" s="142" t="s">
        <v>19</v>
      </c>
      <c r="I1354" s="144"/>
      <c r="L1354" s="140"/>
      <c r="M1354" s="145"/>
      <c r="T1354" s="146"/>
      <c r="AT1354" s="142" t="s">
        <v>165</v>
      </c>
      <c r="AU1354" s="142" t="s">
        <v>78</v>
      </c>
      <c r="AV1354" s="12" t="s">
        <v>78</v>
      </c>
      <c r="AW1354" s="12" t="s">
        <v>33</v>
      </c>
      <c r="AX1354" s="12" t="s">
        <v>73</v>
      </c>
      <c r="AY1354" s="142" t="s">
        <v>153</v>
      </c>
    </row>
    <row r="1355" spans="2:65" s="13" customFormat="1">
      <c r="B1355" s="147"/>
      <c r="D1355" s="141" t="s">
        <v>165</v>
      </c>
      <c r="E1355" s="148" t="s">
        <v>19</v>
      </c>
      <c r="F1355" s="149" t="s">
        <v>2273</v>
      </c>
      <c r="H1355" s="150">
        <v>71.067999999999998</v>
      </c>
      <c r="I1355" s="151"/>
      <c r="L1355" s="147"/>
      <c r="M1355" s="152"/>
      <c r="T1355" s="153"/>
      <c r="AT1355" s="148" t="s">
        <v>165</v>
      </c>
      <c r="AU1355" s="148" t="s">
        <v>78</v>
      </c>
      <c r="AV1355" s="13" t="s">
        <v>80</v>
      </c>
      <c r="AW1355" s="13" t="s">
        <v>33</v>
      </c>
      <c r="AX1355" s="13" t="s">
        <v>73</v>
      </c>
      <c r="AY1355" s="148" t="s">
        <v>153</v>
      </c>
    </row>
    <row r="1356" spans="2:65" s="12" customFormat="1">
      <c r="B1356" s="140"/>
      <c r="D1356" s="141" t="s">
        <v>165</v>
      </c>
      <c r="E1356" s="142" t="s">
        <v>19</v>
      </c>
      <c r="F1356" s="143" t="s">
        <v>2274</v>
      </c>
      <c r="H1356" s="142" t="s">
        <v>19</v>
      </c>
      <c r="I1356" s="144"/>
      <c r="L1356" s="140"/>
      <c r="M1356" s="145"/>
      <c r="T1356" s="146"/>
      <c r="AT1356" s="142" t="s">
        <v>165</v>
      </c>
      <c r="AU1356" s="142" t="s">
        <v>78</v>
      </c>
      <c r="AV1356" s="12" t="s">
        <v>78</v>
      </c>
      <c r="AW1356" s="12" t="s">
        <v>33</v>
      </c>
      <c r="AX1356" s="12" t="s">
        <v>73</v>
      </c>
      <c r="AY1356" s="142" t="s">
        <v>153</v>
      </c>
    </row>
    <row r="1357" spans="2:65" s="13" customFormat="1">
      <c r="B1357" s="147"/>
      <c r="D1357" s="141" t="s">
        <v>165</v>
      </c>
      <c r="E1357" s="148" t="s">
        <v>19</v>
      </c>
      <c r="F1357" s="149" t="s">
        <v>2275</v>
      </c>
      <c r="H1357" s="150">
        <v>9.1769999999999996</v>
      </c>
      <c r="I1357" s="151"/>
      <c r="L1357" s="147"/>
      <c r="M1357" s="152"/>
      <c r="T1357" s="153"/>
      <c r="AT1357" s="148" t="s">
        <v>165</v>
      </c>
      <c r="AU1357" s="148" t="s">
        <v>78</v>
      </c>
      <c r="AV1357" s="13" t="s">
        <v>80</v>
      </c>
      <c r="AW1357" s="13" t="s">
        <v>33</v>
      </c>
      <c r="AX1357" s="13" t="s">
        <v>73</v>
      </c>
      <c r="AY1357" s="148" t="s">
        <v>153</v>
      </c>
    </row>
    <row r="1358" spans="2:65" s="12" customFormat="1">
      <c r="B1358" s="140"/>
      <c r="D1358" s="141" t="s">
        <v>165</v>
      </c>
      <c r="E1358" s="142" t="s">
        <v>19</v>
      </c>
      <c r="F1358" s="143" t="s">
        <v>2276</v>
      </c>
      <c r="H1358" s="142" t="s">
        <v>19</v>
      </c>
      <c r="I1358" s="144"/>
      <c r="L1358" s="140"/>
      <c r="M1358" s="145"/>
      <c r="T1358" s="146"/>
      <c r="AT1358" s="142" t="s">
        <v>165</v>
      </c>
      <c r="AU1358" s="142" t="s">
        <v>78</v>
      </c>
      <c r="AV1358" s="12" t="s">
        <v>78</v>
      </c>
      <c r="AW1358" s="12" t="s">
        <v>33</v>
      </c>
      <c r="AX1358" s="12" t="s">
        <v>73</v>
      </c>
      <c r="AY1358" s="142" t="s">
        <v>153</v>
      </c>
    </row>
    <row r="1359" spans="2:65" s="13" customFormat="1">
      <c r="B1359" s="147"/>
      <c r="D1359" s="141" t="s">
        <v>165</v>
      </c>
      <c r="E1359" s="148" t="s">
        <v>19</v>
      </c>
      <c r="F1359" s="149" t="s">
        <v>2277</v>
      </c>
      <c r="H1359" s="150">
        <v>73.885000000000005</v>
      </c>
      <c r="I1359" s="151"/>
      <c r="L1359" s="147"/>
      <c r="M1359" s="152"/>
      <c r="T1359" s="153"/>
      <c r="AT1359" s="148" t="s">
        <v>165</v>
      </c>
      <c r="AU1359" s="148" t="s">
        <v>78</v>
      </c>
      <c r="AV1359" s="13" t="s">
        <v>80</v>
      </c>
      <c r="AW1359" s="13" t="s">
        <v>33</v>
      </c>
      <c r="AX1359" s="13" t="s">
        <v>73</v>
      </c>
      <c r="AY1359" s="148" t="s">
        <v>153</v>
      </c>
    </row>
    <row r="1360" spans="2:65" s="14" customFormat="1">
      <c r="B1360" s="154"/>
      <c r="D1360" s="141" t="s">
        <v>165</v>
      </c>
      <c r="E1360" s="155" t="s">
        <v>19</v>
      </c>
      <c r="F1360" s="156" t="s">
        <v>182</v>
      </c>
      <c r="H1360" s="157">
        <v>154.13</v>
      </c>
      <c r="I1360" s="158"/>
      <c r="L1360" s="154"/>
      <c r="M1360" s="159"/>
      <c r="T1360" s="160"/>
      <c r="AT1360" s="155" t="s">
        <v>165</v>
      </c>
      <c r="AU1360" s="155" t="s">
        <v>78</v>
      </c>
      <c r="AV1360" s="14" t="s">
        <v>161</v>
      </c>
      <c r="AW1360" s="14" t="s">
        <v>33</v>
      </c>
      <c r="AX1360" s="14" t="s">
        <v>78</v>
      </c>
      <c r="AY1360" s="155" t="s">
        <v>153</v>
      </c>
    </row>
    <row r="1361" spans="2:65" s="1" customFormat="1" ht="16.5" customHeight="1">
      <c r="B1361" s="33"/>
      <c r="C1361" s="161" t="s">
        <v>2278</v>
      </c>
      <c r="D1361" s="161" t="s">
        <v>347</v>
      </c>
      <c r="E1361" s="162" t="s">
        <v>2279</v>
      </c>
      <c r="F1361" s="163" t="s">
        <v>2280</v>
      </c>
      <c r="G1361" s="164" t="s">
        <v>170</v>
      </c>
      <c r="H1361" s="165">
        <v>161.83699999999999</v>
      </c>
      <c r="I1361" s="166"/>
      <c r="J1361" s="167">
        <f>ROUND(I1361*H1361,2)</f>
        <v>0</v>
      </c>
      <c r="K1361" s="163" t="s">
        <v>160</v>
      </c>
      <c r="L1361" s="168"/>
      <c r="M1361" s="169" t="s">
        <v>19</v>
      </c>
      <c r="N1361" s="170" t="s">
        <v>44</v>
      </c>
      <c r="P1361" s="132">
        <f>O1361*H1361</f>
        <v>0</v>
      </c>
      <c r="Q1361" s="132">
        <v>2.0000000000000002E-5</v>
      </c>
      <c r="R1361" s="132">
        <f>Q1361*H1361</f>
        <v>3.2367400000000001E-3</v>
      </c>
      <c r="S1361" s="132">
        <v>0</v>
      </c>
      <c r="T1361" s="133">
        <f>S1361*H1361</f>
        <v>0</v>
      </c>
      <c r="AR1361" s="134" t="s">
        <v>382</v>
      </c>
      <c r="AT1361" s="134" t="s">
        <v>347</v>
      </c>
      <c r="AU1361" s="134" t="s">
        <v>78</v>
      </c>
      <c r="AY1361" s="18" t="s">
        <v>153</v>
      </c>
      <c r="BE1361" s="135">
        <f>IF(N1361="základní",J1361,0)</f>
        <v>0</v>
      </c>
      <c r="BF1361" s="135">
        <f>IF(N1361="snížená",J1361,0)</f>
        <v>0</v>
      </c>
      <c r="BG1361" s="135">
        <f>IF(N1361="zákl. přenesená",J1361,0)</f>
        <v>0</v>
      </c>
      <c r="BH1361" s="135">
        <f>IF(N1361="sníž. přenesená",J1361,0)</f>
        <v>0</v>
      </c>
      <c r="BI1361" s="135">
        <f>IF(N1361="nulová",J1361,0)</f>
        <v>0</v>
      </c>
      <c r="BJ1361" s="18" t="s">
        <v>78</v>
      </c>
      <c r="BK1361" s="135">
        <f>ROUND(I1361*H1361,2)</f>
        <v>0</v>
      </c>
      <c r="BL1361" s="18" t="s">
        <v>272</v>
      </c>
      <c r="BM1361" s="134" t="s">
        <v>2281</v>
      </c>
    </row>
    <row r="1362" spans="2:65" s="13" customFormat="1">
      <c r="B1362" s="147"/>
      <c r="D1362" s="141" t="s">
        <v>165</v>
      </c>
      <c r="F1362" s="149" t="s">
        <v>2282</v>
      </c>
      <c r="H1362" s="150">
        <v>161.83699999999999</v>
      </c>
      <c r="I1362" s="151"/>
      <c r="L1362" s="147"/>
      <c r="M1362" s="152"/>
      <c r="T1362" s="153"/>
      <c r="AT1362" s="148" t="s">
        <v>165</v>
      </c>
      <c r="AU1362" s="148" t="s">
        <v>78</v>
      </c>
      <c r="AV1362" s="13" t="s">
        <v>80</v>
      </c>
      <c r="AW1362" s="13" t="s">
        <v>4</v>
      </c>
      <c r="AX1362" s="13" t="s">
        <v>78</v>
      </c>
      <c r="AY1362" s="148" t="s">
        <v>153</v>
      </c>
    </row>
    <row r="1363" spans="2:65" s="1" customFormat="1" ht="33" customHeight="1">
      <c r="B1363" s="33"/>
      <c r="C1363" s="123" t="s">
        <v>2283</v>
      </c>
      <c r="D1363" s="123" t="s">
        <v>156</v>
      </c>
      <c r="E1363" s="124" t="s">
        <v>2284</v>
      </c>
      <c r="F1363" s="125" t="s">
        <v>2285</v>
      </c>
      <c r="G1363" s="126" t="s">
        <v>170</v>
      </c>
      <c r="H1363" s="127">
        <v>620.27800000000002</v>
      </c>
      <c r="I1363" s="128"/>
      <c r="J1363" s="129">
        <f>ROUND(I1363*H1363,2)</f>
        <v>0</v>
      </c>
      <c r="K1363" s="125" t="s">
        <v>160</v>
      </c>
      <c r="L1363" s="33"/>
      <c r="M1363" s="130" t="s">
        <v>19</v>
      </c>
      <c r="N1363" s="131" t="s">
        <v>44</v>
      </c>
      <c r="P1363" s="132">
        <f>O1363*H1363</f>
        <v>0</v>
      </c>
      <c r="Q1363" s="132">
        <v>2.1000000000000001E-4</v>
      </c>
      <c r="R1363" s="132">
        <f>Q1363*H1363</f>
        <v>0.13025838000000001</v>
      </c>
      <c r="S1363" s="132">
        <v>0</v>
      </c>
      <c r="T1363" s="133">
        <f>S1363*H1363</f>
        <v>0</v>
      </c>
      <c r="AR1363" s="134" t="s">
        <v>272</v>
      </c>
      <c r="AT1363" s="134" t="s">
        <v>156</v>
      </c>
      <c r="AU1363" s="134" t="s">
        <v>78</v>
      </c>
      <c r="AY1363" s="18" t="s">
        <v>153</v>
      </c>
      <c r="BE1363" s="135">
        <f>IF(N1363="základní",J1363,0)</f>
        <v>0</v>
      </c>
      <c r="BF1363" s="135">
        <f>IF(N1363="snížená",J1363,0)</f>
        <v>0</v>
      </c>
      <c r="BG1363" s="135">
        <f>IF(N1363="zákl. přenesená",J1363,0)</f>
        <v>0</v>
      </c>
      <c r="BH1363" s="135">
        <f>IF(N1363="sníž. přenesená",J1363,0)</f>
        <v>0</v>
      </c>
      <c r="BI1363" s="135">
        <f>IF(N1363="nulová",J1363,0)</f>
        <v>0</v>
      </c>
      <c r="BJ1363" s="18" t="s">
        <v>78</v>
      </c>
      <c r="BK1363" s="135">
        <f>ROUND(I1363*H1363,2)</f>
        <v>0</v>
      </c>
      <c r="BL1363" s="18" t="s">
        <v>272</v>
      </c>
      <c r="BM1363" s="134" t="s">
        <v>2286</v>
      </c>
    </row>
    <row r="1364" spans="2:65" s="1" customFormat="1">
      <c r="B1364" s="33"/>
      <c r="D1364" s="136" t="s">
        <v>163</v>
      </c>
      <c r="F1364" s="137" t="s">
        <v>2287</v>
      </c>
      <c r="I1364" s="138"/>
      <c r="L1364" s="33"/>
      <c r="M1364" s="139"/>
      <c r="T1364" s="54"/>
      <c r="AT1364" s="18" t="s">
        <v>163</v>
      </c>
      <c r="AU1364" s="18" t="s">
        <v>78</v>
      </c>
    </row>
    <row r="1365" spans="2:65" s="13" customFormat="1">
      <c r="B1365" s="147"/>
      <c r="D1365" s="141" t="s">
        <v>165</v>
      </c>
      <c r="E1365" s="148" t="s">
        <v>19</v>
      </c>
      <c r="F1365" s="149" t="s">
        <v>2288</v>
      </c>
      <c r="H1365" s="150">
        <v>583.85599999999999</v>
      </c>
      <c r="I1365" s="151"/>
      <c r="L1365" s="147"/>
      <c r="M1365" s="152"/>
      <c r="T1365" s="153"/>
      <c r="AT1365" s="148" t="s">
        <v>165</v>
      </c>
      <c r="AU1365" s="148" t="s">
        <v>78</v>
      </c>
      <c r="AV1365" s="13" t="s">
        <v>80</v>
      </c>
      <c r="AW1365" s="13" t="s">
        <v>33</v>
      </c>
      <c r="AX1365" s="13" t="s">
        <v>73</v>
      </c>
      <c r="AY1365" s="148" t="s">
        <v>153</v>
      </c>
    </row>
    <row r="1366" spans="2:65" s="13" customFormat="1">
      <c r="B1366" s="147"/>
      <c r="D1366" s="141" t="s">
        <v>165</v>
      </c>
      <c r="E1366" s="148" t="s">
        <v>19</v>
      </c>
      <c r="F1366" s="149" t="s">
        <v>2289</v>
      </c>
      <c r="H1366" s="150">
        <v>36.421999999999997</v>
      </c>
      <c r="I1366" s="151"/>
      <c r="L1366" s="147"/>
      <c r="M1366" s="152"/>
      <c r="T1366" s="153"/>
      <c r="AT1366" s="148" t="s">
        <v>165</v>
      </c>
      <c r="AU1366" s="148" t="s">
        <v>78</v>
      </c>
      <c r="AV1366" s="13" t="s">
        <v>80</v>
      </c>
      <c r="AW1366" s="13" t="s">
        <v>33</v>
      </c>
      <c r="AX1366" s="13" t="s">
        <v>73</v>
      </c>
      <c r="AY1366" s="148" t="s">
        <v>153</v>
      </c>
    </row>
    <row r="1367" spans="2:65" s="14" customFormat="1">
      <c r="B1367" s="154"/>
      <c r="D1367" s="141" t="s">
        <v>165</v>
      </c>
      <c r="E1367" s="155" t="s">
        <v>19</v>
      </c>
      <c r="F1367" s="156" t="s">
        <v>182</v>
      </c>
      <c r="H1367" s="157">
        <v>620.27800000000002</v>
      </c>
      <c r="I1367" s="158"/>
      <c r="L1367" s="154"/>
      <c r="M1367" s="159"/>
      <c r="T1367" s="160"/>
      <c r="AT1367" s="155" t="s">
        <v>165</v>
      </c>
      <c r="AU1367" s="155" t="s">
        <v>78</v>
      </c>
      <c r="AV1367" s="14" t="s">
        <v>161</v>
      </c>
      <c r="AW1367" s="14" t="s">
        <v>33</v>
      </c>
      <c r="AX1367" s="14" t="s">
        <v>78</v>
      </c>
      <c r="AY1367" s="155" t="s">
        <v>153</v>
      </c>
    </row>
    <row r="1368" spans="2:65" s="1" customFormat="1" ht="37.950000000000003" customHeight="1">
      <c r="B1368" s="33"/>
      <c r="C1368" s="123" t="s">
        <v>2290</v>
      </c>
      <c r="D1368" s="123" t="s">
        <v>156</v>
      </c>
      <c r="E1368" s="124" t="s">
        <v>2291</v>
      </c>
      <c r="F1368" s="125" t="s">
        <v>2292</v>
      </c>
      <c r="G1368" s="126" t="s">
        <v>170</v>
      </c>
      <c r="H1368" s="127">
        <v>620.27800000000002</v>
      </c>
      <c r="I1368" s="128"/>
      <c r="J1368" s="129">
        <f>ROUND(I1368*H1368,2)</f>
        <v>0</v>
      </c>
      <c r="K1368" s="125" t="s">
        <v>160</v>
      </c>
      <c r="L1368" s="33"/>
      <c r="M1368" s="130" t="s">
        <v>19</v>
      </c>
      <c r="N1368" s="131" t="s">
        <v>44</v>
      </c>
      <c r="P1368" s="132">
        <f>O1368*H1368</f>
        <v>0</v>
      </c>
      <c r="Q1368" s="132">
        <v>2.9999999999999997E-4</v>
      </c>
      <c r="R1368" s="132">
        <f>Q1368*H1368</f>
        <v>0.18608339999999998</v>
      </c>
      <c r="S1368" s="132">
        <v>0</v>
      </c>
      <c r="T1368" s="133">
        <f>S1368*H1368</f>
        <v>0</v>
      </c>
      <c r="AR1368" s="134" t="s">
        <v>272</v>
      </c>
      <c r="AT1368" s="134" t="s">
        <v>156</v>
      </c>
      <c r="AU1368" s="134" t="s">
        <v>78</v>
      </c>
      <c r="AY1368" s="18" t="s">
        <v>153</v>
      </c>
      <c r="BE1368" s="135">
        <f>IF(N1368="základní",J1368,0)</f>
        <v>0</v>
      </c>
      <c r="BF1368" s="135">
        <f>IF(N1368="snížená",J1368,0)</f>
        <v>0</v>
      </c>
      <c r="BG1368" s="135">
        <f>IF(N1368="zákl. přenesená",J1368,0)</f>
        <v>0</v>
      </c>
      <c r="BH1368" s="135">
        <f>IF(N1368="sníž. přenesená",J1368,0)</f>
        <v>0</v>
      </c>
      <c r="BI1368" s="135">
        <f>IF(N1368="nulová",J1368,0)</f>
        <v>0</v>
      </c>
      <c r="BJ1368" s="18" t="s">
        <v>78</v>
      </c>
      <c r="BK1368" s="135">
        <f>ROUND(I1368*H1368,2)</f>
        <v>0</v>
      </c>
      <c r="BL1368" s="18" t="s">
        <v>272</v>
      </c>
      <c r="BM1368" s="134" t="s">
        <v>2293</v>
      </c>
    </row>
    <row r="1369" spans="2:65" s="1" customFormat="1">
      <c r="B1369" s="33"/>
      <c r="D1369" s="136" t="s">
        <v>163</v>
      </c>
      <c r="F1369" s="137" t="s">
        <v>2294</v>
      </c>
      <c r="I1369" s="138"/>
      <c r="L1369" s="33"/>
      <c r="M1369" s="139"/>
      <c r="T1369" s="54"/>
      <c r="AT1369" s="18" t="s">
        <v>163</v>
      </c>
      <c r="AU1369" s="18" t="s">
        <v>78</v>
      </c>
    </row>
    <row r="1370" spans="2:65" s="12" customFormat="1">
      <c r="B1370" s="140"/>
      <c r="D1370" s="141" t="s">
        <v>165</v>
      </c>
      <c r="E1370" s="142" t="s">
        <v>19</v>
      </c>
      <c r="F1370" s="143" t="s">
        <v>2295</v>
      </c>
      <c r="H1370" s="142" t="s">
        <v>19</v>
      </c>
      <c r="I1370" s="144"/>
      <c r="L1370" s="140"/>
      <c r="M1370" s="145"/>
      <c r="T1370" s="146"/>
      <c r="AT1370" s="142" t="s">
        <v>165</v>
      </c>
      <c r="AU1370" s="142" t="s">
        <v>78</v>
      </c>
      <c r="AV1370" s="12" t="s">
        <v>78</v>
      </c>
      <c r="AW1370" s="12" t="s">
        <v>33</v>
      </c>
      <c r="AX1370" s="12" t="s">
        <v>73</v>
      </c>
      <c r="AY1370" s="142" t="s">
        <v>153</v>
      </c>
    </row>
    <row r="1371" spans="2:65" s="13" customFormat="1">
      <c r="B1371" s="147"/>
      <c r="D1371" s="141" t="s">
        <v>165</v>
      </c>
      <c r="E1371" s="148" t="s">
        <v>19</v>
      </c>
      <c r="F1371" s="149" t="s">
        <v>2296</v>
      </c>
      <c r="H1371" s="150">
        <v>324.39999999999998</v>
      </c>
      <c r="I1371" s="151"/>
      <c r="L1371" s="147"/>
      <c r="M1371" s="152"/>
      <c r="T1371" s="153"/>
      <c r="AT1371" s="148" t="s">
        <v>165</v>
      </c>
      <c r="AU1371" s="148" t="s">
        <v>78</v>
      </c>
      <c r="AV1371" s="13" t="s">
        <v>80</v>
      </c>
      <c r="AW1371" s="13" t="s">
        <v>33</v>
      </c>
      <c r="AX1371" s="13" t="s">
        <v>73</v>
      </c>
      <c r="AY1371" s="148" t="s">
        <v>153</v>
      </c>
    </row>
    <row r="1372" spans="2:65" s="15" customFormat="1">
      <c r="B1372" s="172"/>
      <c r="D1372" s="141" t="s">
        <v>165</v>
      </c>
      <c r="E1372" s="173" t="s">
        <v>19</v>
      </c>
      <c r="F1372" s="174" t="s">
        <v>2072</v>
      </c>
      <c r="H1372" s="175">
        <v>324.39999999999998</v>
      </c>
      <c r="I1372" s="176"/>
      <c r="L1372" s="172"/>
      <c r="M1372" s="177"/>
      <c r="T1372" s="178"/>
      <c r="AT1372" s="173" t="s">
        <v>165</v>
      </c>
      <c r="AU1372" s="173" t="s">
        <v>78</v>
      </c>
      <c r="AV1372" s="15" t="s">
        <v>154</v>
      </c>
      <c r="AW1372" s="15" t="s">
        <v>33</v>
      </c>
      <c r="AX1372" s="15" t="s">
        <v>73</v>
      </c>
      <c r="AY1372" s="173" t="s">
        <v>153</v>
      </c>
    </row>
    <row r="1373" spans="2:65" s="12" customFormat="1">
      <c r="B1373" s="140"/>
      <c r="D1373" s="141" t="s">
        <v>165</v>
      </c>
      <c r="E1373" s="142" t="s">
        <v>19</v>
      </c>
      <c r="F1373" s="143" t="s">
        <v>2297</v>
      </c>
      <c r="H1373" s="142" t="s">
        <v>19</v>
      </c>
      <c r="I1373" s="144"/>
      <c r="L1373" s="140"/>
      <c r="M1373" s="145"/>
      <c r="T1373" s="146"/>
      <c r="AT1373" s="142" t="s">
        <v>165</v>
      </c>
      <c r="AU1373" s="142" t="s">
        <v>78</v>
      </c>
      <c r="AV1373" s="12" t="s">
        <v>78</v>
      </c>
      <c r="AW1373" s="12" t="s">
        <v>33</v>
      </c>
      <c r="AX1373" s="12" t="s">
        <v>73</v>
      </c>
      <c r="AY1373" s="142" t="s">
        <v>153</v>
      </c>
    </row>
    <row r="1374" spans="2:65" s="13" customFormat="1">
      <c r="B1374" s="147"/>
      <c r="D1374" s="141" t="s">
        <v>165</v>
      </c>
      <c r="E1374" s="148" t="s">
        <v>19</v>
      </c>
      <c r="F1374" s="149" t="s">
        <v>2298</v>
      </c>
      <c r="H1374" s="150">
        <v>259.45600000000002</v>
      </c>
      <c r="I1374" s="151"/>
      <c r="L1374" s="147"/>
      <c r="M1374" s="152"/>
      <c r="T1374" s="153"/>
      <c r="AT1374" s="148" t="s">
        <v>165</v>
      </c>
      <c r="AU1374" s="148" t="s">
        <v>78</v>
      </c>
      <c r="AV1374" s="13" t="s">
        <v>80</v>
      </c>
      <c r="AW1374" s="13" t="s">
        <v>33</v>
      </c>
      <c r="AX1374" s="13" t="s">
        <v>73</v>
      </c>
      <c r="AY1374" s="148" t="s">
        <v>153</v>
      </c>
    </row>
    <row r="1375" spans="2:65" s="15" customFormat="1">
      <c r="B1375" s="172"/>
      <c r="D1375" s="141" t="s">
        <v>165</v>
      </c>
      <c r="E1375" s="173" t="s">
        <v>19</v>
      </c>
      <c r="F1375" s="174" t="s">
        <v>2072</v>
      </c>
      <c r="H1375" s="175">
        <v>259.45600000000002</v>
      </c>
      <c r="I1375" s="176"/>
      <c r="L1375" s="172"/>
      <c r="M1375" s="177"/>
      <c r="T1375" s="178"/>
      <c r="AT1375" s="173" t="s">
        <v>165</v>
      </c>
      <c r="AU1375" s="173" t="s">
        <v>78</v>
      </c>
      <c r="AV1375" s="15" t="s">
        <v>154</v>
      </c>
      <c r="AW1375" s="15" t="s">
        <v>33</v>
      </c>
      <c r="AX1375" s="15" t="s">
        <v>73</v>
      </c>
      <c r="AY1375" s="173" t="s">
        <v>153</v>
      </c>
    </row>
    <row r="1376" spans="2:65" s="12" customFormat="1">
      <c r="B1376" s="140"/>
      <c r="D1376" s="141" t="s">
        <v>165</v>
      </c>
      <c r="E1376" s="142" t="s">
        <v>19</v>
      </c>
      <c r="F1376" s="143" t="s">
        <v>2299</v>
      </c>
      <c r="H1376" s="142" t="s">
        <v>19</v>
      </c>
      <c r="I1376" s="144"/>
      <c r="L1376" s="140"/>
      <c r="M1376" s="145"/>
      <c r="T1376" s="146"/>
      <c r="AT1376" s="142" t="s">
        <v>165</v>
      </c>
      <c r="AU1376" s="142" t="s">
        <v>78</v>
      </c>
      <c r="AV1376" s="12" t="s">
        <v>78</v>
      </c>
      <c r="AW1376" s="12" t="s">
        <v>33</v>
      </c>
      <c r="AX1376" s="12" t="s">
        <v>73</v>
      </c>
      <c r="AY1376" s="142" t="s">
        <v>153</v>
      </c>
    </row>
    <row r="1377" spans="2:65" s="13" customFormat="1">
      <c r="B1377" s="147"/>
      <c r="D1377" s="141" t="s">
        <v>165</v>
      </c>
      <c r="E1377" s="148" t="s">
        <v>19</v>
      </c>
      <c r="F1377" s="149" t="s">
        <v>2300</v>
      </c>
      <c r="H1377" s="150">
        <v>36.421999999999997</v>
      </c>
      <c r="I1377" s="151"/>
      <c r="L1377" s="147"/>
      <c r="M1377" s="152"/>
      <c r="T1377" s="153"/>
      <c r="AT1377" s="148" t="s">
        <v>165</v>
      </c>
      <c r="AU1377" s="148" t="s">
        <v>78</v>
      </c>
      <c r="AV1377" s="13" t="s">
        <v>80</v>
      </c>
      <c r="AW1377" s="13" t="s">
        <v>33</v>
      </c>
      <c r="AX1377" s="13" t="s">
        <v>73</v>
      </c>
      <c r="AY1377" s="148" t="s">
        <v>153</v>
      </c>
    </row>
    <row r="1378" spans="2:65" s="15" customFormat="1">
      <c r="B1378" s="172"/>
      <c r="D1378" s="141" t="s">
        <v>165</v>
      </c>
      <c r="E1378" s="173" t="s">
        <v>19</v>
      </c>
      <c r="F1378" s="174" t="s">
        <v>2072</v>
      </c>
      <c r="H1378" s="175">
        <v>36.421999999999997</v>
      </c>
      <c r="I1378" s="176"/>
      <c r="L1378" s="172"/>
      <c r="M1378" s="177"/>
      <c r="T1378" s="178"/>
      <c r="AT1378" s="173" t="s">
        <v>165</v>
      </c>
      <c r="AU1378" s="173" t="s">
        <v>78</v>
      </c>
      <c r="AV1378" s="15" t="s">
        <v>154</v>
      </c>
      <c r="AW1378" s="15" t="s">
        <v>33</v>
      </c>
      <c r="AX1378" s="15" t="s">
        <v>73</v>
      </c>
      <c r="AY1378" s="173" t="s">
        <v>153</v>
      </c>
    </row>
    <row r="1379" spans="2:65" s="14" customFormat="1">
      <c r="B1379" s="154"/>
      <c r="D1379" s="141" t="s">
        <v>165</v>
      </c>
      <c r="E1379" s="155" t="s">
        <v>19</v>
      </c>
      <c r="F1379" s="156" t="s">
        <v>182</v>
      </c>
      <c r="H1379" s="157">
        <v>620.27800000000002</v>
      </c>
      <c r="I1379" s="158"/>
      <c r="L1379" s="154"/>
      <c r="M1379" s="159"/>
      <c r="T1379" s="160"/>
      <c r="AT1379" s="155" t="s">
        <v>165</v>
      </c>
      <c r="AU1379" s="155" t="s">
        <v>78</v>
      </c>
      <c r="AV1379" s="14" t="s">
        <v>161</v>
      </c>
      <c r="AW1379" s="14" t="s">
        <v>33</v>
      </c>
      <c r="AX1379" s="14" t="s">
        <v>78</v>
      </c>
      <c r="AY1379" s="155" t="s">
        <v>153</v>
      </c>
    </row>
    <row r="1380" spans="2:65" s="11" customFormat="1" ht="25.95" customHeight="1">
      <c r="B1380" s="111"/>
      <c r="D1380" s="112" t="s">
        <v>72</v>
      </c>
      <c r="E1380" s="113" t="s">
        <v>2301</v>
      </c>
      <c r="F1380" s="113" t="s">
        <v>2302</v>
      </c>
      <c r="I1380" s="114"/>
      <c r="J1380" s="115">
        <f>BK1380</f>
        <v>0</v>
      </c>
      <c r="L1380" s="111"/>
      <c r="M1380" s="116"/>
      <c r="P1380" s="117">
        <f>SUM(P1381:P1393)</f>
        <v>0</v>
      </c>
      <c r="R1380" s="117">
        <f>SUM(R1381:R1393)</f>
        <v>3.2895069999999998E-2</v>
      </c>
      <c r="T1380" s="118">
        <f>SUM(T1381:T1393)</f>
        <v>1.847E-2</v>
      </c>
      <c r="AR1380" s="112" t="s">
        <v>80</v>
      </c>
      <c r="AT1380" s="119" t="s">
        <v>72</v>
      </c>
      <c r="AU1380" s="119" t="s">
        <v>73</v>
      </c>
      <c r="AY1380" s="112" t="s">
        <v>153</v>
      </c>
      <c r="BK1380" s="120">
        <f>SUM(BK1381:BK1393)</f>
        <v>0</v>
      </c>
    </row>
    <row r="1381" spans="2:65" s="1" customFormat="1" ht="21.75" customHeight="1">
      <c r="B1381" s="33"/>
      <c r="C1381" s="123" t="s">
        <v>2303</v>
      </c>
      <c r="D1381" s="123" t="s">
        <v>156</v>
      </c>
      <c r="E1381" s="124" t="s">
        <v>2304</v>
      </c>
      <c r="F1381" s="125" t="s">
        <v>2305</v>
      </c>
      <c r="G1381" s="126" t="s">
        <v>170</v>
      </c>
      <c r="H1381" s="127">
        <v>1.847</v>
      </c>
      <c r="I1381" s="128"/>
      <c r="J1381" s="129">
        <f>ROUND(I1381*H1381,2)</f>
        <v>0</v>
      </c>
      <c r="K1381" s="125" t="s">
        <v>160</v>
      </c>
      <c r="L1381" s="33"/>
      <c r="M1381" s="130" t="s">
        <v>19</v>
      </c>
      <c r="N1381" s="131" t="s">
        <v>44</v>
      </c>
      <c r="P1381" s="132">
        <f>O1381*H1381</f>
        <v>0</v>
      </c>
      <c r="Q1381" s="132">
        <v>0</v>
      </c>
      <c r="R1381" s="132">
        <f>Q1381*H1381</f>
        <v>0</v>
      </c>
      <c r="S1381" s="132">
        <v>0.01</v>
      </c>
      <c r="T1381" s="133">
        <f>S1381*H1381</f>
        <v>1.847E-2</v>
      </c>
      <c r="AR1381" s="134" t="s">
        <v>272</v>
      </c>
      <c r="AT1381" s="134" t="s">
        <v>156</v>
      </c>
      <c r="AU1381" s="134" t="s">
        <v>78</v>
      </c>
      <c r="AY1381" s="18" t="s">
        <v>153</v>
      </c>
      <c r="BE1381" s="135">
        <f>IF(N1381="základní",J1381,0)</f>
        <v>0</v>
      </c>
      <c r="BF1381" s="135">
        <f>IF(N1381="snížená",J1381,0)</f>
        <v>0</v>
      </c>
      <c r="BG1381" s="135">
        <f>IF(N1381="zákl. přenesená",J1381,0)</f>
        <v>0</v>
      </c>
      <c r="BH1381" s="135">
        <f>IF(N1381="sníž. přenesená",J1381,0)</f>
        <v>0</v>
      </c>
      <c r="BI1381" s="135">
        <f>IF(N1381="nulová",J1381,0)</f>
        <v>0</v>
      </c>
      <c r="BJ1381" s="18" t="s">
        <v>78</v>
      </c>
      <c r="BK1381" s="135">
        <f>ROUND(I1381*H1381,2)</f>
        <v>0</v>
      </c>
      <c r="BL1381" s="18" t="s">
        <v>272</v>
      </c>
      <c r="BM1381" s="134" t="s">
        <v>2306</v>
      </c>
    </row>
    <row r="1382" spans="2:65" s="1" customFormat="1">
      <c r="B1382" s="33"/>
      <c r="D1382" s="136" t="s">
        <v>163</v>
      </c>
      <c r="F1382" s="137" t="s">
        <v>2307</v>
      </c>
      <c r="I1382" s="138"/>
      <c r="L1382" s="33"/>
      <c r="M1382" s="139"/>
      <c r="T1382" s="54"/>
      <c r="AT1382" s="18" t="s">
        <v>163</v>
      </c>
      <c r="AU1382" s="18" t="s">
        <v>78</v>
      </c>
    </row>
    <row r="1383" spans="2:65" s="12" customFormat="1">
      <c r="B1383" s="140"/>
      <c r="D1383" s="141" t="s">
        <v>165</v>
      </c>
      <c r="E1383" s="142" t="s">
        <v>19</v>
      </c>
      <c r="F1383" s="143" t="s">
        <v>2308</v>
      </c>
      <c r="H1383" s="142" t="s">
        <v>19</v>
      </c>
      <c r="I1383" s="144"/>
      <c r="L1383" s="140"/>
      <c r="M1383" s="145"/>
      <c r="T1383" s="146"/>
      <c r="AT1383" s="142" t="s">
        <v>165</v>
      </c>
      <c r="AU1383" s="142" t="s">
        <v>78</v>
      </c>
      <c r="AV1383" s="12" t="s">
        <v>78</v>
      </c>
      <c r="AW1383" s="12" t="s">
        <v>33</v>
      </c>
      <c r="AX1383" s="12" t="s">
        <v>73</v>
      </c>
      <c r="AY1383" s="142" t="s">
        <v>153</v>
      </c>
    </row>
    <row r="1384" spans="2:65" s="13" customFormat="1" ht="20.399999999999999">
      <c r="B1384" s="147"/>
      <c r="D1384" s="141" t="s">
        <v>165</v>
      </c>
      <c r="E1384" s="148" t="s">
        <v>19</v>
      </c>
      <c r="F1384" s="149" t="s">
        <v>2309</v>
      </c>
      <c r="H1384" s="150">
        <v>1.847</v>
      </c>
      <c r="I1384" s="151"/>
      <c r="L1384" s="147"/>
      <c r="M1384" s="152"/>
      <c r="T1384" s="153"/>
      <c r="AT1384" s="148" t="s">
        <v>165</v>
      </c>
      <c r="AU1384" s="148" t="s">
        <v>78</v>
      </c>
      <c r="AV1384" s="13" t="s">
        <v>80</v>
      </c>
      <c r="AW1384" s="13" t="s">
        <v>33</v>
      </c>
      <c r="AX1384" s="13" t="s">
        <v>78</v>
      </c>
      <c r="AY1384" s="148" t="s">
        <v>153</v>
      </c>
    </row>
    <row r="1385" spans="2:65" s="1" customFormat="1" ht="55.5" customHeight="1">
      <c r="B1385" s="33"/>
      <c r="C1385" s="123" t="s">
        <v>2310</v>
      </c>
      <c r="D1385" s="123" t="s">
        <v>156</v>
      </c>
      <c r="E1385" s="124" t="s">
        <v>2311</v>
      </c>
      <c r="F1385" s="125" t="s">
        <v>2312</v>
      </c>
      <c r="G1385" s="126" t="s">
        <v>170</v>
      </c>
      <c r="H1385" s="127">
        <v>1.847</v>
      </c>
      <c r="I1385" s="128"/>
      <c r="J1385" s="129">
        <f>ROUND(I1385*H1385,2)</f>
        <v>0</v>
      </c>
      <c r="K1385" s="125" t="s">
        <v>160</v>
      </c>
      <c r="L1385" s="33"/>
      <c r="M1385" s="130" t="s">
        <v>19</v>
      </c>
      <c r="N1385" s="131" t="s">
        <v>44</v>
      </c>
      <c r="P1385" s="132">
        <f>O1385*H1385</f>
        <v>0</v>
      </c>
      <c r="Q1385" s="132">
        <v>7.8100000000000001E-3</v>
      </c>
      <c r="R1385" s="132">
        <f>Q1385*H1385</f>
        <v>1.442507E-2</v>
      </c>
      <c r="S1385" s="132">
        <v>0</v>
      </c>
      <c r="T1385" s="133">
        <f>S1385*H1385</f>
        <v>0</v>
      </c>
      <c r="AR1385" s="134" t="s">
        <v>272</v>
      </c>
      <c r="AT1385" s="134" t="s">
        <v>156</v>
      </c>
      <c r="AU1385" s="134" t="s">
        <v>78</v>
      </c>
      <c r="AY1385" s="18" t="s">
        <v>153</v>
      </c>
      <c r="BE1385" s="135">
        <f>IF(N1385="základní",J1385,0)</f>
        <v>0</v>
      </c>
      <c r="BF1385" s="135">
        <f>IF(N1385="snížená",J1385,0)</f>
        <v>0</v>
      </c>
      <c r="BG1385" s="135">
        <f>IF(N1385="zákl. přenesená",J1385,0)</f>
        <v>0</v>
      </c>
      <c r="BH1385" s="135">
        <f>IF(N1385="sníž. přenesená",J1385,0)</f>
        <v>0</v>
      </c>
      <c r="BI1385" s="135">
        <f>IF(N1385="nulová",J1385,0)</f>
        <v>0</v>
      </c>
      <c r="BJ1385" s="18" t="s">
        <v>78</v>
      </c>
      <c r="BK1385" s="135">
        <f>ROUND(I1385*H1385,2)</f>
        <v>0</v>
      </c>
      <c r="BL1385" s="18" t="s">
        <v>272</v>
      </c>
      <c r="BM1385" s="134" t="s">
        <v>2313</v>
      </c>
    </row>
    <row r="1386" spans="2:65" s="1" customFormat="1">
      <c r="B1386" s="33"/>
      <c r="D1386" s="136" t="s">
        <v>163</v>
      </c>
      <c r="F1386" s="137" t="s">
        <v>2314</v>
      </c>
      <c r="I1386" s="138"/>
      <c r="L1386" s="33"/>
      <c r="M1386" s="139"/>
      <c r="T1386" s="54"/>
      <c r="AT1386" s="18" t="s">
        <v>163</v>
      </c>
      <c r="AU1386" s="18" t="s">
        <v>78</v>
      </c>
    </row>
    <row r="1387" spans="2:65" s="12" customFormat="1">
      <c r="B1387" s="140"/>
      <c r="D1387" s="141" t="s">
        <v>165</v>
      </c>
      <c r="E1387" s="142" t="s">
        <v>19</v>
      </c>
      <c r="F1387" s="143" t="s">
        <v>2308</v>
      </c>
      <c r="H1387" s="142" t="s">
        <v>19</v>
      </c>
      <c r="I1387" s="144"/>
      <c r="L1387" s="140"/>
      <c r="M1387" s="145"/>
      <c r="T1387" s="146"/>
      <c r="AT1387" s="142" t="s">
        <v>165</v>
      </c>
      <c r="AU1387" s="142" t="s">
        <v>78</v>
      </c>
      <c r="AV1387" s="12" t="s">
        <v>78</v>
      </c>
      <c r="AW1387" s="12" t="s">
        <v>33</v>
      </c>
      <c r="AX1387" s="12" t="s">
        <v>73</v>
      </c>
      <c r="AY1387" s="142" t="s">
        <v>153</v>
      </c>
    </row>
    <row r="1388" spans="2:65" s="13" customFormat="1" ht="20.399999999999999">
      <c r="B1388" s="147"/>
      <c r="D1388" s="141" t="s">
        <v>165</v>
      </c>
      <c r="E1388" s="148" t="s">
        <v>19</v>
      </c>
      <c r="F1388" s="149" t="s">
        <v>2309</v>
      </c>
      <c r="H1388" s="150">
        <v>1.847</v>
      </c>
      <c r="I1388" s="151"/>
      <c r="L1388" s="147"/>
      <c r="M1388" s="152"/>
      <c r="T1388" s="153"/>
      <c r="AT1388" s="148" t="s">
        <v>165</v>
      </c>
      <c r="AU1388" s="148" t="s">
        <v>78</v>
      </c>
      <c r="AV1388" s="13" t="s">
        <v>80</v>
      </c>
      <c r="AW1388" s="13" t="s">
        <v>33</v>
      </c>
      <c r="AX1388" s="13" t="s">
        <v>78</v>
      </c>
      <c r="AY1388" s="148" t="s">
        <v>153</v>
      </c>
    </row>
    <row r="1389" spans="2:65" s="1" customFormat="1" ht="24.15" customHeight="1">
      <c r="B1389" s="33"/>
      <c r="C1389" s="161" t="s">
        <v>2315</v>
      </c>
      <c r="D1389" s="161" t="s">
        <v>347</v>
      </c>
      <c r="E1389" s="162" t="s">
        <v>2316</v>
      </c>
      <c r="F1389" s="163" t="s">
        <v>2317</v>
      </c>
      <c r="G1389" s="164" t="s">
        <v>170</v>
      </c>
      <c r="H1389" s="165">
        <v>1.847</v>
      </c>
      <c r="I1389" s="166"/>
      <c r="J1389" s="167">
        <f>ROUND(I1389*H1389,2)</f>
        <v>0</v>
      </c>
      <c r="K1389" s="163" t="s">
        <v>19</v>
      </c>
      <c r="L1389" s="168"/>
      <c r="M1389" s="169" t="s">
        <v>19</v>
      </c>
      <c r="N1389" s="170" t="s">
        <v>44</v>
      </c>
      <c r="P1389" s="132">
        <f>O1389*H1389</f>
        <v>0</v>
      </c>
      <c r="Q1389" s="132">
        <v>0.01</v>
      </c>
      <c r="R1389" s="132">
        <f>Q1389*H1389</f>
        <v>1.847E-2</v>
      </c>
      <c r="S1389" s="132">
        <v>0</v>
      </c>
      <c r="T1389" s="133">
        <f>S1389*H1389</f>
        <v>0</v>
      </c>
      <c r="AR1389" s="134" t="s">
        <v>382</v>
      </c>
      <c r="AT1389" s="134" t="s">
        <v>347</v>
      </c>
      <c r="AU1389" s="134" t="s">
        <v>78</v>
      </c>
      <c r="AY1389" s="18" t="s">
        <v>153</v>
      </c>
      <c r="BE1389" s="135">
        <f>IF(N1389="základní",J1389,0)</f>
        <v>0</v>
      </c>
      <c r="BF1389" s="135">
        <f>IF(N1389="snížená",J1389,0)</f>
        <v>0</v>
      </c>
      <c r="BG1389" s="135">
        <f>IF(N1389="zákl. přenesená",J1389,0)</f>
        <v>0</v>
      </c>
      <c r="BH1389" s="135">
        <f>IF(N1389="sníž. přenesená",J1389,0)</f>
        <v>0</v>
      </c>
      <c r="BI1389" s="135">
        <f>IF(N1389="nulová",J1389,0)</f>
        <v>0</v>
      </c>
      <c r="BJ1389" s="18" t="s">
        <v>78</v>
      </c>
      <c r="BK1389" s="135">
        <f>ROUND(I1389*H1389,2)</f>
        <v>0</v>
      </c>
      <c r="BL1389" s="18" t="s">
        <v>272</v>
      </c>
      <c r="BM1389" s="134" t="s">
        <v>2318</v>
      </c>
    </row>
    <row r="1390" spans="2:65" s="12" customFormat="1">
      <c r="B1390" s="140"/>
      <c r="D1390" s="141" t="s">
        <v>165</v>
      </c>
      <c r="E1390" s="142" t="s">
        <v>19</v>
      </c>
      <c r="F1390" s="143" t="s">
        <v>2319</v>
      </c>
      <c r="H1390" s="142" t="s">
        <v>19</v>
      </c>
      <c r="I1390" s="144"/>
      <c r="L1390" s="140"/>
      <c r="M1390" s="145"/>
      <c r="T1390" s="146"/>
      <c r="AT1390" s="142" t="s">
        <v>165</v>
      </c>
      <c r="AU1390" s="142" t="s">
        <v>78</v>
      </c>
      <c r="AV1390" s="12" t="s">
        <v>78</v>
      </c>
      <c r="AW1390" s="12" t="s">
        <v>33</v>
      </c>
      <c r="AX1390" s="12" t="s">
        <v>73</v>
      </c>
      <c r="AY1390" s="142" t="s">
        <v>153</v>
      </c>
    </row>
    <row r="1391" spans="2:65" s="13" customFormat="1">
      <c r="B1391" s="147"/>
      <c r="D1391" s="141" t="s">
        <v>165</v>
      </c>
      <c r="E1391" s="148" t="s">
        <v>19</v>
      </c>
      <c r="F1391" s="149" t="s">
        <v>2320</v>
      </c>
      <c r="H1391" s="150">
        <v>1.847</v>
      </c>
      <c r="I1391" s="151"/>
      <c r="L1391" s="147"/>
      <c r="M1391" s="152"/>
      <c r="T1391" s="153"/>
      <c r="AT1391" s="148" t="s">
        <v>165</v>
      </c>
      <c r="AU1391" s="148" t="s">
        <v>78</v>
      </c>
      <c r="AV1391" s="13" t="s">
        <v>80</v>
      </c>
      <c r="AW1391" s="13" t="s">
        <v>33</v>
      </c>
      <c r="AX1391" s="13" t="s">
        <v>78</v>
      </c>
      <c r="AY1391" s="148" t="s">
        <v>153</v>
      </c>
    </row>
    <row r="1392" spans="2:65" s="1" customFormat="1" ht="55.5" customHeight="1">
      <c r="B1392" s="33"/>
      <c r="C1392" s="123" t="s">
        <v>2321</v>
      </c>
      <c r="D1392" s="123" t="s">
        <v>156</v>
      </c>
      <c r="E1392" s="124" t="s">
        <v>2322</v>
      </c>
      <c r="F1392" s="125" t="s">
        <v>2323</v>
      </c>
      <c r="G1392" s="126" t="s">
        <v>1410</v>
      </c>
      <c r="H1392" s="171"/>
      <c r="I1392" s="128"/>
      <c r="J1392" s="129">
        <f>ROUND(I1392*H1392,2)</f>
        <v>0</v>
      </c>
      <c r="K1392" s="125" t="s">
        <v>160</v>
      </c>
      <c r="L1392" s="33"/>
      <c r="M1392" s="130" t="s">
        <v>19</v>
      </c>
      <c r="N1392" s="131" t="s">
        <v>44</v>
      </c>
      <c r="P1392" s="132">
        <f>O1392*H1392</f>
        <v>0</v>
      </c>
      <c r="Q1392" s="132">
        <v>0</v>
      </c>
      <c r="R1392" s="132">
        <f>Q1392*H1392</f>
        <v>0</v>
      </c>
      <c r="S1392" s="132">
        <v>0</v>
      </c>
      <c r="T1392" s="133">
        <f>S1392*H1392</f>
        <v>0</v>
      </c>
      <c r="AR1392" s="134" t="s">
        <v>272</v>
      </c>
      <c r="AT1392" s="134" t="s">
        <v>156</v>
      </c>
      <c r="AU1392" s="134" t="s">
        <v>78</v>
      </c>
      <c r="AY1392" s="18" t="s">
        <v>153</v>
      </c>
      <c r="BE1392" s="135">
        <f>IF(N1392="základní",J1392,0)</f>
        <v>0</v>
      </c>
      <c r="BF1392" s="135">
        <f>IF(N1392="snížená",J1392,0)</f>
        <v>0</v>
      </c>
      <c r="BG1392" s="135">
        <f>IF(N1392="zákl. přenesená",J1392,0)</f>
        <v>0</v>
      </c>
      <c r="BH1392" s="135">
        <f>IF(N1392="sníž. přenesená",J1392,0)</f>
        <v>0</v>
      </c>
      <c r="BI1392" s="135">
        <f>IF(N1392="nulová",J1392,0)</f>
        <v>0</v>
      </c>
      <c r="BJ1392" s="18" t="s">
        <v>78</v>
      </c>
      <c r="BK1392" s="135">
        <f>ROUND(I1392*H1392,2)</f>
        <v>0</v>
      </c>
      <c r="BL1392" s="18" t="s">
        <v>272</v>
      </c>
      <c r="BM1392" s="134" t="s">
        <v>2324</v>
      </c>
    </row>
    <row r="1393" spans="2:65" s="1" customFormat="1">
      <c r="B1393" s="33"/>
      <c r="D1393" s="136" t="s">
        <v>163</v>
      </c>
      <c r="F1393" s="137" t="s">
        <v>2325</v>
      </c>
      <c r="I1393" s="138"/>
      <c r="L1393" s="33"/>
      <c r="M1393" s="139"/>
      <c r="T1393" s="54"/>
      <c r="AT1393" s="18" t="s">
        <v>163</v>
      </c>
      <c r="AU1393" s="18" t="s">
        <v>78</v>
      </c>
    </row>
    <row r="1394" spans="2:65" s="11" customFormat="1" ht="25.95" customHeight="1">
      <c r="B1394" s="111"/>
      <c r="D1394" s="112" t="s">
        <v>72</v>
      </c>
      <c r="E1394" s="113" t="s">
        <v>2326</v>
      </c>
      <c r="F1394" s="113" t="s">
        <v>2327</v>
      </c>
      <c r="I1394" s="114"/>
      <c r="J1394" s="115">
        <f>BK1394</f>
        <v>0</v>
      </c>
      <c r="L1394" s="111"/>
      <c r="M1394" s="116"/>
      <c r="P1394" s="117">
        <f>P1395+P1405+P1416+P1423+P1427+P1431</f>
        <v>0</v>
      </c>
      <c r="R1394" s="117">
        <f>R1395+R1405+R1416+R1423+R1427+R1431</f>
        <v>0</v>
      </c>
      <c r="T1394" s="118">
        <f>T1395+T1405+T1416+T1423+T1427+T1431</f>
        <v>0</v>
      </c>
      <c r="AR1394" s="112" t="s">
        <v>190</v>
      </c>
      <c r="AT1394" s="119" t="s">
        <v>72</v>
      </c>
      <c r="AU1394" s="119" t="s">
        <v>73</v>
      </c>
      <c r="AY1394" s="112" t="s">
        <v>153</v>
      </c>
      <c r="BK1394" s="120">
        <f>BK1395+BK1405+BK1416+BK1423+BK1427+BK1431</f>
        <v>0</v>
      </c>
    </row>
    <row r="1395" spans="2:65" s="11" customFormat="1" ht="22.95" customHeight="1">
      <c r="B1395" s="111"/>
      <c r="D1395" s="112" t="s">
        <v>72</v>
      </c>
      <c r="E1395" s="121" t="s">
        <v>2328</v>
      </c>
      <c r="F1395" s="121" t="s">
        <v>2329</v>
      </c>
      <c r="I1395" s="114"/>
      <c r="J1395" s="122">
        <f>BK1395</f>
        <v>0</v>
      </c>
      <c r="L1395" s="111"/>
      <c r="M1395" s="116"/>
      <c r="P1395" s="117">
        <f>SUM(P1396:P1404)</f>
        <v>0</v>
      </c>
      <c r="R1395" s="117">
        <f>SUM(R1396:R1404)</f>
        <v>0</v>
      </c>
      <c r="T1395" s="118">
        <f>SUM(T1396:T1404)</f>
        <v>0</v>
      </c>
      <c r="AR1395" s="112" t="s">
        <v>190</v>
      </c>
      <c r="AT1395" s="119" t="s">
        <v>72</v>
      </c>
      <c r="AU1395" s="119" t="s">
        <v>78</v>
      </c>
      <c r="AY1395" s="112" t="s">
        <v>153</v>
      </c>
      <c r="BK1395" s="120">
        <f>SUM(BK1396:BK1404)</f>
        <v>0</v>
      </c>
    </row>
    <row r="1396" spans="2:65" s="1" customFormat="1" ht="16.5" customHeight="1">
      <c r="B1396" s="33"/>
      <c r="C1396" s="123" t="s">
        <v>2330</v>
      </c>
      <c r="D1396" s="123" t="s">
        <v>156</v>
      </c>
      <c r="E1396" s="124" t="s">
        <v>2331</v>
      </c>
      <c r="F1396" s="125" t="s">
        <v>2332</v>
      </c>
      <c r="G1396" s="126" t="s">
        <v>664</v>
      </c>
      <c r="H1396" s="127">
        <v>1</v>
      </c>
      <c r="I1396" s="128"/>
      <c r="J1396" s="129">
        <f>ROUND(I1396*H1396,2)</f>
        <v>0</v>
      </c>
      <c r="K1396" s="125" t="s">
        <v>19</v>
      </c>
      <c r="L1396" s="33"/>
      <c r="M1396" s="130" t="s">
        <v>19</v>
      </c>
      <c r="N1396" s="131" t="s">
        <v>44</v>
      </c>
      <c r="P1396" s="132">
        <f>O1396*H1396</f>
        <v>0</v>
      </c>
      <c r="Q1396" s="132">
        <v>0</v>
      </c>
      <c r="R1396" s="132">
        <f>Q1396*H1396</f>
        <v>0</v>
      </c>
      <c r="S1396" s="132">
        <v>0</v>
      </c>
      <c r="T1396" s="133">
        <f>S1396*H1396</f>
        <v>0</v>
      </c>
      <c r="AR1396" s="134" t="s">
        <v>2333</v>
      </c>
      <c r="AT1396" s="134" t="s">
        <v>156</v>
      </c>
      <c r="AU1396" s="134" t="s">
        <v>80</v>
      </c>
      <c r="AY1396" s="18" t="s">
        <v>153</v>
      </c>
      <c r="BE1396" s="135">
        <f>IF(N1396="základní",J1396,0)</f>
        <v>0</v>
      </c>
      <c r="BF1396" s="135">
        <f>IF(N1396="snížená",J1396,0)</f>
        <v>0</v>
      </c>
      <c r="BG1396" s="135">
        <f>IF(N1396="zákl. přenesená",J1396,0)</f>
        <v>0</v>
      </c>
      <c r="BH1396" s="135">
        <f>IF(N1396="sníž. přenesená",J1396,0)</f>
        <v>0</v>
      </c>
      <c r="BI1396" s="135">
        <f>IF(N1396="nulová",J1396,0)</f>
        <v>0</v>
      </c>
      <c r="BJ1396" s="18" t="s">
        <v>78</v>
      </c>
      <c r="BK1396" s="135">
        <f>ROUND(I1396*H1396,2)</f>
        <v>0</v>
      </c>
      <c r="BL1396" s="18" t="s">
        <v>2333</v>
      </c>
      <c r="BM1396" s="134" t="s">
        <v>2334</v>
      </c>
    </row>
    <row r="1397" spans="2:65" s="12" customFormat="1">
      <c r="B1397" s="140"/>
      <c r="D1397" s="141" t="s">
        <v>165</v>
      </c>
      <c r="E1397" s="142" t="s">
        <v>19</v>
      </c>
      <c r="F1397" s="143" t="s">
        <v>2335</v>
      </c>
      <c r="H1397" s="142" t="s">
        <v>19</v>
      </c>
      <c r="I1397" s="144"/>
      <c r="L1397" s="140"/>
      <c r="M1397" s="145"/>
      <c r="T1397" s="146"/>
      <c r="AT1397" s="142" t="s">
        <v>165</v>
      </c>
      <c r="AU1397" s="142" t="s">
        <v>80</v>
      </c>
      <c r="AV1397" s="12" t="s">
        <v>78</v>
      </c>
      <c r="AW1397" s="12" t="s">
        <v>33</v>
      </c>
      <c r="AX1397" s="12" t="s">
        <v>73</v>
      </c>
      <c r="AY1397" s="142" t="s">
        <v>153</v>
      </c>
    </row>
    <row r="1398" spans="2:65" s="13" customFormat="1">
      <c r="B1398" s="147"/>
      <c r="D1398" s="141" t="s">
        <v>165</v>
      </c>
      <c r="E1398" s="148" t="s">
        <v>19</v>
      </c>
      <c r="F1398" s="149" t="s">
        <v>78</v>
      </c>
      <c r="H1398" s="150">
        <v>1</v>
      </c>
      <c r="I1398" s="151"/>
      <c r="L1398" s="147"/>
      <c r="M1398" s="152"/>
      <c r="T1398" s="153"/>
      <c r="AT1398" s="148" t="s">
        <v>165</v>
      </c>
      <c r="AU1398" s="148" t="s">
        <v>80</v>
      </c>
      <c r="AV1398" s="13" t="s">
        <v>80</v>
      </c>
      <c r="AW1398" s="13" t="s">
        <v>33</v>
      </c>
      <c r="AX1398" s="13" t="s">
        <v>78</v>
      </c>
      <c r="AY1398" s="148" t="s">
        <v>153</v>
      </c>
    </row>
    <row r="1399" spans="2:65" s="1" customFormat="1" ht="37.950000000000003" customHeight="1">
      <c r="B1399" s="33"/>
      <c r="C1399" s="123" t="s">
        <v>2336</v>
      </c>
      <c r="D1399" s="123" t="s">
        <v>156</v>
      </c>
      <c r="E1399" s="124" t="s">
        <v>2337</v>
      </c>
      <c r="F1399" s="125" t="s">
        <v>2338</v>
      </c>
      <c r="G1399" s="126" t="s">
        <v>664</v>
      </c>
      <c r="H1399" s="127">
        <v>1</v>
      </c>
      <c r="I1399" s="128"/>
      <c r="J1399" s="129">
        <f>ROUND(I1399*H1399,2)</f>
        <v>0</v>
      </c>
      <c r="K1399" s="125" t="s">
        <v>19</v>
      </c>
      <c r="L1399" s="33"/>
      <c r="M1399" s="130" t="s">
        <v>19</v>
      </c>
      <c r="N1399" s="131" t="s">
        <v>44</v>
      </c>
      <c r="P1399" s="132">
        <f>O1399*H1399</f>
        <v>0</v>
      </c>
      <c r="Q1399" s="132">
        <v>0</v>
      </c>
      <c r="R1399" s="132">
        <f>Q1399*H1399</f>
        <v>0</v>
      </c>
      <c r="S1399" s="132">
        <v>0</v>
      </c>
      <c r="T1399" s="133">
        <f>S1399*H1399</f>
        <v>0</v>
      </c>
      <c r="AR1399" s="134" t="s">
        <v>2333</v>
      </c>
      <c r="AT1399" s="134" t="s">
        <v>156</v>
      </c>
      <c r="AU1399" s="134" t="s">
        <v>80</v>
      </c>
      <c r="AY1399" s="18" t="s">
        <v>153</v>
      </c>
      <c r="BE1399" s="135">
        <f>IF(N1399="základní",J1399,0)</f>
        <v>0</v>
      </c>
      <c r="BF1399" s="135">
        <f>IF(N1399="snížená",J1399,0)</f>
        <v>0</v>
      </c>
      <c r="BG1399" s="135">
        <f>IF(N1399="zákl. přenesená",J1399,0)</f>
        <v>0</v>
      </c>
      <c r="BH1399" s="135">
        <f>IF(N1399="sníž. přenesená",J1399,0)</f>
        <v>0</v>
      </c>
      <c r="BI1399" s="135">
        <f>IF(N1399="nulová",J1399,0)</f>
        <v>0</v>
      </c>
      <c r="BJ1399" s="18" t="s">
        <v>78</v>
      </c>
      <c r="BK1399" s="135">
        <f>ROUND(I1399*H1399,2)</f>
        <v>0</v>
      </c>
      <c r="BL1399" s="18" t="s">
        <v>2333</v>
      </c>
      <c r="BM1399" s="134" t="s">
        <v>2339</v>
      </c>
    </row>
    <row r="1400" spans="2:65" s="12" customFormat="1">
      <c r="B1400" s="140"/>
      <c r="D1400" s="141" t="s">
        <v>165</v>
      </c>
      <c r="E1400" s="142" t="s">
        <v>19</v>
      </c>
      <c r="F1400" s="143" t="s">
        <v>2335</v>
      </c>
      <c r="H1400" s="142" t="s">
        <v>19</v>
      </c>
      <c r="I1400" s="144"/>
      <c r="L1400" s="140"/>
      <c r="M1400" s="145"/>
      <c r="T1400" s="146"/>
      <c r="AT1400" s="142" t="s">
        <v>165</v>
      </c>
      <c r="AU1400" s="142" t="s">
        <v>80</v>
      </c>
      <c r="AV1400" s="12" t="s">
        <v>78</v>
      </c>
      <c r="AW1400" s="12" t="s">
        <v>33</v>
      </c>
      <c r="AX1400" s="12" t="s">
        <v>73</v>
      </c>
      <c r="AY1400" s="142" t="s">
        <v>153</v>
      </c>
    </row>
    <row r="1401" spans="2:65" s="13" customFormat="1">
      <c r="B1401" s="147"/>
      <c r="D1401" s="141" t="s">
        <v>165</v>
      </c>
      <c r="E1401" s="148" t="s">
        <v>19</v>
      </c>
      <c r="F1401" s="149" t="s">
        <v>78</v>
      </c>
      <c r="H1401" s="150">
        <v>1</v>
      </c>
      <c r="I1401" s="151"/>
      <c r="L1401" s="147"/>
      <c r="M1401" s="152"/>
      <c r="T1401" s="153"/>
      <c r="AT1401" s="148" t="s">
        <v>165</v>
      </c>
      <c r="AU1401" s="148" t="s">
        <v>80</v>
      </c>
      <c r="AV1401" s="13" t="s">
        <v>80</v>
      </c>
      <c r="AW1401" s="13" t="s">
        <v>33</v>
      </c>
      <c r="AX1401" s="13" t="s">
        <v>78</v>
      </c>
      <c r="AY1401" s="148" t="s">
        <v>153</v>
      </c>
    </row>
    <row r="1402" spans="2:65" s="1" customFormat="1" ht="16.5" customHeight="1">
      <c r="B1402" s="33"/>
      <c r="C1402" s="123" t="s">
        <v>2340</v>
      </c>
      <c r="D1402" s="123" t="s">
        <v>156</v>
      </c>
      <c r="E1402" s="124" t="s">
        <v>2341</v>
      </c>
      <c r="F1402" s="125" t="s">
        <v>2342</v>
      </c>
      <c r="G1402" s="126" t="s">
        <v>664</v>
      </c>
      <c r="H1402" s="127">
        <v>1</v>
      </c>
      <c r="I1402" s="128"/>
      <c r="J1402" s="129">
        <f>ROUND(I1402*H1402,2)</f>
        <v>0</v>
      </c>
      <c r="K1402" s="125" t="s">
        <v>19</v>
      </c>
      <c r="L1402" s="33"/>
      <c r="M1402" s="130" t="s">
        <v>19</v>
      </c>
      <c r="N1402" s="131" t="s">
        <v>44</v>
      </c>
      <c r="P1402" s="132">
        <f>O1402*H1402</f>
        <v>0</v>
      </c>
      <c r="Q1402" s="132">
        <v>0</v>
      </c>
      <c r="R1402" s="132">
        <f>Q1402*H1402</f>
        <v>0</v>
      </c>
      <c r="S1402" s="132">
        <v>0</v>
      </c>
      <c r="T1402" s="133">
        <f>S1402*H1402</f>
        <v>0</v>
      </c>
      <c r="AR1402" s="134" t="s">
        <v>2333</v>
      </c>
      <c r="AT1402" s="134" t="s">
        <v>156</v>
      </c>
      <c r="AU1402" s="134" t="s">
        <v>80</v>
      </c>
      <c r="AY1402" s="18" t="s">
        <v>153</v>
      </c>
      <c r="BE1402" s="135">
        <f>IF(N1402="základní",J1402,0)</f>
        <v>0</v>
      </c>
      <c r="BF1402" s="135">
        <f>IF(N1402="snížená",J1402,0)</f>
        <v>0</v>
      </c>
      <c r="BG1402" s="135">
        <f>IF(N1402="zákl. přenesená",J1402,0)</f>
        <v>0</v>
      </c>
      <c r="BH1402" s="135">
        <f>IF(N1402="sníž. přenesená",J1402,0)</f>
        <v>0</v>
      </c>
      <c r="BI1402" s="135">
        <f>IF(N1402="nulová",J1402,0)</f>
        <v>0</v>
      </c>
      <c r="BJ1402" s="18" t="s">
        <v>78</v>
      </c>
      <c r="BK1402" s="135">
        <f>ROUND(I1402*H1402,2)</f>
        <v>0</v>
      </c>
      <c r="BL1402" s="18" t="s">
        <v>2333</v>
      </c>
      <c r="BM1402" s="134" t="s">
        <v>2343</v>
      </c>
    </row>
    <row r="1403" spans="2:65" s="12" customFormat="1" ht="20.399999999999999">
      <c r="B1403" s="140"/>
      <c r="D1403" s="141" t="s">
        <v>165</v>
      </c>
      <c r="E1403" s="142" t="s">
        <v>19</v>
      </c>
      <c r="F1403" s="143" t="s">
        <v>2344</v>
      </c>
      <c r="H1403" s="142" t="s">
        <v>19</v>
      </c>
      <c r="I1403" s="144"/>
      <c r="L1403" s="140"/>
      <c r="M1403" s="145"/>
      <c r="T1403" s="146"/>
      <c r="AT1403" s="142" t="s">
        <v>165</v>
      </c>
      <c r="AU1403" s="142" t="s">
        <v>80</v>
      </c>
      <c r="AV1403" s="12" t="s">
        <v>78</v>
      </c>
      <c r="AW1403" s="12" t="s">
        <v>33</v>
      </c>
      <c r="AX1403" s="12" t="s">
        <v>73</v>
      </c>
      <c r="AY1403" s="142" t="s">
        <v>153</v>
      </c>
    </row>
    <row r="1404" spans="2:65" s="13" customFormat="1">
      <c r="B1404" s="147"/>
      <c r="D1404" s="141" t="s">
        <v>165</v>
      </c>
      <c r="E1404" s="148" t="s">
        <v>19</v>
      </c>
      <c r="F1404" s="149" t="s">
        <v>78</v>
      </c>
      <c r="H1404" s="150">
        <v>1</v>
      </c>
      <c r="I1404" s="151"/>
      <c r="L1404" s="147"/>
      <c r="M1404" s="152"/>
      <c r="T1404" s="153"/>
      <c r="AT1404" s="148" t="s">
        <v>165</v>
      </c>
      <c r="AU1404" s="148" t="s">
        <v>80</v>
      </c>
      <c r="AV1404" s="13" t="s">
        <v>80</v>
      </c>
      <c r="AW1404" s="13" t="s">
        <v>33</v>
      </c>
      <c r="AX1404" s="13" t="s">
        <v>78</v>
      </c>
      <c r="AY1404" s="148" t="s">
        <v>153</v>
      </c>
    </row>
    <row r="1405" spans="2:65" s="11" customFormat="1" ht="22.95" customHeight="1">
      <c r="B1405" s="111"/>
      <c r="D1405" s="112" t="s">
        <v>72</v>
      </c>
      <c r="E1405" s="121" t="s">
        <v>2345</v>
      </c>
      <c r="F1405" s="121" t="s">
        <v>2346</v>
      </c>
      <c r="I1405" s="114"/>
      <c r="J1405" s="122">
        <f>BK1405</f>
        <v>0</v>
      </c>
      <c r="L1405" s="111"/>
      <c r="M1405" s="116"/>
      <c r="P1405" s="117">
        <f>SUM(P1406:P1415)</f>
        <v>0</v>
      </c>
      <c r="R1405" s="117">
        <f>SUM(R1406:R1415)</f>
        <v>0</v>
      </c>
      <c r="T1405" s="118">
        <f>SUM(T1406:T1415)</f>
        <v>0</v>
      </c>
      <c r="AR1405" s="112" t="s">
        <v>190</v>
      </c>
      <c r="AT1405" s="119" t="s">
        <v>72</v>
      </c>
      <c r="AU1405" s="119" t="s">
        <v>78</v>
      </c>
      <c r="AY1405" s="112" t="s">
        <v>153</v>
      </c>
      <c r="BK1405" s="120">
        <f>SUM(BK1406:BK1415)</f>
        <v>0</v>
      </c>
    </row>
    <row r="1406" spans="2:65" s="1" customFormat="1" ht="16.5" customHeight="1">
      <c r="B1406" s="33"/>
      <c r="C1406" s="123" t="s">
        <v>2347</v>
      </c>
      <c r="D1406" s="123" t="s">
        <v>156</v>
      </c>
      <c r="E1406" s="124" t="s">
        <v>2348</v>
      </c>
      <c r="F1406" s="125" t="s">
        <v>2349</v>
      </c>
      <c r="G1406" s="126" t="s">
        <v>664</v>
      </c>
      <c r="H1406" s="127">
        <v>1</v>
      </c>
      <c r="I1406" s="128"/>
      <c r="J1406" s="129">
        <f>ROUND(I1406*H1406,2)</f>
        <v>0</v>
      </c>
      <c r="K1406" s="125" t="s">
        <v>19</v>
      </c>
      <c r="L1406" s="33"/>
      <c r="M1406" s="130" t="s">
        <v>19</v>
      </c>
      <c r="N1406" s="131" t="s">
        <v>44</v>
      </c>
      <c r="P1406" s="132">
        <f>O1406*H1406</f>
        <v>0</v>
      </c>
      <c r="Q1406" s="132">
        <v>0</v>
      </c>
      <c r="R1406" s="132">
        <f>Q1406*H1406</f>
        <v>0</v>
      </c>
      <c r="S1406" s="132">
        <v>0</v>
      </c>
      <c r="T1406" s="133">
        <f>S1406*H1406</f>
        <v>0</v>
      </c>
      <c r="AR1406" s="134" t="s">
        <v>2333</v>
      </c>
      <c r="AT1406" s="134" t="s">
        <v>156</v>
      </c>
      <c r="AU1406" s="134" t="s">
        <v>80</v>
      </c>
      <c r="AY1406" s="18" t="s">
        <v>153</v>
      </c>
      <c r="BE1406" s="135">
        <f>IF(N1406="základní",J1406,0)</f>
        <v>0</v>
      </c>
      <c r="BF1406" s="135">
        <f>IF(N1406="snížená",J1406,0)</f>
        <v>0</v>
      </c>
      <c r="BG1406" s="135">
        <f>IF(N1406="zákl. přenesená",J1406,0)</f>
        <v>0</v>
      </c>
      <c r="BH1406" s="135">
        <f>IF(N1406="sníž. přenesená",J1406,0)</f>
        <v>0</v>
      </c>
      <c r="BI1406" s="135">
        <f>IF(N1406="nulová",J1406,0)</f>
        <v>0</v>
      </c>
      <c r="BJ1406" s="18" t="s">
        <v>78</v>
      </c>
      <c r="BK1406" s="135">
        <f>ROUND(I1406*H1406,2)</f>
        <v>0</v>
      </c>
      <c r="BL1406" s="18" t="s">
        <v>2333</v>
      </c>
      <c r="BM1406" s="134" t="s">
        <v>2350</v>
      </c>
    </row>
    <row r="1407" spans="2:65" s="12" customFormat="1" ht="20.399999999999999">
      <c r="B1407" s="140"/>
      <c r="D1407" s="141" t="s">
        <v>165</v>
      </c>
      <c r="E1407" s="142" t="s">
        <v>19</v>
      </c>
      <c r="F1407" s="143" t="s">
        <v>2351</v>
      </c>
      <c r="H1407" s="142" t="s">
        <v>19</v>
      </c>
      <c r="I1407" s="144"/>
      <c r="L1407" s="140"/>
      <c r="M1407" s="145"/>
      <c r="T1407" s="146"/>
      <c r="AT1407" s="142" t="s">
        <v>165</v>
      </c>
      <c r="AU1407" s="142" t="s">
        <v>80</v>
      </c>
      <c r="AV1407" s="12" t="s">
        <v>78</v>
      </c>
      <c r="AW1407" s="12" t="s">
        <v>33</v>
      </c>
      <c r="AX1407" s="12" t="s">
        <v>73</v>
      </c>
      <c r="AY1407" s="142" t="s">
        <v>153</v>
      </c>
    </row>
    <row r="1408" spans="2:65" s="12" customFormat="1" ht="20.399999999999999">
      <c r="B1408" s="140"/>
      <c r="D1408" s="141" t="s">
        <v>165</v>
      </c>
      <c r="E1408" s="142" t="s">
        <v>19</v>
      </c>
      <c r="F1408" s="143" t="s">
        <v>2352</v>
      </c>
      <c r="H1408" s="142" t="s">
        <v>19</v>
      </c>
      <c r="I1408" s="144"/>
      <c r="L1408" s="140"/>
      <c r="M1408" s="145"/>
      <c r="T1408" s="146"/>
      <c r="AT1408" s="142" t="s">
        <v>165</v>
      </c>
      <c r="AU1408" s="142" t="s">
        <v>80</v>
      </c>
      <c r="AV1408" s="12" t="s">
        <v>78</v>
      </c>
      <c r="AW1408" s="12" t="s">
        <v>33</v>
      </c>
      <c r="AX1408" s="12" t="s">
        <v>73</v>
      </c>
      <c r="AY1408" s="142" t="s">
        <v>153</v>
      </c>
    </row>
    <row r="1409" spans="2:65" s="12" customFormat="1">
      <c r="B1409" s="140"/>
      <c r="D1409" s="141" t="s">
        <v>165</v>
      </c>
      <c r="E1409" s="142" t="s">
        <v>19</v>
      </c>
      <c r="F1409" s="143" t="s">
        <v>2353</v>
      </c>
      <c r="H1409" s="142" t="s">
        <v>19</v>
      </c>
      <c r="I1409" s="144"/>
      <c r="L1409" s="140"/>
      <c r="M1409" s="145"/>
      <c r="T1409" s="146"/>
      <c r="AT1409" s="142" t="s">
        <v>165</v>
      </c>
      <c r="AU1409" s="142" t="s">
        <v>80</v>
      </c>
      <c r="AV1409" s="12" t="s">
        <v>78</v>
      </c>
      <c r="AW1409" s="12" t="s">
        <v>33</v>
      </c>
      <c r="AX1409" s="12" t="s">
        <v>73</v>
      </c>
      <c r="AY1409" s="142" t="s">
        <v>153</v>
      </c>
    </row>
    <row r="1410" spans="2:65" s="12" customFormat="1">
      <c r="B1410" s="140"/>
      <c r="D1410" s="141" t="s">
        <v>165</v>
      </c>
      <c r="E1410" s="142" t="s">
        <v>19</v>
      </c>
      <c r="F1410" s="143" t="s">
        <v>2354</v>
      </c>
      <c r="H1410" s="142" t="s">
        <v>19</v>
      </c>
      <c r="I1410" s="144"/>
      <c r="L1410" s="140"/>
      <c r="M1410" s="145"/>
      <c r="T1410" s="146"/>
      <c r="AT1410" s="142" t="s">
        <v>165</v>
      </c>
      <c r="AU1410" s="142" t="s">
        <v>80</v>
      </c>
      <c r="AV1410" s="12" t="s">
        <v>78</v>
      </c>
      <c r="AW1410" s="12" t="s">
        <v>33</v>
      </c>
      <c r="AX1410" s="12" t="s">
        <v>73</v>
      </c>
      <c r="AY1410" s="142" t="s">
        <v>153</v>
      </c>
    </row>
    <row r="1411" spans="2:65" s="13" customFormat="1">
      <c r="B1411" s="147"/>
      <c r="D1411" s="141" t="s">
        <v>165</v>
      </c>
      <c r="E1411" s="148" t="s">
        <v>19</v>
      </c>
      <c r="F1411" s="149" t="s">
        <v>78</v>
      </c>
      <c r="H1411" s="150">
        <v>1</v>
      </c>
      <c r="I1411" s="151"/>
      <c r="L1411" s="147"/>
      <c r="M1411" s="152"/>
      <c r="T1411" s="153"/>
      <c r="AT1411" s="148" t="s">
        <v>165</v>
      </c>
      <c r="AU1411" s="148" t="s">
        <v>80</v>
      </c>
      <c r="AV1411" s="13" t="s">
        <v>80</v>
      </c>
      <c r="AW1411" s="13" t="s">
        <v>33</v>
      </c>
      <c r="AX1411" s="13" t="s">
        <v>78</v>
      </c>
      <c r="AY1411" s="148" t="s">
        <v>153</v>
      </c>
    </row>
    <row r="1412" spans="2:65" s="1" customFormat="1" ht="16.5" customHeight="1">
      <c r="B1412" s="33"/>
      <c r="C1412" s="123" t="s">
        <v>2355</v>
      </c>
      <c r="D1412" s="123" t="s">
        <v>156</v>
      </c>
      <c r="E1412" s="124" t="s">
        <v>2356</v>
      </c>
      <c r="F1412" s="125" t="s">
        <v>2357</v>
      </c>
      <c r="G1412" s="126" t="s">
        <v>664</v>
      </c>
      <c r="H1412" s="127">
        <v>1</v>
      </c>
      <c r="I1412" s="128"/>
      <c r="J1412" s="129">
        <f>ROUND(I1412*H1412,2)</f>
        <v>0</v>
      </c>
      <c r="K1412" s="125" t="s">
        <v>19</v>
      </c>
      <c r="L1412" s="33"/>
      <c r="M1412" s="130" t="s">
        <v>19</v>
      </c>
      <c r="N1412" s="131" t="s">
        <v>44</v>
      </c>
      <c r="P1412" s="132">
        <f>O1412*H1412</f>
        <v>0</v>
      </c>
      <c r="Q1412" s="132">
        <v>0</v>
      </c>
      <c r="R1412" s="132">
        <f>Q1412*H1412</f>
        <v>0</v>
      </c>
      <c r="S1412" s="132">
        <v>0</v>
      </c>
      <c r="T1412" s="133">
        <f>S1412*H1412</f>
        <v>0</v>
      </c>
      <c r="AR1412" s="134" t="s">
        <v>2333</v>
      </c>
      <c r="AT1412" s="134" t="s">
        <v>156</v>
      </c>
      <c r="AU1412" s="134" t="s">
        <v>80</v>
      </c>
      <c r="AY1412" s="18" t="s">
        <v>153</v>
      </c>
      <c r="BE1412" s="135">
        <f>IF(N1412="základní",J1412,0)</f>
        <v>0</v>
      </c>
      <c r="BF1412" s="135">
        <f>IF(N1412="snížená",J1412,0)</f>
        <v>0</v>
      </c>
      <c r="BG1412" s="135">
        <f>IF(N1412="zákl. přenesená",J1412,0)</f>
        <v>0</v>
      </c>
      <c r="BH1412" s="135">
        <f>IF(N1412="sníž. přenesená",J1412,0)</f>
        <v>0</v>
      </c>
      <c r="BI1412" s="135">
        <f>IF(N1412="nulová",J1412,0)</f>
        <v>0</v>
      </c>
      <c r="BJ1412" s="18" t="s">
        <v>78</v>
      </c>
      <c r="BK1412" s="135">
        <f>ROUND(I1412*H1412,2)</f>
        <v>0</v>
      </c>
      <c r="BL1412" s="18" t="s">
        <v>2333</v>
      </c>
      <c r="BM1412" s="134" t="s">
        <v>2358</v>
      </c>
    </row>
    <row r="1413" spans="2:65" s="12" customFormat="1" ht="20.399999999999999">
      <c r="B1413" s="140"/>
      <c r="D1413" s="141" t="s">
        <v>165</v>
      </c>
      <c r="E1413" s="142" t="s">
        <v>19</v>
      </c>
      <c r="F1413" s="143" t="s">
        <v>2359</v>
      </c>
      <c r="H1413" s="142" t="s">
        <v>19</v>
      </c>
      <c r="I1413" s="144"/>
      <c r="L1413" s="140"/>
      <c r="M1413" s="145"/>
      <c r="T1413" s="146"/>
      <c r="AT1413" s="142" t="s">
        <v>165</v>
      </c>
      <c r="AU1413" s="142" t="s">
        <v>80</v>
      </c>
      <c r="AV1413" s="12" t="s">
        <v>78</v>
      </c>
      <c r="AW1413" s="12" t="s">
        <v>33</v>
      </c>
      <c r="AX1413" s="12" t="s">
        <v>73</v>
      </c>
      <c r="AY1413" s="142" t="s">
        <v>153</v>
      </c>
    </row>
    <row r="1414" spans="2:65" s="13" customFormat="1">
      <c r="B1414" s="147"/>
      <c r="D1414" s="141" t="s">
        <v>165</v>
      </c>
      <c r="E1414" s="148" t="s">
        <v>19</v>
      </c>
      <c r="F1414" s="149" t="s">
        <v>78</v>
      </c>
      <c r="H1414" s="150">
        <v>1</v>
      </c>
      <c r="I1414" s="151"/>
      <c r="L1414" s="147"/>
      <c r="M1414" s="152"/>
      <c r="T1414" s="153"/>
      <c r="AT1414" s="148" t="s">
        <v>165</v>
      </c>
      <c r="AU1414" s="148" t="s">
        <v>80</v>
      </c>
      <c r="AV1414" s="13" t="s">
        <v>80</v>
      </c>
      <c r="AW1414" s="13" t="s">
        <v>33</v>
      </c>
      <c r="AX1414" s="13" t="s">
        <v>78</v>
      </c>
      <c r="AY1414" s="148" t="s">
        <v>153</v>
      </c>
    </row>
    <row r="1415" spans="2:65" s="1" customFormat="1" ht="16.5" customHeight="1">
      <c r="B1415" s="33"/>
      <c r="C1415" s="123" t="s">
        <v>2360</v>
      </c>
      <c r="D1415" s="123" t="s">
        <v>156</v>
      </c>
      <c r="E1415" s="124" t="s">
        <v>2361</v>
      </c>
      <c r="F1415" s="125" t="s">
        <v>2362</v>
      </c>
      <c r="G1415" s="126" t="s">
        <v>664</v>
      </c>
      <c r="H1415" s="127">
        <v>1</v>
      </c>
      <c r="I1415" s="128"/>
      <c r="J1415" s="129">
        <f>ROUND(I1415*H1415,2)</f>
        <v>0</v>
      </c>
      <c r="K1415" s="125" t="s">
        <v>19</v>
      </c>
      <c r="L1415" s="33"/>
      <c r="M1415" s="130" t="s">
        <v>19</v>
      </c>
      <c r="N1415" s="131" t="s">
        <v>44</v>
      </c>
      <c r="P1415" s="132">
        <f>O1415*H1415</f>
        <v>0</v>
      </c>
      <c r="Q1415" s="132">
        <v>0</v>
      </c>
      <c r="R1415" s="132">
        <f>Q1415*H1415</f>
        <v>0</v>
      </c>
      <c r="S1415" s="132">
        <v>0</v>
      </c>
      <c r="T1415" s="133">
        <f>S1415*H1415</f>
        <v>0</v>
      </c>
      <c r="AR1415" s="134" t="s">
        <v>2333</v>
      </c>
      <c r="AT1415" s="134" t="s">
        <v>156</v>
      </c>
      <c r="AU1415" s="134" t="s">
        <v>80</v>
      </c>
      <c r="AY1415" s="18" t="s">
        <v>153</v>
      </c>
      <c r="BE1415" s="135">
        <f>IF(N1415="základní",J1415,0)</f>
        <v>0</v>
      </c>
      <c r="BF1415" s="135">
        <f>IF(N1415="snížená",J1415,0)</f>
        <v>0</v>
      </c>
      <c r="BG1415" s="135">
        <f>IF(N1415="zákl. přenesená",J1415,0)</f>
        <v>0</v>
      </c>
      <c r="BH1415" s="135">
        <f>IF(N1415="sníž. přenesená",J1415,0)</f>
        <v>0</v>
      </c>
      <c r="BI1415" s="135">
        <f>IF(N1415="nulová",J1415,0)</f>
        <v>0</v>
      </c>
      <c r="BJ1415" s="18" t="s">
        <v>78</v>
      </c>
      <c r="BK1415" s="135">
        <f>ROUND(I1415*H1415,2)</f>
        <v>0</v>
      </c>
      <c r="BL1415" s="18" t="s">
        <v>2333</v>
      </c>
      <c r="BM1415" s="134" t="s">
        <v>2363</v>
      </c>
    </row>
    <row r="1416" spans="2:65" s="11" customFormat="1" ht="22.95" customHeight="1">
      <c r="B1416" s="111"/>
      <c r="D1416" s="112" t="s">
        <v>72</v>
      </c>
      <c r="E1416" s="121" t="s">
        <v>2364</v>
      </c>
      <c r="F1416" s="121" t="s">
        <v>2365</v>
      </c>
      <c r="I1416" s="114"/>
      <c r="J1416" s="122">
        <f>BK1416</f>
        <v>0</v>
      </c>
      <c r="L1416" s="111"/>
      <c r="M1416" s="116"/>
      <c r="P1416" s="117">
        <f>SUM(P1417:P1422)</f>
        <v>0</v>
      </c>
      <c r="R1416" s="117">
        <f>SUM(R1417:R1422)</f>
        <v>0</v>
      </c>
      <c r="T1416" s="118">
        <f>SUM(T1417:T1422)</f>
        <v>0</v>
      </c>
      <c r="AR1416" s="112" t="s">
        <v>190</v>
      </c>
      <c r="AT1416" s="119" t="s">
        <v>72</v>
      </c>
      <c r="AU1416" s="119" t="s">
        <v>78</v>
      </c>
      <c r="AY1416" s="112" t="s">
        <v>153</v>
      </c>
      <c r="BK1416" s="120">
        <f>SUM(BK1417:BK1422)</f>
        <v>0</v>
      </c>
    </row>
    <row r="1417" spans="2:65" s="1" customFormat="1" ht="16.5" customHeight="1">
      <c r="B1417" s="33"/>
      <c r="C1417" s="123" t="s">
        <v>2366</v>
      </c>
      <c r="D1417" s="123" t="s">
        <v>156</v>
      </c>
      <c r="E1417" s="124" t="s">
        <v>2367</v>
      </c>
      <c r="F1417" s="125" t="s">
        <v>2368</v>
      </c>
      <c r="G1417" s="126" t="s">
        <v>664</v>
      </c>
      <c r="H1417" s="127">
        <v>1</v>
      </c>
      <c r="I1417" s="128"/>
      <c r="J1417" s="129">
        <f>ROUND(I1417*H1417,2)</f>
        <v>0</v>
      </c>
      <c r="K1417" s="125" t="s">
        <v>19</v>
      </c>
      <c r="L1417" s="33"/>
      <c r="M1417" s="130" t="s">
        <v>19</v>
      </c>
      <c r="N1417" s="131" t="s">
        <v>44</v>
      </c>
      <c r="P1417" s="132">
        <f>O1417*H1417</f>
        <v>0</v>
      </c>
      <c r="Q1417" s="132">
        <v>0</v>
      </c>
      <c r="R1417" s="132">
        <f>Q1417*H1417</f>
        <v>0</v>
      </c>
      <c r="S1417" s="132">
        <v>0</v>
      </c>
      <c r="T1417" s="133">
        <f>S1417*H1417</f>
        <v>0</v>
      </c>
      <c r="AR1417" s="134" t="s">
        <v>2333</v>
      </c>
      <c r="AT1417" s="134" t="s">
        <v>156</v>
      </c>
      <c r="AU1417" s="134" t="s">
        <v>80</v>
      </c>
      <c r="AY1417" s="18" t="s">
        <v>153</v>
      </c>
      <c r="BE1417" s="135">
        <f>IF(N1417="základní",J1417,0)</f>
        <v>0</v>
      </c>
      <c r="BF1417" s="135">
        <f>IF(N1417="snížená",J1417,0)</f>
        <v>0</v>
      </c>
      <c r="BG1417" s="135">
        <f>IF(N1417="zákl. přenesená",J1417,0)</f>
        <v>0</v>
      </c>
      <c r="BH1417" s="135">
        <f>IF(N1417="sníž. přenesená",J1417,0)</f>
        <v>0</v>
      </c>
      <c r="BI1417" s="135">
        <f>IF(N1417="nulová",J1417,0)</f>
        <v>0</v>
      </c>
      <c r="BJ1417" s="18" t="s">
        <v>78</v>
      </c>
      <c r="BK1417" s="135">
        <f>ROUND(I1417*H1417,2)</f>
        <v>0</v>
      </c>
      <c r="BL1417" s="18" t="s">
        <v>2333</v>
      </c>
      <c r="BM1417" s="134" t="s">
        <v>2369</v>
      </c>
    </row>
    <row r="1418" spans="2:65" s="12" customFormat="1" ht="20.399999999999999">
      <c r="B1418" s="140"/>
      <c r="D1418" s="141" t="s">
        <v>165</v>
      </c>
      <c r="E1418" s="142" t="s">
        <v>19</v>
      </c>
      <c r="F1418" s="143" t="s">
        <v>2370</v>
      </c>
      <c r="H1418" s="142" t="s">
        <v>19</v>
      </c>
      <c r="I1418" s="144"/>
      <c r="L1418" s="140"/>
      <c r="M1418" s="145"/>
      <c r="T1418" s="146"/>
      <c r="AT1418" s="142" t="s">
        <v>165</v>
      </c>
      <c r="AU1418" s="142" t="s">
        <v>80</v>
      </c>
      <c r="AV1418" s="12" t="s">
        <v>78</v>
      </c>
      <c r="AW1418" s="12" t="s">
        <v>33</v>
      </c>
      <c r="AX1418" s="12" t="s">
        <v>73</v>
      </c>
      <c r="AY1418" s="142" t="s">
        <v>153</v>
      </c>
    </row>
    <row r="1419" spans="2:65" s="13" customFormat="1">
      <c r="B1419" s="147"/>
      <c r="D1419" s="141" t="s">
        <v>165</v>
      </c>
      <c r="E1419" s="148" t="s">
        <v>19</v>
      </c>
      <c r="F1419" s="149" t="s">
        <v>78</v>
      </c>
      <c r="H1419" s="150">
        <v>1</v>
      </c>
      <c r="I1419" s="151"/>
      <c r="L1419" s="147"/>
      <c r="M1419" s="152"/>
      <c r="T1419" s="153"/>
      <c r="AT1419" s="148" t="s">
        <v>165</v>
      </c>
      <c r="AU1419" s="148" t="s">
        <v>80</v>
      </c>
      <c r="AV1419" s="13" t="s">
        <v>80</v>
      </c>
      <c r="AW1419" s="13" t="s">
        <v>33</v>
      </c>
      <c r="AX1419" s="13" t="s">
        <v>78</v>
      </c>
      <c r="AY1419" s="148" t="s">
        <v>153</v>
      </c>
    </row>
    <row r="1420" spans="2:65" s="1" customFormat="1" ht="16.5" customHeight="1">
      <c r="B1420" s="33"/>
      <c r="C1420" s="123" t="s">
        <v>2371</v>
      </c>
      <c r="D1420" s="123" t="s">
        <v>156</v>
      </c>
      <c r="E1420" s="124" t="s">
        <v>2372</v>
      </c>
      <c r="F1420" s="125" t="s">
        <v>2373</v>
      </c>
      <c r="G1420" s="126" t="s">
        <v>664</v>
      </c>
      <c r="H1420" s="127">
        <v>1</v>
      </c>
      <c r="I1420" s="128"/>
      <c r="J1420" s="129">
        <f>ROUND(I1420*H1420,2)</f>
        <v>0</v>
      </c>
      <c r="K1420" s="125" t="s">
        <v>19</v>
      </c>
      <c r="L1420" s="33"/>
      <c r="M1420" s="130" t="s">
        <v>19</v>
      </c>
      <c r="N1420" s="131" t="s">
        <v>44</v>
      </c>
      <c r="P1420" s="132">
        <f>O1420*H1420</f>
        <v>0</v>
      </c>
      <c r="Q1420" s="132">
        <v>0</v>
      </c>
      <c r="R1420" s="132">
        <f>Q1420*H1420</f>
        <v>0</v>
      </c>
      <c r="S1420" s="132">
        <v>0</v>
      </c>
      <c r="T1420" s="133">
        <f>S1420*H1420</f>
        <v>0</v>
      </c>
      <c r="AR1420" s="134" t="s">
        <v>2333</v>
      </c>
      <c r="AT1420" s="134" t="s">
        <v>156</v>
      </c>
      <c r="AU1420" s="134" t="s">
        <v>80</v>
      </c>
      <c r="AY1420" s="18" t="s">
        <v>153</v>
      </c>
      <c r="BE1420" s="135">
        <f>IF(N1420="základní",J1420,0)</f>
        <v>0</v>
      </c>
      <c r="BF1420" s="135">
        <f>IF(N1420="snížená",J1420,0)</f>
        <v>0</v>
      </c>
      <c r="BG1420" s="135">
        <f>IF(N1420="zákl. přenesená",J1420,0)</f>
        <v>0</v>
      </c>
      <c r="BH1420" s="135">
        <f>IF(N1420="sníž. přenesená",J1420,0)</f>
        <v>0</v>
      </c>
      <c r="BI1420" s="135">
        <f>IF(N1420="nulová",J1420,0)</f>
        <v>0</v>
      </c>
      <c r="BJ1420" s="18" t="s">
        <v>78</v>
      </c>
      <c r="BK1420" s="135">
        <f>ROUND(I1420*H1420,2)</f>
        <v>0</v>
      </c>
      <c r="BL1420" s="18" t="s">
        <v>2333</v>
      </c>
      <c r="BM1420" s="134" t="s">
        <v>2374</v>
      </c>
    </row>
    <row r="1421" spans="2:65" s="12" customFormat="1">
      <c r="B1421" s="140"/>
      <c r="D1421" s="141" t="s">
        <v>165</v>
      </c>
      <c r="E1421" s="142" t="s">
        <v>19</v>
      </c>
      <c r="F1421" s="143" t="s">
        <v>2375</v>
      </c>
      <c r="H1421" s="142" t="s">
        <v>19</v>
      </c>
      <c r="I1421" s="144"/>
      <c r="L1421" s="140"/>
      <c r="M1421" s="145"/>
      <c r="T1421" s="146"/>
      <c r="AT1421" s="142" t="s">
        <v>165</v>
      </c>
      <c r="AU1421" s="142" t="s">
        <v>80</v>
      </c>
      <c r="AV1421" s="12" t="s">
        <v>78</v>
      </c>
      <c r="AW1421" s="12" t="s">
        <v>33</v>
      </c>
      <c r="AX1421" s="12" t="s">
        <v>73</v>
      </c>
      <c r="AY1421" s="142" t="s">
        <v>153</v>
      </c>
    </row>
    <row r="1422" spans="2:65" s="13" customFormat="1">
      <c r="B1422" s="147"/>
      <c r="D1422" s="141" t="s">
        <v>165</v>
      </c>
      <c r="E1422" s="148" t="s">
        <v>19</v>
      </c>
      <c r="F1422" s="149" t="s">
        <v>78</v>
      </c>
      <c r="H1422" s="150">
        <v>1</v>
      </c>
      <c r="I1422" s="151"/>
      <c r="L1422" s="147"/>
      <c r="M1422" s="152"/>
      <c r="T1422" s="153"/>
      <c r="AT1422" s="148" t="s">
        <v>165</v>
      </c>
      <c r="AU1422" s="148" t="s">
        <v>80</v>
      </c>
      <c r="AV1422" s="13" t="s">
        <v>80</v>
      </c>
      <c r="AW1422" s="13" t="s">
        <v>33</v>
      </c>
      <c r="AX1422" s="13" t="s">
        <v>78</v>
      </c>
      <c r="AY1422" s="148" t="s">
        <v>153</v>
      </c>
    </row>
    <row r="1423" spans="2:65" s="11" customFormat="1" ht="22.95" customHeight="1">
      <c r="B1423" s="111"/>
      <c r="D1423" s="112" t="s">
        <v>72</v>
      </c>
      <c r="E1423" s="121" t="s">
        <v>2376</v>
      </c>
      <c r="F1423" s="121" t="s">
        <v>2377</v>
      </c>
      <c r="I1423" s="114"/>
      <c r="J1423" s="122">
        <f>BK1423</f>
        <v>0</v>
      </c>
      <c r="L1423" s="111"/>
      <c r="M1423" s="116"/>
      <c r="P1423" s="117">
        <f>SUM(P1424:P1426)</f>
        <v>0</v>
      </c>
      <c r="R1423" s="117">
        <f>SUM(R1424:R1426)</f>
        <v>0</v>
      </c>
      <c r="T1423" s="118">
        <f>SUM(T1424:T1426)</f>
        <v>0</v>
      </c>
      <c r="AR1423" s="112" t="s">
        <v>190</v>
      </c>
      <c r="AT1423" s="119" t="s">
        <v>72</v>
      </c>
      <c r="AU1423" s="119" t="s">
        <v>78</v>
      </c>
      <c r="AY1423" s="112" t="s">
        <v>153</v>
      </c>
      <c r="BK1423" s="120">
        <f>SUM(BK1424:BK1426)</f>
        <v>0</v>
      </c>
    </row>
    <row r="1424" spans="2:65" s="1" customFormat="1" ht="16.5" customHeight="1">
      <c r="B1424" s="33"/>
      <c r="C1424" s="123" t="s">
        <v>2378</v>
      </c>
      <c r="D1424" s="123" t="s">
        <v>156</v>
      </c>
      <c r="E1424" s="124" t="s">
        <v>2379</v>
      </c>
      <c r="F1424" s="125" t="s">
        <v>2380</v>
      </c>
      <c r="G1424" s="126" t="s">
        <v>664</v>
      </c>
      <c r="H1424" s="127">
        <v>1</v>
      </c>
      <c r="I1424" s="128"/>
      <c r="J1424" s="129">
        <f>ROUND(I1424*H1424,2)</f>
        <v>0</v>
      </c>
      <c r="K1424" s="125" t="s">
        <v>19</v>
      </c>
      <c r="L1424" s="33"/>
      <c r="M1424" s="130" t="s">
        <v>19</v>
      </c>
      <c r="N1424" s="131" t="s">
        <v>44</v>
      </c>
      <c r="P1424" s="132">
        <f>O1424*H1424</f>
        <v>0</v>
      </c>
      <c r="Q1424" s="132">
        <v>0</v>
      </c>
      <c r="R1424" s="132">
        <f>Q1424*H1424</f>
        <v>0</v>
      </c>
      <c r="S1424" s="132">
        <v>0</v>
      </c>
      <c r="T1424" s="133">
        <f>S1424*H1424</f>
        <v>0</v>
      </c>
      <c r="AR1424" s="134" t="s">
        <v>2333</v>
      </c>
      <c r="AT1424" s="134" t="s">
        <v>156</v>
      </c>
      <c r="AU1424" s="134" t="s">
        <v>80</v>
      </c>
      <c r="AY1424" s="18" t="s">
        <v>153</v>
      </c>
      <c r="BE1424" s="135">
        <f>IF(N1424="základní",J1424,0)</f>
        <v>0</v>
      </c>
      <c r="BF1424" s="135">
        <f>IF(N1424="snížená",J1424,0)</f>
        <v>0</v>
      </c>
      <c r="BG1424" s="135">
        <f>IF(N1424="zákl. přenesená",J1424,0)</f>
        <v>0</v>
      </c>
      <c r="BH1424" s="135">
        <f>IF(N1424="sníž. přenesená",J1424,0)</f>
        <v>0</v>
      </c>
      <c r="BI1424" s="135">
        <f>IF(N1424="nulová",J1424,0)</f>
        <v>0</v>
      </c>
      <c r="BJ1424" s="18" t="s">
        <v>78</v>
      </c>
      <c r="BK1424" s="135">
        <f>ROUND(I1424*H1424,2)</f>
        <v>0</v>
      </c>
      <c r="BL1424" s="18" t="s">
        <v>2333</v>
      </c>
      <c r="BM1424" s="134" t="s">
        <v>2381</v>
      </c>
    </row>
    <row r="1425" spans="2:65" s="12" customFormat="1" ht="20.399999999999999">
      <c r="B1425" s="140"/>
      <c r="D1425" s="141" t="s">
        <v>165</v>
      </c>
      <c r="E1425" s="142" t="s">
        <v>19</v>
      </c>
      <c r="F1425" s="143" t="s">
        <v>2382</v>
      </c>
      <c r="H1425" s="142" t="s">
        <v>19</v>
      </c>
      <c r="I1425" s="144"/>
      <c r="L1425" s="140"/>
      <c r="M1425" s="145"/>
      <c r="T1425" s="146"/>
      <c r="AT1425" s="142" t="s">
        <v>165</v>
      </c>
      <c r="AU1425" s="142" t="s">
        <v>80</v>
      </c>
      <c r="AV1425" s="12" t="s">
        <v>78</v>
      </c>
      <c r="AW1425" s="12" t="s">
        <v>33</v>
      </c>
      <c r="AX1425" s="12" t="s">
        <v>73</v>
      </c>
      <c r="AY1425" s="142" t="s">
        <v>153</v>
      </c>
    </row>
    <row r="1426" spans="2:65" s="13" customFormat="1">
      <c r="B1426" s="147"/>
      <c r="D1426" s="141" t="s">
        <v>165</v>
      </c>
      <c r="E1426" s="148" t="s">
        <v>19</v>
      </c>
      <c r="F1426" s="149" t="s">
        <v>78</v>
      </c>
      <c r="H1426" s="150">
        <v>1</v>
      </c>
      <c r="I1426" s="151"/>
      <c r="L1426" s="147"/>
      <c r="M1426" s="152"/>
      <c r="T1426" s="153"/>
      <c r="AT1426" s="148" t="s">
        <v>165</v>
      </c>
      <c r="AU1426" s="148" t="s">
        <v>80</v>
      </c>
      <c r="AV1426" s="13" t="s">
        <v>80</v>
      </c>
      <c r="AW1426" s="13" t="s">
        <v>33</v>
      </c>
      <c r="AX1426" s="13" t="s">
        <v>78</v>
      </c>
      <c r="AY1426" s="148" t="s">
        <v>153</v>
      </c>
    </row>
    <row r="1427" spans="2:65" s="11" customFormat="1" ht="22.95" customHeight="1">
      <c r="B1427" s="111"/>
      <c r="D1427" s="112" t="s">
        <v>72</v>
      </c>
      <c r="E1427" s="121" t="s">
        <v>2383</v>
      </c>
      <c r="F1427" s="121" t="s">
        <v>2384</v>
      </c>
      <c r="I1427" s="114"/>
      <c r="J1427" s="122">
        <f>BK1427</f>
        <v>0</v>
      </c>
      <c r="L1427" s="111"/>
      <c r="M1427" s="116"/>
      <c r="P1427" s="117">
        <f>SUM(P1428:P1430)</f>
        <v>0</v>
      </c>
      <c r="R1427" s="117">
        <f>SUM(R1428:R1430)</f>
        <v>0</v>
      </c>
      <c r="T1427" s="118">
        <f>SUM(T1428:T1430)</f>
        <v>0</v>
      </c>
      <c r="AR1427" s="112" t="s">
        <v>190</v>
      </c>
      <c r="AT1427" s="119" t="s">
        <v>72</v>
      </c>
      <c r="AU1427" s="119" t="s">
        <v>78</v>
      </c>
      <c r="AY1427" s="112" t="s">
        <v>153</v>
      </c>
      <c r="BK1427" s="120">
        <f>SUM(BK1428:BK1430)</f>
        <v>0</v>
      </c>
    </row>
    <row r="1428" spans="2:65" s="1" customFormat="1" ht="24.15" customHeight="1">
      <c r="B1428" s="33"/>
      <c r="C1428" s="123" t="s">
        <v>2385</v>
      </c>
      <c r="D1428" s="123" t="s">
        <v>156</v>
      </c>
      <c r="E1428" s="124" t="s">
        <v>2386</v>
      </c>
      <c r="F1428" s="125" t="s">
        <v>2387</v>
      </c>
      <c r="G1428" s="126" t="s">
        <v>664</v>
      </c>
      <c r="H1428" s="127">
        <v>1</v>
      </c>
      <c r="I1428" s="128"/>
      <c r="J1428" s="129">
        <f>ROUND(I1428*H1428,2)</f>
        <v>0</v>
      </c>
      <c r="K1428" s="125" t="s">
        <v>19</v>
      </c>
      <c r="L1428" s="33"/>
      <c r="M1428" s="130" t="s">
        <v>19</v>
      </c>
      <c r="N1428" s="131" t="s">
        <v>44</v>
      </c>
      <c r="P1428" s="132">
        <f>O1428*H1428</f>
        <v>0</v>
      </c>
      <c r="Q1428" s="132">
        <v>0</v>
      </c>
      <c r="R1428" s="132">
        <f>Q1428*H1428</f>
        <v>0</v>
      </c>
      <c r="S1428" s="132">
        <v>0</v>
      </c>
      <c r="T1428" s="133">
        <f>S1428*H1428</f>
        <v>0</v>
      </c>
      <c r="AR1428" s="134" t="s">
        <v>2333</v>
      </c>
      <c r="AT1428" s="134" t="s">
        <v>156</v>
      </c>
      <c r="AU1428" s="134" t="s">
        <v>80</v>
      </c>
      <c r="AY1428" s="18" t="s">
        <v>153</v>
      </c>
      <c r="BE1428" s="135">
        <f>IF(N1428="základní",J1428,0)</f>
        <v>0</v>
      </c>
      <c r="BF1428" s="135">
        <f>IF(N1428="snížená",J1428,0)</f>
        <v>0</v>
      </c>
      <c r="BG1428" s="135">
        <f>IF(N1428="zákl. přenesená",J1428,0)</f>
        <v>0</v>
      </c>
      <c r="BH1428" s="135">
        <f>IF(N1428="sníž. přenesená",J1428,0)</f>
        <v>0</v>
      </c>
      <c r="BI1428" s="135">
        <f>IF(N1428="nulová",J1428,0)</f>
        <v>0</v>
      </c>
      <c r="BJ1428" s="18" t="s">
        <v>78</v>
      </c>
      <c r="BK1428" s="135">
        <f>ROUND(I1428*H1428,2)</f>
        <v>0</v>
      </c>
      <c r="BL1428" s="18" t="s">
        <v>2333</v>
      </c>
      <c r="BM1428" s="134" t="s">
        <v>2388</v>
      </c>
    </row>
    <row r="1429" spans="2:65" s="12" customFormat="1" ht="20.399999999999999">
      <c r="B1429" s="140"/>
      <c r="D1429" s="141" t="s">
        <v>165</v>
      </c>
      <c r="E1429" s="142" t="s">
        <v>19</v>
      </c>
      <c r="F1429" s="143" t="s">
        <v>2389</v>
      </c>
      <c r="H1429" s="142" t="s">
        <v>19</v>
      </c>
      <c r="I1429" s="144"/>
      <c r="L1429" s="140"/>
      <c r="M1429" s="145"/>
      <c r="T1429" s="146"/>
      <c r="AT1429" s="142" t="s">
        <v>165</v>
      </c>
      <c r="AU1429" s="142" t="s">
        <v>80</v>
      </c>
      <c r="AV1429" s="12" t="s">
        <v>78</v>
      </c>
      <c r="AW1429" s="12" t="s">
        <v>33</v>
      </c>
      <c r="AX1429" s="12" t="s">
        <v>73</v>
      </c>
      <c r="AY1429" s="142" t="s">
        <v>153</v>
      </c>
    </row>
    <row r="1430" spans="2:65" s="13" customFormat="1">
      <c r="B1430" s="147"/>
      <c r="D1430" s="141" t="s">
        <v>165</v>
      </c>
      <c r="E1430" s="148" t="s">
        <v>19</v>
      </c>
      <c r="F1430" s="149" t="s">
        <v>78</v>
      </c>
      <c r="H1430" s="150">
        <v>1</v>
      </c>
      <c r="I1430" s="151"/>
      <c r="L1430" s="147"/>
      <c r="M1430" s="152"/>
      <c r="T1430" s="153"/>
      <c r="AT1430" s="148" t="s">
        <v>165</v>
      </c>
      <c r="AU1430" s="148" t="s">
        <v>80</v>
      </c>
      <c r="AV1430" s="13" t="s">
        <v>80</v>
      </c>
      <c r="AW1430" s="13" t="s">
        <v>33</v>
      </c>
      <c r="AX1430" s="13" t="s">
        <v>78</v>
      </c>
      <c r="AY1430" s="148" t="s">
        <v>153</v>
      </c>
    </row>
    <row r="1431" spans="2:65" s="11" customFormat="1" ht="22.95" customHeight="1">
      <c r="B1431" s="111"/>
      <c r="D1431" s="112" t="s">
        <v>72</v>
      </c>
      <c r="E1431" s="121" t="s">
        <v>2390</v>
      </c>
      <c r="F1431" s="121" t="s">
        <v>2391</v>
      </c>
      <c r="I1431" s="114"/>
      <c r="J1431" s="122">
        <f>BK1431</f>
        <v>0</v>
      </c>
      <c r="L1431" s="111"/>
      <c r="M1431" s="116"/>
      <c r="P1431" s="117">
        <f>SUM(P1432:P1434)</f>
        <v>0</v>
      </c>
      <c r="R1431" s="117">
        <f>SUM(R1432:R1434)</f>
        <v>0</v>
      </c>
      <c r="T1431" s="118">
        <f>SUM(T1432:T1434)</f>
        <v>0</v>
      </c>
      <c r="AR1431" s="112" t="s">
        <v>190</v>
      </c>
      <c r="AT1431" s="119" t="s">
        <v>72</v>
      </c>
      <c r="AU1431" s="119" t="s">
        <v>78</v>
      </c>
      <c r="AY1431" s="112" t="s">
        <v>153</v>
      </c>
      <c r="BK1431" s="120">
        <f>SUM(BK1432:BK1434)</f>
        <v>0</v>
      </c>
    </row>
    <row r="1432" spans="2:65" s="1" customFormat="1" ht="24.15" customHeight="1">
      <c r="B1432" s="33"/>
      <c r="C1432" s="123" t="s">
        <v>2392</v>
      </c>
      <c r="D1432" s="123" t="s">
        <v>156</v>
      </c>
      <c r="E1432" s="124" t="s">
        <v>2393</v>
      </c>
      <c r="F1432" s="125" t="s">
        <v>2394</v>
      </c>
      <c r="G1432" s="126" t="s">
        <v>664</v>
      </c>
      <c r="H1432" s="127">
        <v>1</v>
      </c>
      <c r="I1432" s="128"/>
      <c r="J1432" s="129">
        <f>ROUND(I1432*H1432,2)</f>
        <v>0</v>
      </c>
      <c r="K1432" s="125" t="s">
        <v>19</v>
      </c>
      <c r="L1432" s="33"/>
      <c r="M1432" s="130" t="s">
        <v>19</v>
      </c>
      <c r="N1432" s="131" t="s">
        <v>44</v>
      </c>
      <c r="P1432" s="132">
        <f>O1432*H1432</f>
        <v>0</v>
      </c>
      <c r="Q1432" s="132">
        <v>0</v>
      </c>
      <c r="R1432" s="132">
        <f>Q1432*H1432</f>
        <v>0</v>
      </c>
      <c r="S1432" s="132">
        <v>0</v>
      </c>
      <c r="T1432" s="133">
        <f>S1432*H1432</f>
        <v>0</v>
      </c>
      <c r="AR1432" s="134" t="s">
        <v>2333</v>
      </c>
      <c r="AT1432" s="134" t="s">
        <v>156</v>
      </c>
      <c r="AU1432" s="134" t="s">
        <v>80</v>
      </c>
      <c r="AY1432" s="18" t="s">
        <v>153</v>
      </c>
      <c r="BE1432" s="135">
        <f>IF(N1432="základní",J1432,0)</f>
        <v>0</v>
      </c>
      <c r="BF1432" s="135">
        <f>IF(N1432="snížená",J1432,0)</f>
        <v>0</v>
      </c>
      <c r="BG1432" s="135">
        <f>IF(N1432="zákl. přenesená",J1432,0)</f>
        <v>0</v>
      </c>
      <c r="BH1432" s="135">
        <f>IF(N1432="sníž. přenesená",J1432,0)</f>
        <v>0</v>
      </c>
      <c r="BI1432" s="135">
        <f>IF(N1432="nulová",J1432,0)</f>
        <v>0</v>
      </c>
      <c r="BJ1432" s="18" t="s">
        <v>78</v>
      </c>
      <c r="BK1432" s="135">
        <f>ROUND(I1432*H1432,2)</f>
        <v>0</v>
      </c>
      <c r="BL1432" s="18" t="s">
        <v>2333</v>
      </c>
      <c r="BM1432" s="134" t="s">
        <v>2395</v>
      </c>
    </row>
    <row r="1433" spans="2:65" s="1" customFormat="1" ht="24.15" customHeight="1">
      <c r="B1433" s="33"/>
      <c r="C1433" s="123" t="s">
        <v>2396</v>
      </c>
      <c r="D1433" s="123" t="s">
        <v>156</v>
      </c>
      <c r="E1433" s="124" t="s">
        <v>2397</v>
      </c>
      <c r="F1433" s="125" t="s">
        <v>2398</v>
      </c>
      <c r="G1433" s="126" t="s">
        <v>664</v>
      </c>
      <c r="H1433" s="127">
        <v>1</v>
      </c>
      <c r="I1433" s="128"/>
      <c r="J1433" s="129">
        <f>ROUND(I1433*H1433,2)</f>
        <v>0</v>
      </c>
      <c r="K1433" s="125" t="s">
        <v>19</v>
      </c>
      <c r="L1433" s="33"/>
      <c r="M1433" s="130" t="s">
        <v>19</v>
      </c>
      <c r="N1433" s="131" t="s">
        <v>44</v>
      </c>
      <c r="P1433" s="132">
        <f>O1433*H1433</f>
        <v>0</v>
      </c>
      <c r="Q1433" s="132">
        <v>0</v>
      </c>
      <c r="R1433" s="132">
        <f>Q1433*H1433</f>
        <v>0</v>
      </c>
      <c r="S1433" s="132">
        <v>0</v>
      </c>
      <c r="T1433" s="133">
        <f>S1433*H1433</f>
        <v>0</v>
      </c>
      <c r="AR1433" s="134" t="s">
        <v>2333</v>
      </c>
      <c r="AT1433" s="134" t="s">
        <v>156</v>
      </c>
      <c r="AU1433" s="134" t="s">
        <v>80</v>
      </c>
      <c r="AY1433" s="18" t="s">
        <v>153</v>
      </c>
      <c r="BE1433" s="135">
        <f>IF(N1433="základní",J1433,0)</f>
        <v>0</v>
      </c>
      <c r="BF1433" s="135">
        <f>IF(N1433="snížená",J1433,0)</f>
        <v>0</v>
      </c>
      <c r="BG1433" s="135">
        <f>IF(N1433="zákl. přenesená",J1433,0)</f>
        <v>0</v>
      </c>
      <c r="BH1433" s="135">
        <f>IF(N1433="sníž. přenesená",J1433,0)</f>
        <v>0</v>
      </c>
      <c r="BI1433" s="135">
        <f>IF(N1433="nulová",J1433,0)</f>
        <v>0</v>
      </c>
      <c r="BJ1433" s="18" t="s">
        <v>78</v>
      </c>
      <c r="BK1433" s="135">
        <f>ROUND(I1433*H1433,2)</f>
        <v>0</v>
      </c>
      <c r="BL1433" s="18" t="s">
        <v>2333</v>
      </c>
      <c r="BM1433" s="134" t="s">
        <v>2399</v>
      </c>
    </row>
    <row r="1434" spans="2:65" s="1" customFormat="1" ht="24.15" customHeight="1">
      <c r="B1434" s="33"/>
      <c r="C1434" s="123" t="s">
        <v>2400</v>
      </c>
      <c r="D1434" s="123" t="s">
        <v>156</v>
      </c>
      <c r="E1434" s="124" t="s">
        <v>2401</v>
      </c>
      <c r="F1434" s="125" t="s">
        <v>2402</v>
      </c>
      <c r="G1434" s="126" t="s">
        <v>664</v>
      </c>
      <c r="H1434" s="127">
        <v>1</v>
      </c>
      <c r="I1434" s="128"/>
      <c r="J1434" s="129">
        <f>ROUND(I1434*H1434,2)</f>
        <v>0</v>
      </c>
      <c r="K1434" s="125" t="s">
        <v>19</v>
      </c>
      <c r="L1434" s="33"/>
      <c r="M1434" s="179" t="s">
        <v>19</v>
      </c>
      <c r="N1434" s="180" t="s">
        <v>44</v>
      </c>
      <c r="O1434" s="181"/>
      <c r="P1434" s="182">
        <f>O1434*H1434</f>
        <v>0</v>
      </c>
      <c r="Q1434" s="182">
        <v>0</v>
      </c>
      <c r="R1434" s="182">
        <f>Q1434*H1434</f>
        <v>0</v>
      </c>
      <c r="S1434" s="182">
        <v>0</v>
      </c>
      <c r="T1434" s="183">
        <f>S1434*H1434</f>
        <v>0</v>
      </c>
      <c r="AR1434" s="134" t="s">
        <v>2333</v>
      </c>
      <c r="AT1434" s="134" t="s">
        <v>156</v>
      </c>
      <c r="AU1434" s="134" t="s">
        <v>80</v>
      </c>
      <c r="AY1434" s="18" t="s">
        <v>153</v>
      </c>
      <c r="BE1434" s="135">
        <f>IF(N1434="základní",J1434,0)</f>
        <v>0</v>
      </c>
      <c r="BF1434" s="135">
        <f>IF(N1434="snížená",J1434,0)</f>
        <v>0</v>
      </c>
      <c r="BG1434" s="135">
        <f>IF(N1434="zákl. přenesená",J1434,0)</f>
        <v>0</v>
      </c>
      <c r="BH1434" s="135">
        <f>IF(N1434="sníž. přenesená",J1434,0)</f>
        <v>0</v>
      </c>
      <c r="BI1434" s="135">
        <f>IF(N1434="nulová",J1434,0)</f>
        <v>0</v>
      </c>
      <c r="BJ1434" s="18" t="s">
        <v>78</v>
      </c>
      <c r="BK1434" s="135">
        <f>ROUND(I1434*H1434,2)</f>
        <v>0</v>
      </c>
      <c r="BL1434" s="18" t="s">
        <v>2333</v>
      </c>
      <c r="BM1434" s="134" t="s">
        <v>2403</v>
      </c>
    </row>
    <row r="1435" spans="2:65" s="1" customFormat="1" ht="6.9" customHeight="1">
      <c r="B1435" s="42"/>
      <c r="C1435" s="43"/>
      <c r="D1435" s="43"/>
      <c r="E1435" s="43"/>
      <c r="F1435" s="43"/>
      <c r="G1435" s="43"/>
      <c r="H1435" s="43"/>
      <c r="I1435" s="43"/>
      <c r="J1435" s="43"/>
      <c r="K1435" s="43"/>
      <c r="L1435" s="33"/>
    </row>
  </sheetData>
  <sheetProtection algorithmName="SHA-512" hashValue="Jjz62Y6YGYF4WvG5bzW0xfKKhcegdilLV+lM3yN38WipxDBRgkjYXVprHzb+lCeLJThUEa9OL6Cu68g/3/Hxig==" saltValue="g+vLWyrYJ4ymC7ol8wxpXA==" spinCount="100000" sheet="1" formatColumns="0" formatRows="0" autoFilter="0"/>
  <autoFilter ref="C124:K1434" xr:uid="{00000000-0009-0000-0000-000001000000}"/>
  <mergeCells count="6">
    <mergeCell ref="E117:H117"/>
    <mergeCell ref="L2:V2"/>
    <mergeCell ref="E7:H7"/>
    <mergeCell ref="E16:H16"/>
    <mergeCell ref="E25:H25"/>
    <mergeCell ref="E46:H46"/>
  </mergeCells>
  <hyperlinks>
    <hyperlink ref="F129" r:id="rId1" xr:uid="{00000000-0004-0000-0100-000000000000}"/>
    <hyperlink ref="F133" r:id="rId2" xr:uid="{00000000-0004-0000-0100-000001000000}"/>
    <hyperlink ref="F136" r:id="rId3" xr:uid="{00000000-0004-0000-0100-000002000000}"/>
    <hyperlink ref="F143" r:id="rId4" xr:uid="{00000000-0004-0000-0100-000003000000}"/>
    <hyperlink ref="F150" r:id="rId5" xr:uid="{00000000-0004-0000-0100-000004000000}"/>
    <hyperlink ref="F154" r:id="rId6" xr:uid="{00000000-0004-0000-0100-000005000000}"/>
    <hyperlink ref="F160" r:id="rId7" xr:uid="{00000000-0004-0000-0100-000006000000}"/>
    <hyperlink ref="F164" r:id="rId8" xr:uid="{00000000-0004-0000-0100-000007000000}"/>
    <hyperlink ref="F169" r:id="rId9" xr:uid="{00000000-0004-0000-0100-000008000000}"/>
    <hyperlink ref="F177" r:id="rId10" xr:uid="{00000000-0004-0000-0100-000009000000}"/>
    <hyperlink ref="F181" r:id="rId11" xr:uid="{00000000-0004-0000-0100-00000A000000}"/>
    <hyperlink ref="F185" r:id="rId12" xr:uid="{00000000-0004-0000-0100-00000B000000}"/>
    <hyperlink ref="F192" r:id="rId13" xr:uid="{00000000-0004-0000-0100-00000C000000}"/>
    <hyperlink ref="F204" r:id="rId14" xr:uid="{00000000-0004-0000-0100-00000D000000}"/>
    <hyperlink ref="F216" r:id="rId15" xr:uid="{00000000-0004-0000-0100-00000E000000}"/>
    <hyperlink ref="F233" r:id="rId16" xr:uid="{00000000-0004-0000-0100-00000F000000}"/>
    <hyperlink ref="F239" r:id="rId17" xr:uid="{00000000-0004-0000-0100-000010000000}"/>
    <hyperlink ref="F245" r:id="rId18" xr:uid="{00000000-0004-0000-0100-000011000000}"/>
    <hyperlink ref="F248" r:id="rId19" xr:uid="{00000000-0004-0000-0100-000012000000}"/>
    <hyperlink ref="F251" r:id="rId20" xr:uid="{00000000-0004-0000-0100-000013000000}"/>
    <hyperlink ref="F259" r:id="rId21" xr:uid="{00000000-0004-0000-0100-000014000000}"/>
    <hyperlink ref="F284" r:id="rId22" xr:uid="{00000000-0004-0000-0100-000015000000}"/>
    <hyperlink ref="F288" r:id="rId23" xr:uid="{00000000-0004-0000-0100-000016000000}"/>
    <hyperlink ref="F292" r:id="rId24" xr:uid="{00000000-0004-0000-0100-000017000000}"/>
    <hyperlink ref="F296" r:id="rId25" xr:uid="{00000000-0004-0000-0100-000018000000}"/>
    <hyperlink ref="F300" r:id="rId26" xr:uid="{00000000-0004-0000-0100-000019000000}"/>
    <hyperlink ref="F304" r:id="rId27" xr:uid="{00000000-0004-0000-0100-00001A000000}"/>
    <hyperlink ref="F309" r:id="rId28" xr:uid="{00000000-0004-0000-0100-00001B000000}"/>
    <hyperlink ref="F329" r:id="rId29" xr:uid="{00000000-0004-0000-0100-00001C000000}"/>
    <hyperlink ref="F333" r:id="rId30" xr:uid="{00000000-0004-0000-0100-00001D000000}"/>
    <hyperlink ref="F337" r:id="rId31" xr:uid="{00000000-0004-0000-0100-00001E000000}"/>
    <hyperlink ref="F343" r:id="rId32" xr:uid="{00000000-0004-0000-0100-00001F000000}"/>
    <hyperlink ref="F347" r:id="rId33" xr:uid="{00000000-0004-0000-0100-000020000000}"/>
    <hyperlink ref="F354" r:id="rId34" xr:uid="{00000000-0004-0000-0100-000021000000}"/>
    <hyperlink ref="F360" r:id="rId35" xr:uid="{00000000-0004-0000-0100-000022000000}"/>
    <hyperlink ref="F367" r:id="rId36" xr:uid="{00000000-0004-0000-0100-000023000000}"/>
    <hyperlink ref="F371" r:id="rId37" xr:uid="{00000000-0004-0000-0100-000024000000}"/>
    <hyperlink ref="F376" r:id="rId38" xr:uid="{00000000-0004-0000-0100-000025000000}"/>
    <hyperlink ref="F380" r:id="rId39" xr:uid="{00000000-0004-0000-0100-000026000000}"/>
    <hyperlink ref="F384" r:id="rId40" xr:uid="{00000000-0004-0000-0100-000027000000}"/>
    <hyperlink ref="F388" r:id="rId41" xr:uid="{00000000-0004-0000-0100-000028000000}"/>
    <hyperlink ref="F392" r:id="rId42" xr:uid="{00000000-0004-0000-0100-000029000000}"/>
    <hyperlink ref="F396" r:id="rId43" xr:uid="{00000000-0004-0000-0100-00002A000000}"/>
    <hyperlink ref="F403" r:id="rId44" xr:uid="{00000000-0004-0000-0100-00002B000000}"/>
    <hyperlink ref="F409" r:id="rId45" xr:uid="{00000000-0004-0000-0100-00002C000000}"/>
    <hyperlink ref="F413" r:id="rId46" xr:uid="{00000000-0004-0000-0100-00002D000000}"/>
    <hyperlink ref="F418" r:id="rId47" xr:uid="{00000000-0004-0000-0100-00002E000000}"/>
    <hyperlink ref="F423" r:id="rId48" xr:uid="{00000000-0004-0000-0100-00002F000000}"/>
    <hyperlink ref="F425" r:id="rId49" xr:uid="{00000000-0004-0000-0100-000030000000}"/>
    <hyperlink ref="F427" r:id="rId50" xr:uid="{00000000-0004-0000-0100-000031000000}"/>
    <hyperlink ref="F431" r:id="rId51" xr:uid="{00000000-0004-0000-0100-000032000000}"/>
    <hyperlink ref="F436" r:id="rId52" xr:uid="{00000000-0004-0000-0100-000033000000}"/>
    <hyperlink ref="F441" r:id="rId53" xr:uid="{00000000-0004-0000-0100-000034000000}"/>
    <hyperlink ref="F446" r:id="rId54" xr:uid="{00000000-0004-0000-0100-000035000000}"/>
    <hyperlink ref="F450" r:id="rId55" xr:uid="{00000000-0004-0000-0100-000036000000}"/>
    <hyperlink ref="F454" r:id="rId56" xr:uid="{00000000-0004-0000-0100-000037000000}"/>
    <hyperlink ref="F458" r:id="rId57" xr:uid="{00000000-0004-0000-0100-000038000000}"/>
    <hyperlink ref="F464" r:id="rId58" xr:uid="{00000000-0004-0000-0100-000039000000}"/>
    <hyperlink ref="F466" r:id="rId59" xr:uid="{00000000-0004-0000-0100-00003A000000}"/>
    <hyperlink ref="F468" r:id="rId60" xr:uid="{00000000-0004-0000-0100-00003B000000}"/>
    <hyperlink ref="F472" r:id="rId61" xr:uid="{00000000-0004-0000-0100-00003C000000}"/>
    <hyperlink ref="F475" r:id="rId62" xr:uid="{00000000-0004-0000-0100-00003D000000}"/>
    <hyperlink ref="F480" r:id="rId63" xr:uid="{00000000-0004-0000-0100-00003E000000}"/>
    <hyperlink ref="F484" r:id="rId64" xr:uid="{00000000-0004-0000-0100-00003F000000}"/>
    <hyperlink ref="F491" r:id="rId65" xr:uid="{00000000-0004-0000-0100-000040000000}"/>
    <hyperlink ref="F496" r:id="rId66" xr:uid="{00000000-0004-0000-0100-000041000000}"/>
    <hyperlink ref="F501" r:id="rId67" xr:uid="{00000000-0004-0000-0100-000042000000}"/>
    <hyperlink ref="F505" r:id="rId68" xr:uid="{00000000-0004-0000-0100-000043000000}"/>
    <hyperlink ref="F509" r:id="rId69" xr:uid="{00000000-0004-0000-0100-000044000000}"/>
    <hyperlink ref="F513" r:id="rId70" xr:uid="{00000000-0004-0000-0100-000045000000}"/>
    <hyperlink ref="F517" r:id="rId71" xr:uid="{00000000-0004-0000-0100-000046000000}"/>
    <hyperlink ref="F521" r:id="rId72" xr:uid="{00000000-0004-0000-0100-000047000000}"/>
    <hyperlink ref="F525" r:id="rId73" xr:uid="{00000000-0004-0000-0100-000048000000}"/>
    <hyperlink ref="F529" r:id="rId74" xr:uid="{00000000-0004-0000-0100-000049000000}"/>
    <hyperlink ref="F533" r:id="rId75" xr:uid="{00000000-0004-0000-0100-00004A000000}"/>
    <hyperlink ref="F537" r:id="rId76" xr:uid="{00000000-0004-0000-0100-00004B000000}"/>
    <hyperlink ref="F541" r:id="rId77" xr:uid="{00000000-0004-0000-0100-00004C000000}"/>
    <hyperlink ref="F543" r:id="rId78" xr:uid="{00000000-0004-0000-0100-00004D000000}"/>
    <hyperlink ref="F548" r:id="rId79" xr:uid="{00000000-0004-0000-0100-00004E000000}"/>
    <hyperlink ref="F553" r:id="rId80" xr:uid="{00000000-0004-0000-0100-00004F000000}"/>
    <hyperlink ref="F562" r:id="rId81" xr:uid="{00000000-0004-0000-0100-000050000000}"/>
    <hyperlink ref="F566" r:id="rId82" xr:uid="{00000000-0004-0000-0100-000051000000}"/>
    <hyperlink ref="F570" r:id="rId83" xr:uid="{00000000-0004-0000-0100-000052000000}"/>
    <hyperlink ref="F574" r:id="rId84" xr:uid="{00000000-0004-0000-0100-000053000000}"/>
    <hyperlink ref="F578" r:id="rId85" xr:uid="{00000000-0004-0000-0100-000054000000}"/>
    <hyperlink ref="F582" r:id="rId86" xr:uid="{00000000-0004-0000-0100-000055000000}"/>
    <hyperlink ref="F587" r:id="rId87" xr:uid="{00000000-0004-0000-0100-000056000000}"/>
    <hyperlink ref="F592" r:id="rId88" xr:uid="{00000000-0004-0000-0100-000057000000}"/>
    <hyperlink ref="F596" r:id="rId89" xr:uid="{00000000-0004-0000-0100-000058000000}"/>
    <hyperlink ref="F602" r:id="rId90" xr:uid="{00000000-0004-0000-0100-000059000000}"/>
    <hyperlink ref="F606" r:id="rId91" xr:uid="{00000000-0004-0000-0100-00005A000000}"/>
    <hyperlink ref="F610" r:id="rId92" xr:uid="{00000000-0004-0000-0100-00005B000000}"/>
    <hyperlink ref="F614" r:id="rId93" xr:uid="{00000000-0004-0000-0100-00005C000000}"/>
    <hyperlink ref="F618" r:id="rId94" xr:uid="{00000000-0004-0000-0100-00005D000000}"/>
    <hyperlink ref="F623" r:id="rId95" xr:uid="{00000000-0004-0000-0100-00005E000000}"/>
    <hyperlink ref="F628" r:id="rId96" xr:uid="{00000000-0004-0000-0100-00005F000000}"/>
    <hyperlink ref="F632" r:id="rId97" xr:uid="{00000000-0004-0000-0100-000060000000}"/>
    <hyperlink ref="F636" r:id="rId98" xr:uid="{00000000-0004-0000-0100-000061000000}"/>
    <hyperlink ref="F669" r:id="rId99" xr:uid="{00000000-0004-0000-0100-000062000000}"/>
    <hyperlink ref="F671" r:id="rId100" xr:uid="{00000000-0004-0000-0100-000063000000}"/>
    <hyperlink ref="F675" r:id="rId101" xr:uid="{00000000-0004-0000-0100-000064000000}"/>
    <hyperlink ref="F677" r:id="rId102" xr:uid="{00000000-0004-0000-0100-000065000000}"/>
    <hyperlink ref="F681" r:id="rId103" xr:uid="{00000000-0004-0000-0100-000066000000}"/>
    <hyperlink ref="F683" r:id="rId104" xr:uid="{00000000-0004-0000-0100-000067000000}"/>
    <hyperlink ref="F685" r:id="rId105" xr:uid="{00000000-0004-0000-0100-000068000000}"/>
    <hyperlink ref="F688" r:id="rId106" xr:uid="{00000000-0004-0000-0100-000069000000}"/>
    <hyperlink ref="F690" r:id="rId107" xr:uid="{00000000-0004-0000-0100-00006A000000}"/>
    <hyperlink ref="F692" r:id="rId108" xr:uid="{00000000-0004-0000-0100-00006B000000}"/>
    <hyperlink ref="F696" r:id="rId109" xr:uid="{00000000-0004-0000-0100-00006C000000}"/>
    <hyperlink ref="F700" r:id="rId110" xr:uid="{00000000-0004-0000-0100-00006D000000}"/>
    <hyperlink ref="F705" r:id="rId111" xr:uid="{00000000-0004-0000-0100-00006E000000}"/>
    <hyperlink ref="F715" r:id="rId112" xr:uid="{00000000-0004-0000-0100-00006F000000}"/>
    <hyperlink ref="F719" r:id="rId113" xr:uid="{00000000-0004-0000-0100-000070000000}"/>
    <hyperlink ref="F725" r:id="rId114" xr:uid="{00000000-0004-0000-0100-000071000000}"/>
    <hyperlink ref="F731" r:id="rId115" xr:uid="{00000000-0004-0000-0100-000072000000}"/>
    <hyperlink ref="F735" r:id="rId116" xr:uid="{00000000-0004-0000-0100-000073000000}"/>
    <hyperlink ref="F742" r:id="rId117" xr:uid="{00000000-0004-0000-0100-000074000000}"/>
    <hyperlink ref="F744" r:id="rId118" xr:uid="{00000000-0004-0000-0100-000075000000}"/>
    <hyperlink ref="F748" r:id="rId119" xr:uid="{00000000-0004-0000-0100-000076000000}"/>
    <hyperlink ref="F751" r:id="rId120" xr:uid="{00000000-0004-0000-0100-000077000000}"/>
    <hyperlink ref="F760" r:id="rId121" xr:uid="{00000000-0004-0000-0100-000078000000}"/>
    <hyperlink ref="F770" r:id="rId122" xr:uid="{00000000-0004-0000-0100-000079000000}"/>
    <hyperlink ref="F774" r:id="rId123" xr:uid="{00000000-0004-0000-0100-00007A000000}"/>
    <hyperlink ref="F776" r:id="rId124" xr:uid="{00000000-0004-0000-0100-00007B000000}"/>
    <hyperlink ref="F779" r:id="rId125" xr:uid="{00000000-0004-0000-0100-00007C000000}"/>
    <hyperlink ref="F783" r:id="rId126" xr:uid="{00000000-0004-0000-0100-00007D000000}"/>
    <hyperlink ref="F786" r:id="rId127" xr:uid="{00000000-0004-0000-0100-00007E000000}"/>
    <hyperlink ref="F789" r:id="rId128" xr:uid="{00000000-0004-0000-0100-00007F000000}"/>
    <hyperlink ref="F793" r:id="rId129" xr:uid="{00000000-0004-0000-0100-000080000000}"/>
    <hyperlink ref="F796" r:id="rId130" xr:uid="{00000000-0004-0000-0100-000081000000}"/>
    <hyperlink ref="F1028" r:id="rId131" xr:uid="{00000000-0004-0000-0100-000082000000}"/>
    <hyperlink ref="F1033" r:id="rId132" xr:uid="{00000000-0004-0000-0100-000083000000}"/>
    <hyperlink ref="F1037" r:id="rId133" xr:uid="{00000000-0004-0000-0100-000084000000}"/>
    <hyperlink ref="F1043" r:id="rId134" xr:uid="{00000000-0004-0000-0100-000085000000}"/>
    <hyperlink ref="F1045" r:id="rId135" xr:uid="{00000000-0004-0000-0100-000086000000}"/>
    <hyperlink ref="F1054" r:id="rId136" xr:uid="{00000000-0004-0000-0100-000087000000}"/>
    <hyperlink ref="F1057" r:id="rId137" xr:uid="{00000000-0004-0000-0100-000088000000}"/>
    <hyperlink ref="F1065" r:id="rId138" xr:uid="{00000000-0004-0000-0100-000089000000}"/>
    <hyperlink ref="F1076" r:id="rId139" xr:uid="{00000000-0004-0000-0100-00008A000000}"/>
    <hyperlink ref="F1092" r:id="rId140" xr:uid="{00000000-0004-0000-0100-00008B000000}"/>
    <hyperlink ref="F1099" r:id="rId141" xr:uid="{00000000-0004-0000-0100-00008C000000}"/>
    <hyperlink ref="F1103" r:id="rId142" xr:uid="{00000000-0004-0000-0100-00008D000000}"/>
    <hyperlink ref="F1110" r:id="rId143" xr:uid="{00000000-0004-0000-0100-00008E000000}"/>
    <hyperlink ref="F1113" r:id="rId144" xr:uid="{00000000-0004-0000-0100-00008F000000}"/>
    <hyperlink ref="F1120" r:id="rId145" xr:uid="{00000000-0004-0000-0100-000090000000}"/>
    <hyperlink ref="F1142" r:id="rId146" xr:uid="{00000000-0004-0000-0100-000091000000}"/>
    <hyperlink ref="F1147" r:id="rId147" xr:uid="{00000000-0004-0000-0100-000092000000}"/>
    <hyperlink ref="F1150" r:id="rId148" xr:uid="{00000000-0004-0000-0100-000093000000}"/>
    <hyperlink ref="F1154" r:id="rId149" xr:uid="{00000000-0004-0000-0100-000094000000}"/>
    <hyperlink ref="F1163" r:id="rId150" xr:uid="{00000000-0004-0000-0100-000095000000}"/>
    <hyperlink ref="F1169" r:id="rId151" xr:uid="{00000000-0004-0000-0100-000096000000}"/>
    <hyperlink ref="F1173" r:id="rId152" xr:uid="{00000000-0004-0000-0100-000097000000}"/>
    <hyperlink ref="F1177" r:id="rId153" xr:uid="{00000000-0004-0000-0100-000098000000}"/>
    <hyperlink ref="F1181" r:id="rId154" xr:uid="{00000000-0004-0000-0100-000099000000}"/>
    <hyperlink ref="F1194" r:id="rId155" xr:uid="{00000000-0004-0000-0100-00009A000000}"/>
    <hyperlink ref="F1202" r:id="rId156" xr:uid="{00000000-0004-0000-0100-00009B000000}"/>
    <hyperlink ref="F1205" r:id="rId157" xr:uid="{00000000-0004-0000-0100-00009C000000}"/>
    <hyperlink ref="F1210" r:id="rId158" xr:uid="{00000000-0004-0000-0100-00009D000000}"/>
    <hyperlink ref="F1218" r:id="rId159" xr:uid="{00000000-0004-0000-0100-00009E000000}"/>
    <hyperlink ref="F1222" r:id="rId160" xr:uid="{00000000-0004-0000-0100-00009F000000}"/>
    <hyperlink ref="F1227" r:id="rId161" xr:uid="{00000000-0004-0000-0100-0000A0000000}"/>
    <hyperlink ref="F1234" r:id="rId162" xr:uid="{00000000-0004-0000-0100-0000A1000000}"/>
    <hyperlink ref="F1241" r:id="rId163" xr:uid="{00000000-0004-0000-0100-0000A2000000}"/>
    <hyperlink ref="F1245" r:id="rId164" xr:uid="{00000000-0004-0000-0100-0000A3000000}"/>
    <hyperlink ref="F1249" r:id="rId165" xr:uid="{00000000-0004-0000-0100-0000A4000000}"/>
    <hyperlink ref="F1253" r:id="rId166" xr:uid="{00000000-0004-0000-0100-0000A5000000}"/>
    <hyperlink ref="F1257" r:id="rId167" xr:uid="{00000000-0004-0000-0100-0000A6000000}"/>
    <hyperlink ref="F1260" r:id="rId168" xr:uid="{00000000-0004-0000-0100-0000A7000000}"/>
    <hyperlink ref="F1272" r:id="rId169" xr:uid="{00000000-0004-0000-0100-0000A8000000}"/>
    <hyperlink ref="F1276" r:id="rId170" xr:uid="{00000000-0004-0000-0100-0000A9000000}"/>
    <hyperlink ref="F1283" r:id="rId171" xr:uid="{00000000-0004-0000-0100-0000AA000000}"/>
    <hyperlink ref="F1297" r:id="rId172" xr:uid="{00000000-0004-0000-0100-0000AB000000}"/>
    <hyperlink ref="F1304" r:id="rId173" xr:uid="{00000000-0004-0000-0100-0000AC000000}"/>
    <hyperlink ref="F1310" r:id="rId174" xr:uid="{00000000-0004-0000-0100-0000AD000000}"/>
    <hyperlink ref="F1313" r:id="rId175" xr:uid="{00000000-0004-0000-0100-0000AE000000}"/>
    <hyperlink ref="F1321" r:id="rId176" xr:uid="{00000000-0004-0000-0100-0000AF000000}"/>
    <hyperlink ref="F1329" r:id="rId177" xr:uid="{00000000-0004-0000-0100-0000B0000000}"/>
    <hyperlink ref="F1339" r:id="rId178" xr:uid="{00000000-0004-0000-0100-0000B1000000}"/>
    <hyperlink ref="F1353" r:id="rId179" xr:uid="{00000000-0004-0000-0100-0000B2000000}"/>
    <hyperlink ref="F1364" r:id="rId180" xr:uid="{00000000-0004-0000-0100-0000B3000000}"/>
    <hyperlink ref="F1369" r:id="rId181" xr:uid="{00000000-0004-0000-0100-0000B4000000}"/>
    <hyperlink ref="F1382" r:id="rId182" xr:uid="{00000000-0004-0000-0100-0000B5000000}"/>
    <hyperlink ref="F1386" r:id="rId183" xr:uid="{00000000-0004-0000-0100-0000B6000000}"/>
    <hyperlink ref="F1393" r:id="rId184" xr:uid="{00000000-0004-0000-0100-0000B7000000}"/>
  </hyperlinks>
  <printOptions horizontalCentered="1"/>
  <pageMargins left="0.39370078740157483" right="0.39370078740157483" top="0.39370078740157483" bottom="0.39370078740157483" header="0" footer="0"/>
  <pageSetup paperSize="9" scale="76" fitToHeight="100" orientation="portrait" blackAndWhite="1" r:id="rId185"/>
  <headerFooter>
    <oddFooter>&amp;CStrana &amp;P z &amp;N</oddFooter>
  </headerFooter>
  <drawing r:id="rId1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191" zoomScale="85" zoomScaleNormal="85" workbookViewId="0"/>
  </sheetViews>
  <sheetFormatPr defaultRowHeight="10.199999999999999"/>
  <cols>
    <col min="1" max="1" width="8.28515625" style="184" customWidth="1"/>
    <col min="2" max="2" width="1.7109375" style="184" customWidth="1"/>
    <col min="3" max="4" width="5" style="184" customWidth="1"/>
    <col min="5" max="5" width="11.7109375" style="184" customWidth="1"/>
    <col min="6" max="6" width="9.140625" style="184" customWidth="1"/>
    <col min="7" max="7" width="5" style="184" customWidth="1"/>
    <col min="8" max="8" width="77.85546875" style="184" customWidth="1"/>
    <col min="9" max="10" width="20" style="184" customWidth="1"/>
    <col min="11" max="11" width="1.710937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6" customFormat="1" ht="45" customHeight="1">
      <c r="B3" s="188"/>
      <c r="C3" s="310" t="s">
        <v>2404</v>
      </c>
      <c r="D3" s="310"/>
      <c r="E3" s="310"/>
      <c r="F3" s="310"/>
      <c r="G3" s="310"/>
      <c r="H3" s="310"/>
      <c r="I3" s="310"/>
      <c r="J3" s="310"/>
      <c r="K3" s="189"/>
    </row>
    <row r="4" spans="2:11" customFormat="1" ht="25.5" customHeight="1">
      <c r="B4" s="190"/>
      <c r="C4" s="315" t="s">
        <v>2405</v>
      </c>
      <c r="D4" s="315"/>
      <c r="E4" s="315"/>
      <c r="F4" s="315"/>
      <c r="G4" s="315"/>
      <c r="H4" s="315"/>
      <c r="I4" s="315"/>
      <c r="J4" s="315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4" t="s">
        <v>2406</v>
      </c>
      <c r="D6" s="314"/>
      <c r="E6" s="314"/>
      <c r="F6" s="314"/>
      <c r="G6" s="314"/>
      <c r="H6" s="314"/>
      <c r="I6" s="314"/>
      <c r="J6" s="314"/>
      <c r="K6" s="191"/>
    </row>
    <row r="7" spans="2:11" customFormat="1" ht="15" customHeight="1">
      <c r="B7" s="194"/>
      <c r="C7" s="314" t="s">
        <v>2407</v>
      </c>
      <c r="D7" s="314"/>
      <c r="E7" s="314"/>
      <c r="F7" s="314"/>
      <c r="G7" s="314"/>
      <c r="H7" s="314"/>
      <c r="I7" s="314"/>
      <c r="J7" s="314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4" t="s">
        <v>2408</v>
      </c>
      <c r="D9" s="314"/>
      <c r="E9" s="314"/>
      <c r="F9" s="314"/>
      <c r="G9" s="314"/>
      <c r="H9" s="314"/>
      <c r="I9" s="314"/>
      <c r="J9" s="314"/>
      <c r="K9" s="191"/>
    </row>
    <row r="10" spans="2:11" customFormat="1" ht="15" customHeight="1">
      <c r="B10" s="194"/>
      <c r="C10" s="193"/>
      <c r="D10" s="314" t="s">
        <v>2409</v>
      </c>
      <c r="E10" s="314"/>
      <c r="F10" s="314"/>
      <c r="G10" s="314"/>
      <c r="H10" s="314"/>
      <c r="I10" s="314"/>
      <c r="J10" s="314"/>
      <c r="K10" s="191"/>
    </row>
    <row r="11" spans="2:11" customFormat="1" ht="15" customHeight="1">
      <c r="B11" s="194"/>
      <c r="C11" s="195"/>
      <c r="D11" s="314" t="s">
        <v>2410</v>
      </c>
      <c r="E11" s="314"/>
      <c r="F11" s="314"/>
      <c r="G11" s="314"/>
      <c r="H11" s="314"/>
      <c r="I11" s="314"/>
      <c r="J11" s="314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2411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4" t="s">
        <v>2412</v>
      </c>
      <c r="E15" s="314"/>
      <c r="F15" s="314"/>
      <c r="G15" s="314"/>
      <c r="H15" s="314"/>
      <c r="I15" s="314"/>
      <c r="J15" s="314"/>
      <c r="K15" s="191"/>
    </row>
    <row r="16" spans="2:11" customFormat="1" ht="15" customHeight="1">
      <c r="B16" s="194"/>
      <c r="C16" s="195"/>
      <c r="D16" s="314" t="s">
        <v>2413</v>
      </c>
      <c r="E16" s="314"/>
      <c r="F16" s="314"/>
      <c r="G16" s="314"/>
      <c r="H16" s="314"/>
      <c r="I16" s="314"/>
      <c r="J16" s="314"/>
      <c r="K16" s="191"/>
    </row>
    <row r="17" spans="2:11" customFormat="1" ht="15" customHeight="1">
      <c r="B17" s="194"/>
      <c r="C17" s="195"/>
      <c r="D17" s="314" t="s">
        <v>2414</v>
      </c>
      <c r="E17" s="314"/>
      <c r="F17" s="314"/>
      <c r="G17" s="314"/>
      <c r="H17" s="314"/>
      <c r="I17" s="314"/>
      <c r="J17" s="314"/>
      <c r="K17" s="191"/>
    </row>
    <row r="18" spans="2:11" customFormat="1" ht="15" customHeight="1">
      <c r="B18" s="194"/>
      <c r="C18" s="195"/>
      <c r="D18" s="195"/>
      <c r="E18" s="197" t="s">
        <v>77</v>
      </c>
      <c r="F18" s="314" t="s">
        <v>2415</v>
      </c>
      <c r="G18" s="314"/>
      <c r="H18" s="314"/>
      <c r="I18" s="314"/>
      <c r="J18" s="314"/>
      <c r="K18" s="191"/>
    </row>
    <row r="19" spans="2:11" customFormat="1" ht="15" customHeight="1">
      <c r="B19" s="194"/>
      <c r="C19" s="195"/>
      <c r="D19" s="195"/>
      <c r="E19" s="197" t="s">
        <v>2416</v>
      </c>
      <c r="F19" s="314" t="s">
        <v>2417</v>
      </c>
      <c r="G19" s="314"/>
      <c r="H19" s="314"/>
      <c r="I19" s="314"/>
      <c r="J19" s="314"/>
      <c r="K19" s="191"/>
    </row>
    <row r="20" spans="2:11" customFormat="1" ht="15" customHeight="1">
      <c r="B20" s="194"/>
      <c r="C20" s="195"/>
      <c r="D20" s="195"/>
      <c r="E20" s="197" t="s">
        <v>2418</v>
      </c>
      <c r="F20" s="314" t="s">
        <v>2419</v>
      </c>
      <c r="G20" s="314"/>
      <c r="H20" s="314"/>
      <c r="I20" s="314"/>
      <c r="J20" s="314"/>
      <c r="K20" s="191"/>
    </row>
    <row r="21" spans="2:11" customFormat="1" ht="15" customHeight="1">
      <c r="B21" s="194"/>
      <c r="C21" s="195"/>
      <c r="D21" s="195"/>
      <c r="E21" s="197" t="s">
        <v>2420</v>
      </c>
      <c r="F21" s="314" t="s">
        <v>2421</v>
      </c>
      <c r="G21" s="314"/>
      <c r="H21" s="314"/>
      <c r="I21" s="314"/>
      <c r="J21" s="314"/>
      <c r="K21" s="191"/>
    </row>
    <row r="22" spans="2:11" customFormat="1" ht="15" customHeight="1">
      <c r="B22" s="194"/>
      <c r="C22" s="195"/>
      <c r="D22" s="195"/>
      <c r="E22" s="197" t="s">
        <v>2422</v>
      </c>
      <c r="F22" s="314" t="s">
        <v>2423</v>
      </c>
      <c r="G22" s="314"/>
      <c r="H22" s="314"/>
      <c r="I22" s="314"/>
      <c r="J22" s="314"/>
      <c r="K22" s="191"/>
    </row>
    <row r="23" spans="2:11" customFormat="1" ht="15" customHeight="1">
      <c r="B23" s="194"/>
      <c r="C23" s="195"/>
      <c r="D23" s="195"/>
      <c r="E23" s="197" t="s">
        <v>2424</v>
      </c>
      <c r="F23" s="314" t="s">
        <v>2425</v>
      </c>
      <c r="G23" s="314"/>
      <c r="H23" s="314"/>
      <c r="I23" s="314"/>
      <c r="J23" s="314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4" t="s">
        <v>2426</v>
      </c>
      <c r="D25" s="314"/>
      <c r="E25" s="314"/>
      <c r="F25" s="314"/>
      <c r="G25" s="314"/>
      <c r="H25" s="314"/>
      <c r="I25" s="314"/>
      <c r="J25" s="314"/>
      <c r="K25" s="191"/>
    </row>
    <row r="26" spans="2:11" customFormat="1" ht="15" customHeight="1">
      <c r="B26" s="194"/>
      <c r="C26" s="314" t="s">
        <v>2427</v>
      </c>
      <c r="D26" s="314"/>
      <c r="E26" s="314"/>
      <c r="F26" s="314"/>
      <c r="G26" s="314"/>
      <c r="H26" s="314"/>
      <c r="I26" s="314"/>
      <c r="J26" s="314"/>
      <c r="K26" s="191"/>
    </row>
    <row r="27" spans="2:11" customFormat="1" ht="15" customHeight="1">
      <c r="B27" s="194"/>
      <c r="C27" s="193"/>
      <c r="D27" s="314" t="s">
        <v>2428</v>
      </c>
      <c r="E27" s="314"/>
      <c r="F27" s="314"/>
      <c r="G27" s="314"/>
      <c r="H27" s="314"/>
      <c r="I27" s="314"/>
      <c r="J27" s="314"/>
      <c r="K27" s="191"/>
    </row>
    <row r="28" spans="2:11" customFormat="1" ht="15" customHeight="1">
      <c r="B28" s="194"/>
      <c r="C28" s="195"/>
      <c r="D28" s="314" t="s">
        <v>2429</v>
      </c>
      <c r="E28" s="314"/>
      <c r="F28" s="314"/>
      <c r="G28" s="314"/>
      <c r="H28" s="314"/>
      <c r="I28" s="314"/>
      <c r="J28" s="314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4" t="s">
        <v>2430</v>
      </c>
      <c r="E30" s="314"/>
      <c r="F30" s="314"/>
      <c r="G30" s="314"/>
      <c r="H30" s="314"/>
      <c r="I30" s="314"/>
      <c r="J30" s="314"/>
      <c r="K30" s="191"/>
    </row>
    <row r="31" spans="2:11" customFormat="1" ht="15" customHeight="1">
      <c r="B31" s="194"/>
      <c r="C31" s="195"/>
      <c r="D31" s="314" t="s">
        <v>2431</v>
      </c>
      <c r="E31" s="314"/>
      <c r="F31" s="314"/>
      <c r="G31" s="314"/>
      <c r="H31" s="314"/>
      <c r="I31" s="314"/>
      <c r="J31" s="314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4" t="s">
        <v>2432</v>
      </c>
      <c r="E33" s="314"/>
      <c r="F33" s="314"/>
      <c r="G33" s="314"/>
      <c r="H33" s="314"/>
      <c r="I33" s="314"/>
      <c r="J33" s="314"/>
      <c r="K33" s="191"/>
    </row>
    <row r="34" spans="2:11" customFormat="1" ht="15" customHeight="1">
      <c r="B34" s="194"/>
      <c r="C34" s="195"/>
      <c r="D34" s="314" t="s">
        <v>2433</v>
      </c>
      <c r="E34" s="314"/>
      <c r="F34" s="314"/>
      <c r="G34" s="314"/>
      <c r="H34" s="314"/>
      <c r="I34" s="314"/>
      <c r="J34" s="314"/>
      <c r="K34" s="191"/>
    </row>
    <row r="35" spans="2:11" customFormat="1" ht="15" customHeight="1">
      <c r="B35" s="194"/>
      <c r="C35" s="195"/>
      <c r="D35" s="314" t="s">
        <v>2434</v>
      </c>
      <c r="E35" s="314"/>
      <c r="F35" s="314"/>
      <c r="G35" s="314"/>
      <c r="H35" s="314"/>
      <c r="I35" s="314"/>
      <c r="J35" s="314"/>
      <c r="K35" s="191"/>
    </row>
    <row r="36" spans="2:11" customFormat="1" ht="15" customHeight="1">
      <c r="B36" s="194"/>
      <c r="C36" s="195"/>
      <c r="D36" s="193"/>
      <c r="E36" s="196" t="s">
        <v>139</v>
      </c>
      <c r="F36" s="193"/>
      <c r="G36" s="314" t="s">
        <v>2435</v>
      </c>
      <c r="H36" s="314"/>
      <c r="I36" s="314"/>
      <c r="J36" s="314"/>
      <c r="K36" s="191"/>
    </row>
    <row r="37" spans="2:11" customFormat="1" ht="30.75" customHeight="1">
      <c r="B37" s="194"/>
      <c r="C37" s="195"/>
      <c r="D37" s="193"/>
      <c r="E37" s="196" t="s">
        <v>2436</v>
      </c>
      <c r="F37" s="193"/>
      <c r="G37" s="314" t="s">
        <v>2437</v>
      </c>
      <c r="H37" s="314"/>
      <c r="I37" s="314"/>
      <c r="J37" s="314"/>
      <c r="K37" s="191"/>
    </row>
    <row r="38" spans="2:11" customFormat="1" ht="15" customHeight="1">
      <c r="B38" s="194"/>
      <c r="C38" s="195"/>
      <c r="D38" s="193"/>
      <c r="E38" s="196" t="s">
        <v>54</v>
      </c>
      <c r="F38" s="193"/>
      <c r="G38" s="314" t="s">
        <v>2438</v>
      </c>
      <c r="H38" s="314"/>
      <c r="I38" s="314"/>
      <c r="J38" s="314"/>
      <c r="K38" s="191"/>
    </row>
    <row r="39" spans="2:11" customFormat="1" ht="15" customHeight="1">
      <c r="B39" s="194"/>
      <c r="C39" s="195"/>
      <c r="D39" s="193"/>
      <c r="E39" s="196" t="s">
        <v>55</v>
      </c>
      <c r="F39" s="193"/>
      <c r="G39" s="314" t="s">
        <v>2439</v>
      </c>
      <c r="H39" s="314"/>
      <c r="I39" s="314"/>
      <c r="J39" s="314"/>
      <c r="K39" s="191"/>
    </row>
    <row r="40" spans="2:11" customFormat="1" ht="15" customHeight="1">
      <c r="B40" s="194"/>
      <c r="C40" s="195"/>
      <c r="D40" s="193"/>
      <c r="E40" s="196" t="s">
        <v>140</v>
      </c>
      <c r="F40" s="193"/>
      <c r="G40" s="314" t="s">
        <v>2440</v>
      </c>
      <c r="H40" s="314"/>
      <c r="I40" s="314"/>
      <c r="J40" s="314"/>
      <c r="K40" s="191"/>
    </row>
    <row r="41" spans="2:11" customFormat="1" ht="15" customHeight="1">
      <c r="B41" s="194"/>
      <c r="C41" s="195"/>
      <c r="D41" s="193"/>
      <c r="E41" s="196" t="s">
        <v>141</v>
      </c>
      <c r="F41" s="193"/>
      <c r="G41" s="314" t="s">
        <v>2441</v>
      </c>
      <c r="H41" s="314"/>
      <c r="I41" s="314"/>
      <c r="J41" s="314"/>
      <c r="K41" s="191"/>
    </row>
    <row r="42" spans="2:11" customFormat="1" ht="15" customHeight="1">
      <c r="B42" s="194"/>
      <c r="C42" s="195"/>
      <c r="D42" s="193"/>
      <c r="E42" s="196" t="s">
        <v>2442</v>
      </c>
      <c r="F42" s="193"/>
      <c r="G42" s="314" t="s">
        <v>2443</v>
      </c>
      <c r="H42" s="314"/>
      <c r="I42" s="314"/>
      <c r="J42" s="314"/>
      <c r="K42" s="191"/>
    </row>
    <row r="43" spans="2:11" customFormat="1" ht="15" customHeight="1">
      <c r="B43" s="194"/>
      <c r="C43" s="195"/>
      <c r="D43" s="193"/>
      <c r="E43" s="196"/>
      <c r="F43" s="193"/>
      <c r="G43" s="314" t="s">
        <v>2444</v>
      </c>
      <c r="H43" s="314"/>
      <c r="I43" s="314"/>
      <c r="J43" s="314"/>
      <c r="K43" s="191"/>
    </row>
    <row r="44" spans="2:11" customFormat="1" ht="15" customHeight="1">
      <c r="B44" s="194"/>
      <c r="C44" s="195"/>
      <c r="D44" s="193"/>
      <c r="E44" s="196" t="s">
        <v>2445</v>
      </c>
      <c r="F44" s="193"/>
      <c r="G44" s="314" t="s">
        <v>2446</v>
      </c>
      <c r="H44" s="314"/>
      <c r="I44" s="314"/>
      <c r="J44" s="314"/>
      <c r="K44" s="191"/>
    </row>
    <row r="45" spans="2:11" customFormat="1" ht="15" customHeight="1">
      <c r="B45" s="194"/>
      <c r="C45" s="195"/>
      <c r="D45" s="193"/>
      <c r="E45" s="196" t="s">
        <v>143</v>
      </c>
      <c r="F45" s="193"/>
      <c r="G45" s="314" t="s">
        <v>2447</v>
      </c>
      <c r="H45" s="314"/>
      <c r="I45" s="314"/>
      <c r="J45" s="314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4" t="s">
        <v>2448</v>
      </c>
      <c r="E47" s="314"/>
      <c r="F47" s="314"/>
      <c r="G47" s="314"/>
      <c r="H47" s="314"/>
      <c r="I47" s="314"/>
      <c r="J47" s="314"/>
      <c r="K47" s="191"/>
    </row>
    <row r="48" spans="2:11" customFormat="1" ht="15" customHeight="1">
      <c r="B48" s="194"/>
      <c r="C48" s="195"/>
      <c r="D48" s="195"/>
      <c r="E48" s="314" t="s">
        <v>2449</v>
      </c>
      <c r="F48" s="314"/>
      <c r="G48" s="314"/>
      <c r="H48" s="314"/>
      <c r="I48" s="314"/>
      <c r="J48" s="314"/>
      <c r="K48" s="191"/>
    </row>
    <row r="49" spans="2:11" customFormat="1" ht="15" customHeight="1">
      <c r="B49" s="194"/>
      <c r="C49" s="195"/>
      <c r="D49" s="195"/>
      <c r="E49" s="314" t="s">
        <v>2450</v>
      </c>
      <c r="F49" s="314"/>
      <c r="G49" s="314"/>
      <c r="H49" s="314"/>
      <c r="I49" s="314"/>
      <c r="J49" s="314"/>
      <c r="K49" s="191"/>
    </row>
    <row r="50" spans="2:11" customFormat="1" ht="15" customHeight="1">
      <c r="B50" s="194"/>
      <c r="C50" s="195"/>
      <c r="D50" s="195"/>
      <c r="E50" s="314" t="s">
        <v>2451</v>
      </c>
      <c r="F50" s="314"/>
      <c r="G50" s="314"/>
      <c r="H50" s="314"/>
      <c r="I50" s="314"/>
      <c r="J50" s="314"/>
      <c r="K50" s="191"/>
    </row>
    <row r="51" spans="2:11" customFormat="1" ht="15" customHeight="1">
      <c r="B51" s="194"/>
      <c r="C51" s="195"/>
      <c r="D51" s="314" t="s">
        <v>2452</v>
      </c>
      <c r="E51" s="314"/>
      <c r="F51" s="314"/>
      <c r="G51" s="314"/>
      <c r="H51" s="314"/>
      <c r="I51" s="314"/>
      <c r="J51" s="314"/>
      <c r="K51" s="191"/>
    </row>
    <row r="52" spans="2:11" customFormat="1" ht="25.5" customHeight="1">
      <c r="B52" s="190"/>
      <c r="C52" s="315" t="s">
        <v>2453</v>
      </c>
      <c r="D52" s="315"/>
      <c r="E52" s="315"/>
      <c r="F52" s="315"/>
      <c r="G52" s="315"/>
      <c r="H52" s="315"/>
      <c r="I52" s="315"/>
      <c r="J52" s="315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4" t="s">
        <v>2454</v>
      </c>
      <c r="D54" s="314"/>
      <c r="E54" s="314"/>
      <c r="F54" s="314"/>
      <c r="G54" s="314"/>
      <c r="H54" s="314"/>
      <c r="I54" s="314"/>
      <c r="J54" s="314"/>
      <c r="K54" s="191"/>
    </row>
    <row r="55" spans="2:11" customFormat="1" ht="15" customHeight="1">
      <c r="B55" s="190"/>
      <c r="C55" s="314" t="s">
        <v>2455</v>
      </c>
      <c r="D55" s="314"/>
      <c r="E55" s="314"/>
      <c r="F55" s="314"/>
      <c r="G55" s="314"/>
      <c r="H55" s="314"/>
      <c r="I55" s="314"/>
      <c r="J55" s="314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4" t="s">
        <v>2456</v>
      </c>
      <c r="D57" s="314"/>
      <c r="E57" s="314"/>
      <c r="F57" s="314"/>
      <c r="G57" s="314"/>
      <c r="H57" s="314"/>
      <c r="I57" s="314"/>
      <c r="J57" s="314"/>
      <c r="K57" s="191"/>
    </row>
    <row r="58" spans="2:11" customFormat="1" ht="15" customHeight="1">
      <c r="B58" s="190"/>
      <c r="C58" s="195"/>
      <c r="D58" s="314" t="s">
        <v>2457</v>
      </c>
      <c r="E58" s="314"/>
      <c r="F58" s="314"/>
      <c r="G58" s="314"/>
      <c r="H58" s="314"/>
      <c r="I58" s="314"/>
      <c r="J58" s="314"/>
      <c r="K58" s="191"/>
    </row>
    <row r="59" spans="2:11" customFormat="1" ht="15" customHeight="1">
      <c r="B59" s="190"/>
      <c r="C59" s="195"/>
      <c r="D59" s="314" t="s">
        <v>2458</v>
      </c>
      <c r="E59" s="314"/>
      <c r="F59" s="314"/>
      <c r="G59" s="314"/>
      <c r="H59" s="314"/>
      <c r="I59" s="314"/>
      <c r="J59" s="314"/>
      <c r="K59" s="191"/>
    </row>
    <row r="60" spans="2:11" customFormat="1" ht="15" customHeight="1">
      <c r="B60" s="190"/>
      <c r="C60" s="195"/>
      <c r="D60" s="314" t="s">
        <v>2459</v>
      </c>
      <c r="E60" s="314"/>
      <c r="F60" s="314"/>
      <c r="G60" s="314"/>
      <c r="H60" s="314"/>
      <c r="I60" s="314"/>
      <c r="J60" s="314"/>
      <c r="K60" s="191"/>
    </row>
    <row r="61" spans="2:11" customFormat="1" ht="15" customHeight="1">
      <c r="B61" s="190"/>
      <c r="C61" s="195"/>
      <c r="D61" s="314" t="s">
        <v>2460</v>
      </c>
      <c r="E61" s="314"/>
      <c r="F61" s="314"/>
      <c r="G61" s="314"/>
      <c r="H61" s="314"/>
      <c r="I61" s="314"/>
      <c r="J61" s="314"/>
      <c r="K61" s="191"/>
    </row>
    <row r="62" spans="2:11" customFormat="1" ht="15" customHeight="1">
      <c r="B62" s="190"/>
      <c r="C62" s="195"/>
      <c r="D62" s="313" t="s">
        <v>2461</v>
      </c>
      <c r="E62" s="313"/>
      <c r="F62" s="313"/>
      <c r="G62" s="313"/>
      <c r="H62" s="313"/>
      <c r="I62" s="313"/>
      <c r="J62" s="313"/>
      <c r="K62" s="191"/>
    </row>
    <row r="63" spans="2:11" customFormat="1" ht="15" customHeight="1">
      <c r="B63" s="190"/>
      <c r="C63" s="195"/>
      <c r="D63" s="314" t="s">
        <v>2462</v>
      </c>
      <c r="E63" s="314"/>
      <c r="F63" s="314"/>
      <c r="G63" s="314"/>
      <c r="H63" s="314"/>
      <c r="I63" s="314"/>
      <c r="J63" s="314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4" t="s">
        <v>2463</v>
      </c>
      <c r="E65" s="314"/>
      <c r="F65" s="314"/>
      <c r="G65" s="314"/>
      <c r="H65" s="314"/>
      <c r="I65" s="314"/>
      <c r="J65" s="314"/>
      <c r="K65" s="191"/>
    </row>
    <row r="66" spans="2:11" customFormat="1" ht="15" customHeight="1">
      <c r="B66" s="190"/>
      <c r="C66" s="195"/>
      <c r="D66" s="313" t="s">
        <v>2464</v>
      </c>
      <c r="E66" s="313"/>
      <c r="F66" s="313"/>
      <c r="G66" s="313"/>
      <c r="H66" s="313"/>
      <c r="I66" s="313"/>
      <c r="J66" s="313"/>
      <c r="K66" s="191"/>
    </row>
    <row r="67" spans="2:11" customFormat="1" ht="15" customHeight="1">
      <c r="B67" s="190"/>
      <c r="C67" s="195"/>
      <c r="D67" s="314" t="s">
        <v>2465</v>
      </c>
      <c r="E67" s="314"/>
      <c r="F67" s="314"/>
      <c r="G67" s="314"/>
      <c r="H67" s="314"/>
      <c r="I67" s="314"/>
      <c r="J67" s="314"/>
      <c r="K67" s="191"/>
    </row>
    <row r="68" spans="2:11" customFormat="1" ht="15" customHeight="1">
      <c r="B68" s="190"/>
      <c r="C68" s="195"/>
      <c r="D68" s="314" t="s">
        <v>2466</v>
      </c>
      <c r="E68" s="314"/>
      <c r="F68" s="314"/>
      <c r="G68" s="314"/>
      <c r="H68" s="314"/>
      <c r="I68" s="314"/>
      <c r="J68" s="314"/>
      <c r="K68" s="191"/>
    </row>
    <row r="69" spans="2:11" customFormat="1" ht="15" customHeight="1">
      <c r="B69" s="190"/>
      <c r="C69" s="195"/>
      <c r="D69" s="314" t="s">
        <v>2467</v>
      </c>
      <c r="E69" s="314"/>
      <c r="F69" s="314"/>
      <c r="G69" s="314"/>
      <c r="H69" s="314"/>
      <c r="I69" s="314"/>
      <c r="J69" s="314"/>
      <c r="K69" s="191"/>
    </row>
    <row r="70" spans="2:11" customFormat="1" ht="15" customHeight="1">
      <c r="B70" s="190"/>
      <c r="C70" s="195"/>
      <c r="D70" s="314" t="s">
        <v>2468</v>
      </c>
      <c r="E70" s="314"/>
      <c r="F70" s="314"/>
      <c r="G70" s="314"/>
      <c r="H70" s="314"/>
      <c r="I70" s="314"/>
      <c r="J70" s="314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2" t="s">
        <v>2469</v>
      </c>
      <c r="D75" s="312"/>
      <c r="E75" s="312"/>
      <c r="F75" s="312"/>
      <c r="G75" s="312"/>
      <c r="H75" s="312"/>
      <c r="I75" s="312"/>
      <c r="J75" s="312"/>
      <c r="K75" s="208"/>
    </row>
    <row r="76" spans="2:11" customFormat="1" ht="17.25" customHeight="1">
      <c r="B76" s="207"/>
      <c r="C76" s="209" t="s">
        <v>2470</v>
      </c>
      <c r="D76" s="209"/>
      <c r="E76" s="209"/>
      <c r="F76" s="209" t="s">
        <v>2471</v>
      </c>
      <c r="G76" s="210"/>
      <c r="H76" s="209" t="s">
        <v>55</v>
      </c>
      <c r="I76" s="209" t="s">
        <v>58</v>
      </c>
      <c r="J76" s="209" t="s">
        <v>2472</v>
      </c>
      <c r="K76" s="208"/>
    </row>
    <row r="77" spans="2:11" customFormat="1" ht="17.25" customHeight="1">
      <c r="B77" s="207"/>
      <c r="C77" s="211" t="s">
        <v>2473</v>
      </c>
      <c r="D77" s="211"/>
      <c r="E77" s="211"/>
      <c r="F77" s="212" t="s">
        <v>2474</v>
      </c>
      <c r="G77" s="213"/>
      <c r="H77" s="211"/>
      <c r="I77" s="211"/>
      <c r="J77" s="211" t="s">
        <v>2475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54</v>
      </c>
      <c r="D79" s="216"/>
      <c r="E79" s="216"/>
      <c r="F79" s="217" t="s">
        <v>2476</v>
      </c>
      <c r="G79" s="218"/>
      <c r="H79" s="196" t="s">
        <v>2477</v>
      </c>
      <c r="I79" s="196" t="s">
        <v>2478</v>
      </c>
      <c r="J79" s="196">
        <v>20</v>
      </c>
      <c r="K79" s="208"/>
    </row>
    <row r="80" spans="2:11" customFormat="1" ht="15" customHeight="1">
      <c r="B80" s="207"/>
      <c r="C80" s="196" t="s">
        <v>2479</v>
      </c>
      <c r="D80" s="196"/>
      <c r="E80" s="196"/>
      <c r="F80" s="217" t="s">
        <v>2476</v>
      </c>
      <c r="G80" s="218"/>
      <c r="H80" s="196" t="s">
        <v>2480</v>
      </c>
      <c r="I80" s="196" t="s">
        <v>2478</v>
      </c>
      <c r="J80" s="196">
        <v>120</v>
      </c>
      <c r="K80" s="208"/>
    </row>
    <row r="81" spans="2:11" customFormat="1" ht="15" customHeight="1">
      <c r="B81" s="219"/>
      <c r="C81" s="196" t="s">
        <v>2481</v>
      </c>
      <c r="D81" s="196"/>
      <c r="E81" s="196"/>
      <c r="F81" s="217" t="s">
        <v>2482</v>
      </c>
      <c r="G81" s="218"/>
      <c r="H81" s="196" t="s">
        <v>2483</v>
      </c>
      <c r="I81" s="196" t="s">
        <v>2478</v>
      </c>
      <c r="J81" s="196">
        <v>50</v>
      </c>
      <c r="K81" s="208"/>
    </row>
    <row r="82" spans="2:11" customFormat="1" ht="15" customHeight="1">
      <c r="B82" s="219"/>
      <c r="C82" s="196" t="s">
        <v>2484</v>
      </c>
      <c r="D82" s="196"/>
      <c r="E82" s="196"/>
      <c r="F82" s="217" t="s">
        <v>2476</v>
      </c>
      <c r="G82" s="218"/>
      <c r="H82" s="196" t="s">
        <v>2485</v>
      </c>
      <c r="I82" s="196" t="s">
        <v>2486</v>
      </c>
      <c r="J82" s="196"/>
      <c r="K82" s="208"/>
    </row>
    <row r="83" spans="2:11" customFormat="1" ht="15" customHeight="1">
      <c r="B83" s="219"/>
      <c r="C83" s="196" t="s">
        <v>2487</v>
      </c>
      <c r="D83" s="196"/>
      <c r="E83" s="196"/>
      <c r="F83" s="217" t="s">
        <v>2482</v>
      </c>
      <c r="G83" s="196"/>
      <c r="H83" s="196" t="s">
        <v>2488</v>
      </c>
      <c r="I83" s="196" t="s">
        <v>2478</v>
      </c>
      <c r="J83" s="196">
        <v>15</v>
      </c>
      <c r="K83" s="208"/>
    </row>
    <row r="84" spans="2:11" customFormat="1" ht="15" customHeight="1">
      <c r="B84" s="219"/>
      <c r="C84" s="196" t="s">
        <v>2489</v>
      </c>
      <c r="D84" s="196"/>
      <c r="E84" s="196"/>
      <c r="F84" s="217" t="s">
        <v>2482</v>
      </c>
      <c r="G84" s="196"/>
      <c r="H84" s="196" t="s">
        <v>2490</v>
      </c>
      <c r="I84" s="196" t="s">
        <v>2478</v>
      </c>
      <c r="J84" s="196">
        <v>15</v>
      </c>
      <c r="K84" s="208"/>
    </row>
    <row r="85" spans="2:11" customFormat="1" ht="15" customHeight="1">
      <c r="B85" s="219"/>
      <c r="C85" s="196" t="s">
        <v>2491</v>
      </c>
      <c r="D85" s="196"/>
      <c r="E85" s="196"/>
      <c r="F85" s="217" t="s">
        <v>2482</v>
      </c>
      <c r="G85" s="196"/>
      <c r="H85" s="196" t="s">
        <v>2492</v>
      </c>
      <c r="I85" s="196" t="s">
        <v>2478</v>
      </c>
      <c r="J85" s="196">
        <v>20</v>
      </c>
      <c r="K85" s="208"/>
    </row>
    <row r="86" spans="2:11" customFormat="1" ht="15" customHeight="1">
      <c r="B86" s="219"/>
      <c r="C86" s="196" t="s">
        <v>2493</v>
      </c>
      <c r="D86" s="196"/>
      <c r="E86" s="196"/>
      <c r="F86" s="217" t="s">
        <v>2482</v>
      </c>
      <c r="G86" s="196"/>
      <c r="H86" s="196" t="s">
        <v>2494</v>
      </c>
      <c r="I86" s="196" t="s">
        <v>2478</v>
      </c>
      <c r="J86" s="196">
        <v>20</v>
      </c>
      <c r="K86" s="208"/>
    </row>
    <row r="87" spans="2:11" customFormat="1" ht="15" customHeight="1">
      <c r="B87" s="219"/>
      <c r="C87" s="196" t="s">
        <v>2495</v>
      </c>
      <c r="D87" s="196"/>
      <c r="E87" s="196"/>
      <c r="F87" s="217" t="s">
        <v>2482</v>
      </c>
      <c r="G87" s="218"/>
      <c r="H87" s="196" t="s">
        <v>2496</v>
      </c>
      <c r="I87" s="196" t="s">
        <v>2478</v>
      </c>
      <c r="J87" s="196">
        <v>50</v>
      </c>
      <c r="K87" s="208"/>
    </row>
    <row r="88" spans="2:11" customFormat="1" ht="15" customHeight="1">
      <c r="B88" s="219"/>
      <c r="C88" s="196" t="s">
        <v>2497</v>
      </c>
      <c r="D88" s="196"/>
      <c r="E88" s="196"/>
      <c r="F88" s="217" t="s">
        <v>2482</v>
      </c>
      <c r="G88" s="218"/>
      <c r="H88" s="196" t="s">
        <v>2498</v>
      </c>
      <c r="I88" s="196" t="s">
        <v>2478</v>
      </c>
      <c r="J88" s="196">
        <v>20</v>
      </c>
      <c r="K88" s="208"/>
    </row>
    <row r="89" spans="2:11" customFormat="1" ht="15" customHeight="1">
      <c r="B89" s="219"/>
      <c r="C89" s="196" t="s">
        <v>2499</v>
      </c>
      <c r="D89" s="196"/>
      <c r="E89" s="196"/>
      <c r="F89" s="217" t="s">
        <v>2482</v>
      </c>
      <c r="G89" s="218"/>
      <c r="H89" s="196" t="s">
        <v>2500</v>
      </c>
      <c r="I89" s="196" t="s">
        <v>2478</v>
      </c>
      <c r="J89" s="196">
        <v>20</v>
      </c>
      <c r="K89" s="208"/>
    </row>
    <row r="90" spans="2:11" customFormat="1" ht="15" customHeight="1">
      <c r="B90" s="219"/>
      <c r="C90" s="196" t="s">
        <v>2501</v>
      </c>
      <c r="D90" s="196"/>
      <c r="E90" s="196"/>
      <c r="F90" s="217" t="s">
        <v>2482</v>
      </c>
      <c r="G90" s="218"/>
      <c r="H90" s="196" t="s">
        <v>2502</v>
      </c>
      <c r="I90" s="196" t="s">
        <v>2478</v>
      </c>
      <c r="J90" s="196">
        <v>50</v>
      </c>
      <c r="K90" s="208"/>
    </row>
    <row r="91" spans="2:11" customFormat="1" ht="15" customHeight="1">
      <c r="B91" s="219"/>
      <c r="C91" s="196" t="s">
        <v>2503</v>
      </c>
      <c r="D91" s="196"/>
      <c r="E91" s="196"/>
      <c r="F91" s="217" t="s">
        <v>2482</v>
      </c>
      <c r="G91" s="218"/>
      <c r="H91" s="196" t="s">
        <v>2503</v>
      </c>
      <c r="I91" s="196" t="s">
        <v>2478</v>
      </c>
      <c r="J91" s="196">
        <v>50</v>
      </c>
      <c r="K91" s="208"/>
    </row>
    <row r="92" spans="2:11" customFormat="1" ht="15" customHeight="1">
      <c r="B92" s="219"/>
      <c r="C92" s="196" t="s">
        <v>2504</v>
      </c>
      <c r="D92" s="196"/>
      <c r="E92" s="196"/>
      <c r="F92" s="217" t="s">
        <v>2482</v>
      </c>
      <c r="G92" s="218"/>
      <c r="H92" s="196" t="s">
        <v>2505</v>
      </c>
      <c r="I92" s="196" t="s">
        <v>2478</v>
      </c>
      <c r="J92" s="196">
        <v>255</v>
      </c>
      <c r="K92" s="208"/>
    </row>
    <row r="93" spans="2:11" customFormat="1" ht="15" customHeight="1">
      <c r="B93" s="219"/>
      <c r="C93" s="196" t="s">
        <v>2506</v>
      </c>
      <c r="D93" s="196"/>
      <c r="E93" s="196"/>
      <c r="F93" s="217" t="s">
        <v>2476</v>
      </c>
      <c r="G93" s="218"/>
      <c r="H93" s="196" t="s">
        <v>2507</v>
      </c>
      <c r="I93" s="196" t="s">
        <v>2508</v>
      </c>
      <c r="J93" s="196"/>
      <c r="K93" s="208"/>
    </row>
    <row r="94" spans="2:11" customFormat="1" ht="15" customHeight="1">
      <c r="B94" s="219"/>
      <c r="C94" s="196" t="s">
        <v>2509</v>
      </c>
      <c r="D94" s="196"/>
      <c r="E94" s="196"/>
      <c r="F94" s="217" t="s">
        <v>2476</v>
      </c>
      <c r="G94" s="218"/>
      <c r="H94" s="196" t="s">
        <v>2510</v>
      </c>
      <c r="I94" s="196" t="s">
        <v>2511</v>
      </c>
      <c r="J94" s="196"/>
      <c r="K94" s="208"/>
    </row>
    <row r="95" spans="2:11" customFormat="1" ht="15" customHeight="1">
      <c r="B95" s="219"/>
      <c r="C95" s="196" t="s">
        <v>2512</v>
      </c>
      <c r="D95" s="196"/>
      <c r="E95" s="196"/>
      <c r="F95" s="217" t="s">
        <v>2476</v>
      </c>
      <c r="G95" s="218"/>
      <c r="H95" s="196" t="s">
        <v>2512</v>
      </c>
      <c r="I95" s="196" t="s">
        <v>2511</v>
      </c>
      <c r="J95" s="196"/>
      <c r="K95" s="208"/>
    </row>
    <row r="96" spans="2:11" customFormat="1" ht="15" customHeight="1">
      <c r="B96" s="219"/>
      <c r="C96" s="196" t="s">
        <v>39</v>
      </c>
      <c r="D96" s="196"/>
      <c r="E96" s="196"/>
      <c r="F96" s="217" t="s">
        <v>2476</v>
      </c>
      <c r="G96" s="218"/>
      <c r="H96" s="196" t="s">
        <v>2513</v>
      </c>
      <c r="I96" s="196" t="s">
        <v>2511</v>
      </c>
      <c r="J96" s="196"/>
      <c r="K96" s="208"/>
    </row>
    <row r="97" spans="2:11" customFormat="1" ht="15" customHeight="1">
      <c r="B97" s="219"/>
      <c r="C97" s="196" t="s">
        <v>49</v>
      </c>
      <c r="D97" s="196"/>
      <c r="E97" s="196"/>
      <c r="F97" s="217" t="s">
        <v>2476</v>
      </c>
      <c r="G97" s="218"/>
      <c r="H97" s="196" t="s">
        <v>2514</v>
      </c>
      <c r="I97" s="196" t="s">
        <v>2511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2" t="s">
        <v>2515</v>
      </c>
      <c r="D102" s="312"/>
      <c r="E102" s="312"/>
      <c r="F102" s="312"/>
      <c r="G102" s="312"/>
      <c r="H102" s="312"/>
      <c r="I102" s="312"/>
      <c r="J102" s="312"/>
      <c r="K102" s="208"/>
    </row>
    <row r="103" spans="2:11" customFormat="1" ht="17.25" customHeight="1">
      <c r="B103" s="207"/>
      <c r="C103" s="209" t="s">
        <v>2470</v>
      </c>
      <c r="D103" s="209"/>
      <c r="E103" s="209"/>
      <c r="F103" s="209" t="s">
        <v>2471</v>
      </c>
      <c r="G103" s="210"/>
      <c r="H103" s="209" t="s">
        <v>55</v>
      </c>
      <c r="I103" s="209" t="s">
        <v>58</v>
      </c>
      <c r="J103" s="209" t="s">
        <v>2472</v>
      </c>
      <c r="K103" s="208"/>
    </row>
    <row r="104" spans="2:11" customFormat="1" ht="17.25" customHeight="1">
      <c r="B104" s="207"/>
      <c r="C104" s="211" t="s">
        <v>2473</v>
      </c>
      <c r="D104" s="211"/>
      <c r="E104" s="211"/>
      <c r="F104" s="212" t="s">
        <v>2474</v>
      </c>
      <c r="G104" s="213"/>
      <c r="H104" s="211"/>
      <c r="I104" s="211"/>
      <c r="J104" s="211" t="s">
        <v>2475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54</v>
      </c>
      <c r="D106" s="216"/>
      <c r="E106" s="216"/>
      <c r="F106" s="217" t="s">
        <v>2476</v>
      </c>
      <c r="G106" s="196"/>
      <c r="H106" s="196" t="s">
        <v>2516</v>
      </c>
      <c r="I106" s="196" t="s">
        <v>2478</v>
      </c>
      <c r="J106" s="196">
        <v>20</v>
      </c>
      <c r="K106" s="208"/>
    </row>
    <row r="107" spans="2:11" customFormat="1" ht="15" customHeight="1">
      <c r="B107" s="207"/>
      <c r="C107" s="196" t="s">
        <v>2479</v>
      </c>
      <c r="D107" s="196"/>
      <c r="E107" s="196"/>
      <c r="F107" s="217" t="s">
        <v>2476</v>
      </c>
      <c r="G107" s="196"/>
      <c r="H107" s="196" t="s">
        <v>2516</v>
      </c>
      <c r="I107" s="196" t="s">
        <v>2478</v>
      </c>
      <c r="J107" s="196">
        <v>120</v>
      </c>
      <c r="K107" s="208"/>
    </row>
    <row r="108" spans="2:11" customFormat="1" ht="15" customHeight="1">
      <c r="B108" s="219"/>
      <c r="C108" s="196" t="s">
        <v>2481</v>
      </c>
      <c r="D108" s="196"/>
      <c r="E108" s="196"/>
      <c r="F108" s="217" t="s">
        <v>2482</v>
      </c>
      <c r="G108" s="196"/>
      <c r="H108" s="196" t="s">
        <v>2516</v>
      </c>
      <c r="I108" s="196" t="s">
        <v>2478</v>
      </c>
      <c r="J108" s="196">
        <v>50</v>
      </c>
      <c r="K108" s="208"/>
    </row>
    <row r="109" spans="2:11" customFormat="1" ht="15" customHeight="1">
      <c r="B109" s="219"/>
      <c r="C109" s="196" t="s">
        <v>2484</v>
      </c>
      <c r="D109" s="196"/>
      <c r="E109" s="196"/>
      <c r="F109" s="217" t="s">
        <v>2476</v>
      </c>
      <c r="G109" s="196"/>
      <c r="H109" s="196" t="s">
        <v>2516</v>
      </c>
      <c r="I109" s="196" t="s">
        <v>2486</v>
      </c>
      <c r="J109" s="196"/>
      <c r="K109" s="208"/>
    </row>
    <row r="110" spans="2:11" customFormat="1" ht="15" customHeight="1">
      <c r="B110" s="219"/>
      <c r="C110" s="196" t="s">
        <v>2495</v>
      </c>
      <c r="D110" s="196"/>
      <c r="E110" s="196"/>
      <c r="F110" s="217" t="s">
        <v>2482</v>
      </c>
      <c r="G110" s="196"/>
      <c r="H110" s="196" t="s">
        <v>2516</v>
      </c>
      <c r="I110" s="196" t="s">
        <v>2478</v>
      </c>
      <c r="J110" s="196">
        <v>50</v>
      </c>
      <c r="K110" s="208"/>
    </row>
    <row r="111" spans="2:11" customFormat="1" ht="15" customHeight="1">
      <c r="B111" s="219"/>
      <c r="C111" s="196" t="s">
        <v>2503</v>
      </c>
      <c r="D111" s="196"/>
      <c r="E111" s="196"/>
      <c r="F111" s="217" t="s">
        <v>2482</v>
      </c>
      <c r="G111" s="196"/>
      <c r="H111" s="196" t="s">
        <v>2516</v>
      </c>
      <c r="I111" s="196" t="s">
        <v>2478</v>
      </c>
      <c r="J111" s="196">
        <v>50</v>
      </c>
      <c r="K111" s="208"/>
    </row>
    <row r="112" spans="2:11" customFormat="1" ht="15" customHeight="1">
      <c r="B112" s="219"/>
      <c r="C112" s="196" t="s">
        <v>2501</v>
      </c>
      <c r="D112" s="196"/>
      <c r="E112" s="196"/>
      <c r="F112" s="217" t="s">
        <v>2482</v>
      </c>
      <c r="G112" s="196"/>
      <c r="H112" s="196" t="s">
        <v>2516</v>
      </c>
      <c r="I112" s="196" t="s">
        <v>2478</v>
      </c>
      <c r="J112" s="196">
        <v>50</v>
      </c>
      <c r="K112" s="208"/>
    </row>
    <row r="113" spans="2:11" customFormat="1" ht="15" customHeight="1">
      <c r="B113" s="219"/>
      <c r="C113" s="196" t="s">
        <v>54</v>
      </c>
      <c r="D113" s="196"/>
      <c r="E113" s="196"/>
      <c r="F113" s="217" t="s">
        <v>2476</v>
      </c>
      <c r="G113" s="196"/>
      <c r="H113" s="196" t="s">
        <v>2517</v>
      </c>
      <c r="I113" s="196" t="s">
        <v>2478</v>
      </c>
      <c r="J113" s="196">
        <v>20</v>
      </c>
      <c r="K113" s="208"/>
    </row>
    <row r="114" spans="2:11" customFormat="1" ht="15" customHeight="1">
      <c r="B114" s="219"/>
      <c r="C114" s="196" t="s">
        <v>2518</v>
      </c>
      <c r="D114" s="196"/>
      <c r="E114" s="196"/>
      <c r="F114" s="217" t="s">
        <v>2476</v>
      </c>
      <c r="G114" s="196"/>
      <c r="H114" s="196" t="s">
        <v>2519</v>
      </c>
      <c r="I114" s="196" t="s">
        <v>2478</v>
      </c>
      <c r="J114" s="196">
        <v>120</v>
      </c>
      <c r="K114" s="208"/>
    </row>
    <row r="115" spans="2:11" customFormat="1" ht="15" customHeight="1">
      <c r="B115" s="219"/>
      <c r="C115" s="196" t="s">
        <v>39</v>
      </c>
      <c r="D115" s="196"/>
      <c r="E115" s="196"/>
      <c r="F115" s="217" t="s">
        <v>2476</v>
      </c>
      <c r="G115" s="196"/>
      <c r="H115" s="196" t="s">
        <v>2520</v>
      </c>
      <c r="I115" s="196" t="s">
        <v>2511</v>
      </c>
      <c r="J115" s="196"/>
      <c r="K115" s="208"/>
    </row>
    <row r="116" spans="2:11" customFormat="1" ht="15" customHeight="1">
      <c r="B116" s="219"/>
      <c r="C116" s="196" t="s">
        <v>49</v>
      </c>
      <c r="D116" s="196"/>
      <c r="E116" s="196"/>
      <c r="F116" s="217" t="s">
        <v>2476</v>
      </c>
      <c r="G116" s="196"/>
      <c r="H116" s="196" t="s">
        <v>2521</v>
      </c>
      <c r="I116" s="196" t="s">
        <v>2511</v>
      </c>
      <c r="J116" s="196"/>
      <c r="K116" s="208"/>
    </row>
    <row r="117" spans="2:11" customFormat="1" ht="15" customHeight="1">
      <c r="B117" s="219"/>
      <c r="C117" s="196" t="s">
        <v>58</v>
      </c>
      <c r="D117" s="196"/>
      <c r="E117" s="196"/>
      <c r="F117" s="217" t="s">
        <v>2476</v>
      </c>
      <c r="G117" s="196"/>
      <c r="H117" s="196" t="s">
        <v>2522</v>
      </c>
      <c r="I117" s="196" t="s">
        <v>2523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0" t="s">
        <v>2524</v>
      </c>
      <c r="D122" s="310"/>
      <c r="E122" s="310"/>
      <c r="F122" s="310"/>
      <c r="G122" s="310"/>
      <c r="H122" s="310"/>
      <c r="I122" s="310"/>
      <c r="J122" s="310"/>
      <c r="K122" s="234"/>
    </row>
    <row r="123" spans="2:11" customFormat="1" ht="17.25" customHeight="1">
      <c r="B123" s="235"/>
      <c r="C123" s="209" t="s">
        <v>2470</v>
      </c>
      <c r="D123" s="209"/>
      <c r="E123" s="209"/>
      <c r="F123" s="209" t="s">
        <v>2471</v>
      </c>
      <c r="G123" s="210"/>
      <c r="H123" s="209" t="s">
        <v>55</v>
      </c>
      <c r="I123" s="209" t="s">
        <v>58</v>
      </c>
      <c r="J123" s="209" t="s">
        <v>2472</v>
      </c>
      <c r="K123" s="236"/>
    </row>
    <row r="124" spans="2:11" customFormat="1" ht="17.25" customHeight="1">
      <c r="B124" s="235"/>
      <c r="C124" s="211" t="s">
        <v>2473</v>
      </c>
      <c r="D124" s="211"/>
      <c r="E124" s="211"/>
      <c r="F124" s="212" t="s">
        <v>2474</v>
      </c>
      <c r="G124" s="213"/>
      <c r="H124" s="211"/>
      <c r="I124" s="211"/>
      <c r="J124" s="211" t="s">
        <v>2475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2479</v>
      </c>
      <c r="D126" s="216"/>
      <c r="E126" s="216"/>
      <c r="F126" s="217" t="s">
        <v>2476</v>
      </c>
      <c r="G126" s="196"/>
      <c r="H126" s="196" t="s">
        <v>2516</v>
      </c>
      <c r="I126" s="196" t="s">
        <v>2478</v>
      </c>
      <c r="J126" s="196">
        <v>120</v>
      </c>
      <c r="K126" s="240"/>
    </row>
    <row r="127" spans="2:11" customFormat="1" ht="15" customHeight="1">
      <c r="B127" s="237"/>
      <c r="C127" s="196" t="s">
        <v>2525</v>
      </c>
      <c r="D127" s="196"/>
      <c r="E127" s="196"/>
      <c r="F127" s="217" t="s">
        <v>2476</v>
      </c>
      <c r="G127" s="196"/>
      <c r="H127" s="196" t="s">
        <v>2526</v>
      </c>
      <c r="I127" s="196" t="s">
        <v>2478</v>
      </c>
      <c r="J127" s="196" t="s">
        <v>2527</v>
      </c>
      <c r="K127" s="240"/>
    </row>
    <row r="128" spans="2:11" customFormat="1" ht="15" customHeight="1">
      <c r="B128" s="237"/>
      <c r="C128" s="196" t="s">
        <v>2424</v>
      </c>
      <c r="D128" s="196"/>
      <c r="E128" s="196"/>
      <c r="F128" s="217" t="s">
        <v>2476</v>
      </c>
      <c r="G128" s="196"/>
      <c r="H128" s="196" t="s">
        <v>2528</v>
      </c>
      <c r="I128" s="196" t="s">
        <v>2478</v>
      </c>
      <c r="J128" s="196" t="s">
        <v>2527</v>
      </c>
      <c r="K128" s="240"/>
    </row>
    <row r="129" spans="2:11" customFormat="1" ht="15" customHeight="1">
      <c r="B129" s="237"/>
      <c r="C129" s="196" t="s">
        <v>2487</v>
      </c>
      <c r="D129" s="196"/>
      <c r="E129" s="196"/>
      <c r="F129" s="217" t="s">
        <v>2482</v>
      </c>
      <c r="G129" s="196"/>
      <c r="H129" s="196" t="s">
        <v>2488</v>
      </c>
      <c r="I129" s="196" t="s">
        <v>2478</v>
      </c>
      <c r="J129" s="196">
        <v>15</v>
      </c>
      <c r="K129" s="240"/>
    </row>
    <row r="130" spans="2:11" customFormat="1" ht="15" customHeight="1">
      <c r="B130" s="237"/>
      <c r="C130" s="196" t="s">
        <v>2489</v>
      </c>
      <c r="D130" s="196"/>
      <c r="E130" s="196"/>
      <c r="F130" s="217" t="s">
        <v>2482</v>
      </c>
      <c r="G130" s="196"/>
      <c r="H130" s="196" t="s">
        <v>2490</v>
      </c>
      <c r="I130" s="196" t="s">
        <v>2478</v>
      </c>
      <c r="J130" s="196">
        <v>15</v>
      </c>
      <c r="K130" s="240"/>
    </row>
    <row r="131" spans="2:11" customFormat="1" ht="15" customHeight="1">
      <c r="B131" s="237"/>
      <c r="C131" s="196" t="s">
        <v>2491</v>
      </c>
      <c r="D131" s="196"/>
      <c r="E131" s="196"/>
      <c r="F131" s="217" t="s">
        <v>2482</v>
      </c>
      <c r="G131" s="196"/>
      <c r="H131" s="196" t="s">
        <v>2492</v>
      </c>
      <c r="I131" s="196" t="s">
        <v>2478</v>
      </c>
      <c r="J131" s="196">
        <v>20</v>
      </c>
      <c r="K131" s="240"/>
    </row>
    <row r="132" spans="2:11" customFormat="1" ht="15" customHeight="1">
      <c r="B132" s="237"/>
      <c r="C132" s="196" t="s">
        <v>2493</v>
      </c>
      <c r="D132" s="196"/>
      <c r="E132" s="196"/>
      <c r="F132" s="217" t="s">
        <v>2482</v>
      </c>
      <c r="G132" s="196"/>
      <c r="H132" s="196" t="s">
        <v>2494</v>
      </c>
      <c r="I132" s="196" t="s">
        <v>2478</v>
      </c>
      <c r="J132" s="196">
        <v>20</v>
      </c>
      <c r="K132" s="240"/>
    </row>
    <row r="133" spans="2:11" customFormat="1" ht="15" customHeight="1">
      <c r="B133" s="237"/>
      <c r="C133" s="196" t="s">
        <v>2481</v>
      </c>
      <c r="D133" s="196"/>
      <c r="E133" s="196"/>
      <c r="F133" s="217" t="s">
        <v>2482</v>
      </c>
      <c r="G133" s="196"/>
      <c r="H133" s="196" t="s">
        <v>2516</v>
      </c>
      <c r="I133" s="196" t="s">
        <v>2478</v>
      </c>
      <c r="J133" s="196">
        <v>50</v>
      </c>
      <c r="K133" s="240"/>
    </row>
    <row r="134" spans="2:11" customFormat="1" ht="15" customHeight="1">
      <c r="B134" s="237"/>
      <c r="C134" s="196" t="s">
        <v>2495</v>
      </c>
      <c r="D134" s="196"/>
      <c r="E134" s="196"/>
      <c r="F134" s="217" t="s">
        <v>2482</v>
      </c>
      <c r="G134" s="196"/>
      <c r="H134" s="196" t="s">
        <v>2516</v>
      </c>
      <c r="I134" s="196" t="s">
        <v>2478</v>
      </c>
      <c r="J134" s="196">
        <v>50</v>
      </c>
      <c r="K134" s="240"/>
    </row>
    <row r="135" spans="2:11" customFormat="1" ht="15" customHeight="1">
      <c r="B135" s="237"/>
      <c r="C135" s="196" t="s">
        <v>2501</v>
      </c>
      <c r="D135" s="196"/>
      <c r="E135" s="196"/>
      <c r="F135" s="217" t="s">
        <v>2482</v>
      </c>
      <c r="G135" s="196"/>
      <c r="H135" s="196" t="s">
        <v>2516</v>
      </c>
      <c r="I135" s="196" t="s">
        <v>2478</v>
      </c>
      <c r="J135" s="196">
        <v>50</v>
      </c>
      <c r="K135" s="240"/>
    </row>
    <row r="136" spans="2:11" customFormat="1" ht="15" customHeight="1">
      <c r="B136" s="237"/>
      <c r="C136" s="196" t="s">
        <v>2503</v>
      </c>
      <c r="D136" s="196"/>
      <c r="E136" s="196"/>
      <c r="F136" s="217" t="s">
        <v>2482</v>
      </c>
      <c r="G136" s="196"/>
      <c r="H136" s="196" t="s">
        <v>2516</v>
      </c>
      <c r="I136" s="196" t="s">
        <v>2478</v>
      </c>
      <c r="J136" s="196">
        <v>50</v>
      </c>
      <c r="K136" s="240"/>
    </row>
    <row r="137" spans="2:11" customFormat="1" ht="15" customHeight="1">
      <c r="B137" s="237"/>
      <c r="C137" s="196" t="s">
        <v>2504</v>
      </c>
      <c r="D137" s="196"/>
      <c r="E137" s="196"/>
      <c r="F137" s="217" t="s">
        <v>2482</v>
      </c>
      <c r="G137" s="196"/>
      <c r="H137" s="196" t="s">
        <v>2529</v>
      </c>
      <c r="I137" s="196" t="s">
        <v>2478</v>
      </c>
      <c r="J137" s="196">
        <v>255</v>
      </c>
      <c r="K137" s="240"/>
    </row>
    <row r="138" spans="2:11" customFormat="1" ht="15" customHeight="1">
      <c r="B138" s="237"/>
      <c r="C138" s="196" t="s">
        <v>2506</v>
      </c>
      <c r="D138" s="196"/>
      <c r="E138" s="196"/>
      <c r="F138" s="217" t="s">
        <v>2476</v>
      </c>
      <c r="G138" s="196"/>
      <c r="H138" s="196" t="s">
        <v>2530</v>
      </c>
      <c r="I138" s="196" t="s">
        <v>2508</v>
      </c>
      <c r="J138" s="196"/>
      <c r="K138" s="240"/>
    </row>
    <row r="139" spans="2:11" customFormat="1" ht="15" customHeight="1">
      <c r="B139" s="237"/>
      <c r="C139" s="196" t="s">
        <v>2509</v>
      </c>
      <c r="D139" s="196"/>
      <c r="E139" s="196"/>
      <c r="F139" s="217" t="s">
        <v>2476</v>
      </c>
      <c r="G139" s="196"/>
      <c r="H139" s="196" t="s">
        <v>2531</v>
      </c>
      <c r="I139" s="196" t="s">
        <v>2511</v>
      </c>
      <c r="J139" s="196"/>
      <c r="K139" s="240"/>
    </row>
    <row r="140" spans="2:11" customFormat="1" ht="15" customHeight="1">
      <c r="B140" s="237"/>
      <c r="C140" s="196" t="s">
        <v>2512</v>
      </c>
      <c r="D140" s="196"/>
      <c r="E140" s="196"/>
      <c r="F140" s="217" t="s">
        <v>2476</v>
      </c>
      <c r="G140" s="196"/>
      <c r="H140" s="196" t="s">
        <v>2512</v>
      </c>
      <c r="I140" s="196" t="s">
        <v>2511</v>
      </c>
      <c r="J140" s="196"/>
      <c r="K140" s="240"/>
    </row>
    <row r="141" spans="2:11" customFormat="1" ht="15" customHeight="1">
      <c r="B141" s="237"/>
      <c r="C141" s="196" t="s">
        <v>39</v>
      </c>
      <c r="D141" s="196"/>
      <c r="E141" s="196"/>
      <c r="F141" s="217" t="s">
        <v>2476</v>
      </c>
      <c r="G141" s="196"/>
      <c r="H141" s="196" t="s">
        <v>2532</v>
      </c>
      <c r="I141" s="196" t="s">
        <v>2511</v>
      </c>
      <c r="J141" s="196"/>
      <c r="K141" s="240"/>
    </row>
    <row r="142" spans="2:11" customFormat="1" ht="15" customHeight="1">
      <c r="B142" s="237"/>
      <c r="C142" s="196" t="s">
        <v>2533</v>
      </c>
      <c r="D142" s="196"/>
      <c r="E142" s="196"/>
      <c r="F142" s="217" t="s">
        <v>2476</v>
      </c>
      <c r="G142" s="196"/>
      <c r="H142" s="196" t="s">
        <v>2534</v>
      </c>
      <c r="I142" s="196" t="s">
        <v>2511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2" t="s">
        <v>2535</v>
      </c>
      <c r="D147" s="312"/>
      <c r="E147" s="312"/>
      <c r="F147" s="312"/>
      <c r="G147" s="312"/>
      <c r="H147" s="312"/>
      <c r="I147" s="312"/>
      <c r="J147" s="312"/>
      <c r="K147" s="208"/>
    </row>
    <row r="148" spans="2:11" customFormat="1" ht="17.25" customHeight="1">
      <c r="B148" s="207"/>
      <c r="C148" s="209" t="s">
        <v>2470</v>
      </c>
      <c r="D148" s="209"/>
      <c r="E148" s="209"/>
      <c r="F148" s="209" t="s">
        <v>2471</v>
      </c>
      <c r="G148" s="210"/>
      <c r="H148" s="209" t="s">
        <v>55</v>
      </c>
      <c r="I148" s="209" t="s">
        <v>58</v>
      </c>
      <c r="J148" s="209" t="s">
        <v>2472</v>
      </c>
      <c r="K148" s="208"/>
    </row>
    <row r="149" spans="2:11" customFormat="1" ht="17.25" customHeight="1">
      <c r="B149" s="207"/>
      <c r="C149" s="211" t="s">
        <v>2473</v>
      </c>
      <c r="D149" s="211"/>
      <c r="E149" s="211"/>
      <c r="F149" s="212" t="s">
        <v>2474</v>
      </c>
      <c r="G149" s="213"/>
      <c r="H149" s="211"/>
      <c r="I149" s="211"/>
      <c r="J149" s="211" t="s">
        <v>2475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2479</v>
      </c>
      <c r="D151" s="196"/>
      <c r="E151" s="196"/>
      <c r="F151" s="245" t="s">
        <v>2476</v>
      </c>
      <c r="G151" s="196"/>
      <c r="H151" s="244" t="s">
        <v>2516</v>
      </c>
      <c r="I151" s="244" t="s">
        <v>2478</v>
      </c>
      <c r="J151" s="244">
        <v>120</v>
      </c>
      <c r="K151" s="240"/>
    </row>
    <row r="152" spans="2:11" customFormat="1" ht="15" customHeight="1">
      <c r="B152" s="219"/>
      <c r="C152" s="244" t="s">
        <v>2525</v>
      </c>
      <c r="D152" s="196"/>
      <c r="E152" s="196"/>
      <c r="F152" s="245" t="s">
        <v>2476</v>
      </c>
      <c r="G152" s="196"/>
      <c r="H152" s="244" t="s">
        <v>2536</v>
      </c>
      <c r="I152" s="244" t="s">
        <v>2478</v>
      </c>
      <c r="J152" s="244" t="s">
        <v>2527</v>
      </c>
      <c r="K152" s="240"/>
    </row>
    <row r="153" spans="2:11" customFormat="1" ht="15" customHeight="1">
      <c r="B153" s="219"/>
      <c r="C153" s="244" t="s">
        <v>2424</v>
      </c>
      <c r="D153" s="196"/>
      <c r="E153" s="196"/>
      <c r="F153" s="245" t="s">
        <v>2476</v>
      </c>
      <c r="G153" s="196"/>
      <c r="H153" s="244" t="s">
        <v>2537</v>
      </c>
      <c r="I153" s="244" t="s">
        <v>2478</v>
      </c>
      <c r="J153" s="244" t="s">
        <v>2527</v>
      </c>
      <c r="K153" s="240"/>
    </row>
    <row r="154" spans="2:11" customFormat="1" ht="15" customHeight="1">
      <c r="B154" s="219"/>
      <c r="C154" s="244" t="s">
        <v>2481</v>
      </c>
      <c r="D154" s="196"/>
      <c r="E154" s="196"/>
      <c r="F154" s="245" t="s">
        <v>2482</v>
      </c>
      <c r="G154" s="196"/>
      <c r="H154" s="244" t="s">
        <v>2516</v>
      </c>
      <c r="I154" s="244" t="s">
        <v>2478</v>
      </c>
      <c r="J154" s="244">
        <v>50</v>
      </c>
      <c r="K154" s="240"/>
    </row>
    <row r="155" spans="2:11" customFormat="1" ht="15" customHeight="1">
      <c r="B155" s="219"/>
      <c r="C155" s="244" t="s">
        <v>2484</v>
      </c>
      <c r="D155" s="196"/>
      <c r="E155" s="196"/>
      <c r="F155" s="245" t="s">
        <v>2476</v>
      </c>
      <c r="G155" s="196"/>
      <c r="H155" s="244" t="s">
        <v>2516</v>
      </c>
      <c r="I155" s="244" t="s">
        <v>2486</v>
      </c>
      <c r="J155" s="244"/>
      <c r="K155" s="240"/>
    </row>
    <row r="156" spans="2:11" customFormat="1" ht="15" customHeight="1">
      <c r="B156" s="219"/>
      <c r="C156" s="244" t="s">
        <v>2495</v>
      </c>
      <c r="D156" s="196"/>
      <c r="E156" s="196"/>
      <c r="F156" s="245" t="s">
        <v>2482</v>
      </c>
      <c r="G156" s="196"/>
      <c r="H156" s="244" t="s">
        <v>2516</v>
      </c>
      <c r="I156" s="244" t="s">
        <v>2478</v>
      </c>
      <c r="J156" s="244">
        <v>50</v>
      </c>
      <c r="K156" s="240"/>
    </row>
    <row r="157" spans="2:11" customFormat="1" ht="15" customHeight="1">
      <c r="B157" s="219"/>
      <c r="C157" s="244" t="s">
        <v>2503</v>
      </c>
      <c r="D157" s="196"/>
      <c r="E157" s="196"/>
      <c r="F157" s="245" t="s">
        <v>2482</v>
      </c>
      <c r="G157" s="196"/>
      <c r="H157" s="244" t="s">
        <v>2516</v>
      </c>
      <c r="I157" s="244" t="s">
        <v>2478</v>
      </c>
      <c r="J157" s="244">
        <v>50</v>
      </c>
      <c r="K157" s="240"/>
    </row>
    <row r="158" spans="2:11" customFormat="1" ht="15" customHeight="1">
      <c r="B158" s="219"/>
      <c r="C158" s="244" t="s">
        <v>2501</v>
      </c>
      <c r="D158" s="196"/>
      <c r="E158" s="196"/>
      <c r="F158" s="245" t="s">
        <v>2482</v>
      </c>
      <c r="G158" s="196"/>
      <c r="H158" s="244" t="s">
        <v>2516</v>
      </c>
      <c r="I158" s="244" t="s">
        <v>2478</v>
      </c>
      <c r="J158" s="244">
        <v>50</v>
      </c>
      <c r="K158" s="240"/>
    </row>
    <row r="159" spans="2:11" customFormat="1" ht="15" customHeight="1">
      <c r="B159" s="219"/>
      <c r="C159" s="244" t="s">
        <v>83</v>
      </c>
      <c r="D159" s="196"/>
      <c r="E159" s="196"/>
      <c r="F159" s="245" t="s">
        <v>2476</v>
      </c>
      <c r="G159" s="196"/>
      <c r="H159" s="244" t="s">
        <v>2538</v>
      </c>
      <c r="I159" s="244" t="s">
        <v>2478</v>
      </c>
      <c r="J159" s="244" t="s">
        <v>2539</v>
      </c>
      <c r="K159" s="240"/>
    </row>
    <row r="160" spans="2:11" customFormat="1" ht="15" customHeight="1">
      <c r="B160" s="219"/>
      <c r="C160" s="244" t="s">
        <v>2540</v>
      </c>
      <c r="D160" s="196"/>
      <c r="E160" s="196"/>
      <c r="F160" s="245" t="s">
        <v>2476</v>
      </c>
      <c r="G160" s="196"/>
      <c r="H160" s="244" t="s">
        <v>2541</v>
      </c>
      <c r="I160" s="244" t="s">
        <v>2511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0" t="s">
        <v>2542</v>
      </c>
      <c r="D165" s="310"/>
      <c r="E165" s="310"/>
      <c r="F165" s="310"/>
      <c r="G165" s="310"/>
      <c r="H165" s="310"/>
      <c r="I165" s="310"/>
      <c r="J165" s="310"/>
      <c r="K165" s="189"/>
    </row>
    <row r="166" spans="2:11" customFormat="1" ht="17.25" customHeight="1">
      <c r="B166" s="188"/>
      <c r="C166" s="209" t="s">
        <v>2470</v>
      </c>
      <c r="D166" s="209"/>
      <c r="E166" s="209"/>
      <c r="F166" s="209" t="s">
        <v>2471</v>
      </c>
      <c r="G166" s="249"/>
      <c r="H166" s="250" t="s">
        <v>55</v>
      </c>
      <c r="I166" s="250" t="s">
        <v>58</v>
      </c>
      <c r="J166" s="209" t="s">
        <v>2472</v>
      </c>
      <c r="K166" s="189"/>
    </row>
    <row r="167" spans="2:11" customFormat="1" ht="17.25" customHeight="1">
      <c r="B167" s="190"/>
      <c r="C167" s="211" t="s">
        <v>2473</v>
      </c>
      <c r="D167" s="211"/>
      <c r="E167" s="211"/>
      <c r="F167" s="212" t="s">
        <v>2474</v>
      </c>
      <c r="G167" s="251"/>
      <c r="H167" s="252"/>
      <c r="I167" s="252"/>
      <c r="J167" s="211" t="s">
        <v>2475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2479</v>
      </c>
      <c r="D169" s="196"/>
      <c r="E169" s="196"/>
      <c r="F169" s="217" t="s">
        <v>2476</v>
      </c>
      <c r="G169" s="196"/>
      <c r="H169" s="196" t="s">
        <v>2516</v>
      </c>
      <c r="I169" s="196" t="s">
        <v>2478</v>
      </c>
      <c r="J169" s="196">
        <v>120</v>
      </c>
      <c r="K169" s="240"/>
    </row>
    <row r="170" spans="2:11" customFormat="1" ht="15" customHeight="1">
      <c r="B170" s="219"/>
      <c r="C170" s="196" t="s">
        <v>2525</v>
      </c>
      <c r="D170" s="196"/>
      <c r="E170" s="196"/>
      <c r="F170" s="217" t="s">
        <v>2476</v>
      </c>
      <c r="G170" s="196"/>
      <c r="H170" s="196" t="s">
        <v>2526</v>
      </c>
      <c r="I170" s="196" t="s">
        <v>2478</v>
      </c>
      <c r="J170" s="196" t="s">
        <v>2527</v>
      </c>
      <c r="K170" s="240"/>
    </row>
    <row r="171" spans="2:11" customFormat="1" ht="15" customHeight="1">
      <c r="B171" s="219"/>
      <c r="C171" s="196" t="s">
        <v>2424</v>
      </c>
      <c r="D171" s="196"/>
      <c r="E171" s="196"/>
      <c r="F171" s="217" t="s">
        <v>2476</v>
      </c>
      <c r="G171" s="196"/>
      <c r="H171" s="196" t="s">
        <v>2543</v>
      </c>
      <c r="I171" s="196" t="s">
        <v>2478</v>
      </c>
      <c r="J171" s="196" t="s">
        <v>2527</v>
      </c>
      <c r="K171" s="240"/>
    </row>
    <row r="172" spans="2:11" customFormat="1" ht="15" customHeight="1">
      <c r="B172" s="219"/>
      <c r="C172" s="196" t="s">
        <v>2481</v>
      </c>
      <c r="D172" s="196"/>
      <c r="E172" s="196"/>
      <c r="F172" s="217" t="s">
        <v>2482</v>
      </c>
      <c r="G172" s="196"/>
      <c r="H172" s="196" t="s">
        <v>2543</v>
      </c>
      <c r="I172" s="196" t="s">
        <v>2478</v>
      </c>
      <c r="J172" s="196">
        <v>50</v>
      </c>
      <c r="K172" s="240"/>
    </row>
    <row r="173" spans="2:11" customFormat="1" ht="15" customHeight="1">
      <c r="B173" s="219"/>
      <c r="C173" s="196" t="s">
        <v>2484</v>
      </c>
      <c r="D173" s="196"/>
      <c r="E173" s="196"/>
      <c r="F173" s="217" t="s">
        <v>2476</v>
      </c>
      <c r="G173" s="196"/>
      <c r="H173" s="196" t="s">
        <v>2543</v>
      </c>
      <c r="I173" s="196" t="s">
        <v>2486</v>
      </c>
      <c r="J173" s="196"/>
      <c r="K173" s="240"/>
    </row>
    <row r="174" spans="2:11" customFormat="1" ht="15" customHeight="1">
      <c r="B174" s="219"/>
      <c r="C174" s="196" t="s">
        <v>2495</v>
      </c>
      <c r="D174" s="196"/>
      <c r="E174" s="196"/>
      <c r="F174" s="217" t="s">
        <v>2482</v>
      </c>
      <c r="G174" s="196"/>
      <c r="H174" s="196" t="s">
        <v>2543</v>
      </c>
      <c r="I174" s="196" t="s">
        <v>2478</v>
      </c>
      <c r="J174" s="196">
        <v>50</v>
      </c>
      <c r="K174" s="240"/>
    </row>
    <row r="175" spans="2:11" customFormat="1" ht="15" customHeight="1">
      <c r="B175" s="219"/>
      <c r="C175" s="196" t="s">
        <v>2503</v>
      </c>
      <c r="D175" s="196"/>
      <c r="E175" s="196"/>
      <c r="F175" s="217" t="s">
        <v>2482</v>
      </c>
      <c r="G175" s="196"/>
      <c r="H175" s="196" t="s">
        <v>2543</v>
      </c>
      <c r="I175" s="196" t="s">
        <v>2478</v>
      </c>
      <c r="J175" s="196">
        <v>50</v>
      </c>
      <c r="K175" s="240"/>
    </row>
    <row r="176" spans="2:11" customFormat="1" ht="15" customHeight="1">
      <c r="B176" s="219"/>
      <c r="C176" s="196" t="s">
        <v>2501</v>
      </c>
      <c r="D176" s="196"/>
      <c r="E176" s="196"/>
      <c r="F176" s="217" t="s">
        <v>2482</v>
      </c>
      <c r="G176" s="196"/>
      <c r="H176" s="196" t="s">
        <v>2543</v>
      </c>
      <c r="I176" s="196" t="s">
        <v>2478</v>
      </c>
      <c r="J176" s="196">
        <v>50</v>
      </c>
      <c r="K176" s="240"/>
    </row>
    <row r="177" spans="2:11" customFormat="1" ht="15" customHeight="1">
      <c r="B177" s="219"/>
      <c r="C177" s="196" t="s">
        <v>139</v>
      </c>
      <c r="D177" s="196"/>
      <c r="E177" s="196"/>
      <c r="F177" s="217" t="s">
        <v>2476</v>
      </c>
      <c r="G177" s="196"/>
      <c r="H177" s="196" t="s">
        <v>2544</v>
      </c>
      <c r="I177" s="196" t="s">
        <v>2545</v>
      </c>
      <c r="J177" s="196"/>
      <c r="K177" s="240"/>
    </row>
    <row r="178" spans="2:11" customFormat="1" ht="15" customHeight="1">
      <c r="B178" s="219"/>
      <c r="C178" s="196" t="s">
        <v>58</v>
      </c>
      <c r="D178" s="196"/>
      <c r="E178" s="196"/>
      <c r="F178" s="217" t="s">
        <v>2476</v>
      </c>
      <c r="G178" s="196"/>
      <c r="H178" s="196" t="s">
        <v>2546</v>
      </c>
      <c r="I178" s="196" t="s">
        <v>2547</v>
      </c>
      <c r="J178" s="196">
        <v>1</v>
      </c>
      <c r="K178" s="240"/>
    </row>
    <row r="179" spans="2:11" customFormat="1" ht="15" customHeight="1">
      <c r="B179" s="219"/>
      <c r="C179" s="196" t="s">
        <v>54</v>
      </c>
      <c r="D179" s="196"/>
      <c r="E179" s="196"/>
      <c r="F179" s="217" t="s">
        <v>2476</v>
      </c>
      <c r="G179" s="196"/>
      <c r="H179" s="196" t="s">
        <v>2548</v>
      </c>
      <c r="I179" s="196" t="s">
        <v>2478</v>
      </c>
      <c r="J179" s="196">
        <v>20</v>
      </c>
      <c r="K179" s="240"/>
    </row>
    <row r="180" spans="2:11" customFormat="1" ht="15" customHeight="1">
      <c r="B180" s="219"/>
      <c r="C180" s="196" t="s">
        <v>55</v>
      </c>
      <c r="D180" s="196"/>
      <c r="E180" s="196"/>
      <c r="F180" s="217" t="s">
        <v>2476</v>
      </c>
      <c r="G180" s="196"/>
      <c r="H180" s="196" t="s">
        <v>2549</v>
      </c>
      <c r="I180" s="196" t="s">
        <v>2478</v>
      </c>
      <c r="J180" s="196">
        <v>255</v>
      </c>
      <c r="K180" s="240"/>
    </row>
    <row r="181" spans="2:11" customFormat="1" ht="15" customHeight="1">
      <c r="B181" s="219"/>
      <c r="C181" s="196" t="s">
        <v>140</v>
      </c>
      <c r="D181" s="196"/>
      <c r="E181" s="196"/>
      <c r="F181" s="217" t="s">
        <v>2476</v>
      </c>
      <c r="G181" s="196"/>
      <c r="H181" s="196" t="s">
        <v>2440</v>
      </c>
      <c r="I181" s="196" t="s">
        <v>2478</v>
      </c>
      <c r="J181" s="196">
        <v>10</v>
      </c>
      <c r="K181" s="240"/>
    </row>
    <row r="182" spans="2:11" customFormat="1" ht="15" customHeight="1">
      <c r="B182" s="219"/>
      <c r="C182" s="196" t="s">
        <v>141</v>
      </c>
      <c r="D182" s="196"/>
      <c r="E182" s="196"/>
      <c r="F182" s="217" t="s">
        <v>2476</v>
      </c>
      <c r="G182" s="196"/>
      <c r="H182" s="196" t="s">
        <v>2550</v>
      </c>
      <c r="I182" s="196" t="s">
        <v>2511</v>
      </c>
      <c r="J182" s="196"/>
      <c r="K182" s="240"/>
    </row>
    <row r="183" spans="2:11" customFormat="1" ht="15" customHeight="1">
      <c r="B183" s="219"/>
      <c r="C183" s="196" t="s">
        <v>2551</v>
      </c>
      <c r="D183" s="196"/>
      <c r="E183" s="196"/>
      <c r="F183" s="217" t="s">
        <v>2476</v>
      </c>
      <c r="G183" s="196"/>
      <c r="H183" s="196" t="s">
        <v>2552</v>
      </c>
      <c r="I183" s="196" t="s">
        <v>2511</v>
      </c>
      <c r="J183" s="196"/>
      <c r="K183" s="240"/>
    </row>
    <row r="184" spans="2:11" customFormat="1" ht="15" customHeight="1">
      <c r="B184" s="219"/>
      <c r="C184" s="196" t="s">
        <v>2540</v>
      </c>
      <c r="D184" s="196"/>
      <c r="E184" s="196"/>
      <c r="F184" s="217" t="s">
        <v>2476</v>
      </c>
      <c r="G184" s="196"/>
      <c r="H184" s="196" t="s">
        <v>2553</v>
      </c>
      <c r="I184" s="196" t="s">
        <v>2511</v>
      </c>
      <c r="J184" s="196"/>
      <c r="K184" s="240"/>
    </row>
    <row r="185" spans="2:11" customFormat="1" ht="15" customHeight="1">
      <c r="B185" s="219"/>
      <c r="C185" s="196" t="s">
        <v>143</v>
      </c>
      <c r="D185" s="196"/>
      <c r="E185" s="196"/>
      <c r="F185" s="217" t="s">
        <v>2482</v>
      </c>
      <c r="G185" s="196"/>
      <c r="H185" s="196" t="s">
        <v>2554</v>
      </c>
      <c r="I185" s="196" t="s">
        <v>2478</v>
      </c>
      <c r="J185" s="196">
        <v>50</v>
      </c>
      <c r="K185" s="240"/>
    </row>
    <row r="186" spans="2:11" customFormat="1" ht="15" customHeight="1">
      <c r="B186" s="219"/>
      <c r="C186" s="196" t="s">
        <v>2555</v>
      </c>
      <c r="D186" s="196"/>
      <c r="E186" s="196"/>
      <c r="F186" s="217" t="s">
        <v>2482</v>
      </c>
      <c r="G186" s="196"/>
      <c r="H186" s="196" t="s">
        <v>2556</v>
      </c>
      <c r="I186" s="196" t="s">
        <v>2557</v>
      </c>
      <c r="J186" s="196"/>
      <c r="K186" s="240"/>
    </row>
    <row r="187" spans="2:11" customFormat="1" ht="15" customHeight="1">
      <c r="B187" s="219"/>
      <c r="C187" s="196" t="s">
        <v>2558</v>
      </c>
      <c r="D187" s="196"/>
      <c r="E187" s="196"/>
      <c r="F187" s="217" t="s">
        <v>2482</v>
      </c>
      <c r="G187" s="196"/>
      <c r="H187" s="196" t="s">
        <v>2559</v>
      </c>
      <c r="I187" s="196" t="s">
        <v>2557</v>
      </c>
      <c r="J187" s="196"/>
      <c r="K187" s="240"/>
    </row>
    <row r="188" spans="2:11" customFormat="1" ht="15" customHeight="1">
      <c r="B188" s="219"/>
      <c r="C188" s="196" t="s">
        <v>2560</v>
      </c>
      <c r="D188" s="196"/>
      <c r="E188" s="196"/>
      <c r="F188" s="217" t="s">
        <v>2482</v>
      </c>
      <c r="G188" s="196"/>
      <c r="H188" s="196" t="s">
        <v>2561</v>
      </c>
      <c r="I188" s="196" t="s">
        <v>2557</v>
      </c>
      <c r="J188" s="196"/>
      <c r="K188" s="240"/>
    </row>
    <row r="189" spans="2:11" customFormat="1" ht="15" customHeight="1">
      <c r="B189" s="219"/>
      <c r="C189" s="253" t="s">
        <v>2562</v>
      </c>
      <c r="D189" s="196"/>
      <c r="E189" s="196"/>
      <c r="F189" s="217" t="s">
        <v>2482</v>
      </c>
      <c r="G189" s="196"/>
      <c r="H189" s="196" t="s">
        <v>2563</v>
      </c>
      <c r="I189" s="196" t="s">
        <v>2564</v>
      </c>
      <c r="J189" s="254" t="s">
        <v>2565</v>
      </c>
      <c r="K189" s="240"/>
    </row>
    <row r="190" spans="2:11" customFormat="1" ht="15" customHeight="1">
      <c r="B190" s="255"/>
      <c r="C190" s="256" t="s">
        <v>2566</v>
      </c>
      <c r="D190" s="257"/>
      <c r="E190" s="257"/>
      <c r="F190" s="258" t="s">
        <v>2482</v>
      </c>
      <c r="G190" s="257"/>
      <c r="H190" s="257" t="s">
        <v>2567</v>
      </c>
      <c r="I190" s="257" t="s">
        <v>2564</v>
      </c>
      <c r="J190" s="259" t="s">
        <v>2565</v>
      </c>
      <c r="K190" s="260"/>
    </row>
    <row r="191" spans="2:11" customFormat="1" ht="15" customHeight="1">
      <c r="B191" s="219"/>
      <c r="C191" s="253" t="s">
        <v>43</v>
      </c>
      <c r="D191" s="196"/>
      <c r="E191" s="196"/>
      <c r="F191" s="217" t="s">
        <v>2476</v>
      </c>
      <c r="G191" s="196"/>
      <c r="H191" s="193" t="s">
        <v>2568</v>
      </c>
      <c r="I191" s="196" t="s">
        <v>2569</v>
      </c>
      <c r="J191" s="196"/>
      <c r="K191" s="240"/>
    </row>
    <row r="192" spans="2:11" customFormat="1" ht="15" customHeight="1">
      <c r="B192" s="219"/>
      <c r="C192" s="253" t="s">
        <v>2570</v>
      </c>
      <c r="D192" s="196"/>
      <c r="E192" s="196"/>
      <c r="F192" s="217" t="s">
        <v>2476</v>
      </c>
      <c r="G192" s="196"/>
      <c r="H192" s="196" t="s">
        <v>2571</v>
      </c>
      <c r="I192" s="196" t="s">
        <v>2511</v>
      </c>
      <c r="J192" s="196"/>
      <c r="K192" s="240"/>
    </row>
    <row r="193" spans="2:11" customFormat="1" ht="15" customHeight="1">
      <c r="B193" s="219"/>
      <c r="C193" s="253" t="s">
        <v>2572</v>
      </c>
      <c r="D193" s="196"/>
      <c r="E193" s="196"/>
      <c r="F193" s="217" t="s">
        <v>2476</v>
      </c>
      <c r="G193" s="196"/>
      <c r="H193" s="196" t="s">
        <v>2573</v>
      </c>
      <c r="I193" s="196" t="s">
        <v>2511</v>
      </c>
      <c r="J193" s="196"/>
      <c r="K193" s="240"/>
    </row>
    <row r="194" spans="2:11" customFormat="1" ht="15" customHeight="1">
      <c r="B194" s="219"/>
      <c r="C194" s="253" t="s">
        <v>2574</v>
      </c>
      <c r="D194" s="196"/>
      <c r="E194" s="196"/>
      <c r="F194" s="217" t="s">
        <v>2482</v>
      </c>
      <c r="G194" s="196"/>
      <c r="H194" s="196" t="s">
        <v>2575</v>
      </c>
      <c r="I194" s="196" t="s">
        <v>2511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2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2.2">
      <c r="B200" s="188"/>
      <c r="C200" s="310" t="s">
        <v>2576</v>
      </c>
      <c r="D200" s="310"/>
      <c r="E200" s="310"/>
      <c r="F200" s="310"/>
      <c r="G200" s="310"/>
      <c r="H200" s="310"/>
      <c r="I200" s="310"/>
      <c r="J200" s="310"/>
      <c r="K200" s="189"/>
    </row>
    <row r="201" spans="2:11" customFormat="1" ht="25.5" customHeight="1">
      <c r="B201" s="188"/>
      <c r="C201" s="262" t="s">
        <v>2577</v>
      </c>
      <c r="D201" s="262"/>
      <c r="E201" s="262"/>
      <c r="F201" s="262" t="s">
        <v>2578</v>
      </c>
      <c r="G201" s="263"/>
      <c r="H201" s="311" t="s">
        <v>2579</v>
      </c>
      <c r="I201" s="311"/>
      <c r="J201" s="311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2569</v>
      </c>
      <c r="D203" s="196"/>
      <c r="E203" s="196"/>
      <c r="F203" s="217" t="s">
        <v>44</v>
      </c>
      <c r="G203" s="196"/>
      <c r="H203" s="309" t="s">
        <v>2580</v>
      </c>
      <c r="I203" s="309"/>
      <c r="J203" s="309"/>
      <c r="K203" s="240"/>
    </row>
    <row r="204" spans="2:11" customFormat="1" ht="15" customHeight="1">
      <c r="B204" s="219"/>
      <c r="C204" s="196"/>
      <c r="D204" s="196"/>
      <c r="E204" s="196"/>
      <c r="F204" s="217" t="s">
        <v>45</v>
      </c>
      <c r="G204" s="196"/>
      <c r="H204" s="309" t="s">
        <v>2581</v>
      </c>
      <c r="I204" s="309"/>
      <c r="J204" s="309"/>
      <c r="K204" s="240"/>
    </row>
    <row r="205" spans="2:11" customFormat="1" ht="15" customHeight="1">
      <c r="B205" s="219"/>
      <c r="C205" s="196"/>
      <c r="D205" s="196"/>
      <c r="E205" s="196"/>
      <c r="F205" s="217" t="s">
        <v>48</v>
      </c>
      <c r="G205" s="196"/>
      <c r="H205" s="309" t="s">
        <v>2582</v>
      </c>
      <c r="I205" s="309"/>
      <c r="J205" s="309"/>
      <c r="K205" s="240"/>
    </row>
    <row r="206" spans="2:11" customFormat="1" ht="15" customHeight="1">
      <c r="B206" s="219"/>
      <c r="C206" s="196"/>
      <c r="D206" s="196"/>
      <c r="E206" s="196"/>
      <c r="F206" s="217" t="s">
        <v>46</v>
      </c>
      <c r="G206" s="196"/>
      <c r="H206" s="309" t="s">
        <v>2583</v>
      </c>
      <c r="I206" s="309"/>
      <c r="J206" s="309"/>
      <c r="K206" s="240"/>
    </row>
    <row r="207" spans="2:11" customFormat="1" ht="15" customHeight="1">
      <c r="B207" s="219"/>
      <c r="C207" s="196"/>
      <c r="D207" s="196"/>
      <c r="E207" s="196"/>
      <c r="F207" s="217" t="s">
        <v>47</v>
      </c>
      <c r="G207" s="196"/>
      <c r="H207" s="309" t="s">
        <v>2584</v>
      </c>
      <c r="I207" s="309"/>
      <c r="J207" s="309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2523</v>
      </c>
      <c r="D209" s="196"/>
      <c r="E209" s="196"/>
      <c r="F209" s="217" t="s">
        <v>77</v>
      </c>
      <c r="G209" s="196"/>
      <c r="H209" s="309" t="s">
        <v>2585</v>
      </c>
      <c r="I209" s="309"/>
      <c r="J209" s="309"/>
      <c r="K209" s="240"/>
    </row>
    <row r="210" spans="2:11" customFormat="1" ht="15" customHeight="1">
      <c r="B210" s="219"/>
      <c r="C210" s="196"/>
      <c r="D210" s="196"/>
      <c r="E210" s="196"/>
      <c r="F210" s="217" t="s">
        <v>2418</v>
      </c>
      <c r="G210" s="196"/>
      <c r="H210" s="309" t="s">
        <v>2419</v>
      </c>
      <c r="I210" s="309"/>
      <c r="J210" s="309"/>
      <c r="K210" s="240"/>
    </row>
    <row r="211" spans="2:11" customFormat="1" ht="15" customHeight="1">
      <c r="B211" s="219"/>
      <c r="C211" s="196"/>
      <c r="D211" s="196"/>
      <c r="E211" s="196"/>
      <c r="F211" s="217" t="s">
        <v>2416</v>
      </c>
      <c r="G211" s="196"/>
      <c r="H211" s="309" t="s">
        <v>2586</v>
      </c>
      <c r="I211" s="309"/>
      <c r="J211" s="309"/>
      <c r="K211" s="240"/>
    </row>
    <row r="212" spans="2:11" customFormat="1" ht="15" customHeight="1">
      <c r="B212" s="264"/>
      <c r="C212" s="196"/>
      <c r="D212" s="196"/>
      <c r="E212" s="196"/>
      <c r="F212" s="217" t="s">
        <v>2420</v>
      </c>
      <c r="G212" s="253"/>
      <c r="H212" s="308" t="s">
        <v>2421</v>
      </c>
      <c r="I212" s="308"/>
      <c r="J212" s="308"/>
      <c r="K212" s="265"/>
    </row>
    <row r="213" spans="2:11" customFormat="1" ht="15" customHeight="1">
      <c r="B213" s="264"/>
      <c r="C213" s="196"/>
      <c r="D213" s="196"/>
      <c r="E213" s="196"/>
      <c r="F213" s="217" t="s">
        <v>2422</v>
      </c>
      <c r="G213" s="253"/>
      <c r="H213" s="308" t="s">
        <v>2391</v>
      </c>
      <c r="I213" s="308"/>
      <c r="J213" s="308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2547</v>
      </c>
      <c r="D215" s="196"/>
      <c r="E215" s="196"/>
      <c r="F215" s="217">
        <v>1</v>
      </c>
      <c r="G215" s="253"/>
      <c r="H215" s="308" t="s">
        <v>2587</v>
      </c>
      <c r="I215" s="308"/>
      <c r="J215" s="308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08" t="s">
        <v>2588</v>
      </c>
      <c r="I216" s="308"/>
      <c r="J216" s="308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08" t="s">
        <v>2589</v>
      </c>
      <c r="I217" s="308"/>
      <c r="J217" s="308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08" t="s">
        <v>2590</v>
      </c>
      <c r="I218" s="308"/>
      <c r="J218" s="308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rintOptions horizontalCentered="1"/>
  <pageMargins left="0.59055118110236227" right="0.59055118110236227" top="0.59055118110236227" bottom="0.59055118110236227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25001 - Stavební úpravy p...</vt:lpstr>
      <vt:lpstr>Pokyny pro vyplnění</vt:lpstr>
      <vt:lpstr>'25001 - Stavební úpravy p...'!Názvy_tisku</vt:lpstr>
      <vt:lpstr>'Rekapitulace stavby'!Názvy_tisku</vt:lpstr>
      <vt:lpstr>'25001 - Stavební úpravy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OTRUBA-NB\Pavel Otruba</dc:creator>
  <cp:lastModifiedBy>Pavel Otruba</cp:lastModifiedBy>
  <cp:lastPrinted>2025-02-21T11:18:23Z</cp:lastPrinted>
  <dcterms:created xsi:type="dcterms:W3CDTF">2025-02-21T11:15:06Z</dcterms:created>
  <dcterms:modified xsi:type="dcterms:W3CDTF">2025-02-21T19:35:32Z</dcterms:modified>
</cp:coreProperties>
</file>