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2052 - SO 01.4 Vyčištěn..." sheetId="2" r:id="rId2"/>
    <sheet name="Pokyny pro vyplnění" sheetId="3" r:id="rId3"/>
  </sheets>
  <definedNames>
    <definedName name="_xlnm._FilterDatabase" localSheetId="1" hidden="1">'132052 - SO 01.4 Vyčištěn...'!$C$79:$K$79</definedName>
    <definedName name="_xlnm.Print_Titles" localSheetId="1">'132052 - SO 01.4 Vyčištěn...'!$79:$79</definedName>
    <definedName name="_xlnm.Print_Titles" localSheetId="0">'Rekapitulace stavby'!$49:$49</definedName>
    <definedName name="_xlnm.Print_Area" localSheetId="1">'132052 - SO 01.4 Vyčištěn...'!$C$4:$J$36,'132052 - SO 01.4 Vyčištěn...'!$C$42:$J$61,'132052 - SO 01.4 Vyčištěn...'!$C$67:$K$124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<sst xmlns="http://schemas.openxmlformats.org/spreadsheetml/2006/main" count="1055" uniqueCount="385">
  <si>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</si>
  <si>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</si>
  <si>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</si>
  <si>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</si>
  <si>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</si>
  <si>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</si>
  <si>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</si>
  <si>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</si>
  <si>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</si>
  <si>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</si>
  <si>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</si>
  <si>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</si>
  <si>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</si>
  <si>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</si>
  <si>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</si>
  <si>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</si>
  <si>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</si>
  <si>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</si>
  <si>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</si>
  <si>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</si>
  <si>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</si>
  <si>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</si>
  <si>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</si>
  <si>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</si>
  <si>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</si>
  <si>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</si>
  <si>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</si>
  <si>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</si>
  <si>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</si>
  <si>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</si>
  <si>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</si>
  <si>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</si>
  <si>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</si>
  <si>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</si>
  <si>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</si>
  <si>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</si>
  <si>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</si>
  <si>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</si>
  <si>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</si>
  <si>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</si>
  <si>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</si>
  <si>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</si>
  <si>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</si>
  <si>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</si>
  <si>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</si>
  <si>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</si>
  <si>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</si>
  <si>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</si>
  <si>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</si>
  <si>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</si>
  <si>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</si>
  <si>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</si>
  <si>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</si>
  <si>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</si>
  <si>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</si>
  <si>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</si>
  <si>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</si>
  <si>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</si>
  <si>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</si>
  <si>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</si>
  <si>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</si>
  <si>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</si>
  <si>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</si>
  <si>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</si>
  <si>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</si>
  <si>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</si>
  <si>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</si>
  <si>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</si>
  <si>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</si>
  <si>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</si>
  <si>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</si>
  <si>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</si>
  <si>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</si>
  <si>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</si>
  <si>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</si>
  <si>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</si>
  <si>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</si>
  <si>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</si>
  <si>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</si>
  <si>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</si>
  <si>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</si>
  <si>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</si>
  <si>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</si>
  <si>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</si>
  <si>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</si>
  <si>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</si>
  <si>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</si>
  <si>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</si>
  <si>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</si>
  <si>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</si>
  <si>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</si>
  <si>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</si>
  <si>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</si>
  <si>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</si>
  <si>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</si>
  <si>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</si>
  <si>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</si>
  <si>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</si>
  <si>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</si>
  <si>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</si>
  <si>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</si>
  <si>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</si>
  <si>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</si>
  <si>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</si>
  <si>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</si>
  <si>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</si>
  <si>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</si>
  <si>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</si>
  <si>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</si>
  <si>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</si>
  <si>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</si>
  <si>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</si>
  <si>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</si>
  <si>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</si>
  <si>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</si>
  <si>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</si>
  <si>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</si>
  <si>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</si>
  <si>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</si>
  <si>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</si>
  <si>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</si>
  <si>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</si>
  <si>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</si>
  <si>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</si>
  <si>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</si>
  <si>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</si>
  <si>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</si>
  <si>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</si>
  <si>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</si>
  <si>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</si>
  <si>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</si>
  <si>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</si>
  <si>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</si>
  <si>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</si>
  <si>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</si>
  <si>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</si>
  <si>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</si>
  <si>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</si>
  <si>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</si>
  <si>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</si>
  <si>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</si>
  <si>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</si>
  <si>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</si>
  <si>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</si>
  <si>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</si>
  <si>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</si>
  <si>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</si>
  <si>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</si>
  <si>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</si>
  <si>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</si>
  <si>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</si>
  <si>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</si>
  <si>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</si>
  <si>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</si>
  <si>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</si>
  <si>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</si>
  <si>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</si>
  <si>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</si>
  <si>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</si>
  <si>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</si>
  <si>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</si>
  <si>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</si>
  <si>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</si>
  <si>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</si>
  <si>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</si>
  <si>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</si>
  <si>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</si>
  <si>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</si>
  <si>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</si>
  <si>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</si>
  <si>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</si>
  <si>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</si>
  <si>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</si>
  <si>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</si>
  <si>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</si>
  <si>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</si>
  <si>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</si>
  <si>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</si>
  <si>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</si>
  <si>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</si>
  <si>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</si>
  <si>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</si>
  <si>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</si>
  <si>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</si>
  <si>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</si>
  <si>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</si>
  <si>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False</t>
  </si>
  <si>
    <t>{8F5641A6-84FE-47EB-9941-6739B162DB0F}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</si>
  <si>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</si>
  <si>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</si>
  <si>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</si>
  <si>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</si>
  <si>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</si>
  <si>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</si>
  <si>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</si>
  <si>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</si>
  <si>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</si>
  <si>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13205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</si>
  <si>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</si>
  <si>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</si>
  <si>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území po důlní činnosti v k.ú.Horní Benešov</t>
  </si>
  <si>
    <t>0,1</t>
  </si>
  <si>
    <t>KSO:</t>
  </si>
  <si>
    <t>CC-CZ:</t>
  </si>
  <si>
    <t>1</t>
  </si>
  <si>
    <t>Místo:</t>
  </si>
  <si>
    <t>Horní Benešov</t>
  </si>
  <si>
    <t>Datum:</t>
  </si>
  <si>
    <t>07.10.2013</t>
  </si>
  <si>
    <t>10</t>
  </si>
  <si>
    <t>100</t>
  </si>
  <si>
    <t>Zadavatel:</t>
  </si>
  <si>
    <t>IČ:</t>
  </si>
  <si>
    <t>ČR-Ministerstvo financí, Praha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</si>
  <si>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</si>
  <si>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</si>
  <si>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</si>
  <si>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</si>
  <si>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</si>
  <si>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</si>
  <si>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</si>
  <si>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</si>
  <si>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</si>
  <si>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</si>
  <si>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</si>
  <si>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</si>
  <si>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</si>
  <si>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</si>
  <si>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</si>
  <si>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</si>
  <si>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</si>
  <si>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</si>
  <si>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</si>
  <si>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</si>
  <si>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</si>
  <si>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</si>
  <si>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</si>
  <si>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</si>
  <si>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</si>
  <si>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</si>
  <si>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</si>
  <si>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</si>
  <si>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</si>
  <si>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</si>
  <si>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</si>
  <si>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</si>
  <si>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</si>
  <si>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</si>
  <si>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</si>
  <si>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</si>
  <si>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</si>
  <si>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</si>
  <si>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</si>
  <si>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</si>
  <si>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</si>
  <si>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</si>
  <si>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</si>
  <si>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</si>
  <si>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</si>
  <si>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2</t>
  </si>
  <si>
    <t>132052</t>
  </si>
  <si>
    <t>SO 01.4 Vyčištění území</t>
  </si>
  <si>
    <t>{D9AA2F2E-723A-4449-A357-BE4C434C7EC6}</t>
  </si>
  <si>
    <t>823 25</t>
  </si>
  <si>
    <t>Zpět na list:</t>
  </si>
  <si>
    <t>KRYCÍ LIST SOUPISU</t>
  </si>
  <si>
    <t>Objekt:</t>
  </si>
  <si>
    <t>CZ-CPV: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</si>
  <si>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</si>
  <si>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</si>
  <si>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</si>
  <si>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</si>
  <si>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</si>
  <si>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</si>
  <si>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</si>
  <si>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99 - Přesuny hmot a sutí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</si>
  <si>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</si>
  <si>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</si>
  <si>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</si>
  <si>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</si>
  <si>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</si>
  <si>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</si>
  <si>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</si>
  <si>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</si>
  <si>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</si>
  <si>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</si>
  <si>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</si>
  <si>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</si>
  <si>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</si>
  <si>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</si>
  <si>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</si>
  <si>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</si>
  <si>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</si>
  <si>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</si>
  <si>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</si>
  <si>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</si>
  <si>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m3</t>
  </si>
  <si>
    <t>CS ÚRS 2013 01</t>
  </si>
  <si>
    <t>4</t>
  </si>
  <si>
    <t>PP</t>
  </si>
  <si>
    <t>VV</t>
  </si>
  <si>
    <t>3</t>
  </si>
  <si>
    <t>m2</t>
  </si>
  <si>
    <t>6</t>
  </si>
  <si>
    <t>5</t>
  </si>
  <si>
    <t>8</t>
  </si>
  <si>
    <t>7</t>
  </si>
  <si>
    <t>99</t>
  </si>
  <si>
    <t>Přesuny hmot a sutí</t>
  </si>
  <si>
    <t>9</t>
  </si>
  <si>
    <t>t</t>
  </si>
  <si>
    <t>132052 - SO 01.4 Vyčištění území</t>
  </si>
  <si>
    <t>45111220-6 100% stav</t>
  </si>
  <si>
    <t xml:space="preserve">    997 - Přesun sutě</t>
  </si>
  <si>
    <t>111201102</t>
  </si>
  <si>
    <t>Odstranění křovin a stromů průměru kmene do 100 mm i s kořeny z celkové plochy přes 1000 do 10000 m2</t>
  </si>
  <si>
    <t>-191298451</t>
  </si>
  <si>
    <t>Odstranění křovin a stromů s odstraněním kořenů průměru kmene do 100 mm do sklonu terénu 1 : 5, při celkové ploše přes 1 000 do 10 000 m2</t>
  </si>
  <si>
    <t>111201401</t>
  </si>
  <si>
    <t>Spálení křovin a stromů průměru kmene do 100 mm</t>
  </si>
  <si>
    <t>-1094523039</t>
  </si>
  <si>
    <t>Spálení odstraněných křovin a stromů na hromadách průměru kmene do 100 mm pro jakoukoliv plochu</t>
  </si>
  <si>
    <t>122301403</t>
  </si>
  <si>
    <t>Vykopávky v zemníku na suchu v hornině tř. 4 objem do 5000 m3</t>
  </si>
  <si>
    <t>1201843080</t>
  </si>
  <si>
    <t>Vykopávky v zemnících na suchu s přehozením výkopku na vzdálenost do 3 m nebo s naložením na dopravní prostředek v hornině tř. 4 přes 1 000 do 5 000 m3</t>
  </si>
  <si>
    <t>"odstranění nelegální skládky-stavební suť</t>
  </si>
  <si>
    <t>2500,0</t>
  </si>
  <si>
    <t>162701105</t>
  </si>
  <si>
    <t>Vodorovné přemístění do 10000 m výkopku/sypaniny z horniny tř. 1 až 4</t>
  </si>
  <si>
    <t>1530628219</t>
  </si>
  <si>
    <t>Vodorovné přemístění výkopku nebo sypaniny po suchu na obvyklém dopravním prostředku, bez naložení výkopku, avšak se složením bez rozhrnutí z horniny tř. 1 až 4 na vzdálenost přes 9 000 do 10 000 m</t>
  </si>
  <si>
    <t>171201201</t>
  </si>
  <si>
    <t>Uložení sypaniny na skládky</t>
  </si>
  <si>
    <t>-1249434983</t>
  </si>
  <si>
    <t>171201211</t>
  </si>
  <si>
    <t>Poplatek za uložení odpadu ze sypaniny na skládce (skládkovné)</t>
  </si>
  <si>
    <t>-1743708319</t>
  </si>
  <si>
    <t>Uložení sypaniny poplatek za uložení sypaniny na skládce ( skládkovné )</t>
  </si>
  <si>
    <t>"zemina</t>
  </si>
  <si>
    <t>2500,0*1,7*0,3</t>
  </si>
  <si>
    <t>998231111</t>
  </si>
  <si>
    <t>Přesun hmot na objektech rekultivací území ovlivněných důlní a hutnickou činností</t>
  </si>
  <si>
    <t>2011922145</t>
  </si>
  <si>
    <t>Přesun hmot na objektech rekultivací území ovlivněných důlní a hutnickou činností jakéhokoliv rozsahu a druhu</t>
  </si>
  <si>
    <t>997</t>
  </si>
  <si>
    <t>Přesun sutě</t>
  </si>
  <si>
    <t>997013801</t>
  </si>
  <si>
    <t>Poplatek za uložení stavebního betonového odpadu na skládce (skládkovné)</t>
  </si>
  <si>
    <t>-2040479461</t>
  </si>
  <si>
    <t>Poplatek za uložení stavebního odpadu na skládce (skládkovné) betonového</t>
  </si>
  <si>
    <t>4250,0*0,3</t>
  </si>
  <si>
    <t>997013803</t>
  </si>
  <si>
    <t>Poplatek za uložení stavebního odpadu z keramických materiálů na skládce (skládkovné)</t>
  </si>
  <si>
    <t>2004439475</t>
  </si>
  <si>
    <t>Poplatek za uložení stavebního odpadu na skládce (skládkovné) z keramických materiálů</t>
  </si>
  <si>
    <t>4250,0*0,2</t>
  </si>
  <si>
    <t>997013804</t>
  </si>
  <si>
    <t>Poplatek za uložení stavebního odpadu ze skla na skládce (skládkovné)</t>
  </si>
  <si>
    <t>1043259347</t>
  </si>
  <si>
    <t>Poplatek za uložení stavebního odpadu na skládce (skládkovné) ze  skla</t>
  </si>
  <si>
    <t>4250,0*0,025</t>
  </si>
  <si>
    <t>11</t>
  </si>
  <si>
    <t>997013811</t>
  </si>
  <si>
    <t>Poplatek za uložení stavebního dřevěného odpadu na skládce (skládkovné)</t>
  </si>
  <si>
    <t>-1688474467</t>
  </si>
  <si>
    <t>Poplatek za uložení stavebního odpadu na skládce (skládkovné) dřevěného</t>
  </si>
  <si>
    <t>12</t>
  </si>
  <si>
    <t>997013813</t>
  </si>
  <si>
    <t>Poplatek za uložení stavebního odpadu z plastických hmot na skládce (skládkovné)</t>
  </si>
  <si>
    <t>-796596847</t>
  </si>
  <si>
    <t>Poplatek za uložení stavebního odpadu na skládce (skládkovné) z plastických hmot</t>
  </si>
  <si>
    <t>"plasty+pneumatiky</t>
  </si>
  <si>
    <t>4250,0*(0,025+0,02)</t>
  </si>
  <si>
    <t>13</t>
  </si>
  <si>
    <t>997013831</t>
  </si>
  <si>
    <t>Poplatek za uložení stavebního směsného odpadu na skládce (skládkovné)</t>
  </si>
  <si>
    <t>321139383</t>
  </si>
  <si>
    <t>Poplatek za uložení stavebního odpadu na skládce (skládkovné) směsného</t>
  </si>
  <si>
    <t>4250,0*0,1000</t>
  </si>
  <si>
    <t>14</t>
  </si>
  <si>
    <t>poznámka</t>
  </si>
  <si>
    <t>Odtěžený odpad - železo + ocel - bez poplatku -výzisk</t>
  </si>
  <si>
    <t>729666677</t>
  </si>
  <si>
    <t>4250,000*0,005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</si>
</sst>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#,##0\ &quot;EUR&quot;;\-#,##0\ &quot;EUR&quot;"/>
    <numFmt numFmtId="178" formatCode="#,##0\ &quot;EUR&quot;;[Red]\-#,##0\ &quot;EUR&quot;"/>
    <numFmt numFmtId="179" formatCode="#,##0.00\ &quot;EUR&quot;;\-#,##0.00\ &quot;EUR&quot;"/>
    <numFmt numFmtId="180" formatCode="#,##0.00\ &quot;EUR&quot;;[Red]\-#,##0.00\ &quot;EUR&quot;"/>
    <numFmt numFmtId="181" formatCode="_-* #,##0\ &quot;EUR&quot;_-;\-* #,##0\ &quot;EUR&quot;_-;_-* &quot;-&quot;\ &quot;EUR&quot;_-;_-@_-"/>
    <numFmt numFmtId="182" formatCode="_-* #,##0\ _E_U_R_-;\-* #,##0\ _E_U_R_-;_-* &quot;-&quot;\ _E_U_R_-;_-@_-"/>
    <numFmt numFmtId="183" formatCode="_-* #,##0.00\ &quot;EUR&quot;_-;\-* #,##0.00\ &quot;EUR&quot;_-;_-* &quot;-&quot;??\ &quot;EUR&quot;_-;_-@_-"/>
    <numFmt numFmtId="184" formatCode="_-* #,##0.00\ _E_U_R_-;\-* #,##0.00\ _E_U_R_-;_-* &quot;-&quot;??\ _E_U_R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6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0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  <font>
      <u val="single"/>
      <sz val="8"/>
      <color indexed="2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</borders>
  <cellStyleXfs count="96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1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37" fillId="35" borderId="2" applyNumberFormat="0" applyAlignment="0" applyProtection="0"/>
    <xf numFmtId="0" fontId="58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43" fillId="0" borderId="10" applyNumberFormat="0" applyFill="0" applyAlignment="0" applyProtection="0"/>
    <xf numFmtId="0" fontId="63" fillId="40" borderId="0" applyNumberFormat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11" applyNumberFormat="0" applyAlignment="0" applyProtection="0"/>
    <xf numFmtId="0" fontId="47" fillId="41" borderId="11" applyNumberFormat="0" applyAlignment="0" applyProtection="0"/>
    <xf numFmtId="0" fontId="48" fillId="41" borderId="12" applyNumberFormat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51" borderId="0" applyNumberFormat="0" applyBorder="0" applyAlignment="0" applyProtection="0"/>
  </cellStyleXfs>
  <cellXfs count="3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13" fillId="0" borderId="16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17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164" fontId="20" fillId="0" borderId="16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7" fontId="24" fillId="0" borderId="14" xfId="0" applyNumberFormat="1" applyFont="1" applyBorder="1" applyAlignment="1">
      <alignment horizontal="right"/>
    </xf>
    <xf numFmtId="167" fontId="24" fillId="0" borderId="15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16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11" fillId="39" borderId="2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17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1" fillId="37" borderId="0" xfId="55" applyFill="1" applyAlignment="1">
      <alignment horizontal="left" vertical="top"/>
    </xf>
    <xf numFmtId="0" fontId="33" fillId="37" borderId="0" xfId="55" applyFont="1" applyFill="1" applyAlignment="1">
      <alignment horizontal="left" vertical="center"/>
    </xf>
    <xf numFmtId="0" fontId="1" fillId="37" borderId="0" xfId="0" applyFont="1" applyFill="1" applyAlignment="1" applyProtection="1">
      <alignment horizontal="left" vertical="center"/>
      <protection/>
    </xf>
    <xf numFmtId="0" fontId="22" fillId="37" borderId="0" xfId="0" applyFont="1" applyFill="1" applyAlignment="1" applyProtection="1">
      <alignment horizontal="left" vertical="center"/>
      <protection/>
    </xf>
    <xf numFmtId="0" fontId="2" fillId="37" borderId="0" xfId="0" applyFont="1" applyFill="1" applyAlignment="1" applyProtection="1">
      <alignment horizontal="left" vertical="center"/>
      <protection/>
    </xf>
    <xf numFmtId="0" fontId="33" fillId="37" borderId="0" xfId="55" applyFont="1" applyFill="1" applyAlignment="1" applyProtection="1">
      <alignment horizontal="left" vertical="center"/>
      <protection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32" xfId="0" applyBorder="1" applyAlignment="1">
      <alignment vertical="top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19" fillId="0" borderId="32" xfId="0" applyFont="1" applyBorder="1" applyAlignment="1">
      <alignment horizontal="left"/>
    </xf>
    <xf numFmtId="0" fontId="16" fillId="0" borderId="32" xfId="0" applyFont="1" applyBorder="1" applyAlignment="1">
      <alignment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37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0" fillId="0" borderId="35" xfId="0" applyBorder="1" applyAlignment="1" applyProtection="1">
      <alignment horizontal="left" vertical="top"/>
      <protection/>
    </xf>
    <xf numFmtId="0" fontId="0" fillId="0" borderId="36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center"/>
      <protection/>
    </xf>
    <xf numFmtId="0" fontId="0" fillId="41" borderId="0" xfId="0" applyFill="1" applyAlignment="1" applyProtection="1">
      <alignment horizontal="left" vertical="center"/>
      <protection/>
    </xf>
    <xf numFmtId="0" fontId="9" fillId="41" borderId="38" xfId="0" applyFont="1" applyFill="1" applyBorder="1" applyAlignment="1" applyProtection="1">
      <alignment horizontal="left" vertical="center"/>
      <protection/>
    </xf>
    <xf numFmtId="0" fontId="0" fillId="41" borderId="39" xfId="0" applyFill="1" applyBorder="1" applyAlignment="1" applyProtection="1">
      <alignment horizontal="left" vertical="center"/>
      <protection/>
    </xf>
    <xf numFmtId="0" fontId="9" fillId="41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41" borderId="37" xfId="0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0" fillId="39" borderId="22" xfId="0" applyNumberFormat="1" applyFont="1" applyFill="1" applyBorder="1" applyAlignment="1" applyProtection="1">
      <alignment horizontal="right" vertical="center"/>
      <protection locked="0"/>
    </xf>
    <xf numFmtId="0" fontId="7" fillId="39" borderId="0" xfId="0" applyFont="1" applyFill="1" applyAlignment="1" applyProtection="1">
      <alignment horizontal="left" vertical="center"/>
      <protection locked="0"/>
    </xf>
    <xf numFmtId="49" fontId="7" fillId="39" borderId="0" xfId="0" applyNumberFormat="1" applyFont="1" applyFill="1" applyAlignment="1" applyProtection="1">
      <alignment horizontal="left" vertical="top"/>
      <protection locked="0"/>
    </xf>
    <xf numFmtId="0" fontId="31" fillId="37" borderId="0" xfId="55" applyFill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0" fillId="0" borderId="43" xfId="0" applyBorder="1" applyAlignment="1" applyProtection="1">
      <alignment horizontal="left" vertical="top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7" fillId="41" borderId="45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2" fillId="0" borderId="0" xfId="55" applyFont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164" fontId="9" fillId="41" borderId="39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right" vertical="center"/>
      <protection/>
    </xf>
    <xf numFmtId="164" fontId="10" fillId="0" borderId="44" xfId="0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9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41" borderId="39" xfId="0" applyFont="1" applyFill="1" applyBorder="1" applyAlignment="1" applyProtection="1">
      <alignment horizontal="left" vertical="center"/>
      <protection/>
    </xf>
    <xf numFmtId="0" fontId="0" fillId="41" borderId="39" xfId="0" applyFill="1" applyBorder="1" applyAlignment="1" applyProtection="1">
      <alignment horizontal="left" vertical="center"/>
      <protection/>
    </xf>
    <xf numFmtId="164" fontId="9" fillId="41" borderId="39" xfId="0" applyNumberFormat="1" applyFont="1" applyFill="1" applyBorder="1" applyAlignment="1" applyProtection="1">
      <alignment horizontal="right" vertical="center"/>
      <protection/>
    </xf>
    <xf numFmtId="0" fontId="0" fillId="41" borderId="45" xfId="0" applyFill="1" applyBorder="1" applyAlignment="1" applyProtection="1">
      <alignment horizontal="left" vertical="center"/>
      <protection/>
    </xf>
    <xf numFmtId="0" fontId="7" fillId="41" borderId="38" xfId="0" applyFont="1" applyFill="1" applyBorder="1" applyAlignment="1" applyProtection="1">
      <alignment horizontal="center" vertical="center"/>
      <protection/>
    </xf>
    <xf numFmtId="0" fontId="7" fillId="41" borderId="39" xfId="0" applyFont="1" applyFill="1" applyBorder="1" applyAlignment="1" applyProtection="1">
      <alignment horizontal="center" vertical="center"/>
      <protection/>
    </xf>
    <xf numFmtId="0" fontId="7" fillId="41" borderId="39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3" fillId="41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wrapText="1"/>
    </xf>
    <xf numFmtId="0" fontId="0" fillId="0" borderId="0" xfId="0" applyFont="1" applyAlignment="1" applyProtection="1">
      <alignment horizontal="left" vertical="center"/>
      <protection locked="0"/>
    </xf>
    <xf numFmtId="0" fontId="33" fillId="37" borderId="0" xfId="55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9" fillId="41" borderId="39" xfId="0" applyFont="1" applyFill="1" applyBorder="1" applyAlignment="1" applyProtection="1">
      <alignment horizontal="right" vertical="center"/>
      <protection/>
    </xf>
    <xf numFmtId="0" fontId="0" fillId="41" borderId="47" xfId="0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7" fillId="41" borderId="0" xfId="0" applyFont="1" applyFill="1" applyAlignment="1" applyProtection="1">
      <alignment horizontal="left" vertical="center"/>
      <protection/>
    </xf>
    <xf numFmtId="0" fontId="7" fillId="41" borderId="0" xfId="0" applyFont="1" applyFill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21" fillId="0" borderId="37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0" fontId="23" fillId="0" borderId="3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41" borderId="18" xfId="0" applyFont="1" applyFill="1" applyBorder="1" applyAlignment="1" applyProtection="1">
      <alignment horizontal="center" vertical="center" wrapText="1"/>
      <protection/>
    </xf>
    <xf numFmtId="0" fontId="7" fillId="41" borderId="19" xfId="0" applyFont="1" applyFill="1" applyBorder="1" applyAlignment="1" applyProtection="1">
      <alignment horizontal="center" vertical="center" wrapText="1"/>
      <protection/>
    </xf>
    <xf numFmtId="0" fontId="7" fillId="41" borderId="20" xfId="0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8" fontId="0" fillId="0" borderId="22" xfId="0" applyNumberFormat="1" applyFont="1" applyBorder="1" applyAlignment="1" applyProtection="1">
      <alignment horizontal="right" vertical="center"/>
      <protection/>
    </xf>
    <xf numFmtId="164" fontId="0" fillId="0" borderId="22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Followed Hyperlink" xfId="68"/>
    <cellStyle name="Poznámka" xfId="69"/>
    <cellStyle name="Prepojená bunka" xfId="70"/>
    <cellStyle name="Percent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0D4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B624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F0D42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 descr="C:\KROSplusData\System\Temp\rad5B624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13" sqref="AN13"/>
    </sheetView>
  </sheetViews>
  <sheetFormatPr defaultColWidth="10.66015625" defaultRowHeight="14.25" customHeight="1"/>
  <cols>
    <col min="1" max="1" width="8.33203125" style="152" customWidth="1"/>
    <col min="2" max="2" width="1.66796875" style="152" customWidth="1"/>
    <col min="3" max="3" width="4.16015625" style="152" customWidth="1"/>
    <col min="4" max="33" width="2.66015625" style="152" customWidth="1"/>
    <col min="34" max="34" width="3.33203125" style="152" customWidth="1"/>
    <col min="35" max="35" width="31.66015625" style="152" customWidth="1"/>
    <col min="36" max="37" width="2.5" style="152" customWidth="1"/>
    <col min="38" max="38" width="8.33203125" style="152" customWidth="1"/>
    <col min="39" max="39" width="3.33203125" style="152" customWidth="1"/>
    <col min="40" max="40" width="13.33203125" style="152" customWidth="1"/>
    <col min="41" max="41" width="7.5" style="152" customWidth="1"/>
    <col min="42" max="42" width="4.16015625" style="152" customWidth="1"/>
    <col min="43" max="43" width="15.66015625" style="15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66" t="s">
        <v>183</v>
      </c>
      <c r="B1" s="67"/>
      <c r="C1" s="67"/>
      <c r="D1" s="68" t="s">
        <v>184</v>
      </c>
      <c r="E1" s="67"/>
      <c r="F1" s="67"/>
      <c r="G1" s="67"/>
      <c r="H1" s="67"/>
      <c r="I1" s="67"/>
      <c r="J1" s="67"/>
      <c r="K1" s="69" t="s">
        <v>0</v>
      </c>
      <c r="L1" s="69"/>
      <c r="M1" s="69"/>
      <c r="N1" s="69"/>
      <c r="O1" s="69"/>
      <c r="P1" s="69"/>
      <c r="Q1" s="69"/>
      <c r="R1" s="69"/>
      <c r="S1" s="69"/>
      <c r="T1" s="67"/>
      <c r="U1" s="67"/>
      <c r="V1" s="67"/>
      <c r="W1" s="69" t="s">
        <v>1</v>
      </c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180"/>
      <c r="AJ1" s="151"/>
      <c r="AK1" s="151"/>
      <c r="AL1" s="151"/>
      <c r="AM1" s="151"/>
      <c r="AN1" s="151"/>
      <c r="AO1" s="151"/>
      <c r="AP1" s="151"/>
      <c r="AQ1" s="151"/>
      <c r="AR1" s="5"/>
      <c r="AS1" s="5"/>
      <c r="AT1" s="5"/>
      <c r="AU1" s="5"/>
      <c r="AV1" s="5"/>
      <c r="AW1" s="5"/>
      <c r="AX1" s="5"/>
      <c r="AY1" s="5"/>
      <c r="AZ1" s="5"/>
      <c r="BA1" s="4" t="s">
        <v>185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186</v>
      </c>
      <c r="BU1" s="4" t="s">
        <v>186</v>
      </c>
      <c r="BV1" s="4" t="s">
        <v>187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72" s="2" customFormat="1" ht="37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236" t="s">
        <v>188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6" t="s">
        <v>189</v>
      </c>
      <c r="BT2" s="6" t="s">
        <v>190</v>
      </c>
    </row>
    <row r="3" spans="1:72" s="2" customFormat="1" ht="7.5" customHeight="1">
      <c r="A3" s="152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5"/>
      <c r="BS3" s="6" t="s">
        <v>189</v>
      </c>
      <c r="BT3" s="6" t="s">
        <v>191</v>
      </c>
    </row>
    <row r="4" spans="1:71" s="2" customFormat="1" ht="37.5" customHeight="1">
      <c r="A4" s="152"/>
      <c r="B4" s="156"/>
      <c r="C4" s="152"/>
      <c r="D4" s="157" t="s">
        <v>192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8"/>
      <c r="AS4" s="7" t="s">
        <v>193</v>
      </c>
      <c r="BE4" s="8" t="s">
        <v>194</v>
      </c>
      <c r="BS4" s="6" t="s">
        <v>195</v>
      </c>
    </row>
    <row r="5" spans="1:71" s="2" customFormat="1" ht="15" customHeight="1">
      <c r="A5" s="152"/>
      <c r="B5" s="156"/>
      <c r="C5" s="152"/>
      <c r="D5" s="164" t="s">
        <v>196</v>
      </c>
      <c r="E5" s="152"/>
      <c r="F5" s="152"/>
      <c r="G5" s="152"/>
      <c r="H5" s="152"/>
      <c r="I5" s="152"/>
      <c r="J5" s="152"/>
      <c r="K5" s="212" t="s">
        <v>197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52"/>
      <c r="AQ5" s="158"/>
      <c r="BE5" s="208" t="s">
        <v>198</v>
      </c>
      <c r="BS5" s="6" t="s">
        <v>189</v>
      </c>
    </row>
    <row r="6" spans="1:71" s="2" customFormat="1" ht="37.5" customHeight="1">
      <c r="A6" s="152"/>
      <c r="B6" s="156"/>
      <c r="C6" s="152"/>
      <c r="D6" s="181" t="s">
        <v>199</v>
      </c>
      <c r="E6" s="152"/>
      <c r="F6" s="152"/>
      <c r="G6" s="152"/>
      <c r="H6" s="152"/>
      <c r="I6" s="152"/>
      <c r="J6" s="152"/>
      <c r="K6" s="214" t="s">
        <v>200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52"/>
      <c r="AQ6" s="158"/>
      <c r="BE6" s="209"/>
      <c r="BS6" s="6" t="s">
        <v>201</v>
      </c>
    </row>
    <row r="7" spans="1:71" s="2" customFormat="1" ht="15" customHeight="1">
      <c r="A7" s="152"/>
      <c r="B7" s="156"/>
      <c r="C7" s="152"/>
      <c r="D7" s="159" t="s">
        <v>202</v>
      </c>
      <c r="E7" s="152"/>
      <c r="F7" s="152"/>
      <c r="G7" s="152"/>
      <c r="H7" s="152"/>
      <c r="I7" s="152"/>
      <c r="J7" s="152"/>
      <c r="K7" s="163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9" t="s">
        <v>203</v>
      </c>
      <c r="AL7" s="152"/>
      <c r="AM7" s="152"/>
      <c r="AN7" s="163"/>
      <c r="AO7" s="152"/>
      <c r="AP7" s="152"/>
      <c r="AQ7" s="158"/>
      <c r="BE7" s="209"/>
      <c r="BS7" s="6" t="s">
        <v>204</v>
      </c>
    </row>
    <row r="8" spans="1:71" s="2" customFormat="1" ht="15" customHeight="1">
      <c r="A8" s="152"/>
      <c r="B8" s="156"/>
      <c r="C8" s="152"/>
      <c r="D8" s="159" t="s">
        <v>205</v>
      </c>
      <c r="E8" s="152"/>
      <c r="F8" s="152"/>
      <c r="G8" s="152"/>
      <c r="H8" s="152"/>
      <c r="I8" s="152"/>
      <c r="J8" s="152"/>
      <c r="K8" s="163" t="s">
        <v>206</v>
      </c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9" t="s">
        <v>207</v>
      </c>
      <c r="AL8" s="152"/>
      <c r="AM8" s="152"/>
      <c r="AN8" s="178" t="s">
        <v>208</v>
      </c>
      <c r="AO8" s="152"/>
      <c r="AP8" s="152"/>
      <c r="AQ8" s="158"/>
      <c r="BE8" s="209"/>
      <c r="BS8" s="6" t="s">
        <v>209</v>
      </c>
    </row>
    <row r="9" spans="1:71" s="2" customFormat="1" ht="15" customHeight="1">
      <c r="A9" s="152"/>
      <c r="B9" s="156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8"/>
      <c r="BE9" s="209"/>
      <c r="BS9" s="6" t="s">
        <v>210</v>
      </c>
    </row>
    <row r="10" spans="1:71" s="2" customFormat="1" ht="15" customHeight="1">
      <c r="A10" s="152"/>
      <c r="B10" s="156"/>
      <c r="C10" s="152"/>
      <c r="D10" s="159" t="s">
        <v>211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9" t="s">
        <v>212</v>
      </c>
      <c r="AL10" s="152"/>
      <c r="AM10" s="152"/>
      <c r="AN10" s="163"/>
      <c r="AO10" s="152"/>
      <c r="AP10" s="152"/>
      <c r="AQ10" s="158"/>
      <c r="BE10" s="209"/>
      <c r="BS10" s="6" t="s">
        <v>201</v>
      </c>
    </row>
    <row r="11" spans="1:71" s="2" customFormat="1" ht="19.5" customHeight="1">
      <c r="A11" s="152"/>
      <c r="B11" s="156"/>
      <c r="C11" s="152"/>
      <c r="D11" s="152"/>
      <c r="E11" s="163" t="s">
        <v>213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9" t="s">
        <v>214</v>
      </c>
      <c r="AL11" s="152"/>
      <c r="AM11" s="152"/>
      <c r="AN11" s="163"/>
      <c r="AO11" s="152"/>
      <c r="AP11" s="152"/>
      <c r="AQ11" s="158"/>
      <c r="BE11" s="209"/>
      <c r="BS11" s="6" t="s">
        <v>201</v>
      </c>
    </row>
    <row r="12" spans="1:71" s="2" customFormat="1" ht="7.5" customHeight="1">
      <c r="A12" s="152"/>
      <c r="B12" s="156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8"/>
      <c r="BE12" s="209"/>
      <c r="BS12" s="6" t="s">
        <v>201</v>
      </c>
    </row>
    <row r="13" spans="1:71" s="2" customFormat="1" ht="15" customHeight="1">
      <c r="A13" s="152"/>
      <c r="B13" s="156"/>
      <c r="C13" s="152"/>
      <c r="D13" s="159" t="s">
        <v>215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9" t="s">
        <v>212</v>
      </c>
      <c r="AL13" s="152"/>
      <c r="AM13" s="152"/>
      <c r="AN13" s="179" t="s">
        <v>216</v>
      </c>
      <c r="AO13" s="152"/>
      <c r="AP13" s="152"/>
      <c r="AQ13" s="158"/>
      <c r="BE13" s="209"/>
      <c r="BS13" s="6" t="s">
        <v>201</v>
      </c>
    </row>
    <row r="14" spans="1:71" s="2" customFormat="1" ht="15.75" customHeight="1">
      <c r="A14" s="152"/>
      <c r="B14" s="156"/>
      <c r="C14" s="152"/>
      <c r="D14" s="152"/>
      <c r="E14" s="215" t="s">
        <v>216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159" t="s">
        <v>214</v>
      </c>
      <c r="AL14" s="152"/>
      <c r="AM14" s="152"/>
      <c r="AN14" s="179" t="s">
        <v>216</v>
      </c>
      <c r="AO14" s="152"/>
      <c r="AP14" s="152"/>
      <c r="AQ14" s="158"/>
      <c r="BE14" s="209"/>
      <c r="BS14" s="6" t="s">
        <v>201</v>
      </c>
    </row>
    <row r="15" spans="1:71" s="2" customFormat="1" ht="7.5" customHeight="1">
      <c r="A15" s="152"/>
      <c r="B15" s="156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8"/>
      <c r="BE15" s="209"/>
      <c r="BS15" s="6" t="s">
        <v>186</v>
      </c>
    </row>
    <row r="16" spans="1:71" s="2" customFormat="1" ht="15" customHeight="1">
      <c r="A16" s="152"/>
      <c r="B16" s="156"/>
      <c r="C16" s="152"/>
      <c r="D16" s="159" t="s">
        <v>217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9" t="s">
        <v>212</v>
      </c>
      <c r="AL16" s="152"/>
      <c r="AM16" s="152"/>
      <c r="AN16" s="163"/>
      <c r="AO16" s="152"/>
      <c r="AP16" s="152"/>
      <c r="AQ16" s="158"/>
      <c r="BE16" s="209"/>
      <c r="BS16" s="6" t="s">
        <v>186</v>
      </c>
    </row>
    <row r="17" spans="2:71" ht="19.5" customHeight="1">
      <c r="B17" s="156"/>
      <c r="E17" s="163"/>
      <c r="AK17" s="159" t="s">
        <v>214</v>
      </c>
      <c r="AN17" s="163"/>
      <c r="AQ17" s="158"/>
      <c r="BE17" s="20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218</v>
      </c>
    </row>
    <row r="18" spans="2:71" ht="7.5" customHeight="1">
      <c r="B18" s="156"/>
      <c r="AQ18" s="158"/>
      <c r="BE18" s="20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189</v>
      </c>
    </row>
    <row r="19" spans="2:71" ht="15" customHeight="1">
      <c r="B19" s="156"/>
      <c r="D19" s="159" t="s">
        <v>219</v>
      </c>
      <c r="AQ19" s="158"/>
      <c r="BE19" s="20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189</v>
      </c>
    </row>
    <row r="20" spans="2:71" ht="15.75" customHeight="1">
      <c r="B20" s="156"/>
      <c r="E20" s="217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Q20" s="158"/>
      <c r="BE20" s="20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186</v>
      </c>
    </row>
    <row r="21" spans="2:70" ht="7.5" customHeight="1">
      <c r="B21" s="156"/>
      <c r="AQ21" s="158"/>
      <c r="BE21" s="20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56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Q22" s="158"/>
      <c r="BE22" s="20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57" s="6" customFormat="1" ht="27" customHeight="1">
      <c r="A23" s="160"/>
      <c r="B23" s="161"/>
      <c r="C23" s="160"/>
      <c r="D23" s="183" t="s">
        <v>220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201">
        <f>ROUND($AG$51,2)</f>
        <v>0</v>
      </c>
      <c r="AL23" s="202"/>
      <c r="AM23" s="202"/>
      <c r="AN23" s="202"/>
      <c r="AO23" s="202"/>
      <c r="AP23" s="160"/>
      <c r="AQ23" s="162"/>
      <c r="BE23" s="210"/>
    </row>
    <row r="24" spans="1:57" s="6" customFormat="1" ht="7.5" customHeight="1">
      <c r="A24" s="160"/>
      <c r="B24" s="161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2"/>
      <c r="BE24" s="210"/>
    </row>
    <row r="25" spans="1:57" s="6" customFormat="1" ht="14.25" customHeight="1">
      <c r="A25" s="160"/>
      <c r="B25" s="161"/>
      <c r="C25" s="160"/>
      <c r="D25" s="160"/>
      <c r="E25" s="160"/>
      <c r="F25" s="160"/>
      <c r="G25" s="160"/>
      <c r="H25" s="160"/>
      <c r="I25" s="160"/>
      <c r="J25" s="160"/>
      <c r="K25" s="160"/>
      <c r="L25" s="203" t="s">
        <v>221</v>
      </c>
      <c r="M25" s="204"/>
      <c r="N25" s="204"/>
      <c r="O25" s="204"/>
      <c r="P25" s="160"/>
      <c r="Q25" s="160"/>
      <c r="R25" s="160"/>
      <c r="S25" s="160"/>
      <c r="T25" s="160"/>
      <c r="U25" s="160"/>
      <c r="V25" s="160"/>
      <c r="W25" s="203" t="s">
        <v>222</v>
      </c>
      <c r="X25" s="204"/>
      <c r="Y25" s="204"/>
      <c r="Z25" s="204"/>
      <c r="AA25" s="204"/>
      <c r="AB25" s="204"/>
      <c r="AC25" s="204"/>
      <c r="AD25" s="204"/>
      <c r="AE25" s="204"/>
      <c r="AF25" s="160"/>
      <c r="AG25" s="160"/>
      <c r="AH25" s="160"/>
      <c r="AI25" s="160"/>
      <c r="AJ25" s="160"/>
      <c r="AK25" s="203" t="s">
        <v>223</v>
      </c>
      <c r="AL25" s="204"/>
      <c r="AM25" s="204"/>
      <c r="AN25" s="204"/>
      <c r="AO25" s="204"/>
      <c r="AP25" s="160"/>
      <c r="AQ25" s="162"/>
      <c r="BE25" s="210"/>
    </row>
    <row r="26" spans="1:57" s="6" customFormat="1" ht="15" customHeight="1">
      <c r="A26" s="160"/>
      <c r="B26" s="185"/>
      <c r="C26" s="160"/>
      <c r="D26" s="165" t="s">
        <v>224</v>
      </c>
      <c r="E26" s="160"/>
      <c r="F26" s="165" t="s">
        <v>225</v>
      </c>
      <c r="G26" s="160"/>
      <c r="H26" s="160"/>
      <c r="I26" s="160"/>
      <c r="J26" s="160"/>
      <c r="K26" s="160"/>
      <c r="L26" s="205">
        <v>0.21</v>
      </c>
      <c r="M26" s="206"/>
      <c r="N26" s="206"/>
      <c r="O26" s="206"/>
      <c r="P26" s="160"/>
      <c r="Q26" s="160"/>
      <c r="R26" s="160"/>
      <c r="S26" s="160"/>
      <c r="T26" s="160"/>
      <c r="U26" s="160"/>
      <c r="V26" s="160"/>
      <c r="W26" s="207">
        <f>ROUND($AZ$51,2)</f>
        <v>0</v>
      </c>
      <c r="X26" s="206"/>
      <c r="Y26" s="206"/>
      <c r="Z26" s="206"/>
      <c r="AA26" s="206"/>
      <c r="AB26" s="206"/>
      <c r="AC26" s="206"/>
      <c r="AD26" s="206"/>
      <c r="AE26" s="206"/>
      <c r="AF26" s="160"/>
      <c r="AG26" s="160"/>
      <c r="AH26" s="160"/>
      <c r="AI26" s="160"/>
      <c r="AJ26" s="160"/>
      <c r="AK26" s="207">
        <f>ROUND($AV$51,2)</f>
        <v>0</v>
      </c>
      <c r="AL26" s="206"/>
      <c r="AM26" s="206"/>
      <c r="AN26" s="206"/>
      <c r="AO26" s="206"/>
      <c r="AP26" s="160"/>
      <c r="AQ26" s="186"/>
      <c r="BE26" s="211"/>
    </row>
    <row r="27" spans="1:57" s="6" customFormat="1" ht="15" customHeight="1">
      <c r="A27" s="160"/>
      <c r="B27" s="185"/>
      <c r="C27" s="160"/>
      <c r="D27" s="160"/>
      <c r="E27" s="160"/>
      <c r="F27" s="165" t="s">
        <v>226</v>
      </c>
      <c r="G27" s="160"/>
      <c r="H27" s="160"/>
      <c r="I27" s="160"/>
      <c r="J27" s="160"/>
      <c r="K27" s="160"/>
      <c r="L27" s="205">
        <v>0.15</v>
      </c>
      <c r="M27" s="206"/>
      <c r="N27" s="206"/>
      <c r="O27" s="206"/>
      <c r="P27" s="160"/>
      <c r="Q27" s="160"/>
      <c r="R27" s="160"/>
      <c r="S27" s="160"/>
      <c r="T27" s="160"/>
      <c r="U27" s="160"/>
      <c r="V27" s="160"/>
      <c r="W27" s="207">
        <f>ROUND($BA$51,2)</f>
        <v>0</v>
      </c>
      <c r="X27" s="206"/>
      <c r="Y27" s="206"/>
      <c r="Z27" s="206"/>
      <c r="AA27" s="206"/>
      <c r="AB27" s="206"/>
      <c r="AC27" s="206"/>
      <c r="AD27" s="206"/>
      <c r="AE27" s="206"/>
      <c r="AF27" s="160"/>
      <c r="AG27" s="160"/>
      <c r="AH27" s="160"/>
      <c r="AI27" s="160"/>
      <c r="AJ27" s="160"/>
      <c r="AK27" s="207">
        <f>ROUND($AW$51,2)</f>
        <v>0</v>
      </c>
      <c r="AL27" s="206"/>
      <c r="AM27" s="206"/>
      <c r="AN27" s="206"/>
      <c r="AO27" s="206"/>
      <c r="AP27" s="160"/>
      <c r="AQ27" s="186"/>
      <c r="BE27" s="211"/>
    </row>
    <row r="28" spans="1:57" s="6" customFormat="1" ht="15" customHeight="1" hidden="1">
      <c r="A28" s="160"/>
      <c r="B28" s="185"/>
      <c r="C28" s="160"/>
      <c r="D28" s="160"/>
      <c r="E28" s="160"/>
      <c r="F28" s="165" t="s">
        <v>227</v>
      </c>
      <c r="G28" s="160"/>
      <c r="H28" s="160"/>
      <c r="I28" s="160"/>
      <c r="J28" s="160"/>
      <c r="K28" s="160"/>
      <c r="L28" s="205">
        <v>0.21</v>
      </c>
      <c r="M28" s="206"/>
      <c r="N28" s="206"/>
      <c r="O28" s="206"/>
      <c r="P28" s="160"/>
      <c r="Q28" s="160"/>
      <c r="R28" s="160"/>
      <c r="S28" s="160"/>
      <c r="T28" s="160"/>
      <c r="U28" s="160"/>
      <c r="V28" s="160"/>
      <c r="W28" s="207">
        <f>ROUND($BB$51,2)</f>
        <v>0</v>
      </c>
      <c r="X28" s="206"/>
      <c r="Y28" s="206"/>
      <c r="Z28" s="206"/>
      <c r="AA28" s="206"/>
      <c r="AB28" s="206"/>
      <c r="AC28" s="206"/>
      <c r="AD28" s="206"/>
      <c r="AE28" s="206"/>
      <c r="AF28" s="160"/>
      <c r="AG28" s="160"/>
      <c r="AH28" s="160"/>
      <c r="AI28" s="160"/>
      <c r="AJ28" s="160"/>
      <c r="AK28" s="207">
        <v>0</v>
      </c>
      <c r="AL28" s="206"/>
      <c r="AM28" s="206"/>
      <c r="AN28" s="206"/>
      <c r="AO28" s="206"/>
      <c r="AP28" s="160"/>
      <c r="AQ28" s="186"/>
      <c r="BE28" s="211"/>
    </row>
    <row r="29" spans="1:57" s="6" customFormat="1" ht="15" customHeight="1" hidden="1">
      <c r="A29" s="160"/>
      <c r="B29" s="185"/>
      <c r="C29" s="160"/>
      <c r="D29" s="160"/>
      <c r="E29" s="160"/>
      <c r="F29" s="165" t="s">
        <v>228</v>
      </c>
      <c r="G29" s="160"/>
      <c r="H29" s="160"/>
      <c r="I29" s="160"/>
      <c r="J29" s="160"/>
      <c r="K29" s="160"/>
      <c r="L29" s="205">
        <v>0.15</v>
      </c>
      <c r="M29" s="206"/>
      <c r="N29" s="206"/>
      <c r="O29" s="206"/>
      <c r="P29" s="160"/>
      <c r="Q29" s="160"/>
      <c r="R29" s="160"/>
      <c r="S29" s="160"/>
      <c r="T29" s="160"/>
      <c r="U29" s="160"/>
      <c r="V29" s="160"/>
      <c r="W29" s="207">
        <f>ROUND($BC$51,2)</f>
        <v>0</v>
      </c>
      <c r="X29" s="206"/>
      <c r="Y29" s="206"/>
      <c r="Z29" s="206"/>
      <c r="AA29" s="206"/>
      <c r="AB29" s="206"/>
      <c r="AC29" s="206"/>
      <c r="AD29" s="206"/>
      <c r="AE29" s="206"/>
      <c r="AF29" s="160"/>
      <c r="AG29" s="160"/>
      <c r="AH29" s="160"/>
      <c r="AI29" s="160"/>
      <c r="AJ29" s="160"/>
      <c r="AK29" s="207">
        <v>0</v>
      </c>
      <c r="AL29" s="206"/>
      <c r="AM29" s="206"/>
      <c r="AN29" s="206"/>
      <c r="AO29" s="206"/>
      <c r="AP29" s="160"/>
      <c r="AQ29" s="186"/>
      <c r="BE29" s="211"/>
    </row>
    <row r="30" spans="1:57" s="6" customFormat="1" ht="15" customHeight="1" hidden="1">
      <c r="A30" s="160"/>
      <c r="B30" s="185"/>
      <c r="C30" s="160"/>
      <c r="D30" s="160"/>
      <c r="E30" s="160"/>
      <c r="F30" s="165" t="s">
        <v>229</v>
      </c>
      <c r="G30" s="160"/>
      <c r="H30" s="160"/>
      <c r="I30" s="160"/>
      <c r="J30" s="160"/>
      <c r="K30" s="160"/>
      <c r="L30" s="205">
        <v>0</v>
      </c>
      <c r="M30" s="206"/>
      <c r="N30" s="206"/>
      <c r="O30" s="206"/>
      <c r="P30" s="160"/>
      <c r="Q30" s="160"/>
      <c r="R30" s="160"/>
      <c r="S30" s="160"/>
      <c r="T30" s="160"/>
      <c r="U30" s="160"/>
      <c r="V30" s="160"/>
      <c r="W30" s="207">
        <f>ROUND($BD$51,2)</f>
        <v>0</v>
      </c>
      <c r="X30" s="206"/>
      <c r="Y30" s="206"/>
      <c r="Z30" s="206"/>
      <c r="AA30" s="206"/>
      <c r="AB30" s="206"/>
      <c r="AC30" s="206"/>
      <c r="AD30" s="206"/>
      <c r="AE30" s="206"/>
      <c r="AF30" s="160"/>
      <c r="AG30" s="160"/>
      <c r="AH30" s="160"/>
      <c r="AI30" s="160"/>
      <c r="AJ30" s="160"/>
      <c r="AK30" s="207">
        <v>0</v>
      </c>
      <c r="AL30" s="206"/>
      <c r="AM30" s="206"/>
      <c r="AN30" s="206"/>
      <c r="AO30" s="206"/>
      <c r="AP30" s="160"/>
      <c r="AQ30" s="186"/>
      <c r="BE30" s="211"/>
    </row>
    <row r="31" spans="1:57" s="6" customFormat="1" ht="7.5" customHeight="1">
      <c r="A31" s="160"/>
      <c r="B31" s="161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2"/>
      <c r="BE31" s="210"/>
    </row>
    <row r="32" spans="1:57" s="6" customFormat="1" ht="27" customHeight="1">
      <c r="A32" s="160"/>
      <c r="B32" s="161"/>
      <c r="C32" s="166"/>
      <c r="D32" s="167" t="s">
        <v>230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9" t="s">
        <v>231</v>
      </c>
      <c r="U32" s="168"/>
      <c r="V32" s="168"/>
      <c r="W32" s="168"/>
      <c r="X32" s="223" t="s">
        <v>232</v>
      </c>
      <c r="Y32" s="224"/>
      <c r="Z32" s="224"/>
      <c r="AA32" s="224"/>
      <c r="AB32" s="224"/>
      <c r="AC32" s="168"/>
      <c r="AD32" s="168"/>
      <c r="AE32" s="168"/>
      <c r="AF32" s="168"/>
      <c r="AG32" s="168"/>
      <c r="AH32" s="168"/>
      <c r="AI32" s="168"/>
      <c r="AJ32" s="168"/>
      <c r="AK32" s="225">
        <f>SUM($AK$23:$AK$30)</f>
        <v>0</v>
      </c>
      <c r="AL32" s="224"/>
      <c r="AM32" s="224"/>
      <c r="AN32" s="224"/>
      <c r="AO32" s="226"/>
      <c r="AP32" s="166"/>
      <c r="AQ32" s="175"/>
      <c r="BE32" s="210"/>
    </row>
    <row r="33" spans="1:43" s="6" customFormat="1" ht="7.5" customHeight="1">
      <c r="A33" s="160"/>
      <c r="B33" s="161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2"/>
    </row>
    <row r="34" spans="1:43" s="6" customFormat="1" ht="7.5" customHeight="1">
      <c r="A34" s="160"/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2"/>
    </row>
    <row r="38" spans="1:44" s="6" customFormat="1" ht="7.5" customHeight="1">
      <c r="A38" s="160"/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0"/>
    </row>
    <row r="39" spans="1:44" s="6" customFormat="1" ht="37.5" customHeight="1">
      <c r="A39" s="160"/>
      <c r="B39" s="161"/>
      <c r="C39" s="157" t="s">
        <v>233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0"/>
    </row>
    <row r="40" spans="1:44" s="6" customFormat="1" ht="7.5" customHeight="1">
      <c r="A40" s="160"/>
      <c r="B40" s="161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0"/>
    </row>
    <row r="41" spans="1:44" s="9" customFormat="1" ht="15" customHeight="1">
      <c r="A41" s="163"/>
      <c r="B41" s="187"/>
      <c r="C41" s="159" t="s">
        <v>196</v>
      </c>
      <c r="D41" s="163"/>
      <c r="E41" s="163"/>
      <c r="F41" s="163"/>
      <c r="G41" s="163"/>
      <c r="H41" s="163"/>
      <c r="I41" s="163"/>
      <c r="J41" s="163"/>
      <c r="K41" s="163"/>
      <c r="L41" s="163" t="str">
        <f>$K$5</f>
        <v>13205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1"/>
    </row>
    <row r="42" spans="1:44" s="12" customFormat="1" ht="37.5" customHeight="1">
      <c r="A42" s="188"/>
      <c r="B42" s="189"/>
      <c r="C42" s="188" t="s">
        <v>199</v>
      </c>
      <c r="D42" s="188"/>
      <c r="E42" s="188"/>
      <c r="F42" s="188"/>
      <c r="G42" s="188"/>
      <c r="H42" s="188"/>
      <c r="I42" s="188"/>
      <c r="J42" s="188"/>
      <c r="K42" s="188"/>
      <c r="L42" s="218" t="str">
        <f>$K$6</f>
        <v>Revitalizace území po důlní činnosti v k.ú.Horní Benešov</v>
      </c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188"/>
      <c r="AQ42" s="188"/>
      <c r="AR42" s="13"/>
    </row>
    <row r="43" spans="1:44" s="6" customFormat="1" ht="7.5" customHeight="1">
      <c r="A43" s="160"/>
      <c r="B43" s="161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0"/>
    </row>
    <row r="44" spans="1:44" s="6" customFormat="1" ht="15.75" customHeight="1">
      <c r="A44" s="160"/>
      <c r="B44" s="161"/>
      <c r="C44" s="159" t="s">
        <v>205</v>
      </c>
      <c r="D44" s="160"/>
      <c r="E44" s="160"/>
      <c r="F44" s="160"/>
      <c r="G44" s="160"/>
      <c r="H44" s="160"/>
      <c r="I44" s="160"/>
      <c r="J44" s="160"/>
      <c r="K44" s="160"/>
      <c r="L44" s="190" t="str">
        <f>IF($K$8="","",$K$8)</f>
        <v>Horní Benešov</v>
      </c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59" t="s">
        <v>207</v>
      </c>
      <c r="AJ44" s="160"/>
      <c r="AK44" s="160"/>
      <c r="AL44" s="160"/>
      <c r="AM44" s="219" t="str">
        <f>IF($AN$8="","",$AN$8)</f>
        <v>07.10.2013</v>
      </c>
      <c r="AN44" s="204"/>
      <c r="AO44" s="160"/>
      <c r="AP44" s="160"/>
      <c r="AQ44" s="160"/>
      <c r="AR44" s="10"/>
    </row>
    <row r="45" spans="1:44" s="6" customFormat="1" ht="7.5" customHeight="1">
      <c r="A45" s="160"/>
      <c r="B45" s="161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0"/>
    </row>
    <row r="46" spans="1:56" s="6" customFormat="1" ht="18.75" customHeight="1">
      <c r="A46" s="160"/>
      <c r="B46" s="161"/>
      <c r="C46" s="159" t="s">
        <v>211</v>
      </c>
      <c r="D46" s="160"/>
      <c r="E46" s="160"/>
      <c r="F46" s="160"/>
      <c r="G46" s="160"/>
      <c r="H46" s="160"/>
      <c r="I46" s="160"/>
      <c r="J46" s="160"/>
      <c r="K46" s="160"/>
      <c r="L46" s="163" t="str">
        <f>IF($E$11="","",$E$11)</f>
        <v>ČR-Ministerstvo financí, Praha</v>
      </c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59" t="s">
        <v>217</v>
      </c>
      <c r="AJ46" s="160"/>
      <c r="AK46" s="160"/>
      <c r="AL46" s="160"/>
      <c r="AM46" s="212">
        <f>IF($E$17="","",$E$17)</f>
      </c>
      <c r="AN46" s="204"/>
      <c r="AO46" s="204"/>
      <c r="AP46" s="204"/>
      <c r="AQ46" s="160"/>
      <c r="AR46" s="10"/>
      <c r="AS46" s="220" t="s">
        <v>234</v>
      </c>
      <c r="AT46" s="221"/>
      <c r="AU46" s="14"/>
      <c r="AV46" s="14"/>
      <c r="AW46" s="14"/>
      <c r="AX46" s="14"/>
      <c r="AY46" s="14"/>
      <c r="AZ46" s="14"/>
      <c r="BA46" s="14"/>
      <c r="BB46" s="14"/>
      <c r="BC46" s="14"/>
      <c r="BD46" s="15"/>
    </row>
    <row r="47" spans="1:56" s="6" customFormat="1" ht="15.75" customHeight="1">
      <c r="A47" s="160"/>
      <c r="B47" s="161"/>
      <c r="C47" s="159" t="s">
        <v>215</v>
      </c>
      <c r="D47" s="160"/>
      <c r="E47" s="160"/>
      <c r="F47" s="160"/>
      <c r="G47" s="160"/>
      <c r="H47" s="160"/>
      <c r="I47" s="160"/>
      <c r="J47" s="160"/>
      <c r="K47" s="160"/>
      <c r="L47" s="163">
        <f>IF($E$14="Vyplň údaj","",$E$14)</f>
      </c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0"/>
      <c r="AS47" s="222"/>
      <c r="AT47" s="210"/>
      <c r="BD47" s="17"/>
    </row>
    <row r="48" spans="1:56" s="6" customFormat="1" ht="12" customHeight="1">
      <c r="A48" s="160"/>
      <c r="B48" s="161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0"/>
      <c r="AS48" s="222"/>
      <c r="AT48" s="210"/>
      <c r="BD48" s="17"/>
    </row>
    <row r="49" spans="1:57" s="6" customFormat="1" ht="30" customHeight="1">
      <c r="A49" s="160"/>
      <c r="B49" s="161"/>
      <c r="C49" s="227" t="s">
        <v>235</v>
      </c>
      <c r="D49" s="224"/>
      <c r="E49" s="224"/>
      <c r="F49" s="224"/>
      <c r="G49" s="224"/>
      <c r="H49" s="168"/>
      <c r="I49" s="228" t="s">
        <v>236</v>
      </c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9" t="s">
        <v>237</v>
      </c>
      <c r="AH49" s="224"/>
      <c r="AI49" s="224"/>
      <c r="AJ49" s="224"/>
      <c r="AK49" s="224"/>
      <c r="AL49" s="224"/>
      <c r="AM49" s="224"/>
      <c r="AN49" s="228" t="s">
        <v>238</v>
      </c>
      <c r="AO49" s="224"/>
      <c r="AP49" s="224"/>
      <c r="AQ49" s="191" t="s">
        <v>239</v>
      </c>
      <c r="AR49" s="10"/>
      <c r="AS49" s="18" t="s">
        <v>240</v>
      </c>
      <c r="AT49" s="19" t="s">
        <v>241</v>
      </c>
      <c r="AU49" s="19" t="s">
        <v>242</v>
      </c>
      <c r="AV49" s="19" t="s">
        <v>243</v>
      </c>
      <c r="AW49" s="19" t="s">
        <v>244</v>
      </c>
      <c r="AX49" s="19" t="s">
        <v>245</v>
      </c>
      <c r="AY49" s="19" t="s">
        <v>246</v>
      </c>
      <c r="AZ49" s="19" t="s">
        <v>247</v>
      </c>
      <c r="BA49" s="19" t="s">
        <v>248</v>
      </c>
      <c r="BB49" s="19" t="s">
        <v>249</v>
      </c>
      <c r="BC49" s="19" t="s">
        <v>250</v>
      </c>
      <c r="BD49" s="20" t="s">
        <v>251</v>
      </c>
      <c r="BE49" s="21"/>
    </row>
    <row r="50" spans="1:56" s="6" customFormat="1" ht="12" customHeight="1">
      <c r="A50" s="160"/>
      <c r="B50" s="161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0"/>
      <c r="AS50" s="22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5"/>
    </row>
    <row r="51" spans="1:76" s="12" customFormat="1" ht="33" customHeight="1">
      <c r="A51" s="188"/>
      <c r="B51" s="189"/>
      <c r="C51" s="176" t="s">
        <v>252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230">
        <f>ROUND(SUM($AG$52:$AG$52),2)</f>
        <v>0</v>
      </c>
      <c r="AH51" s="231"/>
      <c r="AI51" s="231"/>
      <c r="AJ51" s="231"/>
      <c r="AK51" s="231"/>
      <c r="AL51" s="231"/>
      <c r="AM51" s="231"/>
      <c r="AN51" s="230">
        <f>SUM($AG$51,$AT$51)</f>
        <v>0</v>
      </c>
      <c r="AO51" s="231"/>
      <c r="AP51" s="231"/>
      <c r="AQ51" s="192"/>
      <c r="AR51" s="13"/>
      <c r="AS51" s="23">
        <f>ROUND(SUM($AS$52:$AS$52),2)</f>
        <v>0</v>
      </c>
      <c r="AT51" s="24">
        <f>ROUND(SUM($AV$51:$AW$51),2)</f>
        <v>0</v>
      </c>
      <c r="AU51" s="25">
        <f>ROUND(SUM($AU$52:$AU$52),5)</f>
        <v>0</v>
      </c>
      <c r="AV51" s="24">
        <f>ROUND($AZ$51*$L$26,2)</f>
        <v>0</v>
      </c>
      <c r="AW51" s="24">
        <f>ROUND($BA$51*$L$27,2)</f>
        <v>0</v>
      </c>
      <c r="AX51" s="24">
        <f>ROUND($BB$51*$L$26,2)</f>
        <v>0</v>
      </c>
      <c r="AY51" s="24">
        <f>ROUND($BC$51*$L$27,2)</f>
        <v>0</v>
      </c>
      <c r="AZ51" s="24">
        <f>ROUND(SUM($AZ$52:$AZ$52),2)</f>
        <v>0</v>
      </c>
      <c r="BA51" s="24">
        <f>ROUND(SUM($BA$52:$BA$52),2)</f>
        <v>0</v>
      </c>
      <c r="BB51" s="24">
        <f>ROUND(SUM($BB$52:$BB$52),2)</f>
        <v>0</v>
      </c>
      <c r="BC51" s="24">
        <f>ROUND(SUM($BC$52:$BC$52),2)</f>
        <v>0</v>
      </c>
      <c r="BD51" s="26">
        <f>ROUND(SUM($BD$52:$BD$52),2)</f>
        <v>0</v>
      </c>
      <c r="BS51" s="12" t="s">
        <v>253</v>
      </c>
      <c r="BT51" s="12" t="s">
        <v>254</v>
      </c>
      <c r="BU51" s="27" t="s">
        <v>255</v>
      </c>
      <c r="BV51" s="12" t="s">
        <v>256</v>
      </c>
      <c r="BW51" s="12" t="s">
        <v>187</v>
      </c>
      <c r="BX51" s="12" t="s">
        <v>257</v>
      </c>
    </row>
    <row r="52" spans="1:91" s="28" customFormat="1" ht="28.5" customHeight="1">
      <c r="A52" s="193" t="s">
        <v>2</v>
      </c>
      <c r="B52" s="194"/>
      <c r="C52" s="195"/>
      <c r="D52" s="234" t="s">
        <v>260</v>
      </c>
      <c r="E52" s="235"/>
      <c r="F52" s="235"/>
      <c r="G52" s="235"/>
      <c r="H52" s="235"/>
      <c r="I52" s="195"/>
      <c r="J52" s="234" t="s">
        <v>261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2">
        <f>'132052 - SO 01.4 Vyčištěn...'!$J$27</f>
        <v>0</v>
      </c>
      <c r="AH52" s="233"/>
      <c r="AI52" s="233"/>
      <c r="AJ52" s="233"/>
      <c r="AK52" s="233"/>
      <c r="AL52" s="233"/>
      <c r="AM52" s="233"/>
      <c r="AN52" s="232">
        <f>SUM($AG$52,$AT$52)</f>
        <v>0</v>
      </c>
      <c r="AO52" s="233"/>
      <c r="AP52" s="233"/>
      <c r="AQ52" s="196" t="s">
        <v>258</v>
      </c>
      <c r="AR52" s="29"/>
      <c r="AS52" s="30">
        <v>0</v>
      </c>
      <c r="AT52" s="31">
        <f>ROUND(SUM($AV$52:$AW$52),2)</f>
        <v>0</v>
      </c>
      <c r="AU52" s="32">
        <f>'132052 - SO 01.4 Vyčištěn...'!$P$80</f>
        <v>0</v>
      </c>
      <c r="AV52" s="31">
        <f>'132052 - SO 01.4 Vyčištěn...'!$J$30</f>
        <v>0</v>
      </c>
      <c r="AW52" s="31">
        <f>'132052 - SO 01.4 Vyčištěn...'!$J$31</f>
        <v>0</v>
      </c>
      <c r="AX52" s="31">
        <f>'132052 - SO 01.4 Vyčištěn...'!$J$32</f>
        <v>0</v>
      </c>
      <c r="AY52" s="31">
        <f>'132052 - SO 01.4 Vyčištěn...'!$J$33</f>
        <v>0</v>
      </c>
      <c r="AZ52" s="31">
        <f>'132052 - SO 01.4 Vyčištěn...'!$F$30</f>
        <v>0</v>
      </c>
      <c r="BA52" s="31">
        <f>'132052 - SO 01.4 Vyčištěn...'!$F$31</f>
        <v>0</v>
      </c>
      <c r="BB52" s="31">
        <f>'132052 - SO 01.4 Vyčištěn...'!$F$32</f>
        <v>0</v>
      </c>
      <c r="BC52" s="31">
        <f>'132052 - SO 01.4 Vyčištěn...'!$F$33</f>
        <v>0</v>
      </c>
      <c r="BD52" s="33">
        <f>'132052 - SO 01.4 Vyčištěn...'!$F$34</f>
        <v>0</v>
      </c>
      <c r="BT52" s="28" t="s">
        <v>204</v>
      </c>
      <c r="BV52" s="28" t="s">
        <v>256</v>
      </c>
      <c r="BW52" s="28" t="s">
        <v>262</v>
      </c>
      <c r="BX52" s="28" t="s">
        <v>187</v>
      </c>
      <c r="CL52" s="28" t="s">
        <v>263</v>
      </c>
      <c r="CM52" s="28" t="s">
        <v>259</v>
      </c>
    </row>
    <row r="53" spans="1:44" s="6" customFormat="1" ht="30.75" customHeight="1">
      <c r="A53" s="160"/>
      <c r="B53" s="161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0"/>
    </row>
    <row r="54" spans="1:44" s="6" customFormat="1" ht="7.5" customHeight="1">
      <c r="A54" s="160"/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0"/>
    </row>
  </sheetData>
  <sheetProtection password="DC0B" sheet="1" objects="1" scenarios="1" selectLockedCells="1"/>
  <mergeCells count="41">
    <mergeCell ref="AN52:AP52"/>
    <mergeCell ref="AG52:AM52"/>
    <mergeCell ref="D52:H52"/>
    <mergeCell ref="J52:AF52"/>
    <mergeCell ref="AR2:BE2"/>
    <mergeCell ref="C49:G49"/>
    <mergeCell ref="I49:AF49"/>
    <mergeCell ref="AG49:AM49"/>
    <mergeCell ref="AN49:AP49"/>
    <mergeCell ref="AG51:AM51"/>
    <mergeCell ref="AN51:AP51"/>
    <mergeCell ref="AM46:AP46"/>
    <mergeCell ref="AS46:AT48"/>
    <mergeCell ref="L30:O30"/>
    <mergeCell ref="W30:AE30"/>
    <mergeCell ref="AK30:AO30"/>
    <mergeCell ref="X32:AB32"/>
    <mergeCell ref="AK32:AO32"/>
    <mergeCell ref="AK28:AO28"/>
    <mergeCell ref="L29:O29"/>
    <mergeCell ref="W29:AE29"/>
    <mergeCell ref="AK29:AO29"/>
    <mergeCell ref="L42:AO42"/>
    <mergeCell ref="AM44:AN44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32052 - SO 01.4 Vyčištěn...'!C2" tooltip="132052 - SO 01.4 Vyčištěn..." display="/"/>
  </hyperlinks>
  <printOptions horizontalCentered="1"/>
  <pageMargins left="0.1968503937007874" right="0.1968503937007874" top="0.1968503937007874" bottom="0.1968503937007874" header="0" footer="0"/>
  <pageSetup blackAndWhite="1" fitToHeight="100" fitToWidth="1" horizontalDpi="600" verticalDpi="600" orientation="portrait" paperSize="9" scale="76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showGridLines="0" zoomScalePageLayoutView="0" workbookViewId="0" topLeftCell="A1">
      <pane ySplit="1" topLeftCell="A98" activePane="bottomLeft" state="frozen"/>
      <selection pane="topLeft" activeCell="A1" sqref="A1"/>
      <selection pane="bottomLeft" activeCell="V123" sqref="V123"/>
    </sheetView>
  </sheetViews>
  <sheetFormatPr defaultColWidth="10.5" defaultRowHeight="14.25" customHeight="1"/>
  <cols>
    <col min="1" max="1" width="8.33203125" style="152" customWidth="1"/>
    <col min="2" max="2" width="1.66796875" style="152" customWidth="1"/>
    <col min="3" max="3" width="4.16015625" style="152" customWidth="1"/>
    <col min="4" max="4" width="4.33203125" style="152" customWidth="1"/>
    <col min="5" max="5" width="17.16015625" style="152" customWidth="1"/>
    <col min="6" max="6" width="90.83203125" style="152" customWidth="1"/>
    <col min="7" max="7" width="8.66015625" style="152" customWidth="1"/>
    <col min="8" max="8" width="11.16015625" style="152" customWidth="1"/>
    <col min="9" max="9" width="12.66015625" style="152" customWidth="1"/>
    <col min="10" max="10" width="23.5" style="152" customWidth="1"/>
    <col min="11" max="11" width="15.5" style="15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1"/>
      <c r="B1" s="67"/>
      <c r="C1" s="67"/>
      <c r="D1" s="68" t="s">
        <v>184</v>
      </c>
      <c r="E1" s="67"/>
      <c r="F1" s="69" t="s">
        <v>3</v>
      </c>
      <c r="G1" s="246" t="s">
        <v>4</v>
      </c>
      <c r="H1" s="246"/>
      <c r="I1" s="67"/>
      <c r="J1" s="69" t="s">
        <v>5</v>
      </c>
      <c r="K1" s="68" t="s">
        <v>264</v>
      </c>
      <c r="L1" s="65" t="s">
        <v>6</v>
      </c>
      <c r="M1" s="65"/>
      <c r="N1" s="65"/>
      <c r="O1" s="65"/>
      <c r="P1" s="65"/>
      <c r="Q1" s="65"/>
      <c r="R1" s="65"/>
      <c r="S1" s="65"/>
      <c r="T1" s="65"/>
      <c r="U1" s="64"/>
      <c r="V1" s="6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46" s="2" customFormat="1" ht="37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236" t="s">
        <v>188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2" t="s">
        <v>262</v>
      </c>
    </row>
    <row r="3" spans="1:46" s="2" customFormat="1" ht="7.5" customHeight="1">
      <c r="A3" s="152"/>
      <c r="B3" s="153"/>
      <c r="C3" s="154"/>
      <c r="D3" s="154"/>
      <c r="E3" s="154"/>
      <c r="F3" s="154"/>
      <c r="G3" s="154"/>
      <c r="H3" s="154"/>
      <c r="I3" s="154"/>
      <c r="J3" s="154"/>
      <c r="K3" s="155"/>
      <c r="AT3" s="2" t="s">
        <v>259</v>
      </c>
    </row>
    <row r="4" spans="1:46" s="2" customFormat="1" ht="37.5" customHeight="1">
      <c r="A4" s="152"/>
      <c r="B4" s="156"/>
      <c r="C4" s="152"/>
      <c r="D4" s="157" t="s">
        <v>265</v>
      </c>
      <c r="E4" s="152"/>
      <c r="F4" s="152"/>
      <c r="G4" s="152"/>
      <c r="H4" s="152"/>
      <c r="I4" s="152"/>
      <c r="J4" s="152"/>
      <c r="K4" s="158"/>
      <c r="M4" s="7" t="s">
        <v>193</v>
      </c>
      <c r="AT4" s="2" t="s">
        <v>186</v>
      </c>
    </row>
    <row r="5" spans="1:11" s="2" customFormat="1" ht="7.5" customHeight="1">
      <c r="A5" s="152"/>
      <c r="B5" s="156"/>
      <c r="C5" s="152"/>
      <c r="D5" s="152"/>
      <c r="E5" s="152"/>
      <c r="F5" s="152"/>
      <c r="G5" s="152"/>
      <c r="H5" s="152"/>
      <c r="I5" s="152"/>
      <c r="J5" s="152"/>
      <c r="K5" s="158"/>
    </row>
    <row r="6" spans="1:11" s="2" customFormat="1" ht="15.75" customHeight="1">
      <c r="A6" s="152"/>
      <c r="B6" s="156"/>
      <c r="C6" s="152"/>
      <c r="D6" s="159" t="s">
        <v>199</v>
      </c>
      <c r="E6" s="152"/>
      <c r="F6" s="152"/>
      <c r="G6" s="152"/>
      <c r="H6" s="152"/>
      <c r="I6" s="152"/>
      <c r="J6" s="152"/>
      <c r="K6" s="158"/>
    </row>
    <row r="7" spans="1:11" s="2" customFormat="1" ht="15.75" customHeight="1">
      <c r="A7" s="152"/>
      <c r="B7" s="156"/>
      <c r="C7" s="152"/>
      <c r="D7" s="152"/>
      <c r="E7" s="247" t="str">
        <f>'Rekapitulace stavby'!$K$6</f>
        <v>Revitalizace území po důlní činnosti v k.ú.Horní Benešov</v>
      </c>
      <c r="F7" s="213"/>
      <c r="G7" s="213"/>
      <c r="H7" s="213"/>
      <c r="I7" s="152"/>
      <c r="J7" s="152"/>
      <c r="K7" s="158"/>
    </row>
    <row r="8" spans="1:11" s="6" customFormat="1" ht="15.75" customHeight="1">
      <c r="A8" s="160"/>
      <c r="B8" s="161"/>
      <c r="C8" s="160"/>
      <c r="D8" s="159" t="s">
        <v>266</v>
      </c>
      <c r="E8" s="160"/>
      <c r="F8" s="160"/>
      <c r="G8" s="160"/>
      <c r="H8" s="160"/>
      <c r="I8" s="160"/>
      <c r="J8" s="160"/>
      <c r="K8" s="162"/>
    </row>
    <row r="9" spans="1:11" s="6" customFormat="1" ht="37.5" customHeight="1">
      <c r="A9" s="160"/>
      <c r="B9" s="161"/>
      <c r="C9" s="160"/>
      <c r="D9" s="160"/>
      <c r="E9" s="218" t="s">
        <v>311</v>
      </c>
      <c r="F9" s="204"/>
      <c r="G9" s="204"/>
      <c r="H9" s="204"/>
      <c r="I9" s="160"/>
      <c r="J9" s="160"/>
      <c r="K9" s="162"/>
    </row>
    <row r="10" spans="1:11" s="6" customFormat="1" ht="14.25" customHeight="1">
      <c r="A10" s="160"/>
      <c r="B10" s="161"/>
      <c r="C10" s="160"/>
      <c r="D10" s="160"/>
      <c r="E10" s="160"/>
      <c r="F10" s="160"/>
      <c r="G10" s="160"/>
      <c r="H10" s="160"/>
      <c r="I10" s="160"/>
      <c r="J10" s="160"/>
      <c r="K10" s="162"/>
    </row>
    <row r="11" spans="1:11" s="6" customFormat="1" ht="15" customHeight="1">
      <c r="A11" s="160"/>
      <c r="B11" s="161"/>
      <c r="C11" s="160"/>
      <c r="D11" s="159" t="s">
        <v>202</v>
      </c>
      <c r="E11" s="160"/>
      <c r="F11" s="163" t="s">
        <v>263</v>
      </c>
      <c r="G11" s="160"/>
      <c r="H11" s="160"/>
      <c r="I11" s="159" t="s">
        <v>203</v>
      </c>
      <c r="J11" s="163"/>
      <c r="K11" s="162"/>
    </row>
    <row r="12" spans="1:11" s="6" customFormat="1" ht="15" customHeight="1">
      <c r="A12" s="160"/>
      <c r="B12" s="161"/>
      <c r="C12" s="160"/>
      <c r="D12" s="159" t="s">
        <v>205</v>
      </c>
      <c r="E12" s="160"/>
      <c r="F12" s="163" t="s">
        <v>206</v>
      </c>
      <c r="G12" s="160"/>
      <c r="H12" s="160"/>
      <c r="I12" s="159" t="s">
        <v>207</v>
      </c>
      <c r="J12" s="199" t="str">
        <f>'Rekapitulace stavby'!$AN$8</f>
        <v>07.10.2013</v>
      </c>
      <c r="K12" s="162"/>
    </row>
    <row r="13" spans="1:11" s="6" customFormat="1" ht="22.5" customHeight="1">
      <c r="A13" s="160"/>
      <c r="B13" s="161"/>
      <c r="C13" s="160"/>
      <c r="D13" s="164" t="s">
        <v>267</v>
      </c>
      <c r="E13" s="160"/>
      <c r="F13" s="248" t="s">
        <v>312</v>
      </c>
      <c r="G13" s="160"/>
      <c r="H13" s="160"/>
      <c r="I13" s="160"/>
      <c r="J13" s="160"/>
      <c r="K13" s="162"/>
    </row>
    <row r="14" spans="1:11" s="6" customFormat="1" ht="15" customHeight="1">
      <c r="A14" s="160"/>
      <c r="B14" s="161"/>
      <c r="C14" s="160"/>
      <c r="D14" s="159" t="s">
        <v>211</v>
      </c>
      <c r="E14" s="160"/>
      <c r="F14" s="160"/>
      <c r="G14" s="160"/>
      <c r="H14" s="160"/>
      <c r="I14" s="159" t="s">
        <v>212</v>
      </c>
      <c r="J14" s="163"/>
      <c r="K14" s="162"/>
    </row>
    <row r="15" spans="1:11" s="6" customFormat="1" ht="18.75" customHeight="1">
      <c r="A15" s="160"/>
      <c r="B15" s="161"/>
      <c r="C15" s="160"/>
      <c r="D15" s="160"/>
      <c r="E15" s="163" t="s">
        <v>213</v>
      </c>
      <c r="F15" s="160"/>
      <c r="G15" s="160"/>
      <c r="H15" s="160"/>
      <c r="I15" s="159" t="s">
        <v>214</v>
      </c>
      <c r="J15" s="163"/>
      <c r="K15" s="162"/>
    </row>
    <row r="16" spans="1:11" s="6" customFormat="1" ht="7.5" customHeight="1">
      <c r="A16" s="160"/>
      <c r="B16" s="161"/>
      <c r="C16" s="160"/>
      <c r="D16" s="160"/>
      <c r="E16" s="160"/>
      <c r="F16" s="160"/>
      <c r="G16" s="160"/>
      <c r="H16" s="160"/>
      <c r="I16" s="160"/>
      <c r="J16" s="160"/>
      <c r="K16" s="162"/>
    </row>
    <row r="17" spans="1:11" s="6" customFormat="1" ht="15" customHeight="1">
      <c r="A17" s="160"/>
      <c r="B17" s="161"/>
      <c r="C17" s="160"/>
      <c r="D17" s="159" t="s">
        <v>215</v>
      </c>
      <c r="E17" s="160"/>
      <c r="F17" s="160"/>
      <c r="G17" s="160"/>
      <c r="H17" s="160"/>
      <c r="I17" s="159" t="s">
        <v>212</v>
      </c>
      <c r="J17" s="163">
        <f>IF('Rekapitulace stavby'!$AN$13="Vyplň údaj","",IF('Rekapitulace stavby'!$AN$13="","",'Rekapitulace stavby'!$AN$13))</f>
      </c>
      <c r="K17" s="162"/>
    </row>
    <row r="18" spans="1:11" s="6" customFormat="1" ht="18.75" customHeight="1">
      <c r="A18" s="160"/>
      <c r="B18" s="161"/>
      <c r="C18" s="160"/>
      <c r="D18" s="160"/>
      <c r="E18" s="163">
        <f>IF('Rekapitulace stavby'!$E$14="Vyplň údaj","",IF('Rekapitulace stavby'!$E$14="","",'Rekapitulace stavby'!$E$14))</f>
      </c>
      <c r="F18" s="160"/>
      <c r="G18" s="160"/>
      <c r="H18" s="160"/>
      <c r="I18" s="159" t="s">
        <v>214</v>
      </c>
      <c r="J18" s="163">
        <f>IF('Rekapitulace stavby'!$AN$14="Vyplň údaj","",IF('Rekapitulace stavby'!$AN$14="","",'Rekapitulace stavby'!$AN$14))</f>
      </c>
      <c r="K18" s="162"/>
    </row>
    <row r="19" spans="1:11" s="6" customFormat="1" ht="7.5" customHeight="1">
      <c r="A19" s="160"/>
      <c r="B19" s="161"/>
      <c r="C19" s="160"/>
      <c r="D19" s="160"/>
      <c r="E19" s="160"/>
      <c r="F19" s="160"/>
      <c r="G19" s="160"/>
      <c r="H19" s="160"/>
      <c r="I19" s="160"/>
      <c r="J19" s="160"/>
      <c r="K19" s="162"/>
    </row>
    <row r="20" spans="1:11" s="6" customFormat="1" ht="15" customHeight="1">
      <c r="A20" s="160"/>
      <c r="B20" s="161"/>
      <c r="C20" s="160"/>
      <c r="D20" s="159" t="s">
        <v>217</v>
      </c>
      <c r="E20" s="160"/>
      <c r="F20" s="160"/>
      <c r="G20" s="160"/>
      <c r="H20" s="160"/>
      <c r="I20" s="159" t="s">
        <v>212</v>
      </c>
      <c r="J20" s="163"/>
      <c r="K20" s="162"/>
    </row>
    <row r="21" spans="1:11" s="6" customFormat="1" ht="18.75" customHeight="1">
      <c r="A21" s="160"/>
      <c r="B21" s="161"/>
      <c r="C21" s="160"/>
      <c r="D21" s="160"/>
      <c r="E21" s="163"/>
      <c r="F21" s="160"/>
      <c r="G21" s="160"/>
      <c r="H21" s="160"/>
      <c r="I21" s="159" t="s">
        <v>214</v>
      </c>
      <c r="J21" s="163"/>
      <c r="K21" s="162"/>
    </row>
    <row r="22" spans="1:11" s="6" customFormat="1" ht="7.5" customHeight="1">
      <c r="A22" s="160"/>
      <c r="B22" s="161"/>
      <c r="C22" s="160"/>
      <c r="D22" s="160"/>
      <c r="E22" s="160"/>
      <c r="F22" s="160"/>
      <c r="G22" s="160"/>
      <c r="H22" s="160"/>
      <c r="I22" s="160"/>
      <c r="J22" s="160"/>
      <c r="K22" s="162"/>
    </row>
    <row r="23" spans="1:11" s="6" customFormat="1" ht="15" customHeight="1">
      <c r="A23" s="160"/>
      <c r="B23" s="161"/>
      <c r="C23" s="160"/>
      <c r="D23" s="159" t="s">
        <v>219</v>
      </c>
      <c r="E23" s="160"/>
      <c r="F23" s="160"/>
      <c r="G23" s="160"/>
      <c r="H23" s="160"/>
      <c r="I23" s="160"/>
      <c r="J23" s="160"/>
      <c r="K23" s="162"/>
    </row>
    <row r="24" spans="1:11" s="34" customFormat="1" ht="15.75" customHeight="1">
      <c r="A24" s="249"/>
      <c r="B24" s="250"/>
      <c r="C24" s="249"/>
      <c r="D24" s="249"/>
      <c r="E24" s="217"/>
      <c r="F24" s="251"/>
      <c r="G24" s="251"/>
      <c r="H24" s="251"/>
      <c r="I24" s="249"/>
      <c r="J24" s="249"/>
      <c r="K24" s="252"/>
    </row>
    <row r="25" spans="1:11" s="6" customFormat="1" ht="7.5" customHeight="1">
      <c r="A25" s="160"/>
      <c r="B25" s="161"/>
      <c r="C25" s="160"/>
      <c r="D25" s="160"/>
      <c r="E25" s="160"/>
      <c r="F25" s="160"/>
      <c r="G25" s="160"/>
      <c r="H25" s="160"/>
      <c r="I25" s="160"/>
      <c r="J25" s="160"/>
      <c r="K25" s="162"/>
    </row>
    <row r="26" spans="1:11" s="6" customFormat="1" ht="7.5" customHeight="1">
      <c r="A26" s="160"/>
      <c r="B26" s="161"/>
      <c r="C26" s="160"/>
      <c r="D26" s="253"/>
      <c r="E26" s="253"/>
      <c r="F26" s="253"/>
      <c r="G26" s="253"/>
      <c r="H26" s="253"/>
      <c r="I26" s="253"/>
      <c r="J26" s="253"/>
      <c r="K26" s="254"/>
    </row>
    <row r="27" spans="1:11" s="6" customFormat="1" ht="26.25" customHeight="1">
      <c r="A27" s="160"/>
      <c r="B27" s="161"/>
      <c r="C27" s="160"/>
      <c r="D27" s="255" t="s">
        <v>220</v>
      </c>
      <c r="E27" s="160"/>
      <c r="F27" s="160"/>
      <c r="G27" s="160"/>
      <c r="H27" s="160"/>
      <c r="I27" s="160"/>
      <c r="J27" s="197">
        <f>ROUND($J$80,2)</f>
        <v>0</v>
      </c>
      <c r="K27" s="162"/>
    </row>
    <row r="28" spans="1:11" s="6" customFormat="1" ht="7.5" customHeight="1">
      <c r="A28" s="160"/>
      <c r="B28" s="161"/>
      <c r="C28" s="160"/>
      <c r="D28" s="253"/>
      <c r="E28" s="253"/>
      <c r="F28" s="253"/>
      <c r="G28" s="253"/>
      <c r="H28" s="253"/>
      <c r="I28" s="253"/>
      <c r="J28" s="253"/>
      <c r="K28" s="254"/>
    </row>
    <row r="29" spans="1:11" s="6" customFormat="1" ht="15" customHeight="1">
      <c r="A29" s="160"/>
      <c r="B29" s="161"/>
      <c r="C29" s="160"/>
      <c r="D29" s="160"/>
      <c r="E29" s="160"/>
      <c r="F29" s="200" t="s">
        <v>222</v>
      </c>
      <c r="G29" s="160"/>
      <c r="H29" s="160"/>
      <c r="I29" s="200" t="s">
        <v>221</v>
      </c>
      <c r="J29" s="200" t="s">
        <v>223</v>
      </c>
      <c r="K29" s="162"/>
    </row>
    <row r="30" spans="1:11" s="6" customFormat="1" ht="15" customHeight="1">
      <c r="A30" s="160"/>
      <c r="B30" s="161"/>
      <c r="C30" s="160"/>
      <c r="D30" s="165" t="s">
        <v>224</v>
      </c>
      <c r="E30" s="165" t="s">
        <v>225</v>
      </c>
      <c r="F30" s="256">
        <f>ROUND(SUM($BE$80:$BE$124),2)</f>
        <v>0</v>
      </c>
      <c r="G30" s="160"/>
      <c r="H30" s="160"/>
      <c r="I30" s="257">
        <v>0.21</v>
      </c>
      <c r="J30" s="256">
        <f>ROUND(ROUND((SUM($BE$80:$BE$124)),2)*$I$30,2)</f>
        <v>0</v>
      </c>
      <c r="K30" s="162"/>
    </row>
    <row r="31" spans="1:11" s="6" customFormat="1" ht="15" customHeight="1">
      <c r="A31" s="160"/>
      <c r="B31" s="161"/>
      <c r="C31" s="160"/>
      <c r="D31" s="160"/>
      <c r="E31" s="165" t="s">
        <v>226</v>
      </c>
      <c r="F31" s="256">
        <f>ROUND(SUM($BF$80:$BF$124),2)</f>
        <v>0</v>
      </c>
      <c r="G31" s="160"/>
      <c r="H31" s="160"/>
      <c r="I31" s="257">
        <v>0.15</v>
      </c>
      <c r="J31" s="256">
        <f>ROUND(ROUND((SUM($BF$80:$BF$124)),2)*$I$31,2)</f>
        <v>0</v>
      </c>
      <c r="K31" s="162"/>
    </row>
    <row r="32" spans="1:11" s="6" customFormat="1" ht="15" customHeight="1" hidden="1">
      <c r="A32" s="160"/>
      <c r="B32" s="161"/>
      <c r="C32" s="160"/>
      <c r="D32" s="160"/>
      <c r="E32" s="165" t="s">
        <v>227</v>
      </c>
      <c r="F32" s="256">
        <f>ROUND(SUM($BG$80:$BG$124),2)</f>
        <v>0</v>
      </c>
      <c r="G32" s="160"/>
      <c r="H32" s="160"/>
      <c r="I32" s="257">
        <v>0.21</v>
      </c>
      <c r="J32" s="256">
        <v>0</v>
      </c>
      <c r="K32" s="162"/>
    </row>
    <row r="33" spans="1:11" s="6" customFormat="1" ht="15" customHeight="1" hidden="1">
      <c r="A33" s="160"/>
      <c r="B33" s="161"/>
      <c r="C33" s="160"/>
      <c r="D33" s="160"/>
      <c r="E33" s="165" t="s">
        <v>228</v>
      </c>
      <c r="F33" s="256">
        <f>ROUND(SUM($BH$80:$BH$124),2)</f>
        <v>0</v>
      </c>
      <c r="G33" s="160"/>
      <c r="H33" s="160"/>
      <c r="I33" s="257">
        <v>0.15</v>
      </c>
      <c r="J33" s="256">
        <v>0</v>
      </c>
      <c r="K33" s="162"/>
    </row>
    <row r="34" spans="1:11" s="6" customFormat="1" ht="15" customHeight="1" hidden="1">
      <c r="A34" s="160"/>
      <c r="B34" s="161"/>
      <c r="C34" s="160"/>
      <c r="D34" s="160"/>
      <c r="E34" s="165" t="s">
        <v>229</v>
      </c>
      <c r="F34" s="256">
        <f>ROUND(SUM($BI$80:$BI$124),2)</f>
        <v>0</v>
      </c>
      <c r="G34" s="160"/>
      <c r="H34" s="160"/>
      <c r="I34" s="257">
        <v>0</v>
      </c>
      <c r="J34" s="256">
        <v>0</v>
      </c>
      <c r="K34" s="162"/>
    </row>
    <row r="35" spans="1:11" s="6" customFormat="1" ht="7.5" customHeight="1">
      <c r="A35" s="160"/>
      <c r="B35" s="161"/>
      <c r="C35" s="160"/>
      <c r="D35" s="160"/>
      <c r="E35" s="160"/>
      <c r="F35" s="160"/>
      <c r="G35" s="160"/>
      <c r="H35" s="160"/>
      <c r="I35" s="160"/>
      <c r="J35" s="160"/>
      <c r="K35" s="162"/>
    </row>
    <row r="36" spans="1:11" s="6" customFormat="1" ht="26.25" customHeight="1">
      <c r="A36" s="160"/>
      <c r="B36" s="161"/>
      <c r="C36" s="166"/>
      <c r="D36" s="167" t="s">
        <v>230</v>
      </c>
      <c r="E36" s="168"/>
      <c r="F36" s="168"/>
      <c r="G36" s="258" t="s">
        <v>231</v>
      </c>
      <c r="H36" s="169" t="s">
        <v>232</v>
      </c>
      <c r="I36" s="168"/>
      <c r="J36" s="198">
        <f>SUM($J$27:$J$34)</f>
        <v>0</v>
      </c>
      <c r="K36" s="259"/>
    </row>
    <row r="37" spans="1:11" s="6" customFormat="1" ht="15" customHeight="1">
      <c r="A37" s="160"/>
      <c r="B37" s="170"/>
      <c r="C37" s="171"/>
      <c r="D37" s="171"/>
      <c r="E37" s="171"/>
      <c r="F37" s="171"/>
      <c r="G37" s="171"/>
      <c r="H37" s="171"/>
      <c r="I37" s="171"/>
      <c r="J37" s="171"/>
      <c r="K37" s="172"/>
    </row>
    <row r="41" spans="1:11" s="6" customFormat="1" ht="7.5" customHeight="1">
      <c r="A41" s="160"/>
      <c r="B41" s="173"/>
      <c r="C41" s="174"/>
      <c r="D41" s="174"/>
      <c r="E41" s="174"/>
      <c r="F41" s="174"/>
      <c r="G41" s="174"/>
      <c r="H41" s="174"/>
      <c r="I41" s="174"/>
      <c r="J41" s="174"/>
      <c r="K41" s="260"/>
    </row>
    <row r="42" spans="1:11" s="6" customFormat="1" ht="37.5" customHeight="1">
      <c r="A42" s="160"/>
      <c r="B42" s="161"/>
      <c r="C42" s="157" t="s">
        <v>268</v>
      </c>
      <c r="D42" s="160"/>
      <c r="E42" s="160"/>
      <c r="F42" s="160"/>
      <c r="G42" s="160"/>
      <c r="H42" s="160"/>
      <c r="I42" s="160"/>
      <c r="J42" s="160"/>
      <c r="K42" s="162"/>
    </row>
    <row r="43" spans="1:11" s="6" customFormat="1" ht="7.5" customHeight="1">
      <c r="A43" s="160"/>
      <c r="B43" s="161"/>
      <c r="C43" s="160"/>
      <c r="D43" s="160"/>
      <c r="E43" s="160"/>
      <c r="F43" s="160"/>
      <c r="G43" s="160"/>
      <c r="H43" s="160"/>
      <c r="I43" s="160"/>
      <c r="J43" s="160"/>
      <c r="K43" s="162"/>
    </row>
    <row r="44" spans="1:11" s="6" customFormat="1" ht="15" customHeight="1">
      <c r="A44" s="160"/>
      <c r="B44" s="161"/>
      <c r="C44" s="159" t="s">
        <v>199</v>
      </c>
      <c r="D44" s="160"/>
      <c r="E44" s="160"/>
      <c r="F44" s="160"/>
      <c r="G44" s="160"/>
      <c r="H44" s="160"/>
      <c r="I44" s="160"/>
      <c r="J44" s="160"/>
      <c r="K44" s="162"/>
    </row>
    <row r="45" spans="1:11" s="6" customFormat="1" ht="16.5" customHeight="1">
      <c r="A45" s="160"/>
      <c r="B45" s="161"/>
      <c r="C45" s="160"/>
      <c r="D45" s="160"/>
      <c r="E45" s="247" t="str">
        <f>$E$7</f>
        <v>Revitalizace území po důlní činnosti v k.ú.Horní Benešov</v>
      </c>
      <c r="F45" s="204"/>
      <c r="G45" s="204"/>
      <c r="H45" s="204"/>
      <c r="I45" s="160"/>
      <c r="J45" s="160"/>
      <c r="K45" s="162"/>
    </row>
    <row r="46" spans="1:11" s="6" customFormat="1" ht="15" customHeight="1">
      <c r="A46" s="160"/>
      <c r="B46" s="161"/>
      <c r="C46" s="159" t="s">
        <v>266</v>
      </c>
      <c r="D46" s="160"/>
      <c r="E46" s="160"/>
      <c r="F46" s="160"/>
      <c r="G46" s="160"/>
      <c r="H46" s="160"/>
      <c r="I46" s="160"/>
      <c r="J46" s="160"/>
      <c r="K46" s="162"/>
    </row>
    <row r="47" spans="1:11" s="6" customFormat="1" ht="19.5" customHeight="1">
      <c r="A47" s="160"/>
      <c r="B47" s="161"/>
      <c r="C47" s="160"/>
      <c r="D47" s="160"/>
      <c r="E47" s="218" t="str">
        <f>$E$9</f>
        <v>132052 - SO 01.4 Vyčištění území</v>
      </c>
      <c r="F47" s="204"/>
      <c r="G47" s="204"/>
      <c r="H47" s="204"/>
      <c r="I47" s="160"/>
      <c r="J47" s="160"/>
      <c r="K47" s="162"/>
    </row>
    <row r="48" spans="1:11" s="6" customFormat="1" ht="7.5" customHeight="1">
      <c r="A48" s="160"/>
      <c r="B48" s="161"/>
      <c r="C48" s="160"/>
      <c r="D48" s="160"/>
      <c r="E48" s="160"/>
      <c r="F48" s="160"/>
      <c r="G48" s="160"/>
      <c r="H48" s="160"/>
      <c r="I48" s="160"/>
      <c r="J48" s="160"/>
      <c r="K48" s="162"/>
    </row>
    <row r="49" spans="1:11" s="6" customFormat="1" ht="18.75" customHeight="1">
      <c r="A49" s="160"/>
      <c r="B49" s="161"/>
      <c r="C49" s="159" t="s">
        <v>205</v>
      </c>
      <c r="D49" s="160"/>
      <c r="E49" s="160"/>
      <c r="F49" s="163" t="str">
        <f>$F$12</f>
        <v>Horní Benešov</v>
      </c>
      <c r="G49" s="160"/>
      <c r="H49" s="160"/>
      <c r="I49" s="159" t="s">
        <v>207</v>
      </c>
      <c r="J49" s="199" t="str">
        <f>IF($J$12="","",$J$12)</f>
        <v>07.10.2013</v>
      </c>
      <c r="K49" s="162"/>
    </row>
    <row r="50" spans="1:11" s="6" customFormat="1" ht="7.5" customHeight="1">
      <c r="A50" s="160"/>
      <c r="B50" s="161"/>
      <c r="C50" s="160"/>
      <c r="D50" s="160"/>
      <c r="E50" s="160"/>
      <c r="F50" s="160"/>
      <c r="G50" s="160"/>
      <c r="H50" s="160"/>
      <c r="I50" s="160"/>
      <c r="J50" s="160"/>
      <c r="K50" s="162"/>
    </row>
    <row r="51" spans="1:11" s="6" customFormat="1" ht="15.75" customHeight="1">
      <c r="A51" s="160"/>
      <c r="B51" s="161"/>
      <c r="C51" s="159" t="s">
        <v>211</v>
      </c>
      <c r="D51" s="160"/>
      <c r="E51" s="160"/>
      <c r="F51" s="163" t="str">
        <f>$E$15</f>
        <v>ČR-Ministerstvo financí, Praha</v>
      </c>
      <c r="G51" s="160"/>
      <c r="H51" s="160"/>
      <c r="I51" s="159" t="s">
        <v>217</v>
      </c>
      <c r="J51" s="163">
        <f>$E$21</f>
        <v>0</v>
      </c>
      <c r="K51" s="162"/>
    </row>
    <row r="52" spans="1:11" s="6" customFormat="1" ht="15" customHeight="1">
      <c r="A52" s="160"/>
      <c r="B52" s="161"/>
      <c r="C52" s="159" t="s">
        <v>215</v>
      </c>
      <c r="D52" s="160"/>
      <c r="E52" s="160"/>
      <c r="F52" s="163">
        <f>IF($E$18="","",$E$18)</f>
      </c>
      <c r="G52" s="160"/>
      <c r="H52" s="160"/>
      <c r="I52" s="160"/>
      <c r="J52" s="160"/>
      <c r="K52" s="162"/>
    </row>
    <row r="53" spans="1:11" s="6" customFormat="1" ht="11.25" customHeight="1">
      <c r="A53" s="160"/>
      <c r="B53" s="161"/>
      <c r="C53" s="160"/>
      <c r="D53" s="160"/>
      <c r="E53" s="160"/>
      <c r="F53" s="160"/>
      <c r="G53" s="160"/>
      <c r="H53" s="160"/>
      <c r="I53" s="160"/>
      <c r="J53" s="160"/>
      <c r="K53" s="162"/>
    </row>
    <row r="54" spans="1:11" s="6" customFormat="1" ht="30" customHeight="1">
      <c r="A54" s="160"/>
      <c r="B54" s="161"/>
      <c r="C54" s="261" t="s">
        <v>269</v>
      </c>
      <c r="D54" s="166"/>
      <c r="E54" s="166"/>
      <c r="F54" s="166"/>
      <c r="G54" s="166"/>
      <c r="H54" s="166"/>
      <c r="I54" s="166"/>
      <c r="J54" s="262" t="s">
        <v>270</v>
      </c>
      <c r="K54" s="175"/>
    </row>
    <row r="55" spans="1:11" s="6" customFormat="1" ht="11.25" customHeight="1">
      <c r="A55" s="160"/>
      <c r="B55" s="161"/>
      <c r="C55" s="160"/>
      <c r="D55" s="160"/>
      <c r="E55" s="160"/>
      <c r="F55" s="160"/>
      <c r="G55" s="160"/>
      <c r="H55" s="160"/>
      <c r="I55" s="160"/>
      <c r="J55" s="160"/>
      <c r="K55" s="162"/>
    </row>
    <row r="56" spans="1:47" s="6" customFormat="1" ht="30" customHeight="1">
      <c r="A56" s="160"/>
      <c r="B56" s="161"/>
      <c r="C56" s="176" t="s">
        <v>271</v>
      </c>
      <c r="D56" s="160"/>
      <c r="E56" s="160"/>
      <c r="F56" s="160"/>
      <c r="G56" s="160"/>
      <c r="H56" s="160"/>
      <c r="I56" s="160"/>
      <c r="J56" s="197">
        <f>$J$80</f>
        <v>0</v>
      </c>
      <c r="K56" s="162"/>
      <c r="AU56" s="6" t="s">
        <v>272</v>
      </c>
    </row>
    <row r="57" spans="1:11" s="27" customFormat="1" ht="25.5" customHeight="1">
      <c r="A57" s="263"/>
      <c r="B57" s="264"/>
      <c r="C57" s="263"/>
      <c r="D57" s="265" t="s">
        <v>273</v>
      </c>
      <c r="E57" s="265"/>
      <c r="F57" s="265"/>
      <c r="G57" s="265"/>
      <c r="H57" s="265"/>
      <c r="I57" s="265"/>
      <c r="J57" s="266">
        <f>$J$81</f>
        <v>0</v>
      </c>
      <c r="K57" s="267"/>
    </row>
    <row r="58" spans="1:11" s="35" customFormat="1" ht="21" customHeight="1">
      <c r="A58" s="268"/>
      <c r="B58" s="269"/>
      <c r="C58" s="268"/>
      <c r="D58" s="270" t="s">
        <v>274</v>
      </c>
      <c r="E58" s="270"/>
      <c r="F58" s="270"/>
      <c r="G58" s="270"/>
      <c r="H58" s="270"/>
      <c r="I58" s="270"/>
      <c r="J58" s="271">
        <f>$J$82</f>
        <v>0</v>
      </c>
      <c r="K58" s="272"/>
    </row>
    <row r="59" spans="1:11" s="35" customFormat="1" ht="21" customHeight="1">
      <c r="A59" s="268"/>
      <c r="B59" s="269"/>
      <c r="C59" s="268"/>
      <c r="D59" s="270" t="s">
        <v>275</v>
      </c>
      <c r="E59" s="270"/>
      <c r="F59" s="270"/>
      <c r="G59" s="270"/>
      <c r="H59" s="270"/>
      <c r="I59" s="270"/>
      <c r="J59" s="271">
        <f>$J$100</f>
        <v>0</v>
      </c>
      <c r="K59" s="272"/>
    </row>
    <row r="60" spans="1:11" s="35" customFormat="1" ht="21" customHeight="1">
      <c r="A60" s="268"/>
      <c r="B60" s="269"/>
      <c r="C60" s="268"/>
      <c r="D60" s="270" t="s">
        <v>313</v>
      </c>
      <c r="E60" s="270"/>
      <c r="F60" s="270"/>
      <c r="G60" s="270"/>
      <c r="H60" s="270"/>
      <c r="I60" s="270"/>
      <c r="J60" s="271">
        <f>$J$103</f>
        <v>0</v>
      </c>
      <c r="K60" s="272"/>
    </row>
    <row r="61" spans="1:11" s="6" customFormat="1" ht="22.5" customHeight="1">
      <c r="A61" s="160"/>
      <c r="B61" s="161"/>
      <c r="C61" s="160"/>
      <c r="D61" s="160"/>
      <c r="E61" s="160"/>
      <c r="F61" s="160"/>
      <c r="G61" s="160"/>
      <c r="H61" s="160"/>
      <c r="I61" s="160"/>
      <c r="J61" s="160"/>
      <c r="K61" s="162"/>
    </row>
    <row r="62" spans="1:11" s="6" customFormat="1" ht="7.5" customHeight="1">
      <c r="A62" s="160"/>
      <c r="B62" s="170"/>
      <c r="C62" s="171"/>
      <c r="D62" s="171"/>
      <c r="E62" s="171"/>
      <c r="F62" s="171"/>
      <c r="G62" s="171"/>
      <c r="H62" s="171"/>
      <c r="I62" s="171"/>
      <c r="J62" s="171"/>
      <c r="K62" s="172"/>
    </row>
    <row r="66" spans="1:12" s="6" customFormat="1" ht="7.5" customHeight="1">
      <c r="A66" s="160"/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0"/>
    </row>
    <row r="67" spans="1:12" s="6" customFormat="1" ht="37.5" customHeight="1">
      <c r="A67" s="160"/>
      <c r="B67" s="161"/>
      <c r="C67" s="157" t="s">
        <v>276</v>
      </c>
      <c r="D67" s="160"/>
      <c r="E67" s="160"/>
      <c r="F67" s="160"/>
      <c r="G67" s="160"/>
      <c r="H67" s="160"/>
      <c r="I67" s="160"/>
      <c r="J67" s="160"/>
      <c r="K67" s="160"/>
      <c r="L67" s="10"/>
    </row>
    <row r="68" spans="1:12" s="6" customFormat="1" ht="7.5" customHeight="1">
      <c r="A68" s="160"/>
      <c r="B68" s="161"/>
      <c r="C68" s="160"/>
      <c r="D68" s="160"/>
      <c r="E68" s="160"/>
      <c r="F68" s="160"/>
      <c r="G68" s="160"/>
      <c r="H68" s="160"/>
      <c r="I68" s="160"/>
      <c r="J68" s="160"/>
      <c r="K68" s="160"/>
      <c r="L68" s="10"/>
    </row>
    <row r="69" spans="1:12" s="6" customFormat="1" ht="15" customHeight="1">
      <c r="A69" s="160"/>
      <c r="B69" s="161"/>
      <c r="C69" s="159" t="s">
        <v>199</v>
      </c>
      <c r="D69" s="160"/>
      <c r="E69" s="160"/>
      <c r="F69" s="160"/>
      <c r="G69" s="160"/>
      <c r="H69" s="160"/>
      <c r="I69" s="160"/>
      <c r="J69" s="160"/>
      <c r="K69" s="160"/>
      <c r="L69" s="10"/>
    </row>
    <row r="70" spans="1:12" s="6" customFormat="1" ht="16.5" customHeight="1">
      <c r="A70" s="160"/>
      <c r="B70" s="161"/>
      <c r="C70" s="160"/>
      <c r="D70" s="160"/>
      <c r="E70" s="247" t="str">
        <f>$E$7</f>
        <v>Revitalizace území po důlní činnosti v k.ú.Horní Benešov</v>
      </c>
      <c r="F70" s="204"/>
      <c r="G70" s="204"/>
      <c r="H70" s="204"/>
      <c r="I70" s="160"/>
      <c r="J70" s="160"/>
      <c r="K70" s="160"/>
      <c r="L70" s="10"/>
    </row>
    <row r="71" spans="1:12" s="6" customFormat="1" ht="15" customHeight="1">
      <c r="A71" s="160"/>
      <c r="B71" s="161"/>
      <c r="C71" s="159" t="s">
        <v>266</v>
      </c>
      <c r="D71" s="160"/>
      <c r="E71" s="160"/>
      <c r="F71" s="160"/>
      <c r="G71" s="160"/>
      <c r="H71" s="160"/>
      <c r="I71" s="160"/>
      <c r="J71" s="160"/>
      <c r="K71" s="160"/>
      <c r="L71" s="10"/>
    </row>
    <row r="72" spans="1:12" s="6" customFormat="1" ht="19.5" customHeight="1">
      <c r="A72" s="160"/>
      <c r="B72" s="161"/>
      <c r="C72" s="160"/>
      <c r="D72" s="160"/>
      <c r="E72" s="218" t="str">
        <f>$E$9</f>
        <v>132052 - SO 01.4 Vyčištění území</v>
      </c>
      <c r="F72" s="204"/>
      <c r="G72" s="204"/>
      <c r="H72" s="204"/>
      <c r="I72" s="160"/>
      <c r="J72" s="160"/>
      <c r="K72" s="160"/>
      <c r="L72" s="10"/>
    </row>
    <row r="73" spans="1:12" s="6" customFormat="1" ht="7.5" customHeight="1">
      <c r="A73" s="160"/>
      <c r="B73" s="161"/>
      <c r="C73" s="160"/>
      <c r="D73" s="160"/>
      <c r="E73" s="160"/>
      <c r="F73" s="160"/>
      <c r="G73" s="160"/>
      <c r="H73" s="160"/>
      <c r="I73" s="160"/>
      <c r="J73" s="160"/>
      <c r="K73" s="160"/>
      <c r="L73" s="10"/>
    </row>
    <row r="74" spans="1:12" s="6" customFormat="1" ht="18.75" customHeight="1">
      <c r="A74" s="160"/>
      <c r="B74" s="161"/>
      <c r="C74" s="159" t="s">
        <v>205</v>
      </c>
      <c r="D74" s="160"/>
      <c r="E74" s="160"/>
      <c r="F74" s="163" t="str">
        <f>$F$12</f>
        <v>Horní Benešov</v>
      </c>
      <c r="G74" s="160"/>
      <c r="H74" s="160"/>
      <c r="I74" s="159" t="s">
        <v>207</v>
      </c>
      <c r="J74" s="199" t="str">
        <f>IF($J$12="","",$J$12)</f>
        <v>07.10.2013</v>
      </c>
      <c r="K74" s="160"/>
      <c r="L74" s="10"/>
    </row>
    <row r="75" spans="1:12" s="6" customFormat="1" ht="7.5" customHeight="1">
      <c r="A75" s="160"/>
      <c r="B75" s="161"/>
      <c r="C75" s="160"/>
      <c r="D75" s="160"/>
      <c r="E75" s="160"/>
      <c r="F75" s="160"/>
      <c r="G75" s="160"/>
      <c r="H75" s="160"/>
      <c r="I75" s="160"/>
      <c r="J75" s="160"/>
      <c r="K75" s="160"/>
      <c r="L75" s="10"/>
    </row>
    <row r="76" spans="1:12" s="6" customFormat="1" ht="15.75" customHeight="1">
      <c r="A76" s="160"/>
      <c r="B76" s="161"/>
      <c r="C76" s="159" t="s">
        <v>211</v>
      </c>
      <c r="D76" s="160"/>
      <c r="E76" s="160"/>
      <c r="F76" s="163" t="str">
        <f>$E$15</f>
        <v>ČR-Ministerstvo financí, Praha</v>
      </c>
      <c r="G76" s="160"/>
      <c r="H76" s="160"/>
      <c r="I76" s="159" t="s">
        <v>217</v>
      </c>
      <c r="J76" s="163">
        <f>$E$21</f>
        <v>0</v>
      </c>
      <c r="K76" s="160"/>
      <c r="L76" s="10"/>
    </row>
    <row r="77" spans="1:12" s="6" customFormat="1" ht="15" customHeight="1">
      <c r="A77" s="160"/>
      <c r="B77" s="161"/>
      <c r="C77" s="159" t="s">
        <v>215</v>
      </c>
      <c r="D77" s="160"/>
      <c r="E77" s="160"/>
      <c r="F77" s="163">
        <f>IF($E$18="","",$E$18)</f>
      </c>
      <c r="G77" s="160"/>
      <c r="H77" s="160"/>
      <c r="I77" s="160"/>
      <c r="J77" s="160"/>
      <c r="K77" s="160"/>
      <c r="L77" s="10"/>
    </row>
    <row r="78" spans="1:12" s="6" customFormat="1" ht="11.25" customHeight="1">
      <c r="A78" s="160"/>
      <c r="B78" s="161"/>
      <c r="C78" s="160"/>
      <c r="D78" s="160"/>
      <c r="E78" s="160"/>
      <c r="F78" s="160"/>
      <c r="G78" s="160"/>
      <c r="H78" s="160"/>
      <c r="I78" s="160"/>
      <c r="J78" s="160"/>
      <c r="K78" s="160"/>
      <c r="L78" s="10"/>
    </row>
    <row r="79" spans="1:20" s="36" customFormat="1" ht="30" customHeight="1">
      <c r="A79" s="273"/>
      <c r="B79" s="274"/>
      <c r="C79" s="275" t="s">
        <v>277</v>
      </c>
      <c r="D79" s="276" t="s">
        <v>239</v>
      </c>
      <c r="E79" s="276" t="s">
        <v>235</v>
      </c>
      <c r="F79" s="276" t="s">
        <v>278</v>
      </c>
      <c r="G79" s="276" t="s">
        <v>279</v>
      </c>
      <c r="H79" s="276" t="s">
        <v>280</v>
      </c>
      <c r="I79" s="276" t="s">
        <v>281</v>
      </c>
      <c r="J79" s="276" t="s">
        <v>282</v>
      </c>
      <c r="K79" s="277" t="s">
        <v>283</v>
      </c>
      <c r="L79" s="37"/>
      <c r="M79" s="18" t="s">
        <v>284</v>
      </c>
      <c r="N79" s="19" t="s">
        <v>224</v>
      </c>
      <c r="O79" s="19" t="s">
        <v>285</v>
      </c>
      <c r="P79" s="19" t="s">
        <v>286</v>
      </c>
      <c r="Q79" s="19" t="s">
        <v>287</v>
      </c>
      <c r="R79" s="19" t="s">
        <v>288</v>
      </c>
      <c r="S79" s="19" t="s">
        <v>289</v>
      </c>
      <c r="T79" s="20" t="s">
        <v>290</v>
      </c>
    </row>
    <row r="80" spans="1:63" s="6" customFormat="1" ht="30" customHeight="1">
      <c r="A80" s="160"/>
      <c r="B80" s="161"/>
      <c r="C80" s="176" t="s">
        <v>271</v>
      </c>
      <c r="D80" s="160"/>
      <c r="E80" s="160"/>
      <c r="F80" s="160"/>
      <c r="G80" s="160"/>
      <c r="H80" s="160"/>
      <c r="I80" s="160"/>
      <c r="J80" s="278">
        <f>$BK$80</f>
        <v>0</v>
      </c>
      <c r="K80" s="160"/>
      <c r="L80" s="10"/>
      <c r="M80" s="22"/>
      <c r="N80" s="14"/>
      <c r="O80" s="14"/>
      <c r="P80" s="38">
        <f>$P$81</f>
        <v>0</v>
      </c>
      <c r="Q80" s="14"/>
      <c r="R80" s="38">
        <f>$R$81</f>
        <v>0.27</v>
      </c>
      <c r="S80" s="14"/>
      <c r="T80" s="39">
        <f>$T$81</f>
        <v>0</v>
      </c>
      <c r="AT80" s="6" t="s">
        <v>253</v>
      </c>
      <c r="AU80" s="6" t="s">
        <v>272</v>
      </c>
      <c r="BK80" s="40">
        <f>$BK$81</f>
        <v>0</v>
      </c>
    </row>
    <row r="81" spans="1:63" s="41" customFormat="1" ht="37.5" customHeight="1">
      <c r="A81" s="279"/>
      <c r="B81" s="280"/>
      <c r="C81" s="279"/>
      <c r="D81" s="281" t="s">
        <v>253</v>
      </c>
      <c r="E81" s="282" t="s">
        <v>291</v>
      </c>
      <c r="F81" s="282" t="s">
        <v>292</v>
      </c>
      <c r="G81" s="279"/>
      <c r="H81" s="279"/>
      <c r="I81" s="279"/>
      <c r="J81" s="283">
        <f>$BK$81</f>
        <v>0</v>
      </c>
      <c r="K81" s="279"/>
      <c r="L81" s="42"/>
      <c r="M81" s="44"/>
      <c r="P81" s="45">
        <f>$P$82+$P$100+$P$103</f>
        <v>0</v>
      </c>
      <c r="R81" s="45">
        <f>$R$82+$R$100+$R$103</f>
        <v>0.27</v>
      </c>
      <c r="T81" s="46">
        <f>$T$82+$T$100+$T$103</f>
        <v>0</v>
      </c>
      <c r="AR81" s="43" t="s">
        <v>204</v>
      </c>
      <c r="AT81" s="43" t="s">
        <v>253</v>
      </c>
      <c r="AU81" s="43" t="s">
        <v>254</v>
      </c>
      <c r="AY81" s="43" t="s">
        <v>293</v>
      </c>
      <c r="BK81" s="47">
        <f>$BK$82+$BK$100+$BK$103</f>
        <v>0</v>
      </c>
    </row>
    <row r="82" spans="1:63" s="41" customFormat="1" ht="21" customHeight="1">
      <c r="A82" s="279"/>
      <c r="B82" s="280"/>
      <c r="C82" s="279"/>
      <c r="D82" s="281" t="s">
        <v>253</v>
      </c>
      <c r="E82" s="284" t="s">
        <v>204</v>
      </c>
      <c r="F82" s="284" t="s">
        <v>294</v>
      </c>
      <c r="G82" s="279"/>
      <c r="H82" s="279"/>
      <c r="I82" s="279"/>
      <c r="J82" s="285">
        <f>$BK$82</f>
        <v>0</v>
      </c>
      <c r="K82" s="279"/>
      <c r="L82" s="42"/>
      <c r="M82" s="44"/>
      <c r="P82" s="45">
        <f>SUM($P$83:$P$99)</f>
        <v>0</v>
      </c>
      <c r="R82" s="45">
        <f>SUM($R$83:$R$99)</f>
        <v>0.27</v>
      </c>
      <c r="T82" s="46">
        <f>SUM($T$83:$T$99)</f>
        <v>0</v>
      </c>
      <c r="AR82" s="43" t="s">
        <v>204</v>
      </c>
      <c r="AT82" s="43" t="s">
        <v>253</v>
      </c>
      <c r="AU82" s="43" t="s">
        <v>204</v>
      </c>
      <c r="AY82" s="43" t="s">
        <v>293</v>
      </c>
      <c r="BK82" s="47">
        <f>SUM($BK$83:$BK$99)</f>
        <v>0</v>
      </c>
    </row>
    <row r="83" spans="1:65" s="6" customFormat="1" ht="15.75" customHeight="1">
      <c r="A83" s="160"/>
      <c r="B83" s="161"/>
      <c r="C83" s="286" t="s">
        <v>304</v>
      </c>
      <c r="D83" s="286" t="s">
        <v>295</v>
      </c>
      <c r="E83" s="287" t="s">
        <v>314</v>
      </c>
      <c r="F83" s="288" t="s">
        <v>315</v>
      </c>
      <c r="G83" s="289" t="s">
        <v>302</v>
      </c>
      <c r="H83" s="290">
        <v>1500</v>
      </c>
      <c r="I83" s="177"/>
      <c r="J83" s="291">
        <f>ROUND($I$83*$H$83,2)</f>
        <v>0</v>
      </c>
      <c r="K83" s="288" t="s">
        <v>297</v>
      </c>
      <c r="L83" s="10"/>
      <c r="M83" s="48"/>
      <c r="N83" s="49" t="s">
        <v>225</v>
      </c>
      <c r="P83" s="50">
        <f>$O$83*$H$83</f>
        <v>0</v>
      </c>
      <c r="Q83" s="50">
        <v>0</v>
      </c>
      <c r="R83" s="50">
        <f>$Q$83*$H$83</f>
        <v>0</v>
      </c>
      <c r="S83" s="50">
        <v>0</v>
      </c>
      <c r="T83" s="51">
        <f>$S$83*$H$83</f>
        <v>0</v>
      </c>
      <c r="AR83" s="34" t="s">
        <v>298</v>
      </c>
      <c r="AT83" s="34" t="s">
        <v>295</v>
      </c>
      <c r="AU83" s="34" t="s">
        <v>259</v>
      </c>
      <c r="AY83" s="6" t="s">
        <v>293</v>
      </c>
      <c r="BE83" s="52">
        <f>IF($N$83="základní",$J$83,0)</f>
        <v>0</v>
      </c>
      <c r="BF83" s="52">
        <f>IF($N$83="snížená",$J$83,0)</f>
        <v>0</v>
      </c>
      <c r="BG83" s="52">
        <f>IF($N$83="zákl. přenesená",$J$83,0)</f>
        <v>0</v>
      </c>
      <c r="BH83" s="52">
        <f>IF($N$83="sníž. přenesená",$J$83,0)</f>
        <v>0</v>
      </c>
      <c r="BI83" s="52">
        <f>IF($N$83="nulová",$J$83,0)</f>
        <v>0</v>
      </c>
      <c r="BJ83" s="34" t="s">
        <v>204</v>
      </c>
      <c r="BK83" s="52">
        <f>ROUND($I$83*$H$83,2)</f>
        <v>0</v>
      </c>
      <c r="BL83" s="34" t="s">
        <v>298</v>
      </c>
      <c r="BM83" s="34" t="s">
        <v>316</v>
      </c>
    </row>
    <row r="84" spans="1:47" s="6" customFormat="1" ht="27" customHeight="1">
      <c r="A84" s="160"/>
      <c r="B84" s="161"/>
      <c r="C84" s="160"/>
      <c r="D84" s="292" t="s">
        <v>299</v>
      </c>
      <c r="E84" s="160"/>
      <c r="F84" s="293" t="s">
        <v>317</v>
      </c>
      <c r="G84" s="160"/>
      <c r="H84" s="160"/>
      <c r="I84" s="160"/>
      <c r="J84" s="160"/>
      <c r="K84" s="160"/>
      <c r="L84" s="10"/>
      <c r="M84" s="16"/>
      <c r="T84" s="17"/>
      <c r="AT84" s="6" t="s">
        <v>299</v>
      </c>
      <c r="AU84" s="6" t="s">
        <v>259</v>
      </c>
    </row>
    <row r="85" spans="1:65" s="6" customFormat="1" ht="15.75" customHeight="1">
      <c r="A85" s="160"/>
      <c r="B85" s="161"/>
      <c r="C85" s="286" t="s">
        <v>303</v>
      </c>
      <c r="D85" s="286" t="s">
        <v>295</v>
      </c>
      <c r="E85" s="287" t="s">
        <v>318</v>
      </c>
      <c r="F85" s="288" t="s">
        <v>319</v>
      </c>
      <c r="G85" s="289" t="s">
        <v>302</v>
      </c>
      <c r="H85" s="290">
        <v>1500</v>
      </c>
      <c r="I85" s="177"/>
      <c r="J85" s="291">
        <f>ROUND($I$85*$H$85,2)</f>
        <v>0</v>
      </c>
      <c r="K85" s="288" t="s">
        <v>297</v>
      </c>
      <c r="L85" s="10"/>
      <c r="M85" s="48"/>
      <c r="N85" s="49" t="s">
        <v>225</v>
      </c>
      <c r="P85" s="50">
        <f>$O$85*$H$85</f>
        <v>0</v>
      </c>
      <c r="Q85" s="50">
        <v>0.00018</v>
      </c>
      <c r="R85" s="50">
        <f>$Q$85*$H$85</f>
        <v>0.27</v>
      </c>
      <c r="S85" s="50">
        <v>0</v>
      </c>
      <c r="T85" s="51">
        <f>$S$85*$H$85</f>
        <v>0</v>
      </c>
      <c r="W85" s="245"/>
      <c r="AR85" s="34" t="s">
        <v>298</v>
      </c>
      <c r="AT85" s="34" t="s">
        <v>295</v>
      </c>
      <c r="AU85" s="34" t="s">
        <v>259</v>
      </c>
      <c r="AY85" s="6" t="s">
        <v>293</v>
      </c>
      <c r="BE85" s="52">
        <f>IF($N$85="základní",$J$85,0)</f>
        <v>0</v>
      </c>
      <c r="BF85" s="52">
        <f>IF($N$85="snížená",$J$85,0)</f>
        <v>0</v>
      </c>
      <c r="BG85" s="52">
        <f>IF($N$85="zákl. přenesená",$J$85,0)</f>
        <v>0</v>
      </c>
      <c r="BH85" s="52">
        <f>IF($N$85="sníž. přenesená",$J$85,0)</f>
        <v>0</v>
      </c>
      <c r="BI85" s="52">
        <f>IF($N$85="nulová",$J$85,0)</f>
        <v>0</v>
      </c>
      <c r="BJ85" s="34" t="s">
        <v>204</v>
      </c>
      <c r="BK85" s="52">
        <f>ROUND($I$85*$H$85,2)</f>
        <v>0</v>
      </c>
      <c r="BL85" s="34" t="s">
        <v>298</v>
      </c>
      <c r="BM85" s="34" t="s">
        <v>320</v>
      </c>
    </row>
    <row r="86" spans="1:47" s="6" customFormat="1" ht="16.5" customHeight="1">
      <c r="A86" s="160"/>
      <c r="B86" s="161"/>
      <c r="C86" s="160"/>
      <c r="D86" s="292" t="s">
        <v>299</v>
      </c>
      <c r="E86" s="160"/>
      <c r="F86" s="293" t="s">
        <v>321</v>
      </c>
      <c r="G86" s="160"/>
      <c r="H86" s="160"/>
      <c r="I86" s="160"/>
      <c r="J86" s="160"/>
      <c r="K86" s="160"/>
      <c r="L86" s="10"/>
      <c r="M86" s="16"/>
      <c r="T86" s="17"/>
      <c r="AT86" s="6" t="s">
        <v>299</v>
      </c>
      <c r="AU86" s="6" t="s">
        <v>259</v>
      </c>
    </row>
    <row r="87" spans="1:65" s="6" customFormat="1" ht="15.75" customHeight="1">
      <c r="A87" s="160"/>
      <c r="B87" s="161"/>
      <c r="C87" s="286" t="s">
        <v>204</v>
      </c>
      <c r="D87" s="286" t="s">
        <v>295</v>
      </c>
      <c r="E87" s="287" t="s">
        <v>322</v>
      </c>
      <c r="F87" s="288" t="s">
        <v>323</v>
      </c>
      <c r="G87" s="289" t="s">
        <v>296</v>
      </c>
      <c r="H87" s="290">
        <v>2500</v>
      </c>
      <c r="I87" s="177"/>
      <c r="J87" s="291">
        <f>ROUND($I$87*$H$87,2)</f>
        <v>0</v>
      </c>
      <c r="K87" s="288" t="s">
        <v>297</v>
      </c>
      <c r="L87" s="10"/>
      <c r="M87" s="48"/>
      <c r="N87" s="49" t="s">
        <v>225</v>
      </c>
      <c r="P87" s="50">
        <f>$O$87*$H$87</f>
        <v>0</v>
      </c>
      <c r="Q87" s="50">
        <v>0</v>
      </c>
      <c r="R87" s="50">
        <f>$Q$87*$H$87</f>
        <v>0</v>
      </c>
      <c r="S87" s="50">
        <v>0</v>
      </c>
      <c r="T87" s="51">
        <f>$S$87*$H$87</f>
        <v>0</v>
      </c>
      <c r="AR87" s="34" t="s">
        <v>298</v>
      </c>
      <c r="AT87" s="34" t="s">
        <v>295</v>
      </c>
      <c r="AU87" s="34" t="s">
        <v>259</v>
      </c>
      <c r="AY87" s="6" t="s">
        <v>293</v>
      </c>
      <c r="BE87" s="52">
        <f>IF($N$87="základní",$J$87,0)</f>
        <v>0</v>
      </c>
      <c r="BF87" s="52">
        <f>IF($N$87="snížená",$J$87,0)</f>
        <v>0</v>
      </c>
      <c r="BG87" s="52">
        <f>IF($N$87="zákl. přenesená",$J$87,0)</f>
        <v>0</v>
      </c>
      <c r="BH87" s="52">
        <f>IF($N$87="sníž. přenesená",$J$87,0)</f>
        <v>0</v>
      </c>
      <c r="BI87" s="52">
        <f>IF($N$87="nulová",$J$87,0)</f>
        <v>0</v>
      </c>
      <c r="BJ87" s="34" t="s">
        <v>204</v>
      </c>
      <c r="BK87" s="52">
        <f>ROUND($I$87*$H$87,2)</f>
        <v>0</v>
      </c>
      <c r="BL87" s="34" t="s">
        <v>298</v>
      </c>
      <c r="BM87" s="34" t="s">
        <v>324</v>
      </c>
    </row>
    <row r="88" spans="1:47" s="6" customFormat="1" ht="27" customHeight="1">
      <c r="A88" s="160"/>
      <c r="B88" s="161"/>
      <c r="C88" s="160"/>
      <c r="D88" s="292" t="s">
        <v>299</v>
      </c>
      <c r="E88" s="160"/>
      <c r="F88" s="293" t="s">
        <v>325</v>
      </c>
      <c r="G88" s="160"/>
      <c r="H88" s="160"/>
      <c r="I88" s="160"/>
      <c r="J88" s="160"/>
      <c r="K88" s="160"/>
      <c r="L88" s="10"/>
      <c r="M88" s="16"/>
      <c r="T88" s="17"/>
      <c r="AT88" s="6" t="s">
        <v>299</v>
      </c>
      <c r="AU88" s="6" t="s">
        <v>259</v>
      </c>
    </row>
    <row r="89" spans="1:51" s="6" customFormat="1" ht="15.75" customHeight="1">
      <c r="A89" s="160"/>
      <c r="B89" s="294"/>
      <c r="C89" s="160"/>
      <c r="D89" s="295" t="s">
        <v>300</v>
      </c>
      <c r="E89" s="296"/>
      <c r="F89" s="297" t="s">
        <v>326</v>
      </c>
      <c r="G89" s="160"/>
      <c r="H89" s="296"/>
      <c r="I89" s="160"/>
      <c r="J89" s="160"/>
      <c r="K89" s="160"/>
      <c r="L89" s="57"/>
      <c r="M89" s="59"/>
      <c r="T89" s="60"/>
      <c r="AT89" s="58" t="s">
        <v>300</v>
      </c>
      <c r="AU89" s="58" t="s">
        <v>259</v>
      </c>
      <c r="AV89" s="58" t="s">
        <v>204</v>
      </c>
      <c r="AW89" s="58" t="s">
        <v>272</v>
      </c>
      <c r="AX89" s="58" t="s">
        <v>254</v>
      </c>
      <c r="AY89" s="58" t="s">
        <v>293</v>
      </c>
    </row>
    <row r="90" spans="1:51" s="6" customFormat="1" ht="15.75" customHeight="1">
      <c r="A90" s="160"/>
      <c r="B90" s="298"/>
      <c r="C90" s="160"/>
      <c r="D90" s="295" t="s">
        <v>300</v>
      </c>
      <c r="E90" s="299"/>
      <c r="F90" s="300" t="s">
        <v>327</v>
      </c>
      <c r="G90" s="160"/>
      <c r="H90" s="301">
        <v>2500</v>
      </c>
      <c r="I90" s="160"/>
      <c r="J90" s="160"/>
      <c r="K90" s="160"/>
      <c r="L90" s="53"/>
      <c r="M90" s="55"/>
      <c r="T90" s="56"/>
      <c r="AT90" s="54" t="s">
        <v>300</v>
      </c>
      <c r="AU90" s="54" t="s">
        <v>259</v>
      </c>
      <c r="AV90" s="54" t="s">
        <v>259</v>
      </c>
      <c r="AW90" s="54" t="s">
        <v>272</v>
      </c>
      <c r="AX90" s="54" t="s">
        <v>204</v>
      </c>
      <c r="AY90" s="54" t="s">
        <v>293</v>
      </c>
    </row>
    <row r="91" spans="1:65" s="6" customFormat="1" ht="15.75" customHeight="1">
      <c r="A91" s="160"/>
      <c r="B91" s="161"/>
      <c r="C91" s="286" t="s">
        <v>259</v>
      </c>
      <c r="D91" s="286" t="s">
        <v>295</v>
      </c>
      <c r="E91" s="287" t="s">
        <v>328</v>
      </c>
      <c r="F91" s="288" t="s">
        <v>329</v>
      </c>
      <c r="G91" s="289" t="s">
        <v>296</v>
      </c>
      <c r="H91" s="290">
        <v>2500</v>
      </c>
      <c r="I91" s="177"/>
      <c r="J91" s="291">
        <f>ROUND($I$91*$H$91,2)</f>
        <v>0</v>
      </c>
      <c r="K91" s="288" t="s">
        <v>297</v>
      </c>
      <c r="L91" s="10"/>
      <c r="M91" s="48"/>
      <c r="N91" s="49" t="s">
        <v>225</v>
      </c>
      <c r="P91" s="50">
        <f>$O$91*$H$91</f>
        <v>0</v>
      </c>
      <c r="Q91" s="50">
        <v>0</v>
      </c>
      <c r="R91" s="50">
        <f>$Q$91*$H$91</f>
        <v>0</v>
      </c>
      <c r="S91" s="50">
        <v>0</v>
      </c>
      <c r="T91" s="51">
        <f>$S$91*$H$91</f>
        <v>0</v>
      </c>
      <c r="AR91" s="34" t="s">
        <v>298</v>
      </c>
      <c r="AT91" s="34" t="s">
        <v>295</v>
      </c>
      <c r="AU91" s="34" t="s">
        <v>259</v>
      </c>
      <c r="AY91" s="6" t="s">
        <v>293</v>
      </c>
      <c r="BE91" s="52">
        <f>IF($N$91="základní",$J$91,0)</f>
        <v>0</v>
      </c>
      <c r="BF91" s="52">
        <f>IF($N$91="snížená",$J$91,0)</f>
        <v>0</v>
      </c>
      <c r="BG91" s="52">
        <f>IF($N$91="zákl. přenesená",$J$91,0)</f>
        <v>0</v>
      </c>
      <c r="BH91" s="52">
        <f>IF($N$91="sníž. přenesená",$J$91,0)</f>
        <v>0</v>
      </c>
      <c r="BI91" s="52">
        <f>IF($N$91="nulová",$J$91,0)</f>
        <v>0</v>
      </c>
      <c r="BJ91" s="34" t="s">
        <v>204</v>
      </c>
      <c r="BK91" s="52">
        <f>ROUND($I$91*$H$91,2)</f>
        <v>0</v>
      </c>
      <c r="BL91" s="34" t="s">
        <v>298</v>
      </c>
      <c r="BM91" s="34" t="s">
        <v>330</v>
      </c>
    </row>
    <row r="92" spans="1:47" s="6" customFormat="1" ht="27" customHeight="1">
      <c r="A92" s="160"/>
      <c r="B92" s="161"/>
      <c r="C92" s="160"/>
      <c r="D92" s="292" t="s">
        <v>299</v>
      </c>
      <c r="E92" s="160"/>
      <c r="F92" s="293" t="s">
        <v>331</v>
      </c>
      <c r="G92" s="160"/>
      <c r="H92" s="160"/>
      <c r="I92" s="160"/>
      <c r="J92" s="160"/>
      <c r="K92" s="160"/>
      <c r="L92" s="10"/>
      <c r="M92" s="16"/>
      <c r="T92" s="17"/>
      <c r="AT92" s="6" t="s">
        <v>299</v>
      </c>
      <c r="AU92" s="6" t="s">
        <v>259</v>
      </c>
    </row>
    <row r="93" spans="1:51" s="6" customFormat="1" ht="15.75" customHeight="1">
      <c r="A93" s="160"/>
      <c r="B93" s="298"/>
      <c r="C93" s="160"/>
      <c r="D93" s="295" t="s">
        <v>300</v>
      </c>
      <c r="E93" s="299"/>
      <c r="F93" s="300" t="s">
        <v>327</v>
      </c>
      <c r="G93" s="160"/>
      <c r="H93" s="301">
        <v>2500</v>
      </c>
      <c r="I93" s="160"/>
      <c r="J93" s="160"/>
      <c r="K93" s="160"/>
      <c r="L93" s="53"/>
      <c r="M93" s="55"/>
      <c r="T93" s="56"/>
      <c r="AT93" s="54" t="s">
        <v>300</v>
      </c>
      <c r="AU93" s="54" t="s">
        <v>259</v>
      </c>
      <c r="AV93" s="54" t="s">
        <v>259</v>
      </c>
      <c r="AW93" s="54" t="s">
        <v>272</v>
      </c>
      <c r="AX93" s="54" t="s">
        <v>204</v>
      </c>
      <c r="AY93" s="54" t="s">
        <v>293</v>
      </c>
    </row>
    <row r="94" spans="1:65" s="6" customFormat="1" ht="15.75" customHeight="1">
      <c r="A94" s="160"/>
      <c r="B94" s="161"/>
      <c r="C94" s="286" t="s">
        <v>301</v>
      </c>
      <c r="D94" s="286" t="s">
        <v>295</v>
      </c>
      <c r="E94" s="287" t="s">
        <v>332</v>
      </c>
      <c r="F94" s="288" t="s">
        <v>333</v>
      </c>
      <c r="G94" s="289" t="s">
        <v>296</v>
      </c>
      <c r="H94" s="290">
        <v>2500</v>
      </c>
      <c r="I94" s="177"/>
      <c r="J94" s="291">
        <f>ROUND($I$94*$H$94,2)</f>
        <v>0</v>
      </c>
      <c r="K94" s="288" t="s">
        <v>297</v>
      </c>
      <c r="L94" s="10"/>
      <c r="M94" s="48"/>
      <c r="N94" s="49" t="s">
        <v>225</v>
      </c>
      <c r="P94" s="50">
        <f>$O$94*$H$94</f>
        <v>0</v>
      </c>
      <c r="Q94" s="50">
        <v>0</v>
      </c>
      <c r="R94" s="50">
        <f>$Q$94*$H$94</f>
        <v>0</v>
      </c>
      <c r="S94" s="50">
        <v>0</v>
      </c>
      <c r="T94" s="51">
        <f>$S$94*$H$94</f>
        <v>0</v>
      </c>
      <c r="AR94" s="34" t="s">
        <v>298</v>
      </c>
      <c r="AT94" s="34" t="s">
        <v>295</v>
      </c>
      <c r="AU94" s="34" t="s">
        <v>259</v>
      </c>
      <c r="AY94" s="6" t="s">
        <v>293</v>
      </c>
      <c r="BE94" s="52">
        <f>IF($N$94="základní",$J$94,0)</f>
        <v>0</v>
      </c>
      <c r="BF94" s="52">
        <f>IF($N$94="snížená",$J$94,0)</f>
        <v>0</v>
      </c>
      <c r="BG94" s="52">
        <f>IF($N$94="zákl. přenesená",$J$94,0)</f>
        <v>0</v>
      </c>
      <c r="BH94" s="52">
        <f>IF($N$94="sníž. přenesená",$J$94,0)</f>
        <v>0</v>
      </c>
      <c r="BI94" s="52">
        <f>IF($N$94="nulová",$J$94,0)</f>
        <v>0</v>
      </c>
      <c r="BJ94" s="34" t="s">
        <v>204</v>
      </c>
      <c r="BK94" s="52">
        <f>ROUND($I$94*$H$94,2)</f>
        <v>0</v>
      </c>
      <c r="BL94" s="34" t="s">
        <v>298</v>
      </c>
      <c r="BM94" s="34" t="s">
        <v>334</v>
      </c>
    </row>
    <row r="95" spans="1:47" s="6" customFormat="1" ht="16.5" customHeight="1">
      <c r="A95" s="160"/>
      <c r="B95" s="161"/>
      <c r="C95" s="160"/>
      <c r="D95" s="292" t="s">
        <v>299</v>
      </c>
      <c r="E95" s="160"/>
      <c r="F95" s="293" t="s">
        <v>333</v>
      </c>
      <c r="G95" s="160"/>
      <c r="H95" s="160"/>
      <c r="I95" s="160"/>
      <c r="J95" s="160"/>
      <c r="K95" s="160"/>
      <c r="L95" s="10"/>
      <c r="M95" s="16"/>
      <c r="T95" s="17"/>
      <c r="AT95" s="6" t="s">
        <v>299</v>
      </c>
      <c r="AU95" s="6" t="s">
        <v>259</v>
      </c>
    </row>
    <row r="96" spans="1:65" s="6" customFormat="1" ht="15.75" customHeight="1">
      <c r="A96" s="160"/>
      <c r="B96" s="161"/>
      <c r="C96" s="286" t="s">
        <v>298</v>
      </c>
      <c r="D96" s="286" t="s">
        <v>295</v>
      </c>
      <c r="E96" s="287" t="s">
        <v>335</v>
      </c>
      <c r="F96" s="288" t="s">
        <v>336</v>
      </c>
      <c r="G96" s="289" t="s">
        <v>310</v>
      </c>
      <c r="H96" s="290">
        <v>1275</v>
      </c>
      <c r="I96" s="177"/>
      <c r="J96" s="291">
        <f>ROUND($I$96*$H$96,2)</f>
        <v>0</v>
      </c>
      <c r="K96" s="288" t="s">
        <v>297</v>
      </c>
      <c r="L96" s="10"/>
      <c r="M96" s="48"/>
      <c r="N96" s="49" t="s">
        <v>225</v>
      </c>
      <c r="P96" s="50">
        <f>$O$96*$H$96</f>
        <v>0</v>
      </c>
      <c r="Q96" s="50">
        <v>0</v>
      </c>
      <c r="R96" s="50">
        <f>$Q$96*$H$96</f>
        <v>0</v>
      </c>
      <c r="S96" s="50">
        <v>0</v>
      </c>
      <c r="T96" s="51">
        <f>$S$96*$H$96</f>
        <v>0</v>
      </c>
      <c r="AR96" s="34" t="s">
        <v>298</v>
      </c>
      <c r="AT96" s="34" t="s">
        <v>295</v>
      </c>
      <c r="AU96" s="34" t="s">
        <v>259</v>
      </c>
      <c r="AY96" s="6" t="s">
        <v>293</v>
      </c>
      <c r="BE96" s="52">
        <f>IF($N$96="základní",$J$96,0)</f>
        <v>0</v>
      </c>
      <c r="BF96" s="52">
        <f>IF($N$96="snížená",$J$96,0)</f>
        <v>0</v>
      </c>
      <c r="BG96" s="52">
        <f>IF($N$96="zákl. přenesená",$J$96,0)</f>
        <v>0</v>
      </c>
      <c r="BH96" s="52">
        <f>IF($N$96="sníž. přenesená",$J$96,0)</f>
        <v>0</v>
      </c>
      <c r="BI96" s="52">
        <f>IF($N$96="nulová",$J$96,0)</f>
        <v>0</v>
      </c>
      <c r="BJ96" s="34" t="s">
        <v>204</v>
      </c>
      <c r="BK96" s="52">
        <f>ROUND($I$96*$H$96,2)</f>
        <v>0</v>
      </c>
      <c r="BL96" s="34" t="s">
        <v>298</v>
      </c>
      <c r="BM96" s="34" t="s">
        <v>337</v>
      </c>
    </row>
    <row r="97" spans="1:47" s="6" customFormat="1" ht="16.5" customHeight="1">
      <c r="A97" s="160"/>
      <c r="B97" s="161"/>
      <c r="C97" s="160"/>
      <c r="D97" s="292" t="s">
        <v>299</v>
      </c>
      <c r="E97" s="160"/>
      <c r="F97" s="293" t="s">
        <v>338</v>
      </c>
      <c r="G97" s="160"/>
      <c r="H97" s="160"/>
      <c r="I97" s="160"/>
      <c r="J97" s="160"/>
      <c r="K97" s="160"/>
      <c r="L97" s="10"/>
      <c r="M97" s="16"/>
      <c r="T97" s="17"/>
      <c r="AT97" s="6" t="s">
        <v>299</v>
      </c>
      <c r="AU97" s="6" t="s">
        <v>259</v>
      </c>
    </row>
    <row r="98" spans="1:51" s="6" customFormat="1" ht="15.75" customHeight="1">
      <c r="A98" s="160"/>
      <c r="B98" s="294"/>
      <c r="C98" s="160"/>
      <c r="D98" s="295" t="s">
        <v>300</v>
      </c>
      <c r="E98" s="296"/>
      <c r="F98" s="297" t="s">
        <v>339</v>
      </c>
      <c r="G98" s="160"/>
      <c r="H98" s="296"/>
      <c r="I98" s="160"/>
      <c r="J98" s="160"/>
      <c r="K98" s="160"/>
      <c r="L98" s="57"/>
      <c r="M98" s="59"/>
      <c r="T98" s="60"/>
      <c r="AT98" s="58" t="s">
        <v>300</v>
      </c>
      <c r="AU98" s="58" t="s">
        <v>259</v>
      </c>
      <c r="AV98" s="58" t="s">
        <v>204</v>
      </c>
      <c r="AW98" s="58" t="s">
        <v>272</v>
      </c>
      <c r="AX98" s="58" t="s">
        <v>254</v>
      </c>
      <c r="AY98" s="58" t="s">
        <v>293</v>
      </c>
    </row>
    <row r="99" spans="1:51" s="6" customFormat="1" ht="15.75" customHeight="1">
      <c r="A99" s="160"/>
      <c r="B99" s="298"/>
      <c r="C99" s="160"/>
      <c r="D99" s="295" t="s">
        <v>300</v>
      </c>
      <c r="E99" s="299"/>
      <c r="F99" s="300" t="s">
        <v>340</v>
      </c>
      <c r="G99" s="160"/>
      <c r="H99" s="301">
        <v>1275</v>
      </c>
      <c r="I99" s="160"/>
      <c r="J99" s="160"/>
      <c r="K99" s="160"/>
      <c r="L99" s="53"/>
      <c r="M99" s="55"/>
      <c r="T99" s="56"/>
      <c r="AT99" s="54" t="s">
        <v>300</v>
      </c>
      <c r="AU99" s="54" t="s">
        <v>259</v>
      </c>
      <c r="AV99" s="54" t="s">
        <v>259</v>
      </c>
      <c r="AW99" s="54" t="s">
        <v>272</v>
      </c>
      <c r="AX99" s="54" t="s">
        <v>204</v>
      </c>
      <c r="AY99" s="54" t="s">
        <v>293</v>
      </c>
    </row>
    <row r="100" spans="1:63" s="41" customFormat="1" ht="30.75" customHeight="1">
      <c r="A100" s="279"/>
      <c r="B100" s="280"/>
      <c r="C100" s="279"/>
      <c r="D100" s="281" t="s">
        <v>253</v>
      </c>
      <c r="E100" s="284" t="s">
        <v>307</v>
      </c>
      <c r="F100" s="284" t="s">
        <v>308</v>
      </c>
      <c r="G100" s="279"/>
      <c r="H100" s="279"/>
      <c r="I100" s="279"/>
      <c r="J100" s="285">
        <f>$BK$100</f>
        <v>0</v>
      </c>
      <c r="K100" s="279"/>
      <c r="L100" s="42"/>
      <c r="M100" s="44"/>
      <c r="P100" s="45">
        <f>SUM($P$101:$P$102)</f>
        <v>0</v>
      </c>
      <c r="R100" s="45">
        <f>SUM($R$101:$R$102)</f>
        <v>0</v>
      </c>
      <c r="T100" s="46">
        <f>SUM($T$101:$T$102)</f>
        <v>0</v>
      </c>
      <c r="AR100" s="43" t="s">
        <v>204</v>
      </c>
      <c r="AT100" s="43" t="s">
        <v>253</v>
      </c>
      <c r="AU100" s="43" t="s">
        <v>204</v>
      </c>
      <c r="AY100" s="43" t="s">
        <v>293</v>
      </c>
      <c r="BK100" s="47">
        <f>SUM($BK$101:$BK$102)</f>
        <v>0</v>
      </c>
    </row>
    <row r="101" spans="1:65" s="6" customFormat="1" ht="15.75" customHeight="1">
      <c r="A101" s="160"/>
      <c r="B101" s="161"/>
      <c r="C101" s="286" t="s">
        <v>306</v>
      </c>
      <c r="D101" s="286" t="s">
        <v>295</v>
      </c>
      <c r="E101" s="287" t="s">
        <v>341</v>
      </c>
      <c r="F101" s="288" t="s">
        <v>342</v>
      </c>
      <c r="G101" s="289" t="s">
        <v>310</v>
      </c>
      <c r="H101" s="290">
        <v>0.27</v>
      </c>
      <c r="I101" s="177"/>
      <c r="J101" s="291">
        <f>ROUND($I$101*$H$101,2)</f>
        <v>0</v>
      </c>
      <c r="K101" s="288" t="s">
        <v>297</v>
      </c>
      <c r="L101" s="10"/>
      <c r="M101" s="48"/>
      <c r="N101" s="49" t="s">
        <v>225</v>
      </c>
      <c r="P101" s="50">
        <f>$O$101*$H$101</f>
        <v>0</v>
      </c>
      <c r="Q101" s="50">
        <v>0</v>
      </c>
      <c r="R101" s="50">
        <f>$Q$101*$H$101</f>
        <v>0</v>
      </c>
      <c r="S101" s="50">
        <v>0</v>
      </c>
      <c r="T101" s="51">
        <f>$S$101*$H$101</f>
        <v>0</v>
      </c>
      <c r="AR101" s="34" t="s">
        <v>298</v>
      </c>
      <c r="AT101" s="34" t="s">
        <v>295</v>
      </c>
      <c r="AU101" s="34" t="s">
        <v>259</v>
      </c>
      <c r="AY101" s="6" t="s">
        <v>293</v>
      </c>
      <c r="BE101" s="52">
        <f>IF($N$101="základní",$J$101,0)</f>
        <v>0</v>
      </c>
      <c r="BF101" s="52">
        <f>IF($N$101="snížená",$J$101,0)</f>
        <v>0</v>
      </c>
      <c r="BG101" s="52">
        <f>IF($N$101="zákl. přenesená",$J$101,0)</f>
        <v>0</v>
      </c>
      <c r="BH101" s="52">
        <f>IF($N$101="sníž. přenesená",$J$101,0)</f>
        <v>0</v>
      </c>
      <c r="BI101" s="52">
        <f>IF($N$101="nulová",$J$101,0)</f>
        <v>0</v>
      </c>
      <c r="BJ101" s="34" t="s">
        <v>204</v>
      </c>
      <c r="BK101" s="52">
        <f>ROUND($I$101*$H$101,2)</f>
        <v>0</v>
      </c>
      <c r="BL101" s="34" t="s">
        <v>298</v>
      </c>
      <c r="BM101" s="34" t="s">
        <v>343</v>
      </c>
    </row>
    <row r="102" spans="1:47" s="6" customFormat="1" ht="16.5" customHeight="1">
      <c r="A102" s="160"/>
      <c r="B102" s="161"/>
      <c r="C102" s="160"/>
      <c r="D102" s="292" t="s">
        <v>299</v>
      </c>
      <c r="E102" s="160"/>
      <c r="F102" s="293" t="s">
        <v>344</v>
      </c>
      <c r="G102" s="160"/>
      <c r="H102" s="160"/>
      <c r="I102" s="160"/>
      <c r="J102" s="160"/>
      <c r="K102" s="160"/>
      <c r="L102" s="10"/>
      <c r="M102" s="16"/>
      <c r="T102" s="17"/>
      <c r="AT102" s="6" t="s">
        <v>299</v>
      </c>
      <c r="AU102" s="6" t="s">
        <v>259</v>
      </c>
    </row>
    <row r="103" spans="1:63" s="41" customFormat="1" ht="30.75" customHeight="1">
      <c r="A103" s="279"/>
      <c r="B103" s="280"/>
      <c r="C103" s="279"/>
      <c r="D103" s="281" t="s">
        <v>253</v>
      </c>
      <c r="E103" s="284" t="s">
        <v>345</v>
      </c>
      <c r="F103" s="284" t="s">
        <v>346</v>
      </c>
      <c r="G103" s="279"/>
      <c r="H103" s="279"/>
      <c r="I103" s="279"/>
      <c r="J103" s="285">
        <f>$BK$103</f>
        <v>0</v>
      </c>
      <c r="K103" s="279"/>
      <c r="L103" s="42"/>
      <c r="M103" s="44"/>
      <c r="P103" s="45">
        <f>SUM($P$104:$P$124)</f>
        <v>0</v>
      </c>
      <c r="R103" s="45">
        <f>SUM($R$104:$R$124)</f>
        <v>0</v>
      </c>
      <c r="T103" s="46">
        <f>SUM($T$104:$T$124)</f>
        <v>0</v>
      </c>
      <c r="AR103" s="43" t="s">
        <v>204</v>
      </c>
      <c r="AT103" s="43" t="s">
        <v>253</v>
      </c>
      <c r="AU103" s="43" t="s">
        <v>204</v>
      </c>
      <c r="AY103" s="43" t="s">
        <v>293</v>
      </c>
      <c r="BK103" s="47">
        <f>SUM($BK$104:$BK$124)</f>
        <v>0</v>
      </c>
    </row>
    <row r="104" spans="1:65" s="6" customFormat="1" ht="15.75" customHeight="1">
      <c r="A104" s="160"/>
      <c r="B104" s="161"/>
      <c r="C104" s="286" t="s">
        <v>305</v>
      </c>
      <c r="D104" s="286" t="s">
        <v>295</v>
      </c>
      <c r="E104" s="287" t="s">
        <v>347</v>
      </c>
      <c r="F104" s="288" t="s">
        <v>348</v>
      </c>
      <c r="G104" s="289" t="s">
        <v>310</v>
      </c>
      <c r="H104" s="290">
        <v>1275</v>
      </c>
      <c r="I104" s="177"/>
      <c r="J104" s="291">
        <f>ROUND($I$104*$H$104,2)</f>
        <v>0</v>
      </c>
      <c r="K104" s="288" t="s">
        <v>297</v>
      </c>
      <c r="L104" s="10"/>
      <c r="M104" s="48"/>
      <c r="N104" s="49" t="s">
        <v>225</v>
      </c>
      <c r="P104" s="50">
        <f>$O$104*$H$104</f>
        <v>0</v>
      </c>
      <c r="Q104" s="50">
        <v>0</v>
      </c>
      <c r="R104" s="50">
        <f>$Q$104*$H$104</f>
        <v>0</v>
      </c>
      <c r="S104" s="50">
        <v>0</v>
      </c>
      <c r="T104" s="51">
        <f>$S$104*$H$104</f>
        <v>0</v>
      </c>
      <c r="AR104" s="34" t="s">
        <v>298</v>
      </c>
      <c r="AT104" s="34" t="s">
        <v>295</v>
      </c>
      <c r="AU104" s="34" t="s">
        <v>259</v>
      </c>
      <c r="AY104" s="6" t="s">
        <v>293</v>
      </c>
      <c r="BE104" s="52">
        <f>IF($N$104="základní",$J$104,0)</f>
        <v>0</v>
      </c>
      <c r="BF104" s="52">
        <f>IF($N$104="snížená",$J$104,0)</f>
        <v>0</v>
      </c>
      <c r="BG104" s="52">
        <f>IF($N$104="zákl. přenesená",$J$104,0)</f>
        <v>0</v>
      </c>
      <c r="BH104" s="52">
        <f>IF($N$104="sníž. přenesená",$J$104,0)</f>
        <v>0</v>
      </c>
      <c r="BI104" s="52">
        <f>IF($N$104="nulová",$J$104,0)</f>
        <v>0</v>
      </c>
      <c r="BJ104" s="34" t="s">
        <v>204</v>
      </c>
      <c r="BK104" s="52">
        <f>ROUND($I$104*$H$104,2)</f>
        <v>0</v>
      </c>
      <c r="BL104" s="34" t="s">
        <v>298</v>
      </c>
      <c r="BM104" s="34" t="s">
        <v>349</v>
      </c>
    </row>
    <row r="105" spans="1:47" s="6" customFormat="1" ht="16.5" customHeight="1">
      <c r="A105" s="160"/>
      <c r="B105" s="161"/>
      <c r="C105" s="160"/>
      <c r="D105" s="292" t="s">
        <v>299</v>
      </c>
      <c r="E105" s="160"/>
      <c r="F105" s="293" t="s">
        <v>350</v>
      </c>
      <c r="G105" s="160"/>
      <c r="H105" s="160"/>
      <c r="I105" s="160"/>
      <c r="J105" s="160"/>
      <c r="K105" s="160"/>
      <c r="L105" s="10"/>
      <c r="M105" s="16"/>
      <c r="T105" s="17"/>
      <c r="AT105" s="6" t="s">
        <v>299</v>
      </c>
      <c r="AU105" s="6" t="s">
        <v>259</v>
      </c>
    </row>
    <row r="106" spans="1:51" s="6" customFormat="1" ht="15.75" customHeight="1">
      <c r="A106" s="160"/>
      <c r="B106" s="298"/>
      <c r="C106" s="160"/>
      <c r="D106" s="295" t="s">
        <v>300</v>
      </c>
      <c r="E106" s="299"/>
      <c r="F106" s="300" t="s">
        <v>351</v>
      </c>
      <c r="G106" s="160"/>
      <c r="H106" s="301">
        <v>1275</v>
      </c>
      <c r="I106" s="160"/>
      <c r="J106" s="160"/>
      <c r="K106" s="160"/>
      <c r="L106" s="53"/>
      <c r="M106" s="55"/>
      <c r="T106" s="56"/>
      <c r="AT106" s="54" t="s">
        <v>300</v>
      </c>
      <c r="AU106" s="54" t="s">
        <v>259</v>
      </c>
      <c r="AV106" s="54" t="s">
        <v>259</v>
      </c>
      <c r="AW106" s="54" t="s">
        <v>272</v>
      </c>
      <c r="AX106" s="54" t="s">
        <v>204</v>
      </c>
      <c r="AY106" s="54" t="s">
        <v>293</v>
      </c>
    </row>
    <row r="107" spans="1:65" s="6" customFormat="1" ht="15.75" customHeight="1">
      <c r="A107" s="160"/>
      <c r="B107" s="161"/>
      <c r="C107" s="286" t="s">
        <v>309</v>
      </c>
      <c r="D107" s="286" t="s">
        <v>295</v>
      </c>
      <c r="E107" s="287" t="s">
        <v>352</v>
      </c>
      <c r="F107" s="288" t="s">
        <v>353</v>
      </c>
      <c r="G107" s="289" t="s">
        <v>310</v>
      </c>
      <c r="H107" s="290">
        <v>850</v>
      </c>
      <c r="I107" s="177"/>
      <c r="J107" s="291">
        <f>ROUND($I$107*$H$107,2)</f>
        <v>0</v>
      </c>
      <c r="K107" s="288" t="s">
        <v>297</v>
      </c>
      <c r="L107" s="10"/>
      <c r="M107" s="48"/>
      <c r="N107" s="49" t="s">
        <v>225</v>
      </c>
      <c r="P107" s="50">
        <f>$O$107*$H$107</f>
        <v>0</v>
      </c>
      <c r="Q107" s="50">
        <v>0</v>
      </c>
      <c r="R107" s="50">
        <f>$Q$107*$H$107</f>
        <v>0</v>
      </c>
      <c r="S107" s="50">
        <v>0</v>
      </c>
      <c r="T107" s="51">
        <f>$S$107*$H$107</f>
        <v>0</v>
      </c>
      <c r="AR107" s="34" t="s">
        <v>298</v>
      </c>
      <c r="AT107" s="34" t="s">
        <v>295</v>
      </c>
      <c r="AU107" s="34" t="s">
        <v>259</v>
      </c>
      <c r="AY107" s="6" t="s">
        <v>293</v>
      </c>
      <c r="BE107" s="52">
        <f>IF($N$107="základní",$J$107,0)</f>
        <v>0</v>
      </c>
      <c r="BF107" s="52">
        <f>IF($N$107="snížená",$J$107,0)</f>
        <v>0</v>
      </c>
      <c r="BG107" s="52">
        <f>IF($N$107="zákl. přenesená",$J$107,0)</f>
        <v>0</v>
      </c>
      <c r="BH107" s="52">
        <f>IF($N$107="sníž. přenesená",$J$107,0)</f>
        <v>0</v>
      </c>
      <c r="BI107" s="52">
        <f>IF($N$107="nulová",$J$107,0)</f>
        <v>0</v>
      </c>
      <c r="BJ107" s="34" t="s">
        <v>204</v>
      </c>
      <c r="BK107" s="52">
        <f>ROUND($I$107*$H$107,2)</f>
        <v>0</v>
      </c>
      <c r="BL107" s="34" t="s">
        <v>298</v>
      </c>
      <c r="BM107" s="34" t="s">
        <v>354</v>
      </c>
    </row>
    <row r="108" spans="1:47" s="6" customFormat="1" ht="16.5" customHeight="1">
      <c r="A108" s="160"/>
      <c r="B108" s="161"/>
      <c r="C108" s="160"/>
      <c r="D108" s="292" t="s">
        <v>299</v>
      </c>
      <c r="E108" s="160"/>
      <c r="F108" s="293" t="s">
        <v>355</v>
      </c>
      <c r="G108" s="160"/>
      <c r="H108" s="160"/>
      <c r="I108" s="160"/>
      <c r="J108" s="160"/>
      <c r="K108" s="160"/>
      <c r="L108" s="10"/>
      <c r="M108" s="16"/>
      <c r="T108" s="17"/>
      <c r="AT108" s="6" t="s">
        <v>299</v>
      </c>
      <c r="AU108" s="6" t="s">
        <v>259</v>
      </c>
    </row>
    <row r="109" spans="1:51" s="6" customFormat="1" ht="15.75" customHeight="1">
      <c r="A109" s="160"/>
      <c r="B109" s="298"/>
      <c r="C109" s="160"/>
      <c r="D109" s="295" t="s">
        <v>300</v>
      </c>
      <c r="E109" s="299"/>
      <c r="F109" s="300" t="s">
        <v>356</v>
      </c>
      <c r="G109" s="160"/>
      <c r="H109" s="301">
        <v>850</v>
      </c>
      <c r="I109" s="160"/>
      <c r="J109" s="160"/>
      <c r="K109" s="160"/>
      <c r="L109" s="53"/>
      <c r="M109" s="55"/>
      <c r="T109" s="56"/>
      <c r="AT109" s="54" t="s">
        <v>300</v>
      </c>
      <c r="AU109" s="54" t="s">
        <v>259</v>
      </c>
      <c r="AV109" s="54" t="s">
        <v>259</v>
      </c>
      <c r="AW109" s="54" t="s">
        <v>272</v>
      </c>
      <c r="AX109" s="54" t="s">
        <v>204</v>
      </c>
      <c r="AY109" s="54" t="s">
        <v>293</v>
      </c>
    </row>
    <row r="110" spans="1:65" s="6" customFormat="1" ht="15.75" customHeight="1">
      <c r="A110" s="160"/>
      <c r="B110" s="161"/>
      <c r="C110" s="286" t="s">
        <v>209</v>
      </c>
      <c r="D110" s="286" t="s">
        <v>295</v>
      </c>
      <c r="E110" s="287" t="s">
        <v>357</v>
      </c>
      <c r="F110" s="288" t="s">
        <v>358</v>
      </c>
      <c r="G110" s="289" t="s">
        <v>310</v>
      </c>
      <c r="H110" s="290">
        <v>106.25</v>
      </c>
      <c r="I110" s="177"/>
      <c r="J110" s="291">
        <f>ROUND($I$110*$H$110,2)</f>
        <v>0</v>
      </c>
      <c r="K110" s="288" t="s">
        <v>297</v>
      </c>
      <c r="L110" s="10"/>
      <c r="M110" s="48"/>
      <c r="N110" s="49" t="s">
        <v>225</v>
      </c>
      <c r="P110" s="50">
        <f>$O$110*$H$110</f>
        <v>0</v>
      </c>
      <c r="Q110" s="50">
        <v>0</v>
      </c>
      <c r="R110" s="50">
        <f>$Q$110*$H$110</f>
        <v>0</v>
      </c>
      <c r="S110" s="50">
        <v>0</v>
      </c>
      <c r="T110" s="51">
        <f>$S$110*$H$110</f>
        <v>0</v>
      </c>
      <c r="AR110" s="34" t="s">
        <v>298</v>
      </c>
      <c r="AT110" s="34" t="s">
        <v>295</v>
      </c>
      <c r="AU110" s="34" t="s">
        <v>259</v>
      </c>
      <c r="AY110" s="6" t="s">
        <v>293</v>
      </c>
      <c r="BE110" s="52">
        <f>IF($N$110="základní",$J$110,0)</f>
        <v>0</v>
      </c>
      <c r="BF110" s="52">
        <f>IF($N$110="snížená",$J$110,0)</f>
        <v>0</v>
      </c>
      <c r="BG110" s="52">
        <f>IF($N$110="zákl. přenesená",$J$110,0)</f>
        <v>0</v>
      </c>
      <c r="BH110" s="52">
        <f>IF($N$110="sníž. přenesená",$J$110,0)</f>
        <v>0</v>
      </c>
      <c r="BI110" s="52">
        <f>IF($N$110="nulová",$J$110,0)</f>
        <v>0</v>
      </c>
      <c r="BJ110" s="34" t="s">
        <v>204</v>
      </c>
      <c r="BK110" s="52">
        <f>ROUND($I$110*$H$110,2)</f>
        <v>0</v>
      </c>
      <c r="BL110" s="34" t="s">
        <v>298</v>
      </c>
      <c r="BM110" s="34" t="s">
        <v>359</v>
      </c>
    </row>
    <row r="111" spans="1:47" s="6" customFormat="1" ht="16.5" customHeight="1">
      <c r="A111" s="160"/>
      <c r="B111" s="161"/>
      <c r="C111" s="160"/>
      <c r="D111" s="292" t="s">
        <v>299</v>
      </c>
      <c r="E111" s="160"/>
      <c r="F111" s="293" t="s">
        <v>360</v>
      </c>
      <c r="G111" s="160"/>
      <c r="H111" s="160"/>
      <c r="I111" s="160"/>
      <c r="J111" s="160"/>
      <c r="K111" s="160"/>
      <c r="L111" s="10"/>
      <c r="M111" s="16"/>
      <c r="T111" s="17"/>
      <c r="AT111" s="6" t="s">
        <v>299</v>
      </c>
      <c r="AU111" s="6" t="s">
        <v>259</v>
      </c>
    </row>
    <row r="112" spans="1:51" s="6" customFormat="1" ht="15.75" customHeight="1">
      <c r="A112" s="160"/>
      <c r="B112" s="298"/>
      <c r="C112" s="160"/>
      <c r="D112" s="295" t="s">
        <v>300</v>
      </c>
      <c r="E112" s="299"/>
      <c r="F112" s="300" t="s">
        <v>361</v>
      </c>
      <c r="G112" s="160"/>
      <c r="H112" s="301">
        <v>106.25</v>
      </c>
      <c r="I112" s="160"/>
      <c r="J112" s="160"/>
      <c r="K112" s="160"/>
      <c r="L112" s="53"/>
      <c r="M112" s="55"/>
      <c r="T112" s="56"/>
      <c r="AT112" s="54" t="s">
        <v>300</v>
      </c>
      <c r="AU112" s="54" t="s">
        <v>259</v>
      </c>
      <c r="AV112" s="54" t="s">
        <v>259</v>
      </c>
      <c r="AW112" s="54" t="s">
        <v>272</v>
      </c>
      <c r="AX112" s="54" t="s">
        <v>204</v>
      </c>
      <c r="AY112" s="54" t="s">
        <v>293</v>
      </c>
    </row>
    <row r="113" spans="1:65" s="6" customFormat="1" ht="15.75" customHeight="1">
      <c r="A113" s="160"/>
      <c r="B113" s="161"/>
      <c r="C113" s="286" t="s">
        <v>362</v>
      </c>
      <c r="D113" s="286" t="s">
        <v>295</v>
      </c>
      <c r="E113" s="287" t="s">
        <v>363</v>
      </c>
      <c r="F113" s="288" t="s">
        <v>364</v>
      </c>
      <c r="G113" s="289" t="s">
        <v>310</v>
      </c>
      <c r="H113" s="290">
        <v>106.25</v>
      </c>
      <c r="I113" s="177"/>
      <c r="J113" s="291">
        <f>ROUND($I$113*$H$113,2)</f>
        <v>0</v>
      </c>
      <c r="K113" s="288" t="s">
        <v>297</v>
      </c>
      <c r="L113" s="10"/>
      <c r="M113" s="48"/>
      <c r="N113" s="49" t="s">
        <v>225</v>
      </c>
      <c r="P113" s="50">
        <f>$O$113*$H$113</f>
        <v>0</v>
      </c>
      <c r="Q113" s="50">
        <v>0</v>
      </c>
      <c r="R113" s="50">
        <f>$Q$113*$H$113</f>
        <v>0</v>
      </c>
      <c r="S113" s="50">
        <v>0</v>
      </c>
      <c r="T113" s="51">
        <f>$S$113*$H$113</f>
        <v>0</v>
      </c>
      <c r="AR113" s="34" t="s">
        <v>298</v>
      </c>
      <c r="AT113" s="34" t="s">
        <v>295</v>
      </c>
      <c r="AU113" s="34" t="s">
        <v>259</v>
      </c>
      <c r="AY113" s="6" t="s">
        <v>293</v>
      </c>
      <c r="BE113" s="52">
        <f>IF($N$113="základní",$J$113,0)</f>
        <v>0</v>
      </c>
      <c r="BF113" s="52">
        <f>IF($N$113="snížená",$J$113,0)</f>
        <v>0</v>
      </c>
      <c r="BG113" s="52">
        <f>IF($N$113="zákl. přenesená",$J$113,0)</f>
        <v>0</v>
      </c>
      <c r="BH113" s="52">
        <f>IF($N$113="sníž. přenesená",$J$113,0)</f>
        <v>0</v>
      </c>
      <c r="BI113" s="52">
        <f>IF($N$113="nulová",$J$113,0)</f>
        <v>0</v>
      </c>
      <c r="BJ113" s="34" t="s">
        <v>204</v>
      </c>
      <c r="BK113" s="52">
        <f>ROUND($I$113*$H$113,2)</f>
        <v>0</v>
      </c>
      <c r="BL113" s="34" t="s">
        <v>298</v>
      </c>
      <c r="BM113" s="34" t="s">
        <v>365</v>
      </c>
    </row>
    <row r="114" spans="1:47" s="6" customFormat="1" ht="16.5" customHeight="1">
      <c r="A114" s="160"/>
      <c r="B114" s="161"/>
      <c r="C114" s="160"/>
      <c r="D114" s="292" t="s">
        <v>299</v>
      </c>
      <c r="E114" s="160"/>
      <c r="F114" s="293" t="s">
        <v>366</v>
      </c>
      <c r="G114" s="160"/>
      <c r="H114" s="160"/>
      <c r="I114" s="160"/>
      <c r="J114" s="160"/>
      <c r="K114" s="160"/>
      <c r="L114" s="10"/>
      <c r="M114" s="16"/>
      <c r="T114" s="17"/>
      <c r="AT114" s="6" t="s">
        <v>299</v>
      </c>
      <c r="AU114" s="6" t="s">
        <v>259</v>
      </c>
    </row>
    <row r="115" spans="1:51" s="6" customFormat="1" ht="15.75" customHeight="1">
      <c r="A115" s="160"/>
      <c r="B115" s="298"/>
      <c r="C115" s="160"/>
      <c r="D115" s="295" t="s">
        <v>300</v>
      </c>
      <c r="E115" s="299"/>
      <c r="F115" s="300" t="s">
        <v>361</v>
      </c>
      <c r="G115" s="160"/>
      <c r="H115" s="301">
        <v>106.25</v>
      </c>
      <c r="I115" s="160"/>
      <c r="J115" s="160"/>
      <c r="K115" s="160"/>
      <c r="L115" s="53"/>
      <c r="M115" s="55"/>
      <c r="T115" s="56"/>
      <c r="AT115" s="54" t="s">
        <v>300</v>
      </c>
      <c r="AU115" s="54" t="s">
        <v>259</v>
      </c>
      <c r="AV115" s="54" t="s">
        <v>259</v>
      </c>
      <c r="AW115" s="54" t="s">
        <v>272</v>
      </c>
      <c r="AX115" s="54" t="s">
        <v>204</v>
      </c>
      <c r="AY115" s="54" t="s">
        <v>293</v>
      </c>
    </row>
    <row r="116" spans="1:65" s="6" customFormat="1" ht="15.75" customHeight="1">
      <c r="A116" s="160"/>
      <c r="B116" s="161"/>
      <c r="C116" s="286" t="s">
        <v>367</v>
      </c>
      <c r="D116" s="286" t="s">
        <v>295</v>
      </c>
      <c r="E116" s="287" t="s">
        <v>368</v>
      </c>
      <c r="F116" s="288" t="s">
        <v>369</v>
      </c>
      <c r="G116" s="289" t="s">
        <v>310</v>
      </c>
      <c r="H116" s="290">
        <v>191.25</v>
      </c>
      <c r="I116" s="177"/>
      <c r="J116" s="291">
        <f>ROUND($I$116*$H$116,2)</f>
        <v>0</v>
      </c>
      <c r="K116" s="288" t="s">
        <v>297</v>
      </c>
      <c r="L116" s="10"/>
      <c r="M116" s="48"/>
      <c r="N116" s="49" t="s">
        <v>225</v>
      </c>
      <c r="P116" s="50">
        <f>$O$116*$H$116</f>
        <v>0</v>
      </c>
      <c r="Q116" s="50">
        <v>0</v>
      </c>
      <c r="R116" s="50">
        <f>$Q$116*$H$116</f>
        <v>0</v>
      </c>
      <c r="S116" s="50">
        <v>0</v>
      </c>
      <c r="T116" s="51">
        <f>$S$116*$H$116</f>
        <v>0</v>
      </c>
      <c r="AR116" s="34" t="s">
        <v>298</v>
      </c>
      <c r="AT116" s="34" t="s">
        <v>295</v>
      </c>
      <c r="AU116" s="34" t="s">
        <v>259</v>
      </c>
      <c r="AY116" s="6" t="s">
        <v>293</v>
      </c>
      <c r="BE116" s="52">
        <f>IF($N$116="základní",$J$116,0)</f>
        <v>0</v>
      </c>
      <c r="BF116" s="52">
        <f>IF($N$116="snížená",$J$116,0)</f>
        <v>0</v>
      </c>
      <c r="BG116" s="52">
        <f>IF($N$116="zákl. přenesená",$J$116,0)</f>
        <v>0</v>
      </c>
      <c r="BH116" s="52">
        <f>IF($N$116="sníž. přenesená",$J$116,0)</f>
        <v>0</v>
      </c>
      <c r="BI116" s="52">
        <f>IF($N$116="nulová",$J$116,0)</f>
        <v>0</v>
      </c>
      <c r="BJ116" s="34" t="s">
        <v>204</v>
      </c>
      <c r="BK116" s="52">
        <f>ROUND($I$116*$H$116,2)</f>
        <v>0</v>
      </c>
      <c r="BL116" s="34" t="s">
        <v>298</v>
      </c>
      <c r="BM116" s="34" t="s">
        <v>370</v>
      </c>
    </row>
    <row r="117" spans="1:47" s="6" customFormat="1" ht="16.5" customHeight="1">
      <c r="A117" s="160"/>
      <c r="B117" s="161"/>
      <c r="C117" s="160"/>
      <c r="D117" s="292" t="s">
        <v>299</v>
      </c>
      <c r="E117" s="160"/>
      <c r="F117" s="293" t="s">
        <v>371</v>
      </c>
      <c r="G117" s="160"/>
      <c r="H117" s="160"/>
      <c r="I117" s="160"/>
      <c r="J117" s="160"/>
      <c r="K117" s="160"/>
      <c r="L117" s="10"/>
      <c r="M117" s="16"/>
      <c r="T117" s="17"/>
      <c r="AT117" s="6" t="s">
        <v>299</v>
      </c>
      <c r="AU117" s="6" t="s">
        <v>259</v>
      </c>
    </row>
    <row r="118" spans="1:51" s="6" customFormat="1" ht="15.75" customHeight="1">
      <c r="A118" s="160"/>
      <c r="B118" s="294"/>
      <c r="C118" s="160"/>
      <c r="D118" s="295" t="s">
        <v>300</v>
      </c>
      <c r="E118" s="296"/>
      <c r="F118" s="297" t="s">
        <v>372</v>
      </c>
      <c r="G118" s="160"/>
      <c r="H118" s="296"/>
      <c r="I118" s="160"/>
      <c r="J118" s="160"/>
      <c r="K118" s="160"/>
      <c r="L118" s="57"/>
      <c r="M118" s="59"/>
      <c r="T118" s="60"/>
      <c r="AT118" s="58" t="s">
        <v>300</v>
      </c>
      <c r="AU118" s="58" t="s">
        <v>259</v>
      </c>
      <c r="AV118" s="58" t="s">
        <v>204</v>
      </c>
      <c r="AW118" s="58" t="s">
        <v>272</v>
      </c>
      <c r="AX118" s="58" t="s">
        <v>254</v>
      </c>
      <c r="AY118" s="58" t="s">
        <v>293</v>
      </c>
    </row>
    <row r="119" spans="1:51" s="6" customFormat="1" ht="15.75" customHeight="1">
      <c r="A119" s="160"/>
      <c r="B119" s="298"/>
      <c r="C119" s="160"/>
      <c r="D119" s="295" t="s">
        <v>300</v>
      </c>
      <c r="E119" s="299"/>
      <c r="F119" s="300" t="s">
        <v>373</v>
      </c>
      <c r="G119" s="160"/>
      <c r="H119" s="301">
        <v>191.25</v>
      </c>
      <c r="I119" s="160"/>
      <c r="J119" s="160"/>
      <c r="K119" s="160"/>
      <c r="L119" s="53"/>
      <c r="M119" s="55"/>
      <c r="T119" s="56"/>
      <c r="AT119" s="54" t="s">
        <v>300</v>
      </c>
      <c r="AU119" s="54" t="s">
        <v>259</v>
      </c>
      <c r="AV119" s="54" t="s">
        <v>259</v>
      </c>
      <c r="AW119" s="54" t="s">
        <v>272</v>
      </c>
      <c r="AX119" s="54" t="s">
        <v>204</v>
      </c>
      <c r="AY119" s="54" t="s">
        <v>293</v>
      </c>
    </row>
    <row r="120" spans="1:65" s="6" customFormat="1" ht="15.75" customHeight="1">
      <c r="A120" s="160"/>
      <c r="B120" s="161"/>
      <c r="C120" s="286" t="s">
        <v>374</v>
      </c>
      <c r="D120" s="286" t="s">
        <v>295</v>
      </c>
      <c r="E120" s="287" t="s">
        <v>375</v>
      </c>
      <c r="F120" s="288" t="s">
        <v>376</v>
      </c>
      <c r="G120" s="289" t="s">
        <v>310</v>
      </c>
      <c r="H120" s="290">
        <v>425</v>
      </c>
      <c r="I120" s="177"/>
      <c r="J120" s="291">
        <f>ROUND($I$120*$H$120,2)</f>
        <v>0</v>
      </c>
      <c r="K120" s="288" t="s">
        <v>297</v>
      </c>
      <c r="L120" s="10"/>
      <c r="M120" s="48"/>
      <c r="N120" s="49" t="s">
        <v>225</v>
      </c>
      <c r="P120" s="50">
        <f>$O$120*$H$120</f>
        <v>0</v>
      </c>
      <c r="Q120" s="50">
        <v>0</v>
      </c>
      <c r="R120" s="50">
        <f>$Q$120*$H$120</f>
        <v>0</v>
      </c>
      <c r="S120" s="50">
        <v>0</v>
      </c>
      <c r="T120" s="51">
        <f>$S$120*$H$120</f>
        <v>0</v>
      </c>
      <c r="AR120" s="34" t="s">
        <v>298</v>
      </c>
      <c r="AT120" s="34" t="s">
        <v>295</v>
      </c>
      <c r="AU120" s="34" t="s">
        <v>259</v>
      </c>
      <c r="AY120" s="6" t="s">
        <v>293</v>
      </c>
      <c r="BE120" s="52">
        <f>IF($N$120="základní",$J$120,0)</f>
        <v>0</v>
      </c>
      <c r="BF120" s="52">
        <f>IF($N$120="snížená",$J$120,0)</f>
        <v>0</v>
      </c>
      <c r="BG120" s="52">
        <f>IF($N$120="zákl. přenesená",$J$120,0)</f>
        <v>0</v>
      </c>
      <c r="BH120" s="52">
        <f>IF($N$120="sníž. přenesená",$J$120,0)</f>
        <v>0</v>
      </c>
      <c r="BI120" s="52">
        <f>IF($N$120="nulová",$J$120,0)</f>
        <v>0</v>
      </c>
      <c r="BJ120" s="34" t="s">
        <v>204</v>
      </c>
      <c r="BK120" s="52">
        <f>ROUND($I$120*$H$120,2)</f>
        <v>0</v>
      </c>
      <c r="BL120" s="34" t="s">
        <v>298</v>
      </c>
      <c r="BM120" s="34" t="s">
        <v>377</v>
      </c>
    </row>
    <row r="121" spans="1:47" s="6" customFormat="1" ht="16.5" customHeight="1">
      <c r="A121" s="160"/>
      <c r="B121" s="161"/>
      <c r="C121" s="160"/>
      <c r="D121" s="292" t="s">
        <v>299</v>
      </c>
      <c r="E121" s="160"/>
      <c r="F121" s="293" t="s">
        <v>378</v>
      </c>
      <c r="G121" s="160"/>
      <c r="H121" s="160"/>
      <c r="I121" s="160"/>
      <c r="J121" s="160"/>
      <c r="K121" s="160"/>
      <c r="L121" s="10"/>
      <c r="M121" s="16"/>
      <c r="T121" s="17"/>
      <c r="AT121" s="6" t="s">
        <v>299</v>
      </c>
      <c r="AU121" s="6" t="s">
        <v>259</v>
      </c>
    </row>
    <row r="122" spans="1:51" s="6" customFormat="1" ht="15.75" customHeight="1">
      <c r="A122" s="160"/>
      <c r="B122" s="298"/>
      <c r="C122" s="160"/>
      <c r="D122" s="295" t="s">
        <v>300</v>
      </c>
      <c r="E122" s="299"/>
      <c r="F122" s="300" t="s">
        <v>379</v>
      </c>
      <c r="G122" s="160"/>
      <c r="H122" s="301">
        <v>425</v>
      </c>
      <c r="I122" s="160"/>
      <c r="J122" s="160"/>
      <c r="K122" s="160"/>
      <c r="L122" s="53"/>
      <c r="M122" s="55"/>
      <c r="T122" s="56"/>
      <c r="AT122" s="54" t="s">
        <v>300</v>
      </c>
      <c r="AU122" s="54" t="s">
        <v>259</v>
      </c>
      <c r="AV122" s="54" t="s">
        <v>259</v>
      </c>
      <c r="AW122" s="54" t="s">
        <v>272</v>
      </c>
      <c r="AX122" s="54" t="s">
        <v>204</v>
      </c>
      <c r="AY122" s="54" t="s">
        <v>293</v>
      </c>
    </row>
    <row r="123" spans="1:65" s="6" customFormat="1" ht="15.75" customHeight="1">
      <c r="A123" s="160"/>
      <c r="B123" s="161"/>
      <c r="C123" s="286" t="s">
        <v>380</v>
      </c>
      <c r="D123" s="286" t="s">
        <v>295</v>
      </c>
      <c r="E123" s="287" t="s">
        <v>381</v>
      </c>
      <c r="F123" s="288" t="s">
        <v>382</v>
      </c>
      <c r="G123" s="289" t="s">
        <v>310</v>
      </c>
      <c r="H123" s="290">
        <v>21.25</v>
      </c>
      <c r="I123" s="177"/>
      <c r="J123" s="291">
        <f>ROUND($I$123*$H$123,2)</f>
        <v>0</v>
      </c>
      <c r="K123" s="288"/>
      <c r="L123" s="10"/>
      <c r="M123" s="48"/>
      <c r="N123" s="49" t="s">
        <v>225</v>
      </c>
      <c r="P123" s="50">
        <f>$O$123*$H$123</f>
        <v>0</v>
      </c>
      <c r="Q123" s="50">
        <v>0</v>
      </c>
      <c r="R123" s="50">
        <f>$Q$123*$H$123</f>
        <v>0</v>
      </c>
      <c r="S123" s="50">
        <v>0</v>
      </c>
      <c r="T123" s="51">
        <f>$S$123*$H$123</f>
        <v>0</v>
      </c>
      <c r="AR123" s="34" t="s">
        <v>298</v>
      </c>
      <c r="AT123" s="34" t="s">
        <v>295</v>
      </c>
      <c r="AU123" s="34" t="s">
        <v>259</v>
      </c>
      <c r="AY123" s="6" t="s">
        <v>293</v>
      </c>
      <c r="BE123" s="52">
        <f>IF($N$123="základní",$J$123,0)</f>
        <v>0</v>
      </c>
      <c r="BF123" s="52">
        <f>IF($N$123="snížená",$J$123,0)</f>
        <v>0</v>
      </c>
      <c r="BG123" s="52">
        <f>IF($N$123="zákl. přenesená",$J$123,0)</f>
        <v>0</v>
      </c>
      <c r="BH123" s="52">
        <f>IF($N$123="sníž. přenesená",$J$123,0)</f>
        <v>0</v>
      </c>
      <c r="BI123" s="52">
        <f>IF($N$123="nulová",$J$123,0)</f>
        <v>0</v>
      </c>
      <c r="BJ123" s="34" t="s">
        <v>204</v>
      </c>
      <c r="BK123" s="52">
        <f>ROUND($I$123*$H$123,2)</f>
        <v>0</v>
      </c>
      <c r="BL123" s="34" t="s">
        <v>298</v>
      </c>
      <c r="BM123" s="34" t="s">
        <v>383</v>
      </c>
    </row>
    <row r="124" spans="1:51" s="6" customFormat="1" ht="15.75" customHeight="1">
      <c r="A124" s="160"/>
      <c r="B124" s="298"/>
      <c r="C124" s="160"/>
      <c r="D124" s="292" t="s">
        <v>300</v>
      </c>
      <c r="E124" s="300"/>
      <c r="F124" s="300" t="s">
        <v>384</v>
      </c>
      <c r="G124" s="160"/>
      <c r="H124" s="301">
        <v>21.25</v>
      </c>
      <c r="I124" s="160"/>
      <c r="J124" s="160"/>
      <c r="K124" s="160"/>
      <c r="L124" s="53"/>
      <c r="M124" s="61"/>
      <c r="N124" s="62"/>
      <c r="O124" s="62"/>
      <c r="P124" s="62"/>
      <c r="Q124" s="62"/>
      <c r="R124" s="62"/>
      <c r="S124" s="62"/>
      <c r="T124" s="63"/>
      <c r="AT124" s="54" t="s">
        <v>300</v>
      </c>
      <c r="AU124" s="54" t="s">
        <v>259</v>
      </c>
      <c r="AV124" s="54" t="s">
        <v>259</v>
      </c>
      <c r="AW124" s="54" t="s">
        <v>272</v>
      </c>
      <c r="AX124" s="54" t="s">
        <v>204</v>
      </c>
      <c r="AY124" s="54" t="s">
        <v>293</v>
      </c>
    </row>
    <row r="125" spans="1:12" s="6" customFormat="1" ht="7.5" customHeight="1">
      <c r="A125" s="160"/>
      <c r="B125" s="170"/>
      <c r="C125" s="171"/>
      <c r="D125" s="171"/>
      <c r="E125" s="171"/>
      <c r="F125" s="171"/>
      <c r="G125" s="171"/>
      <c r="H125" s="171"/>
      <c r="I125" s="171"/>
      <c r="J125" s="171"/>
      <c r="K125" s="171"/>
      <c r="L125" s="10"/>
    </row>
    <row r="126" spans="1:11" s="2" customFormat="1" ht="14.25" customHeight="1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</row>
  </sheetData>
  <sheetProtection password="DC0B" sheet="1" objects="1" scenarios="1" selectLockedCells="1"/>
  <autoFilter ref="C79:K79"/>
  <mergeCells count="9">
    <mergeCell ref="L2:V2"/>
    <mergeCell ref="E47:H47"/>
    <mergeCell ref="E70:H70"/>
    <mergeCell ref="E72:H72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 horizontalCentered="1"/>
  <pageMargins left="0.1968503937007874" right="0.1968503937007874" top="0.1968503937007874" bottom="0.1968503937007874" header="0" footer="0"/>
  <pageSetup blackAndWhite="1" fitToHeight="100" fitToWidth="1" horizontalDpi="600" verticalDpi="600" orientation="portrait" paperSize="9" scale="71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70"/>
      <c r="C2" s="71"/>
      <c r="D2" s="71"/>
      <c r="E2" s="71"/>
      <c r="F2" s="71"/>
      <c r="G2" s="71"/>
      <c r="H2" s="71"/>
      <c r="I2" s="71"/>
      <c r="J2" s="71"/>
      <c r="K2" s="72"/>
    </row>
    <row r="3" spans="2:11" s="73" customFormat="1" ht="45" customHeight="1">
      <c r="B3" s="74"/>
      <c r="C3" s="242" t="s">
        <v>7</v>
      </c>
      <c r="D3" s="242"/>
      <c r="E3" s="242"/>
      <c r="F3" s="242"/>
      <c r="G3" s="242"/>
      <c r="H3" s="242"/>
      <c r="I3" s="242"/>
      <c r="J3" s="242"/>
      <c r="K3" s="75"/>
    </row>
    <row r="4" spans="2:11" ht="25.5" customHeight="1">
      <c r="B4" s="76"/>
      <c r="C4" s="244" t="s">
        <v>8</v>
      </c>
      <c r="D4" s="244"/>
      <c r="E4" s="244"/>
      <c r="F4" s="244"/>
      <c r="G4" s="244"/>
      <c r="H4" s="244"/>
      <c r="I4" s="244"/>
      <c r="J4" s="244"/>
      <c r="K4" s="77"/>
    </row>
    <row r="5" spans="2:11" ht="5.25" customHeight="1">
      <c r="B5" s="76"/>
      <c r="C5" s="78"/>
      <c r="D5" s="78"/>
      <c r="E5" s="78"/>
      <c r="F5" s="78"/>
      <c r="G5" s="78"/>
      <c r="H5" s="78"/>
      <c r="I5" s="78"/>
      <c r="J5" s="78"/>
      <c r="K5" s="77"/>
    </row>
    <row r="6" spans="2:11" ht="15" customHeight="1">
      <c r="B6" s="76"/>
      <c r="C6" s="240" t="s">
        <v>9</v>
      </c>
      <c r="D6" s="240"/>
      <c r="E6" s="240"/>
      <c r="F6" s="240"/>
      <c r="G6" s="240"/>
      <c r="H6" s="240"/>
      <c r="I6" s="240"/>
      <c r="J6" s="240"/>
      <c r="K6" s="77"/>
    </row>
    <row r="7" spans="2:11" ht="15" customHeight="1">
      <c r="B7" s="80"/>
      <c r="C7" s="240" t="s">
        <v>10</v>
      </c>
      <c r="D7" s="240"/>
      <c r="E7" s="240"/>
      <c r="F7" s="240"/>
      <c r="G7" s="240"/>
      <c r="H7" s="240"/>
      <c r="I7" s="240"/>
      <c r="J7" s="240"/>
      <c r="K7" s="77"/>
    </row>
    <row r="8" spans="2:11" ht="12.75" customHeight="1">
      <c r="B8" s="80"/>
      <c r="C8" s="79"/>
      <c r="D8" s="79"/>
      <c r="E8" s="79"/>
      <c r="F8" s="79"/>
      <c r="G8" s="79"/>
      <c r="H8" s="79"/>
      <c r="I8" s="79"/>
      <c r="J8" s="79"/>
      <c r="K8" s="77"/>
    </row>
    <row r="9" spans="2:11" ht="15" customHeight="1">
      <c r="B9" s="80"/>
      <c r="C9" s="240" t="s">
        <v>176</v>
      </c>
      <c r="D9" s="240"/>
      <c r="E9" s="240"/>
      <c r="F9" s="240"/>
      <c r="G9" s="240"/>
      <c r="H9" s="240"/>
      <c r="I9" s="240"/>
      <c r="J9" s="240"/>
      <c r="K9" s="77"/>
    </row>
    <row r="10" spans="2:11" ht="15" customHeight="1">
      <c r="B10" s="80"/>
      <c r="C10" s="79"/>
      <c r="D10" s="240" t="s">
        <v>177</v>
      </c>
      <c r="E10" s="240"/>
      <c r="F10" s="240"/>
      <c r="G10" s="240"/>
      <c r="H10" s="240"/>
      <c r="I10" s="240"/>
      <c r="J10" s="240"/>
      <c r="K10" s="77"/>
    </row>
    <row r="11" spans="2:11" ht="15" customHeight="1">
      <c r="B11" s="80"/>
      <c r="C11" s="81"/>
      <c r="D11" s="240" t="s">
        <v>11</v>
      </c>
      <c r="E11" s="240"/>
      <c r="F11" s="240"/>
      <c r="G11" s="240"/>
      <c r="H11" s="240"/>
      <c r="I11" s="240"/>
      <c r="J11" s="240"/>
      <c r="K11" s="77"/>
    </row>
    <row r="12" spans="2:11" ht="12.75" customHeight="1">
      <c r="B12" s="80"/>
      <c r="C12" s="81"/>
      <c r="D12" s="81"/>
      <c r="E12" s="81"/>
      <c r="F12" s="81"/>
      <c r="G12" s="81"/>
      <c r="H12" s="81"/>
      <c r="I12" s="81"/>
      <c r="J12" s="81"/>
      <c r="K12" s="77"/>
    </row>
    <row r="13" spans="2:11" ht="15" customHeight="1">
      <c r="B13" s="80"/>
      <c r="C13" s="81"/>
      <c r="D13" s="240" t="s">
        <v>178</v>
      </c>
      <c r="E13" s="240"/>
      <c r="F13" s="240"/>
      <c r="G13" s="240"/>
      <c r="H13" s="240"/>
      <c r="I13" s="240"/>
      <c r="J13" s="240"/>
      <c r="K13" s="77"/>
    </row>
    <row r="14" spans="2:11" ht="15" customHeight="1">
      <c r="B14" s="80"/>
      <c r="C14" s="81"/>
      <c r="D14" s="240" t="s">
        <v>12</v>
      </c>
      <c r="E14" s="240"/>
      <c r="F14" s="240"/>
      <c r="G14" s="240"/>
      <c r="H14" s="240"/>
      <c r="I14" s="240"/>
      <c r="J14" s="240"/>
      <c r="K14" s="77"/>
    </row>
    <row r="15" spans="2:11" ht="15" customHeight="1">
      <c r="B15" s="80"/>
      <c r="C15" s="81"/>
      <c r="D15" s="240" t="s">
        <v>13</v>
      </c>
      <c r="E15" s="240"/>
      <c r="F15" s="240"/>
      <c r="G15" s="240"/>
      <c r="H15" s="240"/>
      <c r="I15" s="240"/>
      <c r="J15" s="240"/>
      <c r="K15" s="77"/>
    </row>
    <row r="16" spans="2:11" ht="15" customHeight="1">
      <c r="B16" s="80"/>
      <c r="C16" s="81"/>
      <c r="D16" s="81"/>
      <c r="E16" s="82" t="s">
        <v>258</v>
      </c>
      <c r="F16" s="240" t="s">
        <v>14</v>
      </c>
      <c r="G16" s="240"/>
      <c r="H16" s="240"/>
      <c r="I16" s="240"/>
      <c r="J16" s="240"/>
      <c r="K16" s="77"/>
    </row>
    <row r="17" spans="2:11" ht="15" customHeight="1">
      <c r="B17" s="80"/>
      <c r="C17" s="81"/>
      <c r="D17" s="81"/>
      <c r="E17" s="82" t="s">
        <v>15</v>
      </c>
      <c r="F17" s="240" t="s">
        <v>16</v>
      </c>
      <c r="G17" s="240"/>
      <c r="H17" s="240"/>
      <c r="I17" s="240"/>
      <c r="J17" s="240"/>
      <c r="K17" s="77"/>
    </row>
    <row r="18" spans="2:11" ht="15" customHeight="1">
      <c r="B18" s="80"/>
      <c r="C18" s="81"/>
      <c r="D18" s="81"/>
      <c r="E18" s="82" t="s">
        <v>17</v>
      </c>
      <c r="F18" s="240" t="s">
        <v>18</v>
      </c>
      <c r="G18" s="240"/>
      <c r="H18" s="240"/>
      <c r="I18" s="240"/>
      <c r="J18" s="240"/>
      <c r="K18" s="77"/>
    </row>
    <row r="19" spans="2:11" ht="15" customHeight="1">
      <c r="B19" s="80"/>
      <c r="C19" s="81"/>
      <c r="D19" s="81"/>
      <c r="E19" s="82" t="s">
        <v>19</v>
      </c>
      <c r="F19" s="240" t="s">
        <v>20</v>
      </c>
      <c r="G19" s="240"/>
      <c r="H19" s="240"/>
      <c r="I19" s="240"/>
      <c r="J19" s="240"/>
      <c r="K19" s="77"/>
    </row>
    <row r="20" spans="2:11" ht="15" customHeight="1">
      <c r="B20" s="80"/>
      <c r="C20" s="81"/>
      <c r="D20" s="81"/>
      <c r="E20" s="82" t="s">
        <v>21</v>
      </c>
      <c r="F20" s="240" t="s">
        <v>22</v>
      </c>
      <c r="G20" s="240"/>
      <c r="H20" s="240"/>
      <c r="I20" s="240"/>
      <c r="J20" s="240"/>
      <c r="K20" s="77"/>
    </row>
    <row r="21" spans="2:11" ht="15" customHeight="1">
      <c r="B21" s="80"/>
      <c r="C21" s="81"/>
      <c r="D21" s="81"/>
      <c r="E21" s="82" t="s">
        <v>23</v>
      </c>
      <c r="F21" s="240" t="s">
        <v>24</v>
      </c>
      <c r="G21" s="240"/>
      <c r="H21" s="240"/>
      <c r="I21" s="240"/>
      <c r="J21" s="240"/>
      <c r="K21" s="77"/>
    </row>
    <row r="22" spans="2:11" ht="12.75" customHeight="1">
      <c r="B22" s="80"/>
      <c r="C22" s="81"/>
      <c r="D22" s="81"/>
      <c r="E22" s="81"/>
      <c r="F22" s="81"/>
      <c r="G22" s="81"/>
      <c r="H22" s="81"/>
      <c r="I22" s="81"/>
      <c r="J22" s="81"/>
      <c r="K22" s="77"/>
    </row>
    <row r="23" spans="2:11" ht="15" customHeight="1">
      <c r="B23" s="80"/>
      <c r="C23" s="240" t="s">
        <v>179</v>
      </c>
      <c r="D23" s="240"/>
      <c r="E23" s="240"/>
      <c r="F23" s="240"/>
      <c r="G23" s="240"/>
      <c r="H23" s="240"/>
      <c r="I23" s="240"/>
      <c r="J23" s="240"/>
      <c r="K23" s="77"/>
    </row>
    <row r="24" spans="2:11" ht="15" customHeight="1">
      <c r="B24" s="80"/>
      <c r="C24" s="240" t="s">
        <v>25</v>
      </c>
      <c r="D24" s="240"/>
      <c r="E24" s="240"/>
      <c r="F24" s="240"/>
      <c r="G24" s="240"/>
      <c r="H24" s="240"/>
      <c r="I24" s="240"/>
      <c r="J24" s="240"/>
      <c r="K24" s="77"/>
    </row>
    <row r="25" spans="2:11" ht="15" customHeight="1">
      <c r="B25" s="80"/>
      <c r="C25" s="79"/>
      <c r="D25" s="240" t="s">
        <v>180</v>
      </c>
      <c r="E25" s="240"/>
      <c r="F25" s="240"/>
      <c r="G25" s="240"/>
      <c r="H25" s="240"/>
      <c r="I25" s="240"/>
      <c r="J25" s="240"/>
      <c r="K25" s="77"/>
    </row>
    <row r="26" spans="2:11" ht="15" customHeight="1">
      <c r="B26" s="80"/>
      <c r="C26" s="81"/>
      <c r="D26" s="240" t="s">
        <v>26</v>
      </c>
      <c r="E26" s="240"/>
      <c r="F26" s="240"/>
      <c r="G26" s="240"/>
      <c r="H26" s="240"/>
      <c r="I26" s="240"/>
      <c r="J26" s="240"/>
      <c r="K26" s="77"/>
    </row>
    <row r="27" spans="2:11" ht="12.75" customHeight="1">
      <c r="B27" s="80"/>
      <c r="C27" s="81"/>
      <c r="D27" s="81"/>
      <c r="E27" s="81"/>
      <c r="F27" s="81"/>
      <c r="G27" s="81"/>
      <c r="H27" s="81"/>
      <c r="I27" s="81"/>
      <c r="J27" s="81"/>
      <c r="K27" s="77"/>
    </row>
    <row r="28" spans="2:11" ht="15" customHeight="1">
      <c r="B28" s="80"/>
      <c r="C28" s="81"/>
      <c r="D28" s="240" t="s">
        <v>181</v>
      </c>
      <c r="E28" s="240"/>
      <c r="F28" s="240"/>
      <c r="G28" s="240"/>
      <c r="H28" s="240"/>
      <c r="I28" s="240"/>
      <c r="J28" s="240"/>
      <c r="K28" s="77"/>
    </row>
    <row r="29" spans="2:11" ht="15" customHeight="1">
      <c r="B29" s="80"/>
      <c r="C29" s="81"/>
      <c r="D29" s="240" t="s">
        <v>27</v>
      </c>
      <c r="E29" s="240"/>
      <c r="F29" s="240"/>
      <c r="G29" s="240"/>
      <c r="H29" s="240"/>
      <c r="I29" s="240"/>
      <c r="J29" s="240"/>
      <c r="K29" s="77"/>
    </row>
    <row r="30" spans="2:11" ht="12.75" customHeight="1">
      <c r="B30" s="80"/>
      <c r="C30" s="81"/>
      <c r="D30" s="81"/>
      <c r="E30" s="81"/>
      <c r="F30" s="81"/>
      <c r="G30" s="81"/>
      <c r="H30" s="81"/>
      <c r="I30" s="81"/>
      <c r="J30" s="81"/>
      <c r="K30" s="77"/>
    </row>
    <row r="31" spans="2:11" ht="15" customHeight="1">
      <c r="B31" s="80"/>
      <c r="C31" s="81"/>
      <c r="D31" s="240" t="s">
        <v>182</v>
      </c>
      <c r="E31" s="240"/>
      <c r="F31" s="240"/>
      <c r="G31" s="240"/>
      <c r="H31" s="240"/>
      <c r="I31" s="240"/>
      <c r="J31" s="240"/>
      <c r="K31" s="77"/>
    </row>
    <row r="32" spans="2:11" ht="15" customHeight="1">
      <c r="B32" s="80"/>
      <c r="C32" s="81"/>
      <c r="D32" s="240" t="s">
        <v>28</v>
      </c>
      <c r="E32" s="240"/>
      <c r="F32" s="240"/>
      <c r="G32" s="240"/>
      <c r="H32" s="240"/>
      <c r="I32" s="240"/>
      <c r="J32" s="240"/>
      <c r="K32" s="77"/>
    </row>
    <row r="33" spans="2:11" ht="15" customHeight="1">
      <c r="B33" s="80"/>
      <c r="C33" s="81"/>
      <c r="D33" s="240" t="s">
        <v>29</v>
      </c>
      <c r="E33" s="240"/>
      <c r="F33" s="240"/>
      <c r="G33" s="240"/>
      <c r="H33" s="240"/>
      <c r="I33" s="240"/>
      <c r="J33" s="240"/>
      <c r="K33" s="77"/>
    </row>
    <row r="34" spans="2:11" ht="15" customHeight="1">
      <c r="B34" s="80"/>
      <c r="C34" s="81"/>
      <c r="D34" s="79"/>
      <c r="E34" s="83" t="s">
        <v>277</v>
      </c>
      <c r="F34" s="79"/>
      <c r="G34" s="240" t="s">
        <v>30</v>
      </c>
      <c r="H34" s="240"/>
      <c r="I34" s="240"/>
      <c r="J34" s="240"/>
      <c r="K34" s="77"/>
    </row>
    <row r="35" spans="2:11" ht="30.75" customHeight="1">
      <c r="B35" s="80"/>
      <c r="C35" s="81"/>
      <c r="D35" s="79"/>
      <c r="E35" s="83" t="s">
        <v>31</v>
      </c>
      <c r="F35" s="79"/>
      <c r="G35" s="240" t="s">
        <v>32</v>
      </c>
      <c r="H35" s="240"/>
      <c r="I35" s="240"/>
      <c r="J35" s="240"/>
      <c r="K35" s="77"/>
    </row>
    <row r="36" spans="2:11" ht="15" customHeight="1">
      <c r="B36" s="80"/>
      <c r="C36" s="81"/>
      <c r="D36" s="79"/>
      <c r="E36" s="83" t="s">
        <v>235</v>
      </c>
      <c r="F36" s="79"/>
      <c r="G36" s="240" t="s">
        <v>33</v>
      </c>
      <c r="H36" s="240"/>
      <c r="I36" s="240"/>
      <c r="J36" s="240"/>
      <c r="K36" s="77"/>
    </row>
    <row r="37" spans="2:11" ht="15" customHeight="1">
      <c r="B37" s="80"/>
      <c r="C37" s="81"/>
      <c r="D37" s="79"/>
      <c r="E37" s="83" t="s">
        <v>278</v>
      </c>
      <c r="F37" s="79"/>
      <c r="G37" s="240" t="s">
        <v>34</v>
      </c>
      <c r="H37" s="240"/>
      <c r="I37" s="240"/>
      <c r="J37" s="240"/>
      <c r="K37" s="77"/>
    </row>
    <row r="38" spans="2:11" ht="15" customHeight="1">
      <c r="B38" s="80"/>
      <c r="C38" s="81"/>
      <c r="D38" s="79"/>
      <c r="E38" s="83" t="s">
        <v>279</v>
      </c>
      <c r="F38" s="79"/>
      <c r="G38" s="240" t="s">
        <v>35</v>
      </c>
      <c r="H38" s="240"/>
      <c r="I38" s="240"/>
      <c r="J38" s="240"/>
      <c r="K38" s="77"/>
    </row>
    <row r="39" spans="2:11" ht="15" customHeight="1">
      <c r="B39" s="80"/>
      <c r="C39" s="81"/>
      <c r="D39" s="79"/>
      <c r="E39" s="83" t="s">
        <v>280</v>
      </c>
      <c r="F39" s="79"/>
      <c r="G39" s="240" t="s">
        <v>36</v>
      </c>
      <c r="H39" s="240"/>
      <c r="I39" s="240"/>
      <c r="J39" s="240"/>
      <c r="K39" s="77"/>
    </row>
    <row r="40" spans="2:11" ht="15" customHeight="1">
      <c r="B40" s="80"/>
      <c r="C40" s="81"/>
      <c r="D40" s="79"/>
      <c r="E40" s="83" t="s">
        <v>37</v>
      </c>
      <c r="F40" s="79"/>
      <c r="G40" s="240" t="s">
        <v>38</v>
      </c>
      <c r="H40" s="240"/>
      <c r="I40" s="240"/>
      <c r="J40" s="240"/>
      <c r="K40" s="77"/>
    </row>
    <row r="41" spans="2:11" ht="15" customHeight="1">
      <c r="B41" s="80"/>
      <c r="C41" s="81"/>
      <c r="D41" s="79"/>
      <c r="E41" s="83"/>
      <c r="F41" s="79"/>
      <c r="G41" s="240" t="s">
        <v>39</v>
      </c>
      <c r="H41" s="240"/>
      <c r="I41" s="240"/>
      <c r="J41" s="240"/>
      <c r="K41" s="77"/>
    </row>
    <row r="42" spans="2:11" ht="15" customHeight="1">
      <c r="B42" s="80"/>
      <c r="C42" s="81"/>
      <c r="D42" s="79"/>
      <c r="E42" s="83" t="s">
        <v>40</v>
      </c>
      <c r="F42" s="79"/>
      <c r="G42" s="240" t="s">
        <v>41</v>
      </c>
      <c r="H42" s="240"/>
      <c r="I42" s="240"/>
      <c r="J42" s="240"/>
      <c r="K42" s="77"/>
    </row>
    <row r="43" spans="2:11" ht="15" customHeight="1">
      <c r="B43" s="80"/>
      <c r="C43" s="81"/>
      <c r="D43" s="79"/>
      <c r="E43" s="83" t="s">
        <v>283</v>
      </c>
      <c r="F43" s="79"/>
      <c r="G43" s="240" t="s">
        <v>42</v>
      </c>
      <c r="H43" s="240"/>
      <c r="I43" s="240"/>
      <c r="J43" s="240"/>
      <c r="K43" s="77"/>
    </row>
    <row r="44" spans="2:11" ht="12.75" customHeight="1">
      <c r="B44" s="80"/>
      <c r="C44" s="81"/>
      <c r="D44" s="79"/>
      <c r="E44" s="79"/>
      <c r="F44" s="79"/>
      <c r="G44" s="79"/>
      <c r="H44" s="79"/>
      <c r="I44" s="79"/>
      <c r="J44" s="79"/>
      <c r="K44" s="77"/>
    </row>
    <row r="45" spans="2:11" ht="15" customHeight="1">
      <c r="B45" s="80"/>
      <c r="C45" s="81"/>
      <c r="D45" s="240" t="s">
        <v>43</v>
      </c>
      <c r="E45" s="240"/>
      <c r="F45" s="240"/>
      <c r="G45" s="240"/>
      <c r="H45" s="240"/>
      <c r="I45" s="240"/>
      <c r="J45" s="240"/>
      <c r="K45" s="77"/>
    </row>
    <row r="46" spans="2:11" ht="15" customHeight="1">
      <c r="B46" s="80"/>
      <c r="C46" s="81"/>
      <c r="D46" s="81"/>
      <c r="E46" s="240" t="s">
        <v>44</v>
      </c>
      <c r="F46" s="240"/>
      <c r="G46" s="240"/>
      <c r="H46" s="240"/>
      <c r="I46" s="240"/>
      <c r="J46" s="240"/>
      <c r="K46" s="77"/>
    </row>
    <row r="47" spans="2:11" ht="15" customHeight="1">
      <c r="B47" s="80"/>
      <c r="C47" s="81"/>
      <c r="D47" s="81"/>
      <c r="E47" s="240" t="s">
        <v>45</v>
      </c>
      <c r="F47" s="240"/>
      <c r="G47" s="240"/>
      <c r="H47" s="240"/>
      <c r="I47" s="240"/>
      <c r="J47" s="240"/>
      <c r="K47" s="77"/>
    </row>
    <row r="48" spans="2:11" ht="15" customHeight="1">
      <c r="B48" s="80"/>
      <c r="C48" s="81"/>
      <c r="D48" s="81"/>
      <c r="E48" s="240" t="s">
        <v>46</v>
      </c>
      <c r="F48" s="240"/>
      <c r="G48" s="240"/>
      <c r="H48" s="240"/>
      <c r="I48" s="240"/>
      <c r="J48" s="240"/>
      <c r="K48" s="77"/>
    </row>
    <row r="49" spans="2:11" ht="15" customHeight="1">
      <c r="B49" s="80"/>
      <c r="C49" s="81"/>
      <c r="D49" s="240" t="s">
        <v>47</v>
      </c>
      <c r="E49" s="240"/>
      <c r="F49" s="240"/>
      <c r="G49" s="240"/>
      <c r="H49" s="240"/>
      <c r="I49" s="240"/>
      <c r="J49" s="240"/>
      <c r="K49" s="77"/>
    </row>
    <row r="50" spans="2:11" ht="25.5" customHeight="1">
      <c r="B50" s="76"/>
      <c r="C50" s="244" t="s">
        <v>48</v>
      </c>
      <c r="D50" s="244"/>
      <c r="E50" s="244"/>
      <c r="F50" s="244"/>
      <c r="G50" s="244"/>
      <c r="H50" s="244"/>
      <c r="I50" s="244"/>
      <c r="J50" s="244"/>
      <c r="K50" s="77"/>
    </row>
    <row r="51" spans="2:11" ht="5.25" customHeight="1">
      <c r="B51" s="76"/>
      <c r="C51" s="78"/>
      <c r="D51" s="78"/>
      <c r="E51" s="78"/>
      <c r="F51" s="78"/>
      <c r="G51" s="78"/>
      <c r="H51" s="78"/>
      <c r="I51" s="78"/>
      <c r="J51" s="78"/>
      <c r="K51" s="77"/>
    </row>
    <row r="52" spans="2:11" ht="15" customHeight="1">
      <c r="B52" s="76"/>
      <c r="C52" s="240" t="s">
        <v>49</v>
      </c>
      <c r="D52" s="240"/>
      <c r="E52" s="240"/>
      <c r="F52" s="240"/>
      <c r="G52" s="240"/>
      <c r="H52" s="240"/>
      <c r="I52" s="240"/>
      <c r="J52" s="240"/>
      <c r="K52" s="77"/>
    </row>
    <row r="53" spans="2:11" ht="15" customHeight="1">
      <c r="B53" s="76"/>
      <c r="C53" s="240" t="s">
        <v>50</v>
      </c>
      <c r="D53" s="240"/>
      <c r="E53" s="240"/>
      <c r="F53" s="240"/>
      <c r="G53" s="240"/>
      <c r="H53" s="240"/>
      <c r="I53" s="240"/>
      <c r="J53" s="240"/>
      <c r="K53" s="77"/>
    </row>
    <row r="54" spans="2:11" ht="12.75" customHeight="1">
      <c r="B54" s="76"/>
      <c r="C54" s="79"/>
      <c r="D54" s="79"/>
      <c r="E54" s="79"/>
      <c r="F54" s="79"/>
      <c r="G54" s="79"/>
      <c r="H54" s="79"/>
      <c r="I54" s="79"/>
      <c r="J54" s="79"/>
      <c r="K54" s="77"/>
    </row>
    <row r="55" spans="2:11" ht="15" customHeight="1">
      <c r="B55" s="76"/>
      <c r="C55" s="240" t="s">
        <v>51</v>
      </c>
      <c r="D55" s="240"/>
      <c r="E55" s="240"/>
      <c r="F55" s="240"/>
      <c r="G55" s="240"/>
      <c r="H55" s="240"/>
      <c r="I55" s="240"/>
      <c r="J55" s="240"/>
      <c r="K55" s="77"/>
    </row>
    <row r="56" spans="2:11" ht="15" customHeight="1">
      <c r="B56" s="76"/>
      <c r="C56" s="81"/>
      <c r="D56" s="240" t="s">
        <v>52</v>
      </c>
      <c r="E56" s="240"/>
      <c r="F56" s="240"/>
      <c r="G56" s="240"/>
      <c r="H56" s="240"/>
      <c r="I56" s="240"/>
      <c r="J56" s="240"/>
      <c r="K56" s="77"/>
    </row>
    <row r="57" spans="2:11" ht="15" customHeight="1">
      <c r="B57" s="76"/>
      <c r="C57" s="81"/>
      <c r="D57" s="240" t="s">
        <v>53</v>
      </c>
      <c r="E57" s="240"/>
      <c r="F57" s="240"/>
      <c r="G57" s="240"/>
      <c r="H57" s="240"/>
      <c r="I57" s="240"/>
      <c r="J57" s="240"/>
      <c r="K57" s="77"/>
    </row>
    <row r="58" spans="2:11" ht="15" customHeight="1">
      <c r="B58" s="76"/>
      <c r="C58" s="81"/>
      <c r="D58" s="240" t="s">
        <v>54</v>
      </c>
      <c r="E58" s="240"/>
      <c r="F58" s="240"/>
      <c r="G58" s="240"/>
      <c r="H58" s="240"/>
      <c r="I58" s="240"/>
      <c r="J58" s="240"/>
      <c r="K58" s="77"/>
    </row>
    <row r="59" spans="2:11" ht="15" customHeight="1">
      <c r="B59" s="76"/>
      <c r="C59" s="81"/>
      <c r="D59" s="240" t="s">
        <v>55</v>
      </c>
      <c r="E59" s="240"/>
      <c r="F59" s="240"/>
      <c r="G59" s="240"/>
      <c r="H59" s="240"/>
      <c r="I59" s="240"/>
      <c r="J59" s="240"/>
      <c r="K59" s="77"/>
    </row>
    <row r="60" spans="2:11" ht="15" customHeight="1">
      <c r="B60" s="76"/>
      <c r="C60" s="81"/>
      <c r="D60" s="243" t="s">
        <v>56</v>
      </c>
      <c r="E60" s="243"/>
      <c r="F60" s="243"/>
      <c r="G60" s="243"/>
      <c r="H60" s="243"/>
      <c r="I60" s="243"/>
      <c r="J60" s="243"/>
      <c r="K60" s="77"/>
    </row>
    <row r="61" spans="2:11" ht="15" customHeight="1">
      <c r="B61" s="76"/>
      <c r="C61" s="81"/>
      <c r="D61" s="240" t="s">
        <v>57</v>
      </c>
      <c r="E61" s="240"/>
      <c r="F61" s="240"/>
      <c r="G61" s="240"/>
      <c r="H61" s="240"/>
      <c r="I61" s="240"/>
      <c r="J61" s="240"/>
      <c r="K61" s="77"/>
    </row>
    <row r="62" spans="2:11" ht="12.75" customHeight="1">
      <c r="B62" s="76"/>
      <c r="C62" s="81"/>
      <c r="D62" s="81"/>
      <c r="E62" s="84"/>
      <c r="F62" s="81"/>
      <c r="G62" s="81"/>
      <c r="H62" s="81"/>
      <c r="I62" s="81"/>
      <c r="J62" s="81"/>
      <c r="K62" s="77"/>
    </row>
    <row r="63" spans="2:11" ht="15" customHeight="1">
      <c r="B63" s="76"/>
      <c r="C63" s="81"/>
      <c r="D63" s="240" t="s">
        <v>58</v>
      </c>
      <c r="E63" s="240"/>
      <c r="F63" s="240"/>
      <c r="G63" s="240"/>
      <c r="H63" s="240"/>
      <c r="I63" s="240"/>
      <c r="J63" s="240"/>
      <c r="K63" s="77"/>
    </row>
    <row r="64" spans="2:11" ht="15" customHeight="1">
      <c r="B64" s="76"/>
      <c r="C64" s="81"/>
      <c r="D64" s="243" t="s">
        <v>59</v>
      </c>
      <c r="E64" s="243"/>
      <c r="F64" s="243"/>
      <c r="G64" s="243"/>
      <c r="H64" s="243"/>
      <c r="I64" s="243"/>
      <c r="J64" s="243"/>
      <c r="K64" s="77"/>
    </row>
    <row r="65" spans="2:11" ht="15" customHeight="1">
      <c r="B65" s="76"/>
      <c r="C65" s="81"/>
      <c r="D65" s="240" t="s">
        <v>60</v>
      </c>
      <c r="E65" s="240"/>
      <c r="F65" s="240"/>
      <c r="G65" s="240"/>
      <c r="H65" s="240"/>
      <c r="I65" s="240"/>
      <c r="J65" s="240"/>
      <c r="K65" s="77"/>
    </row>
    <row r="66" spans="2:11" ht="15" customHeight="1">
      <c r="B66" s="76"/>
      <c r="C66" s="81"/>
      <c r="D66" s="240" t="s">
        <v>61</v>
      </c>
      <c r="E66" s="240"/>
      <c r="F66" s="240"/>
      <c r="G66" s="240"/>
      <c r="H66" s="240"/>
      <c r="I66" s="240"/>
      <c r="J66" s="240"/>
      <c r="K66" s="77"/>
    </row>
    <row r="67" spans="2:11" ht="15" customHeight="1">
      <c r="B67" s="76"/>
      <c r="C67" s="81"/>
      <c r="D67" s="240" t="s">
        <v>62</v>
      </c>
      <c r="E67" s="240"/>
      <c r="F67" s="240"/>
      <c r="G67" s="240"/>
      <c r="H67" s="240"/>
      <c r="I67" s="240"/>
      <c r="J67" s="240"/>
      <c r="K67" s="77"/>
    </row>
    <row r="68" spans="2:11" ht="15" customHeight="1">
      <c r="B68" s="76"/>
      <c r="C68" s="81"/>
      <c r="D68" s="240" t="s">
        <v>63</v>
      </c>
      <c r="E68" s="240"/>
      <c r="F68" s="240"/>
      <c r="G68" s="240"/>
      <c r="H68" s="240"/>
      <c r="I68" s="240"/>
      <c r="J68" s="240"/>
      <c r="K68" s="77"/>
    </row>
    <row r="69" spans="2:11" ht="12.75" customHeight="1">
      <c r="B69" s="85"/>
      <c r="C69" s="86"/>
      <c r="D69" s="86"/>
      <c r="E69" s="86"/>
      <c r="F69" s="86"/>
      <c r="G69" s="86"/>
      <c r="H69" s="86"/>
      <c r="I69" s="86"/>
      <c r="J69" s="86"/>
      <c r="K69" s="87"/>
    </row>
    <row r="70" spans="2:11" ht="18.75" customHeight="1">
      <c r="B70" s="88"/>
      <c r="C70" s="88"/>
      <c r="D70" s="88"/>
      <c r="E70" s="88"/>
      <c r="F70" s="88"/>
      <c r="G70" s="88"/>
      <c r="H70" s="88"/>
      <c r="I70" s="88"/>
      <c r="J70" s="88"/>
      <c r="K70" s="89"/>
    </row>
    <row r="71" spans="2:11" ht="18.75" customHeight="1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 ht="7.5" customHeight="1">
      <c r="B72" s="90"/>
      <c r="C72" s="91"/>
      <c r="D72" s="91"/>
      <c r="E72" s="91"/>
      <c r="F72" s="91"/>
      <c r="G72" s="91"/>
      <c r="H72" s="91"/>
      <c r="I72" s="91"/>
      <c r="J72" s="91"/>
      <c r="K72" s="92"/>
    </row>
    <row r="73" spans="2:11" ht="45" customHeight="1">
      <c r="B73" s="93"/>
      <c r="C73" s="239" t="s">
        <v>6</v>
      </c>
      <c r="D73" s="239"/>
      <c r="E73" s="239"/>
      <c r="F73" s="239"/>
      <c r="G73" s="239"/>
      <c r="H73" s="239"/>
      <c r="I73" s="239"/>
      <c r="J73" s="239"/>
      <c r="K73" s="94"/>
    </row>
    <row r="74" spans="2:11" ht="17.25" customHeight="1">
      <c r="B74" s="93"/>
      <c r="C74" s="95" t="s">
        <v>64</v>
      </c>
      <c r="D74" s="95"/>
      <c r="E74" s="95"/>
      <c r="F74" s="95" t="s">
        <v>65</v>
      </c>
      <c r="G74" s="96"/>
      <c r="H74" s="95" t="s">
        <v>278</v>
      </c>
      <c r="I74" s="95" t="s">
        <v>239</v>
      </c>
      <c r="J74" s="95" t="s">
        <v>66</v>
      </c>
      <c r="K74" s="94"/>
    </row>
    <row r="75" spans="2:11" ht="17.25" customHeight="1">
      <c r="B75" s="93"/>
      <c r="C75" s="97" t="s">
        <v>67</v>
      </c>
      <c r="D75" s="97"/>
      <c r="E75" s="97"/>
      <c r="F75" s="98" t="s">
        <v>68</v>
      </c>
      <c r="G75" s="99"/>
      <c r="H75" s="97"/>
      <c r="I75" s="97"/>
      <c r="J75" s="97" t="s">
        <v>69</v>
      </c>
      <c r="K75" s="94"/>
    </row>
    <row r="76" spans="2:11" ht="5.25" customHeight="1">
      <c r="B76" s="93"/>
      <c r="C76" s="100"/>
      <c r="D76" s="100"/>
      <c r="E76" s="100"/>
      <c r="F76" s="100"/>
      <c r="G76" s="101"/>
      <c r="H76" s="100"/>
      <c r="I76" s="100"/>
      <c r="J76" s="100"/>
      <c r="K76" s="94"/>
    </row>
    <row r="77" spans="2:11" ht="15" customHeight="1">
      <c r="B77" s="93"/>
      <c r="C77" s="83" t="s">
        <v>235</v>
      </c>
      <c r="D77" s="100"/>
      <c r="E77" s="100"/>
      <c r="F77" s="102" t="s">
        <v>70</v>
      </c>
      <c r="G77" s="101"/>
      <c r="H77" s="83" t="s">
        <v>71</v>
      </c>
      <c r="I77" s="83" t="s">
        <v>72</v>
      </c>
      <c r="J77" s="83">
        <v>20</v>
      </c>
      <c r="K77" s="94"/>
    </row>
    <row r="78" spans="2:11" ht="15" customHeight="1">
      <c r="B78" s="93"/>
      <c r="C78" s="83" t="s">
        <v>73</v>
      </c>
      <c r="D78" s="83"/>
      <c r="E78" s="83"/>
      <c r="F78" s="102" t="s">
        <v>70</v>
      </c>
      <c r="G78" s="101"/>
      <c r="H78" s="83" t="s">
        <v>74</v>
      </c>
      <c r="I78" s="83" t="s">
        <v>72</v>
      </c>
      <c r="J78" s="83">
        <v>120</v>
      </c>
      <c r="K78" s="94"/>
    </row>
    <row r="79" spans="2:11" ht="15" customHeight="1">
      <c r="B79" s="103"/>
      <c r="C79" s="83" t="s">
        <v>75</v>
      </c>
      <c r="D79" s="83"/>
      <c r="E79" s="83"/>
      <c r="F79" s="102" t="s">
        <v>76</v>
      </c>
      <c r="G79" s="101"/>
      <c r="H79" s="83" t="s">
        <v>77</v>
      </c>
      <c r="I79" s="83" t="s">
        <v>72</v>
      </c>
      <c r="J79" s="83">
        <v>50</v>
      </c>
      <c r="K79" s="94"/>
    </row>
    <row r="80" spans="2:11" ht="15" customHeight="1">
      <c r="B80" s="103"/>
      <c r="C80" s="83" t="s">
        <v>78</v>
      </c>
      <c r="D80" s="83"/>
      <c r="E80" s="83"/>
      <c r="F80" s="102" t="s">
        <v>70</v>
      </c>
      <c r="G80" s="101"/>
      <c r="H80" s="83" t="s">
        <v>79</v>
      </c>
      <c r="I80" s="83" t="s">
        <v>80</v>
      </c>
      <c r="J80" s="83"/>
      <c r="K80" s="94"/>
    </row>
    <row r="81" spans="2:11" ht="15" customHeight="1">
      <c r="B81" s="103"/>
      <c r="C81" s="104" t="s">
        <v>81</v>
      </c>
      <c r="D81" s="104"/>
      <c r="E81" s="104"/>
      <c r="F81" s="105" t="s">
        <v>76</v>
      </c>
      <c r="G81" s="104"/>
      <c r="H81" s="104" t="s">
        <v>82</v>
      </c>
      <c r="I81" s="104" t="s">
        <v>72</v>
      </c>
      <c r="J81" s="104">
        <v>15</v>
      </c>
      <c r="K81" s="94"/>
    </row>
    <row r="82" spans="2:11" ht="15" customHeight="1">
      <c r="B82" s="103"/>
      <c r="C82" s="104" t="s">
        <v>83</v>
      </c>
      <c r="D82" s="104"/>
      <c r="E82" s="104"/>
      <c r="F82" s="105" t="s">
        <v>76</v>
      </c>
      <c r="G82" s="104"/>
      <c r="H82" s="104" t="s">
        <v>84</v>
      </c>
      <c r="I82" s="104" t="s">
        <v>72</v>
      </c>
      <c r="J82" s="104">
        <v>15</v>
      </c>
      <c r="K82" s="94"/>
    </row>
    <row r="83" spans="2:11" ht="15" customHeight="1">
      <c r="B83" s="103"/>
      <c r="C83" s="104" t="s">
        <v>85</v>
      </c>
      <c r="D83" s="104"/>
      <c r="E83" s="104"/>
      <c r="F83" s="105" t="s">
        <v>76</v>
      </c>
      <c r="G83" s="104"/>
      <c r="H83" s="104" t="s">
        <v>86</v>
      </c>
      <c r="I83" s="104" t="s">
        <v>72</v>
      </c>
      <c r="J83" s="104">
        <v>20</v>
      </c>
      <c r="K83" s="94"/>
    </row>
    <row r="84" spans="2:11" ht="15" customHeight="1">
      <c r="B84" s="103"/>
      <c r="C84" s="104" t="s">
        <v>87</v>
      </c>
      <c r="D84" s="104"/>
      <c r="E84" s="104"/>
      <c r="F84" s="105" t="s">
        <v>76</v>
      </c>
      <c r="G84" s="104"/>
      <c r="H84" s="104" t="s">
        <v>88</v>
      </c>
      <c r="I84" s="104" t="s">
        <v>72</v>
      </c>
      <c r="J84" s="104">
        <v>20</v>
      </c>
      <c r="K84" s="94"/>
    </row>
    <row r="85" spans="2:11" ht="15" customHeight="1">
      <c r="B85" s="103"/>
      <c r="C85" s="83" t="s">
        <v>89</v>
      </c>
      <c r="D85" s="83"/>
      <c r="E85" s="83"/>
      <c r="F85" s="102" t="s">
        <v>76</v>
      </c>
      <c r="G85" s="101"/>
      <c r="H85" s="83" t="s">
        <v>90</v>
      </c>
      <c r="I85" s="83" t="s">
        <v>72</v>
      </c>
      <c r="J85" s="83">
        <v>50</v>
      </c>
      <c r="K85" s="94"/>
    </row>
    <row r="86" spans="2:11" ht="15" customHeight="1">
      <c r="B86" s="103"/>
      <c r="C86" s="83" t="s">
        <v>91</v>
      </c>
      <c r="D86" s="83"/>
      <c r="E86" s="83"/>
      <c r="F86" s="102" t="s">
        <v>76</v>
      </c>
      <c r="G86" s="101"/>
      <c r="H86" s="83" t="s">
        <v>92</v>
      </c>
      <c r="I86" s="83" t="s">
        <v>72</v>
      </c>
      <c r="J86" s="83">
        <v>20</v>
      </c>
      <c r="K86" s="94"/>
    </row>
    <row r="87" spans="2:11" ht="15" customHeight="1">
      <c r="B87" s="103"/>
      <c r="C87" s="83" t="s">
        <v>93</v>
      </c>
      <c r="D87" s="83"/>
      <c r="E87" s="83"/>
      <c r="F87" s="102" t="s">
        <v>76</v>
      </c>
      <c r="G87" s="101"/>
      <c r="H87" s="83" t="s">
        <v>94</v>
      </c>
      <c r="I87" s="83" t="s">
        <v>72</v>
      </c>
      <c r="J87" s="83">
        <v>20</v>
      </c>
      <c r="K87" s="94"/>
    </row>
    <row r="88" spans="2:11" ht="15" customHeight="1">
      <c r="B88" s="103"/>
      <c r="C88" s="83" t="s">
        <v>95</v>
      </c>
      <c r="D88" s="83"/>
      <c r="E88" s="83"/>
      <c r="F88" s="102" t="s">
        <v>76</v>
      </c>
      <c r="G88" s="101"/>
      <c r="H88" s="83" t="s">
        <v>96</v>
      </c>
      <c r="I88" s="83" t="s">
        <v>72</v>
      </c>
      <c r="J88" s="83">
        <v>50</v>
      </c>
      <c r="K88" s="94"/>
    </row>
    <row r="89" spans="2:11" ht="15" customHeight="1">
      <c r="B89" s="103"/>
      <c r="C89" s="83" t="s">
        <v>97</v>
      </c>
      <c r="D89" s="83"/>
      <c r="E89" s="83"/>
      <c r="F89" s="102" t="s">
        <v>76</v>
      </c>
      <c r="G89" s="101"/>
      <c r="H89" s="83" t="s">
        <v>97</v>
      </c>
      <c r="I89" s="83" t="s">
        <v>72</v>
      </c>
      <c r="J89" s="83">
        <v>50</v>
      </c>
      <c r="K89" s="94"/>
    </row>
    <row r="90" spans="2:11" ht="15" customHeight="1">
      <c r="B90" s="103"/>
      <c r="C90" s="83" t="s">
        <v>284</v>
      </c>
      <c r="D90" s="83"/>
      <c r="E90" s="83"/>
      <c r="F90" s="102" t="s">
        <v>76</v>
      </c>
      <c r="G90" s="101"/>
      <c r="H90" s="83" t="s">
        <v>98</v>
      </c>
      <c r="I90" s="83" t="s">
        <v>72</v>
      </c>
      <c r="J90" s="83">
        <v>255</v>
      </c>
      <c r="K90" s="94"/>
    </row>
    <row r="91" spans="2:11" ht="15" customHeight="1">
      <c r="B91" s="103"/>
      <c r="C91" s="83" t="s">
        <v>99</v>
      </c>
      <c r="D91" s="83"/>
      <c r="E91" s="83"/>
      <c r="F91" s="102" t="s">
        <v>70</v>
      </c>
      <c r="G91" s="101"/>
      <c r="H91" s="83" t="s">
        <v>100</v>
      </c>
      <c r="I91" s="83" t="s">
        <v>101</v>
      </c>
      <c r="J91" s="83"/>
      <c r="K91" s="94"/>
    </row>
    <row r="92" spans="2:11" ht="15" customHeight="1">
      <c r="B92" s="103"/>
      <c r="C92" s="83" t="s">
        <v>102</v>
      </c>
      <c r="D92" s="83"/>
      <c r="E92" s="83"/>
      <c r="F92" s="102" t="s">
        <v>70</v>
      </c>
      <c r="G92" s="101"/>
      <c r="H92" s="83" t="s">
        <v>103</v>
      </c>
      <c r="I92" s="83" t="s">
        <v>104</v>
      </c>
      <c r="J92" s="83"/>
      <c r="K92" s="94"/>
    </row>
    <row r="93" spans="2:11" ht="15" customHeight="1">
      <c r="B93" s="103"/>
      <c r="C93" s="83" t="s">
        <v>105</v>
      </c>
      <c r="D93" s="83"/>
      <c r="E93" s="83"/>
      <c r="F93" s="102" t="s">
        <v>70</v>
      </c>
      <c r="G93" s="101"/>
      <c r="H93" s="83" t="s">
        <v>105</v>
      </c>
      <c r="I93" s="83" t="s">
        <v>104</v>
      </c>
      <c r="J93" s="83"/>
      <c r="K93" s="94"/>
    </row>
    <row r="94" spans="2:11" ht="15" customHeight="1">
      <c r="B94" s="103"/>
      <c r="C94" s="83" t="s">
        <v>220</v>
      </c>
      <c r="D94" s="83"/>
      <c r="E94" s="83"/>
      <c r="F94" s="102" t="s">
        <v>70</v>
      </c>
      <c r="G94" s="101"/>
      <c r="H94" s="83" t="s">
        <v>106</v>
      </c>
      <c r="I94" s="83" t="s">
        <v>104</v>
      </c>
      <c r="J94" s="83"/>
      <c r="K94" s="94"/>
    </row>
    <row r="95" spans="2:11" ht="15" customHeight="1">
      <c r="B95" s="103"/>
      <c r="C95" s="83" t="s">
        <v>230</v>
      </c>
      <c r="D95" s="83"/>
      <c r="E95" s="83"/>
      <c r="F95" s="102" t="s">
        <v>70</v>
      </c>
      <c r="G95" s="101"/>
      <c r="H95" s="83" t="s">
        <v>107</v>
      </c>
      <c r="I95" s="83" t="s">
        <v>104</v>
      </c>
      <c r="J95" s="83"/>
      <c r="K95" s="94"/>
    </row>
    <row r="96" spans="2:11" ht="15" customHeight="1">
      <c r="B96" s="106"/>
      <c r="C96" s="107"/>
      <c r="D96" s="107"/>
      <c r="E96" s="107"/>
      <c r="F96" s="107"/>
      <c r="G96" s="107"/>
      <c r="H96" s="107"/>
      <c r="I96" s="107"/>
      <c r="J96" s="107"/>
      <c r="K96" s="108"/>
    </row>
    <row r="97" spans="2:11" ht="18.75" customHeight="1">
      <c r="B97" s="109"/>
      <c r="C97" s="110"/>
      <c r="D97" s="110"/>
      <c r="E97" s="110"/>
      <c r="F97" s="110"/>
      <c r="G97" s="110"/>
      <c r="H97" s="110"/>
      <c r="I97" s="110"/>
      <c r="J97" s="110"/>
      <c r="K97" s="109"/>
    </row>
    <row r="98" spans="2:11" ht="18.75" customHeight="1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 ht="7.5" customHeight="1">
      <c r="B99" s="90"/>
      <c r="C99" s="91"/>
      <c r="D99" s="91"/>
      <c r="E99" s="91"/>
      <c r="F99" s="91"/>
      <c r="G99" s="91"/>
      <c r="H99" s="91"/>
      <c r="I99" s="91"/>
      <c r="J99" s="91"/>
      <c r="K99" s="92"/>
    </row>
    <row r="100" spans="2:11" ht="45" customHeight="1">
      <c r="B100" s="93"/>
      <c r="C100" s="239" t="s">
        <v>108</v>
      </c>
      <c r="D100" s="239"/>
      <c r="E100" s="239"/>
      <c r="F100" s="239"/>
      <c r="G100" s="239"/>
      <c r="H100" s="239"/>
      <c r="I100" s="239"/>
      <c r="J100" s="239"/>
      <c r="K100" s="94"/>
    </row>
    <row r="101" spans="2:11" ht="17.25" customHeight="1">
      <c r="B101" s="93"/>
      <c r="C101" s="95" t="s">
        <v>64</v>
      </c>
      <c r="D101" s="95"/>
      <c r="E101" s="95"/>
      <c r="F101" s="95" t="s">
        <v>65</v>
      </c>
      <c r="G101" s="96"/>
      <c r="H101" s="95" t="s">
        <v>278</v>
      </c>
      <c r="I101" s="95" t="s">
        <v>239</v>
      </c>
      <c r="J101" s="95" t="s">
        <v>66</v>
      </c>
      <c r="K101" s="94"/>
    </row>
    <row r="102" spans="2:11" ht="17.25" customHeight="1">
      <c r="B102" s="93"/>
      <c r="C102" s="97" t="s">
        <v>67</v>
      </c>
      <c r="D102" s="97"/>
      <c r="E102" s="97"/>
      <c r="F102" s="98" t="s">
        <v>68</v>
      </c>
      <c r="G102" s="99"/>
      <c r="H102" s="97"/>
      <c r="I102" s="97"/>
      <c r="J102" s="97" t="s">
        <v>69</v>
      </c>
      <c r="K102" s="94"/>
    </row>
    <row r="103" spans="2:11" ht="5.25" customHeight="1">
      <c r="B103" s="93"/>
      <c r="C103" s="95"/>
      <c r="D103" s="95"/>
      <c r="E103" s="95"/>
      <c r="F103" s="95"/>
      <c r="G103" s="111"/>
      <c r="H103" s="95"/>
      <c r="I103" s="95"/>
      <c r="J103" s="95"/>
      <c r="K103" s="94"/>
    </row>
    <row r="104" spans="2:11" ht="15" customHeight="1">
      <c r="B104" s="93"/>
      <c r="C104" s="83" t="s">
        <v>235</v>
      </c>
      <c r="D104" s="100"/>
      <c r="E104" s="100"/>
      <c r="F104" s="102" t="s">
        <v>70</v>
      </c>
      <c r="G104" s="111"/>
      <c r="H104" s="83" t="s">
        <v>109</v>
      </c>
      <c r="I104" s="83" t="s">
        <v>72</v>
      </c>
      <c r="J104" s="83">
        <v>20</v>
      </c>
      <c r="K104" s="94"/>
    </row>
    <row r="105" spans="2:11" ht="15" customHeight="1">
      <c r="B105" s="93"/>
      <c r="C105" s="83" t="s">
        <v>73</v>
      </c>
      <c r="D105" s="83"/>
      <c r="E105" s="83"/>
      <c r="F105" s="102" t="s">
        <v>70</v>
      </c>
      <c r="G105" s="83"/>
      <c r="H105" s="83" t="s">
        <v>109</v>
      </c>
      <c r="I105" s="83" t="s">
        <v>72</v>
      </c>
      <c r="J105" s="83">
        <v>120</v>
      </c>
      <c r="K105" s="94"/>
    </row>
    <row r="106" spans="2:11" ht="15" customHeight="1">
      <c r="B106" s="103"/>
      <c r="C106" s="83" t="s">
        <v>75</v>
      </c>
      <c r="D106" s="83"/>
      <c r="E106" s="83"/>
      <c r="F106" s="102" t="s">
        <v>76</v>
      </c>
      <c r="G106" s="83"/>
      <c r="H106" s="83" t="s">
        <v>109</v>
      </c>
      <c r="I106" s="83" t="s">
        <v>72</v>
      </c>
      <c r="J106" s="83">
        <v>50</v>
      </c>
      <c r="K106" s="94"/>
    </row>
    <row r="107" spans="2:11" ht="15" customHeight="1">
      <c r="B107" s="103"/>
      <c r="C107" s="83" t="s">
        <v>78</v>
      </c>
      <c r="D107" s="83"/>
      <c r="E107" s="83"/>
      <c r="F107" s="102" t="s">
        <v>70</v>
      </c>
      <c r="G107" s="83"/>
      <c r="H107" s="83" t="s">
        <v>109</v>
      </c>
      <c r="I107" s="83" t="s">
        <v>80</v>
      </c>
      <c r="J107" s="83"/>
      <c r="K107" s="94"/>
    </row>
    <row r="108" spans="2:11" ht="15" customHeight="1">
      <c r="B108" s="103"/>
      <c r="C108" s="83" t="s">
        <v>89</v>
      </c>
      <c r="D108" s="83"/>
      <c r="E108" s="83"/>
      <c r="F108" s="102" t="s">
        <v>76</v>
      </c>
      <c r="G108" s="83"/>
      <c r="H108" s="83" t="s">
        <v>109</v>
      </c>
      <c r="I108" s="83" t="s">
        <v>72</v>
      </c>
      <c r="J108" s="83">
        <v>50</v>
      </c>
      <c r="K108" s="94"/>
    </row>
    <row r="109" spans="2:11" ht="15" customHeight="1">
      <c r="B109" s="103"/>
      <c r="C109" s="83" t="s">
        <v>97</v>
      </c>
      <c r="D109" s="83"/>
      <c r="E109" s="83"/>
      <c r="F109" s="102" t="s">
        <v>76</v>
      </c>
      <c r="G109" s="83"/>
      <c r="H109" s="83" t="s">
        <v>109</v>
      </c>
      <c r="I109" s="83" t="s">
        <v>72</v>
      </c>
      <c r="J109" s="83">
        <v>50</v>
      </c>
      <c r="K109" s="94"/>
    </row>
    <row r="110" spans="2:11" ht="15" customHeight="1">
      <c r="B110" s="103"/>
      <c r="C110" s="83" t="s">
        <v>95</v>
      </c>
      <c r="D110" s="83"/>
      <c r="E110" s="83"/>
      <c r="F110" s="102" t="s">
        <v>76</v>
      </c>
      <c r="G110" s="83"/>
      <c r="H110" s="83" t="s">
        <v>109</v>
      </c>
      <c r="I110" s="83" t="s">
        <v>72</v>
      </c>
      <c r="J110" s="83">
        <v>50</v>
      </c>
      <c r="K110" s="94"/>
    </row>
    <row r="111" spans="2:11" ht="15" customHeight="1">
      <c r="B111" s="103"/>
      <c r="C111" s="83" t="s">
        <v>235</v>
      </c>
      <c r="D111" s="83"/>
      <c r="E111" s="83"/>
      <c r="F111" s="102" t="s">
        <v>70</v>
      </c>
      <c r="G111" s="83"/>
      <c r="H111" s="83" t="s">
        <v>110</v>
      </c>
      <c r="I111" s="83" t="s">
        <v>72</v>
      </c>
      <c r="J111" s="83">
        <v>20</v>
      </c>
      <c r="K111" s="94"/>
    </row>
    <row r="112" spans="2:11" ht="15" customHeight="1">
      <c r="B112" s="103"/>
      <c r="C112" s="83" t="s">
        <v>111</v>
      </c>
      <c r="D112" s="83"/>
      <c r="E112" s="83"/>
      <c r="F112" s="102" t="s">
        <v>70</v>
      </c>
      <c r="G112" s="83"/>
      <c r="H112" s="83" t="s">
        <v>112</v>
      </c>
      <c r="I112" s="83" t="s">
        <v>72</v>
      </c>
      <c r="J112" s="83">
        <v>120</v>
      </c>
      <c r="K112" s="94"/>
    </row>
    <row r="113" spans="2:11" ht="15" customHeight="1">
      <c r="B113" s="103"/>
      <c r="C113" s="83" t="s">
        <v>220</v>
      </c>
      <c r="D113" s="83"/>
      <c r="E113" s="83"/>
      <c r="F113" s="102" t="s">
        <v>70</v>
      </c>
      <c r="G113" s="83"/>
      <c r="H113" s="83" t="s">
        <v>113</v>
      </c>
      <c r="I113" s="83" t="s">
        <v>104</v>
      </c>
      <c r="J113" s="83"/>
      <c r="K113" s="94"/>
    </row>
    <row r="114" spans="2:11" ht="15" customHeight="1">
      <c r="B114" s="103"/>
      <c r="C114" s="83" t="s">
        <v>230</v>
      </c>
      <c r="D114" s="83"/>
      <c r="E114" s="83"/>
      <c r="F114" s="102" t="s">
        <v>70</v>
      </c>
      <c r="G114" s="83"/>
      <c r="H114" s="83" t="s">
        <v>114</v>
      </c>
      <c r="I114" s="83" t="s">
        <v>104</v>
      </c>
      <c r="J114" s="83"/>
      <c r="K114" s="94"/>
    </row>
    <row r="115" spans="2:11" ht="15" customHeight="1">
      <c r="B115" s="103"/>
      <c r="C115" s="83" t="s">
        <v>239</v>
      </c>
      <c r="D115" s="83"/>
      <c r="E115" s="83"/>
      <c r="F115" s="102" t="s">
        <v>70</v>
      </c>
      <c r="G115" s="83"/>
      <c r="H115" s="83" t="s">
        <v>115</v>
      </c>
      <c r="I115" s="83" t="s">
        <v>116</v>
      </c>
      <c r="J115" s="83"/>
      <c r="K115" s="94"/>
    </row>
    <row r="116" spans="2:11" ht="15" customHeight="1">
      <c r="B116" s="106"/>
      <c r="C116" s="112"/>
      <c r="D116" s="112"/>
      <c r="E116" s="112"/>
      <c r="F116" s="112"/>
      <c r="G116" s="112"/>
      <c r="H116" s="112"/>
      <c r="I116" s="112"/>
      <c r="J116" s="112"/>
      <c r="K116" s="108"/>
    </row>
    <row r="117" spans="2:11" ht="18.75" customHeight="1">
      <c r="B117" s="113"/>
      <c r="C117" s="79"/>
      <c r="D117" s="79"/>
      <c r="E117" s="79"/>
      <c r="F117" s="114"/>
      <c r="G117" s="79"/>
      <c r="H117" s="79"/>
      <c r="I117" s="79"/>
      <c r="J117" s="79"/>
      <c r="K117" s="113"/>
    </row>
    <row r="118" spans="2:11" ht="18.75" customHeight="1"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2:11" ht="7.5" customHeight="1">
      <c r="B119" s="115"/>
      <c r="C119" s="116"/>
      <c r="D119" s="116"/>
      <c r="E119" s="116"/>
      <c r="F119" s="116"/>
      <c r="G119" s="116"/>
      <c r="H119" s="116"/>
      <c r="I119" s="116"/>
      <c r="J119" s="116"/>
      <c r="K119" s="117"/>
    </row>
    <row r="120" spans="2:11" ht="45" customHeight="1">
      <c r="B120" s="118"/>
      <c r="C120" s="242" t="s">
        <v>117</v>
      </c>
      <c r="D120" s="242"/>
      <c r="E120" s="242"/>
      <c r="F120" s="242"/>
      <c r="G120" s="242"/>
      <c r="H120" s="242"/>
      <c r="I120" s="242"/>
      <c r="J120" s="242"/>
      <c r="K120" s="119"/>
    </row>
    <row r="121" spans="2:11" ht="17.25" customHeight="1">
      <c r="B121" s="120"/>
      <c r="C121" s="95" t="s">
        <v>64</v>
      </c>
      <c r="D121" s="95"/>
      <c r="E121" s="95"/>
      <c r="F121" s="95" t="s">
        <v>65</v>
      </c>
      <c r="G121" s="96"/>
      <c r="H121" s="95" t="s">
        <v>278</v>
      </c>
      <c r="I121" s="95" t="s">
        <v>239</v>
      </c>
      <c r="J121" s="95" t="s">
        <v>66</v>
      </c>
      <c r="K121" s="121"/>
    </row>
    <row r="122" spans="2:11" ht="17.25" customHeight="1">
      <c r="B122" s="120"/>
      <c r="C122" s="97" t="s">
        <v>67</v>
      </c>
      <c r="D122" s="97"/>
      <c r="E122" s="97"/>
      <c r="F122" s="98" t="s">
        <v>68</v>
      </c>
      <c r="G122" s="99"/>
      <c r="H122" s="97"/>
      <c r="I122" s="97"/>
      <c r="J122" s="97" t="s">
        <v>69</v>
      </c>
      <c r="K122" s="121"/>
    </row>
    <row r="123" spans="2:11" ht="5.25" customHeight="1">
      <c r="B123" s="122"/>
      <c r="C123" s="100"/>
      <c r="D123" s="100"/>
      <c r="E123" s="100"/>
      <c r="F123" s="100"/>
      <c r="G123" s="83"/>
      <c r="H123" s="100"/>
      <c r="I123" s="100"/>
      <c r="J123" s="100"/>
      <c r="K123" s="123"/>
    </row>
    <row r="124" spans="2:11" ht="15" customHeight="1">
      <c r="B124" s="122"/>
      <c r="C124" s="83" t="s">
        <v>73</v>
      </c>
      <c r="D124" s="100"/>
      <c r="E124" s="100"/>
      <c r="F124" s="102" t="s">
        <v>70</v>
      </c>
      <c r="G124" s="83"/>
      <c r="H124" s="83" t="s">
        <v>109</v>
      </c>
      <c r="I124" s="83" t="s">
        <v>72</v>
      </c>
      <c r="J124" s="83">
        <v>120</v>
      </c>
      <c r="K124" s="124"/>
    </row>
    <row r="125" spans="2:11" ht="15" customHeight="1">
      <c r="B125" s="122"/>
      <c r="C125" s="83" t="s">
        <v>118</v>
      </c>
      <c r="D125" s="83"/>
      <c r="E125" s="83"/>
      <c r="F125" s="102" t="s">
        <v>70</v>
      </c>
      <c r="G125" s="83"/>
      <c r="H125" s="83" t="s">
        <v>119</v>
      </c>
      <c r="I125" s="83" t="s">
        <v>72</v>
      </c>
      <c r="J125" s="83" t="s">
        <v>120</v>
      </c>
      <c r="K125" s="124"/>
    </row>
    <row r="126" spans="2:11" ht="15" customHeight="1">
      <c r="B126" s="122"/>
      <c r="C126" s="83" t="s">
        <v>23</v>
      </c>
      <c r="D126" s="83"/>
      <c r="E126" s="83"/>
      <c r="F126" s="102" t="s">
        <v>70</v>
      </c>
      <c r="G126" s="83"/>
      <c r="H126" s="83" t="s">
        <v>121</v>
      </c>
      <c r="I126" s="83" t="s">
        <v>72</v>
      </c>
      <c r="J126" s="83" t="s">
        <v>120</v>
      </c>
      <c r="K126" s="124"/>
    </row>
    <row r="127" spans="2:11" ht="15" customHeight="1">
      <c r="B127" s="122"/>
      <c r="C127" s="83" t="s">
        <v>81</v>
      </c>
      <c r="D127" s="83"/>
      <c r="E127" s="83"/>
      <c r="F127" s="102" t="s">
        <v>76</v>
      </c>
      <c r="G127" s="83"/>
      <c r="H127" s="83" t="s">
        <v>82</v>
      </c>
      <c r="I127" s="83" t="s">
        <v>72</v>
      </c>
      <c r="J127" s="83">
        <v>15</v>
      </c>
      <c r="K127" s="124"/>
    </row>
    <row r="128" spans="2:11" ht="15" customHeight="1">
      <c r="B128" s="122"/>
      <c r="C128" s="104" t="s">
        <v>83</v>
      </c>
      <c r="D128" s="104"/>
      <c r="E128" s="104"/>
      <c r="F128" s="105" t="s">
        <v>76</v>
      </c>
      <c r="G128" s="104"/>
      <c r="H128" s="104" t="s">
        <v>84</v>
      </c>
      <c r="I128" s="104" t="s">
        <v>72</v>
      </c>
      <c r="J128" s="104">
        <v>15</v>
      </c>
      <c r="K128" s="124"/>
    </row>
    <row r="129" spans="2:11" ht="15" customHeight="1">
      <c r="B129" s="122"/>
      <c r="C129" s="104" t="s">
        <v>85</v>
      </c>
      <c r="D129" s="104"/>
      <c r="E129" s="104"/>
      <c r="F129" s="105" t="s">
        <v>76</v>
      </c>
      <c r="G129" s="104"/>
      <c r="H129" s="104" t="s">
        <v>86</v>
      </c>
      <c r="I129" s="104" t="s">
        <v>72</v>
      </c>
      <c r="J129" s="104">
        <v>20</v>
      </c>
      <c r="K129" s="124"/>
    </row>
    <row r="130" spans="2:11" ht="15" customHeight="1">
      <c r="B130" s="122"/>
      <c r="C130" s="104" t="s">
        <v>87</v>
      </c>
      <c r="D130" s="104"/>
      <c r="E130" s="104"/>
      <c r="F130" s="105" t="s">
        <v>76</v>
      </c>
      <c r="G130" s="104"/>
      <c r="H130" s="104" t="s">
        <v>88</v>
      </c>
      <c r="I130" s="104" t="s">
        <v>72</v>
      </c>
      <c r="J130" s="104">
        <v>20</v>
      </c>
      <c r="K130" s="124"/>
    </row>
    <row r="131" spans="2:11" ht="15" customHeight="1">
      <c r="B131" s="122"/>
      <c r="C131" s="83" t="s">
        <v>75</v>
      </c>
      <c r="D131" s="83"/>
      <c r="E131" s="83"/>
      <c r="F131" s="102" t="s">
        <v>76</v>
      </c>
      <c r="G131" s="83"/>
      <c r="H131" s="83" t="s">
        <v>109</v>
      </c>
      <c r="I131" s="83" t="s">
        <v>72</v>
      </c>
      <c r="J131" s="83">
        <v>50</v>
      </c>
      <c r="K131" s="124"/>
    </row>
    <row r="132" spans="2:11" ht="15" customHeight="1">
      <c r="B132" s="122"/>
      <c r="C132" s="83" t="s">
        <v>89</v>
      </c>
      <c r="D132" s="83"/>
      <c r="E132" s="83"/>
      <c r="F132" s="102" t="s">
        <v>76</v>
      </c>
      <c r="G132" s="83"/>
      <c r="H132" s="83" t="s">
        <v>109</v>
      </c>
      <c r="I132" s="83" t="s">
        <v>72</v>
      </c>
      <c r="J132" s="83">
        <v>50</v>
      </c>
      <c r="K132" s="124"/>
    </row>
    <row r="133" spans="2:11" ht="15" customHeight="1">
      <c r="B133" s="122"/>
      <c r="C133" s="83" t="s">
        <v>95</v>
      </c>
      <c r="D133" s="83"/>
      <c r="E133" s="83"/>
      <c r="F133" s="102" t="s">
        <v>76</v>
      </c>
      <c r="G133" s="83"/>
      <c r="H133" s="83" t="s">
        <v>109</v>
      </c>
      <c r="I133" s="83" t="s">
        <v>72</v>
      </c>
      <c r="J133" s="83">
        <v>50</v>
      </c>
      <c r="K133" s="124"/>
    </row>
    <row r="134" spans="2:11" ht="15" customHeight="1">
      <c r="B134" s="122"/>
      <c r="C134" s="83" t="s">
        <v>97</v>
      </c>
      <c r="D134" s="83"/>
      <c r="E134" s="83"/>
      <c r="F134" s="102" t="s">
        <v>76</v>
      </c>
      <c r="G134" s="83"/>
      <c r="H134" s="83" t="s">
        <v>109</v>
      </c>
      <c r="I134" s="83" t="s">
        <v>72</v>
      </c>
      <c r="J134" s="83">
        <v>50</v>
      </c>
      <c r="K134" s="124"/>
    </row>
    <row r="135" spans="2:11" ht="15" customHeight="1">
      <c r="B135" s="122"/>
      <c r="C135" s="83" t="s">
        <v>284</v>
      </c>
      <c r="D135" s="83"/>
      <c r="E135" s="83"/>
      <c r="F135" s="102" t="s">
        <v>76</v>
      </c>
      <c r="G135" s="83"/>
      <c r="H135" s="83" t="s">
        <v>122</v>
      </c>
      <c r="I135" s="83" t="s">
        <v>72</v>
      </c>
      <c r="J135" s="83">
        <v>255</v>
      </c>
      <c r="K135" s="124"/>
    </row>
    <row r="136" spans="2:11" ht="15" customHeight="1">
      <c r="B136" s="122"/>
      <c r="C136" s="83" t="s">
        <v>99</v>
      </c>
      <c r="D136" s="83"/>
      <c r="E136" s="83"/>
      <c r="F136" s="102" t="s">
        <v>70</v>
      </c>
      <c r="G136" s="83"/>
      <c r="H136" s="83" t="s">
        <v>123</v>
      </c>
      <c r="I136" s="83" t="s">
        <v>101</v>
      </c>
      <c r="J136" s="83"/>
      <c r="K136" s="124"/>
    </row>
    <row r="137" spans="2:11" ht="15" customHeight="1">
      <c r="B137" s="122"/>
      <c r="C137" s="83" t="s">
        <v>102</v>
      </c>
      <c r="D137" s="83"/>
      <c r="E137" s="83"/>
      <c r="F137" s="102" t="s">
        <v>70</v>
      </c>
      <c r="G137" s="83"/>
      <c r="H137" s="83" t="s">
        <v>124</v>
      </c>
      <c r="I137" s="83" t="s">
        <v>104</v>
      </c>
      <c r="J137" s="83"/>
      <c r="K137" s="124"/>
    </row>
    <row r="138" spans="2:11" ht="15" customHeight="1">
      <c r="B138" s="122"/>
      <c r="C138" s="83" t="s">
        <v>105</v>
      </c>
      <c r="D138" s="83"/>
      <c r="E138" s="83"/>
      <c r="F138" s="102" t="s">
        <v>70</v>
      </c>
      <c r="G138" s="83"/>
      <c r="H138" s="83" t="s">
        <v>105</v>
      </c>
      <c r="I138" s="83" t="s">
        <v>104</v>
      </c>
      <c r="J138" s="83"/>
      <c r="K138" s="124"/>
    </row>
    <row r="139" spans="2:11" ht="15" customHeight="1">
      <c r="B139" s="122"/>
      <c r="C139" s="83" t="s">
        <v>220</v>
      </c>
      <c r="D139" s="83"/>
      <c r="E139" s="83"/>
      <c r="F139" s="102" t="s">
        <v>70</v>
      </c>
      <c r="G139" s="83"/>
      <c r="H139" s="83" t="s">
        <v>125</v>
      </c>
      <c r="I139" s="83" t="s">
        <v>104</v>
      </c>
      <c r="J139" s="83"/>
      <c r="K139" s="124"/>
    </row>
    <row r="140" spans="2:11" ht="15" customHeight="1">
      <c r="B140" s="122"/>
      <c r="C140" s="83" t="s">
        <v>126</v>
      </c>
      <c r="D140" s="83"/>
      <c r="E140" s="83"/>
      <c r="F140" s="102" t="s">
        <v>70</v>
      </c>
      <c r="G140" s="83"/>
      <c r="H140" s="83" t="s">
        <v>127</v>
      </c>
      <c r="I140" s="83" t="s">
        <v>104</v>
      </c>
      <c r="J140" s="83"/>
      <c r="K140" s="124"/>
    </row>
    <row r="141" spans="2:11" ht="15" customHeight="1">
      <c r="B141" s="125"/>
      <c r="C141" s="126"/>
      <c r="D141" s="126"/>
      <c r="E141" s="126"/>
      <c r="F141" s="126"/>
      <c r="G141" s="126"/>
      <c r="H141" s="126"/>
      <c r="I141" s="126"/>
      <c r="J141" s="126"/>
      <c r="K141" s="127"/>
    </row>
    <row r="142" spans="2:11" ht="18.75" customHeight="1">
      <c r="B142" s="79"/>
      <c r="C142" s="79"/>
      <c r="D142" s="79"/>
      <c r="E142" s="79"/>
      <c r="F142" s="114"/>
      <c r="G142" s="79"/>
      <c r="H142" s="79"/>
      <c r="I142" s="79"/>
      <c r="J142" s="79"/>
      <c r="K142" s="79"/>
    </row>
    <row r="143" spans="2:11" ht="18.75" customHeight="1">
      <c r="B143" s="89"/>
      <c r="C143" s="89"/>
      <c r="D143" s="89"/>
      <c r="E143" s="89"/>
      <c r="F143" s="89"/>
      <c r="G143" s="89"/>
      <c r="H143" s="89"/>
      <c r="I143" s="89"/>
      <c r="J143" s="89"/>
      <c r="K143" s="89"/>
    </row>
    <row r="144" spans="2:11" ht="7.5" customHeight="1">
      <c r="B144" s="90"/>
      <c r="C144" s="91"/>
      <c r="D144" s="91"/>
      <c r="E144" s="91"/>
      <c r="F144" s="91"/>
      <c r="G144" s="91"/>
      <c r="H144" s="91"/>
      <c r="I144" s="91"/>
      <c r="J144" s="91"/>
      <c r="K144" s="92"/>
    </row>
    <row r="145" spans="2:11" ht="45" customHeight="1">
      <c r="B145" s="93"/>
      <c r="C145" s="239" t="s">
        <v>128</v>
      </c>
      <c r="D145" s="239"/>
      <c r="E145" s="239"/>
      <c r="F145" s="239"/>
      <c r="G145" s="239"/>
      <c r="H145" s="239"/>
      <c r="I145" s="239"/>
      <c r="J145" s="239"/>
      <c r="K145" s="94"/>
    </row>
    <row r="146" spans="2:11" ht="17.25" customHeight="1">
      <c r="B146" s="93"/>
      <c r="C146" s="95" t="s">
        <v>64</v>
      </c>
      <c r="D146" s="95"/>
      <c r="E146" s="95"/>
      <c r="F146" s="95" t="s">
        <v>65</v>
      </c>
      <c r="G146" s="96"/>
      <c r="H146" s="95" t="s">
        <v>278</v>
      </c>
      <c r="I146" s="95" t="s">
        <v>239</v>
      </c>
      <c r="J146" s="95" t="s">
        <v>66</v>
      </c>
      <c r="K146" s="94"/>
    </row>
    <row r="147" spans="2:11" ht="17.25" customHeight="1">
      <c r="B147" s="93"/>
      <c r="C147" s="97" t="s">
        <v>67</v>
      </c>
      <c r="D147" s="97"/>
      <c r="E147" s="97"/>
      <c r="F147" s="98" t="s">
        <v>68</v>
      </c>
      <c r="G147" s="99"/>
      <c r="H147" s="97"/>
      <c r="I147" s="97"/>
      <c r="J147" s="97" t="s">
        <v>69</v>
      </c>
      <c r="K147" s="94"/>
    </row>
    <row r="148" spans="2:11" ht="5.25" customHeight="1">
      <c r="B148" s="103"/>
      <c r="C148" s="100"/>
      <c r="D148" s="100"/>
      <c r="E148" s="100"/>
      <c r="F148" s="100"/>
      <c r="G148" s="101"/>
      <c r="H148" s="100"/>
      <c r="I148" s="100"/>
      <c r="J148" s="100"/>
      <c r="K148" s="124"/>
    </row>
    <row r="149" spans="2:11" ht="15" customHeight="1">
      <c r="B149" s="103"/>
      <c r="C149" s="128" t="s">
        <v>73</v>
      </c>
      <c r="D149" s="83"/>
      <c r="E149" s="83"/>
      <c r="F149" s="129" t="s">
        <v>70</v>
      </c>
      <c r="G149" s="83"/>
      <c r="H149" s="128" t="s">
        <v>109</v>
      </c>
      <c r="I149" s="128" t="s">
        <v>72</v>
      </c>
      <c r="J149" s="128">
        <v>120</v>
      </c>
      <c r="K149" s="124"/>
    </row>
    <row r="150" spans="2:11" ht="15" customHeight="1">
      <c r="B150" s="103"/>
      <c r="C150" s="128" t="s">
        <v>118</v>
      </c>
      <c r="D150" s="83"/>
      <c r="E150" s="83"/>
      <c r="F150" s="129" t="s">
        <v>70</v>
      </c>
      <c r="G150" s="83"/>
      <c r="H150" s="128" t="s">
        <v>129</v>
      </c>
      <c r="I150" s="128" t="s">
        <v>72</v>
      </c>
      <c r="J150" s="128" t="s">
        <v>120</v>
      </c>
      <c r="K150" s="124"/>
    </row>
    <row r="151" spans="2:11" ht="15" customHeight="1">
      <c r="B151" s="103"/>
      <c r="C151" s="128" t="s">
        <v>23</v>
      </c>
      <c r="D151" s="83"/>
      <c r="E151" s="83"/>
      <c r="F151" s="129" t="s">
        <v>70</v>
      </c>
      <c r="G151" s="83"/>
      <c r="H151" s="128" t="s">
        <v>130</v>
      </c>
      <c r="I151" s="128" t="s">
        <v>72</v>
      </c>
      <c r="J151" s="128" t="s">
        <v>120</v>
      </c>
      <c r="K151" s="124"/>
    </row>
    <row r="152" spans="2:11" ht="15" customHeight="1">
      <c r="B152" s="103"/>
      <c r="C152" s="128" t="s">
        <v>75</v>
      </c>
      <c r="D152" s="83"/>
      <c r="E152" s="83"/>
      <c r="F152" s="129" t="s">
        <v>76</v>
      </c>
      <c r="G152" s="83"/>
      <c r="H152" s="128" t="s">
        <v>109</v>
      </c>
      <c r="I152" s="128" t="s">
        <v>72</v>
      </c>
      <c r="J152" s="128">
        <v>50</v>
      </c>
      <c r="K152" s="124"/>
    </row>
    <row r="153" spans="2:11" ht="15" customHeight="1">
      <c r="B153" s="103"/>
      <c r="C153" s="128" t="s">
        <v>78</v>
      </c>
      <c r="D153" s="83"/>
      <c r="E153" s="83"/>
      <c r="F153" s="129" t="s">
        <v>70</v>
      </c>
      <c r="G153" s="83"/>
      <c r="H153" s="128" t="s">
        <v>109</v>
      </c>
      <c r="I153" s="128" t="s">
        <v>80</v>
      </c>
      <c r="J153" s="128"/>
      <c r="K153" s="124"/>
    </row>
    <row r="154" spans="2:11" ht="15" customHeight="1">
      <c r="B154" s="103"/>
      <c r="C154" s="128" t="s">
        <v>89</v>
      </c>
      <c r="D154" s="83"/>
      <c r="E154" s="83"/>
      <c r="F154" s="129" t="s">
        <v>76</v>
      </c>
      <c r="G154" s="83"/>
      <c r="H154" s="128" t="s">
        <v>109</v>
      </c>
      <c r="I154" s="128" t="s">
        <v>72</v>
      </c>
      <c r="J154" s="128">
        <v>50</v>
      </c>
      <c r="K154" s="124"/>
    </row>
    <row r="155" spans="2:11" ht="15" customHeight="1">
      <c r="B155" s="103"/>
      <c r="C155" s="128" t="s">
        <v>97</v>
      </c>
      <c r="D155" s="83"/>
      <c r="E155" s="83"/>
      <c r="F155" s="129" t="s">
        <v>76</v>
      </c>
      <c r="G155" s="83"/>
      <c r="H155" s="128" t="s">
        <v>109</v>
      </c>
      <c r="I155" s="128" t="s">
        <v>72</v>
      </c>
      <c r="J155" s="128">
        <v>50</v>
      </c>
      <c r="K155" s="124"/>
    </row>
    <row r="156" spans="2:11" ht="15" customHeight="1">
      <c r="B156" s="103"/>
      <c r="C156" s="128" t="s">
        <v>95</v>
      </c>
      <c r="D156" s="83"/>
      <c r="E156" s="83"/>
      <c r="F156" s="129" t="s">
        <v>76</v>
      </c>
      <c r="G156" s="83"/>
      <c r="H156" s="128" t="s">
        <v>109</v>
      </c>
      <c r="I156" s="128" t="s">
        <v>72</v>
      </c>
      <c r="J156" s="128">
        <v>50</v>
      </c>
      <c r="K156" s="124"/>
    </row>
    <row r="157" spans="2:11" ht="15" customHeight="1">
      <c r="B157" s="103"/>
      <c r="C157" s="128" t="s">
        <v>269</v>
      </c>
      <c r="D157" s="83"/>
      <c r="E157" s="83"/>
      <c r="F157" s="129" t="s">
        <v>70</v>
      </c>
      <c r="G157" s="83"/>
      <c r="H157" s="128" t="s">
        <v>131</v>
      </c>
      <c r="I157" s="128" t="s">
        <v>72</v>
      </c>
      <c r="J157" s="128" t="s">
        <v>132</v>
      </c>
      <c r="K157" s="124"/>
    </row>
    <row r="158" spans="2:11" ht="15" customHeight="1">
      <c r="B158" s="103"/>
      <c r="C158" s="128" t="s">
        <v>133</v>
      </c>
      <c r="D158" s="83"/>
      <c r="E158" s="83"/>
      <c r="F158" s="129" t="s">
        <v>70</v>
      </c>
      <c r="G158" s="83"/>
      <c r="H158" s="128" t="s">
        <v>134</v>
      </c>
      <c r="I158" s="128" t="s">
        <v>104</v>
      </c>
      <c r="J158" s="128"/>
      <c r="K158" s="124"/>
    </row>
    <row r="159" spans="2:11" ht="15" customHeight="1">
      <c r="B159" s="130"/>
      <c r="C159" s="112"/>
      <c r="D159" s="112"/>
      <c r="E159" s="112"/>
      <c r="F159" s="112"/>
      <c r="G159" s="112"/>
      <c r="H159" s="112"/>
      <c r="I159" s="112"/>
      <c r="J159" s="112"/>
      <c r="K159" s="131"/>
    </row>
    <row r="160" spans="2:11" ht="18.75" customHeight="1">
      <c r="B160" s="79"/>
      <c r="C160" s="83"/>
      <c r="D160" s="83"/>
      <c r="E160" s="83"/>
      <c r="F160" s="102"/>
      <c r="G160" s="83"/>
      <c r="H160" s="83"/>
      <c r="I160" s="83"/>
      <c r="J160" s="83"/>
      <c r="K160" s="79"/>
    </row>
    <row r="161" spans="2:11" ht="18.75" customHeight="1">
      <c r="B161" s="89"/>
      <c r="C161" s="89"/>
      <c r="D161" s="89"/>
      <c r="E161" s="89"/>
      <c r="F161" s="89"/>
      <c r="G161" s="89"/>
      <c r="H161" s="89"/>
      <c r="I161" s="89"/>
      <c r="J161" s="89"/>
      <c r="K161" s="89"/>
    </row>
    <row r="162" spans="2:11" ht="7.5" customHeight="1">
      <c r="B162" s="70"/>
      <c r="C162" s="71"/>
      <c r="D162" s="71"/>
      <c r="E162" s="71"/>
      <c r="F162" s="71"/>
      <c r="G162" s="71"/>
      <c r="H162" s="71"/>
      <c r="I162" s="71"/>
      <c r="J162" s="71"/>
      <c r="K162" s="72"/>
    </row>
    <row r="163" spans="2:11" ht="45" customHeight="1">
      <c r="B163" s="74"/>
      <c r="C163" s="242" t="s">
        <v>135</v>
      </c>
      <c r="D163" s="242"/>
      <c r="E163" s="242"/>
      <c r="F163" s="242"/>
      <c r="G163" s="242"/>
      <c r="H163" s="242"/>
      <c r="I163" s="242"/>
      <c r="J163" s="242"/>
      <c r="K163" s="75"/>
    </row>
    <row r="164" spans="2:11" ht="17.25" customHeight="1">
      <c r="B164" s="74"/>
      <c r="C164" s="95" t="s">
        <v>64</v>
      </c>
      <c r="D164" s="95"/>
      <c r="E164" s="95"/>
      <c r="F164" s="95" t="s">
        <v>65</v>
      </c>
      <c r="G164" s="132"/>
      <c r="H164" s="133" t="s">
        <v>278</v>
      </c>
      <c r="I164" s="133" t="s">
        <v>239</v>
      </c>
      <c r="J164" s="95" t="s">
        <v>66</v>
      </c>
      <c r="K164" s="75"/>
    </row>
    <row r="165" spans="2:11" ht="17.25" customHeight="1">
      <c r="B165" s="76"/>
      <c r="C165" s="97" t="s">
        <v>67</v>
      </c>
      <c r="D165" s="97"/>
      <c r="E165" s="97"/>
      <c r="F165" s="98" t="s">
        <v>68</v>
      </c>
      <c r="G165" s="134"/>
      <c r="H165" s="135"/>
      <c r="I165" s="135"/>
      <c r="J165" s="97" t="s">
        <v>69</v>
      </c>
      <c r="K165" s="77"/>
    </row>
    <row r="166" spans="2:11" ht="5.25" customHeight="1">
      <c r="B166" s="103"/>
      <c r="C166" s="100"/>
      <c r="D166" s="100"/>
      <c r="E166" s="100"/>
      <c r="F166" s="100"/>
      <c r="G166" s="101"/>
      <c r="H166" s="100"/>
      <c r="I166" s="100"/>
      <c r="J166" s="100"/>
      <c r="K166" s="124"/>
    </row>
    <row r="167" spans="2:11" ht="15" customHeight="1">
      <c r="B167" s="103"/>
      <c r="C167" s="83" t="s">
        <v>73</v>
      </c>
      <c r="D167" s="83"/>
      <c r="E167" s="83"/>
      <c r="F167" s="102" t="s">
        <v>70</v>
      </c>
      <c r="G167" s="83"/>
      <c r="H167" s="83" t="s">
        <v>109</v>
      </c>
      <c r="I167" s="83" t="s">
        <v>72</v>
      </c>
      <c r="J167" s="83">
        <v>120</v>
      </c>
      <c r="K167" s="124"/>
    </row>
    <row r="168" spans="2:11" ht="15" customHeight="1">
      <c r="B168" s="103"/>
      <c r="C168" s="83" t="s">
        <v>118</v>
      </c>
      <c r="D168" s="83"/>
      <c r="E168" s="83"/>
      <c r="F168" s="102" t="s">
        <v>70</v>
      </c>
      <c r="G168" s="83"/>
      <c r="H168" s="83" t="s">
        <v>119</v>
      </c>
      <c r="I168" s="83" t="s">
        <v>72</v>
      </c>
      <c r="J168" s="83" t="s">
        <v>120</v>
      </c>
      <c r="K168" s="124"/>
    </row>
    <row r="169" spans="2:11" ht="15" customHeight="1">
      <c r="B169" s="103"/>
      <c r="C169" s="83" t="s">
        <v>23</v>
      </c>
      <c r="D169" s="83"/>
      <c r="E169" s="83"/>
      <c r="F169" s="102" t="s">
        <v>70</v>
      </c>
      <c r="G169" s="83"/>
      <c r="H169" s="83" t="s">
        <v>136</v>
      </c>
      <c r="I169" s="83" t="s">
        <v>72</v>
      </c>
      <c r="J169" s="83" t="s">
        <v>120</v>
      </c>
      <c r="K169" s="124"/>
    </row>
    <row r="170" spans="2:11" ht="15" customHeight="1">
      <c r="B170" s="103"/>
      <c r="C170" s="83" t="s">
        <v>75</v>
      </c>
      <c r="D170" s="83"/>
      <c r="E170" s="83"/>
      <c r="F170" s="102" t="s">
        <v>76</v>
      </c>
      <c r="G170" s="83"/>
      <c r="H170" s="83" t="s">
        <v>136</v>
      </c>
      <c r="I170" s="83" t="s">
        <v>72</v>
      </c>
      <c r="J170" s="83">
        <v>50</v>
      </c>
      <c r="K170" s="124"/>
    </row>
    <row r="171" spans="2:11" ht="15" customHeight="1">
      <c r="B171" s="103"/>
      <c r="C171" s="83" t="s">
        <v>78</v>
      </c>
      <c r="D171" s="83"/>
      <c r="E171" s="83"/>
      <c r="F171" s="102" t="s">
        <v>70</v>
      </c>
      <c r="G171" s="83"/>
      <c r="H171" s="83" t="s">
        <v>136</v>
      </c>
      <c r="I171" s="83" t="s">
        <v>80</v>
      </c>
      <c r="J171" s="83"/>
      <c r="K171" s="124"/>
    </row>
    <row r="172" spans="2:11" ht="15" customHeight="1">
      <c r="B172" s="103"/>
      <c r="C172" s="83" t="s">
        <v>89</v>
      </c>
      <c r="D172" s="83"/>
      <c r="E172" s="83"/>
      <c r="F172" s="102" t="s">
        <v>76</v>
      </c>
      <c r="G172" s="83"/>
      <c r="H172" s="83" t="s">
        <v>136</v>
      </c>
      <c r="I172" s="83" t="s">
        <v>72</v>
      </c>
      <c r="J172" s="83">
        <v>50</v>
      </c>
      <c r="K172" s="124"/>
    </row>
    <row r="173" spans="2:11" ht="15" customHeight="1">
      <c r="B173" s="103"/>
      <c r="C173" s="83" t="s">
        <v>97</v>
      </c>
      <c r="D173" s="83"/>
      <c r="E173" s="83"/>
      <c r="F173" s="102" t="s">
        <v>76</v>
      </c>
      <c r="G173" s="83"/>
      <c r="H173" s="83" t="s">
        <v>136</v>
      </c>
      <c r="I173" s="83" t="s">
        <v>72</v>
      </c>
      <c r="J173" s="83">
        <v>50</v>
      </c>
      <c r="K173" s="124"/>
    </row>
    <row r="174" spans="2:11" ht="15" customHeight="1">
      <c r="B174" s="103"/>
      <c r="C174" s="83" t="s">
        <v>95</v>
      </c>
      <c r="D174" s="83"/>
      <c r="E174" s="83"/>
      <c r="F174" s="102" t="s">
        <v>76</v>
      </c>
      <c r="G174" s="83"/>
      <c r="H174" s="83" t="s">
        <v>136</v>
      </c>
      <c r="I174" s="83" t="s">
        <v>72</v>
      </c>
      <c r="J174" s="83">
        <v>50</v>
      </c>
      <c r="K174" s="124"/>
    </row>
    <row r="175" spans="2:11" ht="15" customHeight="1">
      <c r="B175" s="103"/>
      <c r="C175" s="83" t="s">
        <v>277</v>
      </c>
      <c r="D175" s="83"/>
      <c r="E175" s="83"/>
      <c r="F175" s="102" t="s">
        <v>70</v>
      </c>
      <c r="G175" s="83"/>
      <c r="H175" s="83" t="s">
        <v>137</v>
      </c>
      <c r="I175" s="83" t="s">
        <v>138</v>
      </c>
      <c r="J175" s="83"/>
      <c r="K175" s="124"/>
    </row>
    <row r="176" spans="2:11" ht="15" customHeight="1">
      <c r="B176" s="103"/>
      <c r="C176" s="83" t="s">
        <v>239</v>
      </c>
      <c r="D176" s="83"/>
      <c r="E176" s="83"/>
      <c r="F176" s="102" t="s">
        <v>70</v>
      </c>
      <c r="G176" s="83"/>
      <c r="H176" s="83" t="s">
        <v>139</v>
      </c>
      <c r="I176" s="83" t="s">
        <v>140</v>
      </c>
      <c r="J176" s="83">
        <v>1</v>
      </c>
      <c r="K176" s="124"/>
    </row>
    <row r="177" spans="2:11" ht="15" customHeight="1">
      <c r="B177" s="103"/>
      <c r="C177" s="83" t="s">
        <v>235</v>
      </c>
      <c r="D177" s="83"/>
      <c r="E177" s="83"/>
      <c r="F177" s="102" t="s">
        <v>70</v>
      </c>
      <c r="G177" s="83"/>
      <c r="H177" s="83" t="s">
        <v>141</v>
      </c>
      <c r="I177" s="83" t="s">
        <v>72</v>
      </c>
      <c r="J177" s="83">
        <v>20</v>
      </c>
      <c r="K177" s="124"/>
    </row>
    <row r="178" spans="2:11" ht="15" customHeight="1">
      <c r="B178" s="103"/>
      <c r="C178" s="83" t="s">
        <v>278</v>
      </c>
      <c r="D178" s="83"/>
      <c r="E178" s="83"/>
      <c r="F178" s="102" t="s">
        <v>70</v>
      </c>
      <c r="G178" s="83"/>
      <c r="H178" s="83" t="s">
        <v>142</v>
      </c>
      <c r="I178" s="83" t="s">
        <v>72</v>
      </c>
      <c r="J178" s="83">
        <v>255</v>
      </c>
      <c r="K178" s="124"/>
    </row>
    <row r="179" spans="2:11" ht="15" customHeight="1">
      <c r="B179" s="103"/>
      <c r="C179" s="83" t="s">
        <v>279</v>
      </c>
      <c r="D179" s="83"/>
      <c r="E179" s="83"/>
      <c r="F179" s="102" t="s">
        <v>70</v>
      </c>
      <c r="G179" s="83"/>
      <c r="H179" s="83" t="s">
        <v>35</v>
      </c>
      <c r="I179" s="83" t="s">
        <v>72</v>
      </c>
      <c r="J179" s="83">
        <v>10</v>
      </c>
      <c r="K179" s="124"/>
    </row>
    <row r="180" spans="2:11" ht="15" customHeight="1">
      <c r="B180" s="103"/>
      <c r="C180" s="83" t="s">
        <v>280</v>
      </c>
      <c r="D180" s="83"/>
      <c r="E180" s="83"/>
      <c r="F180" s="102" t="s">
        <v>70</v>
      </c>
      <c r="G180" s="83"/>
      <c r="H180" s="83" t="s">
        <v>143</v>
      </c>
      <c r="I180" s="83" t="s">
        <v>104</v>
      </c>
      <c r="J180" s="83"/>
      <c r="K180" s="124"/>
    </row>
    <row r="181" spans="2:11" ht="15" customHeight="1">
      <c r="B181" s="103"/>
      <c r="C181" s="83" t="s">
        <v>144</v>
      </c>
      <c r="D181" s="83"/>
      <c r="E181" s="83"/>
      <c r="F181" s="102" t="s">
        <v>70</v>
      </c>
      <c r="G181" s="83"/>
      <c r="H181" s="83" t="s">
        <v>145</v>
      </c>
      <c r="I181" s="83" t="s">
        <v>104</v>
      </c>
      <c r="J181" s="83"/>
      <c r="K181" s="124"/>
    </row>
    <row r="182" spans="2:11" ht="15" customHeight="1">
      <c r="B182" s="103"/>
      <c r="C182" s="83" t="s">
        <v>133</v>
      </c>
      <c r="D182" s="83"/>
      <c r="E182" s="83"/>
      <c r="F182" s="102" t="s">
        <v>70</v>
      </c>
      <c r="G182" s="83"/>
      <c r="H182" s="83" t="s">
        <v>146</v>
      </c>
      <c r="I182" s="83" t="s">
        <v>104</v>
      </c>
      <c r="J182" s="83"/>
      <c r="K182" s="124"/>
    </row>
    <row r="183" spans="2:11" ht="15" customHeight="1">
      <c r="B183" s="103"/>
      <c r="C183" s="83" t="s">
        <v>283</v>
      </c>
      <c r="D183" s="83"/>
      <c r="E183" s="83"/>
      <c r="F183" s="102" t="s">
        <v>76</v>
      </c>
      <c r="G183" s="83"/>
      <c r="H183" s="83" t="s">
        <v>147</v>
      </c>
      <c r="I183" s="83" t="s">
        <v>72</v>
      </c>
      <c r="J183" s="83">
        <v>50</v>
      </c>
      <c r="K183" s="124"/>
    </row>
    <row r="184" spans="2:11" ht="15" customHeight="1">
      <c r="B184" s="103"/>
      <c r="C184" s="83" t="s">
        <v>148</v>
      </c>
      <c r="D184" s="83"/>
      <c r="E184" s="83"/>
      <c r="F184" s="102" t="s">
        <v>76</v>
      </c>
      <c r="G184" s="83"/>
      <c r="H184" s="83" t="s">
        <v>149</v>
      </c>
      <c r="I184" s="83" t="s">
        <v>150</v>
      </c>
      <c r="J184" s="83"/>
      <c r="K184" s="124"/>
    </row>
    <row r="185" spans="2:11" ht="15" customHeight="1">
      <c r="B185" s="103"/>
      <c r="C185" s="83" t="s">
        <v>151</v>
      </c>
      <c r="D185" s="83"/>
      <c r="E185" s="83"/>
      <c r="F185" s="102" t="s">
        <v>76</v>
      </c>
      <c r="G185" s="83"/>
      <c r="H185" s="83" t="s">
        <v>152</v>
      </c>
      <c r="I185" s="83" t="s">
        <v>150</v>
      </c>
      <c r="J185" s="83"/>
      <c r="K185" s="124"/>
    </row>
    <row r="186" spans="2:11" ht="15" customHeight="1">
      <c r="B186" s="103"/>
      <c r="C186" s="83" t="s">
        <v>153</v>
      </c>
      <c r="D186" s="83"/>
      <c r="E186" s="83"/>
      <c r="F186" s="102" t="s">
        <v>76</v>
      </c>
      <c r="G186" s="83"/>
      <c r="H186" s="83" t="s">
        <v>154</v>
      </c>
      <c r="I186" s="83" t="s">
        <v>150</v>
      </c>
      <c r="J186" s="83"/>
      <c r="K186" s="124"/>
    </row>
    <row r="187" spans="2:11" ht="15" customHeight="1">
      <c r="B187" s="103"/>
      <c r="C187" s="136" t="s">
        <v>155</v>
      </c>
      <c r="D187" s="83"/>
      <c r="E187" s="83"/>
      <c r="F187" s="102" t="s">
        <v>76</v>
      </c>
      <c r="G187" s="83"/>
      <c r="H187" s="83" t="s">
        <v>156</v>
      </c>
      <c r="I187" s="83" t="s">
        <v>157</v>
      </c>
      <c r="J187" s="137" t="s">
        <v>158</v>
      </c>
      <c r="K187" s="124"/>
    </row>
    <row r="188" spans="2:11" ht="15" customHeight="1">
      <c r="B188" s="130"/>
      <c r="C188" s="138"/>
      <c r="D188" s="112"/>
      <c r="E188" s="112"/>
      <c r="F188" s="112"/>
      <c r="G188" s="112"/>
      <c r="H188" s="112"/>
      <c r="I188" s="112"/>
      <c r="J188" s="112"/>
      <c r="K188" s="131"/>
    </row>
    <row r="189" spans="2:11" ht="18.75" customHeight="1">
      <c r="B189" s="139"/>
      <c r="C189" s="140"/>
      <c r="D189" s="140"/>
      <c r="E189" s="140"/>
      <c r="F189" s="141"/>
      <c r="G189" s="83"/>
      <c r="H189" s="83"/>
      <c r="I189" s="83"/>
      <c r="J189" s="83"/>
      <c r="K189" s="79"/>
    </row>
    <row r="190" spans="2:11" ht="18.75" customHeight="1">
      <c r="B190" s="79"/>
      <c r="C190" s="83"/>
      <c r="D190" s="83"/>
      <c r="E190" s="83"/>
      <c r="F190" s="102"/>
      <c r="G190" s="83"/>
      <c r="H190" s="83"/>
      <c r="I190" s="83"/>
      <c r="J190" s="83"/>
      <c r="K190" s="79"/>
    </row>
    <row r="191" spans="2:11" ht="18.75" customHeight="1">
      <c r="B191" s="89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2:11" ht="13.5">
      <c r="B192" s="70"/>
      <c r="C192" s="71"/>
      <c r="D192" s="71"/>
      <c r="E192" s="71"/>
      <c r="F192" s="71"/>
      <c r="G192" s="71"/>
      <c r="H192" s="71"/>
      <c r="I192" s="71"/>
      <c r="J192" s="71"/>
      <c r="K192" s="72"/>
    </row>
    <row r="193" spans="2:11" ht="21">
      <c r="B193" s="74"/>
      <c r="C193" s="242" t="s">
        <v>159</v>
      </c>
      <c r="D193" s="242"/>
      <c r="E193" s="242"/>
      <c r="F193" s="242"/>
      <c r="G193" s="242"/>
      <c r="H193" s="242"/>
      <c r="I193" s="242"/>
      <c r="J193" s="242"/>
      <c r="K193" s="75"/>
    </row>
    <row r="194" spans="2:11" ht="25.5" customHeight="1">
      <c r="B194" s="74"/>
      <c r="C194" s="142" t="s">
        <v>160</v>
      </c>
      <c r="D194" s="142"/>
      <c r="E194" s="142"/>
      <c r="F194" s="142" t="s">
        <v>161</v>
      </c>
      <c r="G194" s="143"/>
      <c r="H194" s="241" t="s">
        <v>162</v>
      </c>
      <c r="I194" s="241"/>
      <c r="J194" s="241"/>
      <c r="K194" s="75"/>
    </row>
    <row r="195" spans="2:11" ht="5.25" customHeight="1">
      <c r="B195" s="103"/>
      <c r="C195" s="100"/>
      <c r="D195" s="100"/>
      <c r="E195" s="100"/>
      <c r="F195" s="100"/>
      <c r="G195" s="83"/>
      <c r="H195" s="100"/>
      <c r="I195" s="100"/>
      <c r="J195" s="100"/>
      <c r="K195" s="124"/>
    </row>
    <row r="196" spans="2:11" ht="15" customHeight="1">
      <c r="B196" s="103"/>
      <c r="C196" s="83" t="s">
        <v>163</v>
      </c>
      <c r="D196" s="83"/>
      <c r="E196" s="83"/>
      <c r="F196" s="102" t="s">
        <v>225</v>
      </c>
      <c r="G196" s="83"/>
      <c r="H196" s="238" t="s">
        <v>164</v>
      </c>
      <c r="I196" s="238"/>
      <c r="J196" s="238"/>
      <c r="K196" s="124"/>
    </row>
    <row r="197" spans="2:11" ht="15" customHeight="1">
      <c r="B197" s="103"/>
      <c r="C197" s="109"/>
      <c r="D197" s="83"/>
      <c r="E197" s="83"/>
      <c r="F197" s="102" t="s">
        <v>226</v>
      </c>
      <c r="G197" s="83"/>
      <c r="H197" s="238" t="s">
        <v>165</v>
      </c>
      <c r="I197" s="238"/>
      <c r="J197" s="238"/>
      <c r="K197" s="124"/>
    </row>
    <row r="198" spans="2:11" ht="15" customHeight="1">
      <c r="B198" s="103"/>
      <c r="C198" s="109"/>
      <c r="D198" s="83"/>
      <c r="E198" s="83"/>
      <c r="F198" s="102" t="s">
        <v>229</v>
      </c>
      <c r="G198" s="83"/>
      <c r="H198" s="238" t="s">
        <v>166</v>
      </c>
      <c r="I198" s="238"/>
      <c r="J198" s="238"/>
      <c r="K198" s="124"/>
    </row>
    <row r="199" spans="2:11" ht="15" customHeight="1">
      <c r="B199" s="103"/>
      <c r="C199" s="83"/>
      <c r="D199" s="83"/>
      <c r="E199" s="83"/>
      <c r="F199" s="102" t="s">
        <v>227</v>
      </c>
      <c r="G199" s="83"/>
      <c r="H199" s="238" t="s">
        <v>167</v>
      </c>
      <c r="I199" s="238"/>
      <c r="J199" s="238"/>
      <c r="K199" s="124"/>
    </row>
    <row r="200" spans="2:11" ht="15" customHeight="1">
      <c r="B200" s="103"/>
      <c r="C200" s="83"/>
      <c r="D200" s="83"/>
      <c r="E200" s="83"/>
      <c r="F200" s="102" t="s">
        <v>228</v>
      </c>
      <c r="G200" s="83"/>
      <c r="H200" s="238" t="s">
        <v>168</v>
      </c>
      <c r="I200" s="238"/>
      <c r="J200" s="238"/>
      <c r="K200" s="124"/>
    </row>
    <row r="201" spans="2:11" ht="15" customHeight="1">
      <c r="B201" s="103"/>
      <c r="C201" s="83"/>
      <c r="D201" s="83"/>
      <c r="E201" s="83"/>
      <c r="F201" s="102"/>
      <c r="G201" s="83"/>
      <c r="H201" s="83"/>
      <c r="I201" s="83"/>
      <c r="J201" s="83"/>
      <c r="K201" s="124"/>
    </row>
    <row r="202" spans="2:11" ht="15" customHeight="1">
      <c r="B202" s="103"/>
      <c r="C202" s="83" t="s">
        <v>116</v>
      </c>
      <c r="D202" s="83"/>
      <c r="E202" s="83"/>
      <c r="F202" s="102" t="s">
        <v>258</v>
      </c>
      <c r="G202" s="83"/>
      <c r="H202" s="238" t="s">
        <v>169</v>
      </c>
      <c r="I202" s="238"/>
      <c r="J202" s="238"/>
      <c r="K202" s="124"/>
    </row>
    <row r="203" spans="2:11" ht="15" customHeight="1">
      <c r="B203" s="103"/>
      <c r="C203" s="109"/>
      <c r="D203" s="83"/>
      <c r="E203" s="83"/>
      <c r="F203" s="102" t="s">
        <v>17</v>
      </c>
      <c r="G203" s="83"/>
      <c r="H203" s="238" t="s">
        <v>18</v>
      </c>
      <c r="I203" s="238"/>
      <c r="J203" s="238"/>
      <c r="K203" s="124"/>
    </row>
    <row r="204" spans="2:11" ht="15" customHeight="1">
      <c r="B204" s="103"/>
      <c r="C204" s="83"/>
      <c r="D204" s="83"/>
      <c r="E204" s="83"/>
      <c r="F204" s="102" t="s">
        <v>15</v>
      </c>
      <c r="G204" s="83"/>
      <c r="H204" s="238" t="s">
        <v>170</v>
      </c>
      <c r="I204" s="238"/>
      <c r="J204" s="238"/>
      <c r="K204" s="124"/>
    </row>
    <row r="205" spans="2:11" ht="15" customHeight="1">
      <c r="B205" s="144"/>
      <c r="C205" s="109"/>
      <c r="D205" s="109"/>
      <c r="E205" s="109"/>
      <c r="F205" s="102" t="s">
        <v>19</v>
      </c>
      <c r="G205" s="88"/>
      <c r="H205" s="237" t="s">
        <v>20</v>
      </c>
      <c r="I205" s="237"/>
      <c r="J205" s="237"/>
      <c r="K205" s="145"/>
    </row>
    <row r="206" spans="2:11" ht="15" customHeight="1">
      <c r="B206" s="144"/>
      <c r="C206" s="109"/>
      <c r="D206" s="109"/>
      <c r="E206" s="109"/>
      <c r="F206" s="102" t="s">
        <v>21</v>
      </c>
      <c r="G206" s="88"/>
      <c r="H206" s="237" t="s">
        <v>171</v>
      </c>
      <c r="I206" s="237"/>
      <c r="J206" s="237"/>
      <c r="K206" s="145"/>
    </row>
    <row r="207" spans="2:11" ht="15" customHeight="1">
      <c r="B207" s="144"/>
      <c r="C207" s="109"/>
      <c r="D207" s="109"/>
      <c r="E207" s="109"/>
      <c r="F207" s="146"/>
      <c r="G207" s="88"/>
      <c r="H207" s="147"/>
      <c r="I207" s="147"/>
      <c r="J207" s="147"/>
      <c r="K207" s="145"/>
    </row>
    <row r="208" spans="2:11" ht="15" customHeight="1">
      <c r="B208" s="144"/>
      <c r="C208" s="83" t="s">
        <v>140</v>
      </c>
      <c r="D208" s="109"/>
      <c r="E208" s="109"/>
      <c r="F208" s="102">
        <v>1</v>
      </c>
      <c r="G208" s="88"/>
      <c r="H208" s="237" t="s">
        <v>172</v>
      </c>
      <c r="I208" s="237"/>
      <c r="J208" s="237"/>
      <c r="K208" s="145"/>
    </row>
    <row r="209" spans="2:11" ht="15" customHeight="1">
      <c r="B209" s="144"/>
      <c r="C209" s="109"/>
      <c r="D209" s="109"/>
      <c r="E209" s="109"/>
      <c r="F209" s="102">
        <v>2</v>
      </c>
      <c r="G209" s="88"/>
      <c r="H209" s="237" t="s">
        <v>173</v>
      </c>
      <c r="I209" s="237"/>
      <c r="J209" s="237"/>
      <c r="K209" s="145"/>
    </row>
    <row r="210" spans="2:11" ht="15" customHeight="1">
      <c r="B210" s="144"/>
      <c r="C210" s="109"/>
      <c r="D210" s="109"/>
      <c r="E210" s="109"/>
      <c r="F210" s="102">
        <v>3</v>
      </c>
      <c r="G210" s="88"/>
      <c r="H210" s="237" t="s">
        <v>174</v>
      </c>
      <c r="I210" s="237"/>
      <c r="J210" s="237"/>
      <c r="K210" s="145"/>
    </row>
    <row r="211" spans="2:11" ht="15" customHeight="1">
      <c r="B211" s="144"/>
      <c r="C211" s="109"/>
      <c r="D211" s="109"/>
      <c r="E211" s="109"/>
      <c r="F211" s="102">
        <v>4</v>
      </c>
      <c r="G211" s="88"/>
      <c r="H211" s="237" t="s">
        <v>175</v>
      </c>
      <c r="I211" s="237"/>
      <c r="J211" s="237"/>
      <c r="K211" s="145"/>
    </row>
    <row r="212" spans="2:11" ht="12.75" customHeight="1">
      <c r="B212" s="148"/>
      <c r="C212" s="149"/>
      <c r="D212" s="149"/>
      <c r="E212" s="149"/>
      <c r="F212" s="149"/>
      <c r="G212" s="149"/>
      <c r="H212" s="149"/>
      <c r="I212" s="149"/>
      <c r="J212" s="149"/>
      <c r="K212" s="150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E48:J48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  <mergeCell ref="H204:J204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iveta</cp:lastModifiedBy>
  <cp:lastPrinted>2015-07-29T09:55:01Z</cp:lastPrinted>
  <dcterms:created xsi:type="dcterms:W3CDTF">2015-07-29T12:16:46Z</dcterms:created>
  <dcterms:modified xsi:type="dcterms:W3CDTF">2015-08-04T07:03:45Z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