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980" windowHeight="1170" activeTab="2"/>
  </bookViews>
  <sheets>
    <sheet name="Rekapitulace zakázky" sheetId="1" r:id="rId1"/>
    <sheet name="SO 01 - Oblast I. a II" sheetId="2" r:id="rId2"/>
    <sheet name="VRN - Vedlejší a ostatní ..." sheetId="3" r:id="rId3"/>
    <sheet name="Pokyny pro vyplnění" sheetId="4" r:id="rId4"/>
  </sheets>
  <definedNames>
    <definedName name="_xlnm._FilterDatabase" localSheetId="1" hidden="1">'SO 01 - Oblast I. a II'!$C$86:$K$86</definedName>
    <definedName name="_xlnm._FilterDatabase" localSheetId="2" hidden="1">'VRN - Vedlejší a ostatní ...'!$C$80:$K$80</definedName>
    <definedName name="_xlnm.Print_Area" localSheetId="0">'Rekapitulace zakázky'!$D$4:$AO$33,'Rekapitulace zakázky'!$C$39:$AQ$54</definedName>
    <definedName name="_xlnm.Print_Area" localSheetId="1">'SO 01 - Oblast I. a II'!$C$4:$J$36,'SO 01 - Oblast I. a II'!$C$42:$J$68,'SO 01 - Oblast I. a II'!$C$74:$K$357</definedName>
    <definedName name="_xlnm.Print_Area" localSheetId="2">'VRN - Vedlejší a ostatní ...'!$C$4:$J$36,'VRN - Vedlejší a ostatní ...'!$C$42:$J$62,'VRN - Vedlejší a ostatní ...'!$C$68:$K$105</definedName>
    <definedName name="_xlnm.Print_Titles" localSheetId="0">'Rekapitulace zakázky'!$49:$49</definedName>
    <definedName name="_xlnm.Print_Titles" localSheetId="1">'SO 01 - Oblast I. a II'!$86:$86</definedName>
    <definedName name="_xlnm.Print_Titles" localSheetId="2">'VRN - Vedlejší a ostatní ...'!$80:$80</definedName>
  </definedNames>
  <calcPr fullCalcOnLoad="1"/>
</workbook>
</file>

<file path=xl/sharedStrings.xml><?xml version="1.0" encoding="utf-8"?>
<sst xmlns="http://schemas.openxmlformats.org/spreadsheetml/2006/main" count="3749" uniqueCount="799">
  <si>
    <t>Export VZ</t>
  </si>
  <si>
    <t>List obsahuje:</t>
  </si>
  <si>
    <t>3.0</t>
  </si>
  <si>
    <t/>
  </si>
  <si>
    <t>False</t>
  </si>
  <si>
    <t>{0249b750-dc3c-4343-bc71-df4e33568fc2}</t>
  </si>
  <si>
    <t>&gt;&gt;  skryté sloupce  &lt;&lt;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</si>
  <si>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</si>
  <si>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</si>
  <si>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</si>
  <si>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</si>
  <si>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</si>
  <si>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</si>
  <si>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</si>
  <si>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</si>
  <si>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zakázky vyplňte údaje o Uchazeči (přenesou se do ostatních sestav i v jiných listech)
2) na vybraných listech vyplňte v sestavě Soupis prací ceny u položek
Podrobnosti k vyplnění naleznete na poslední záložce s Pokyny pro vyplnění</t>
  </si>
  <si>
    <t>Zakázka:</t>
  </si>
  <si>
    <t>Odstranění staré ekologické zátěže v areálu společnosti ŠROUBY Krupka s.r.o.</t>
  </si>
  <si>
    <t>0,1</t>
  </si>
  <si>
    <t>KSO:</t>
  </si>
  <si>
    <t>CC-CZ:</t>
  </si>
  <si>
    <t>1</t>
  </si>
  <si>
    <t>Místo:</t>
  </si>
  <si>
    <t>Krupka u Teplic</t>
  </si>
  <si>
    <t>Datum:</t>
  </si>
  <si>
    <t>9.2.2016</t>
  </si>
  <si>
    <t>10</t>
  </si>
  <si>
    <t>100</t>
  </si>
  <si>
    <t>Zadavatel:</t>
  </si>
  <si>
    <t>IČ:</t>
  </si>
  <si>
    <t xml:space="preserve">Česká republika - Ministerstvo financí </t>
  </si>
  <si>
    <t>DIČ:</t>
  </si>
  <si>
    <t>Uchazeč:</t>
  </si>
  <si>
    <t>Vyplň údaj</t>
  </si>
  <si>
    <t>Projektant:</t>
  </si>
  <si>
    <t>VODNÍ ZDROJE, a.s. Praha 5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</si>
  <si>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</si>
  <si>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</si>
  <si>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</si>
  <si>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</si>
  <si>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</si>
  <si>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</si>
  <si>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</si>
  <si>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</si>
  <si>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</si>
  <si>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</si>
  <si>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</si>
  <si>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</si>
  <si>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</si>
  <si>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</si>
  <si>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</si>
  <si>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</si>
  <si>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</si>
  <si>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</si>
  <si>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</si>
  <si>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</si>
  <si>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</si>
  <si>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</si>
  <si>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</si>
  <si>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</si>
  <si>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</si>
  <si>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</si>
  <si>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</si>
  <si>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</si>
  <si>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</si>
  <si>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</si>
  <si>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</si>
  <si>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</si>
  <si>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</si>
  <si>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</si>
  <si>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</si>
  <si>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</si>
  <si>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</si>
  <si>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</si>
  <si>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</si>
  <si>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</si>
  <si>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SO 01</t>
  </si>
  <si>
    <t>Oblast I. a II</t>
  </si>
  <si>
    <t>STA</t>
  </si>
  <si>
    <t>{7f2f8895-6310-455d-a4f2-0190c9c57f82}</t>
  </si>
  <si>
    <t>812 1</t>
  </si>
  <si>
    <t>2</t>
  </si>
  <si>
    <t>VRN</t>
  </si>
  <si>
    <t>Vedlejší a ostatní náklady</t>
  </si>
  <si>
    <t>VON</t>
  </si>
  <si>
    <t>{a30d772e-9836-4f37-83ea-13bd4c4117e7}</t>
  </si>
  <si>
    <t>Zpět na list:</t>
  </si>
  <si>
    <t>KRYCÍ LIST SOUPISU</t>
  </si>
  <si>
    <t>Objekt:</t>
  </si>
  <si>
    <t>SO 01 - Oblast I. a II</t>
  </si>
  <si>
    <t>CZ-CPV:</t>
  </si>
  <si>
    <t>45111000-8</t>
  </si>
  <si>
    <t>CZ-CPA:</t>
  </si>
  <si>
    <t>43.1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</si>
  <si>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</si>
  <si>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</si>
  <si>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</si>
  <si>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</si>
  <si>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</si>
  <si>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</si>
  <si>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</si>
  <si>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</si>
  <si>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</si>
  <si>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  7 - Sanace podzemní vody - odstranění PFRL objekt hala "H" a sanace podzemních vod "dokončovna"</t>
  </si>
  <si>
    <t xml:space="preserve">        71 - Monitoring v průběhu a při ukončení sanačních prací</t>
  </si>
  <si>
    <t xml:space="preserve">          72 - Dozor, řízení a koordinace prací</t>
  </si>
  <si>
    <t xml:space="preserve">            73 - Postsanační monitoring ( dle rozhodnutí ČIŽP )</t>
  </si>
  <si>
    <t xml:space="preserve">              74 - Vyhodnocení prací</t>
  </si>
  <si>
    <t xml:space="preserve">    9 - Ostatní konstrukce a práce, bourání</t>
  </si>
  <si>
    <t xml:space="preserve">    997 - Přesun sutě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</si>
  <si>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</si>
  <si>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</si>
  <si>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</si>
  <si>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</si>
  <si>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</si>
  <si>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</si>
  <si>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</si>
  <si>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</si>
  <si>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</si>
  <si>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</si>
  <si>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</si>
  <si>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</si>
  <si>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</si>
  <si>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</si>
  <si>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</si>
  <si>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</si>
  <si>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</si>
  <si>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</si>
  <si>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</si>
  <si>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111151221</t>
  </si>
  <si>
    <t>Pokosení trávníku parkového plochy do 10000 m2 s odvozem do 20 km v rovině a svahu do 1:5</t>
  </si>
  <si>
    <t>m2</t>
  </si>
  <si>
    <t>CS ÚRS 2016 01</t>
  </si>
  <si>
    <t>4</t>
  </si>
  <si>
    <t>870704391</t>
  </si>
  <si>
    <t>PP</t>
  </si>
  <si>
    <t>Pokosení trávníku při souvislé ploše přes 1000 do 10000 m2 parkového v rovině nebo svahu do 1:5</t>
  </si>
  <si>
    <t>113106241</t>
  </si>
  <si>
    <t>Rozebrání vozovek ze silničních dílců ( kontaminováno )</t>
  </si>
  <si>
    <t>1047792474</t>
  </si>
  <si>
    <t>Rozebrání dlažeb a dílců komunikací pro pěší, vozovek a ploch s přemístěním hmot na skládku na vzdálenost do 3 m nebo s naložením na dopravní prostředek vozovek a ploch, s jakoukoliv výplní spár ze silničních dílců v jakékoliv ploše a jakýchkoliv rozměrů se spárami zalitými živicí nebo cementovou maltou, kladených do lože z kameniva nebo živice</t>
  </si>
  <si>
    <t>VV</t>
  </si>
  <si>
    <t>panelová plocha u haly "H"</t>
  </si>
  <si>
    <t>250</t>
  </si>
  <si>
    <t>3</t>
  </si>
  <si>
    <t>113107232</t>
  </si>
  <si>
    <t>Odstranění podkladu pl přes 200 m2 z betonu prostého tl 300 mm ( kontaminováno )</t>
  </si>
  <si>
    <t>641198751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</si>
  <si>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</si>
  <si>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veškeré betony jsou kontaminované</t>
  </si>
  <si>
    <t>plochy - dokončovna</t>
  </si>
  <si>
    <t>2550</t>
  </si>
  <si>
    <t>plochy - hala "H"</t>
  </si>
  <si>
    <t>1800</t>
  </si>
  <si>
    <t>Součet</t>
  </si>
  <si>
    <t>131201104</t>
  </si>
  <si>
    <t>Hloubení jam nezapažených v hornině tř. 3 objemu přes 5000 m3</t>
  </si>
  <si>
    <t>m3</t>
  </si>
  <si>
    <t>784195307</t>
  </si>
  <si>
    <t>Hloubení nezapažených jam a zářezů s urovnáním dna do předepsaného profilu a spádu v hornině tř. 3 přes 5 000 m3</t>
  </si>
  <si>
    <t>nekontaminovaná zemina - bude odvezena na mezideponii v areálu a zpětně použita</t>
  </si>
  <si>
    <t>oblast I. - dokončovna</t>
  </si>
  <si>
    <t>1167</t>
  </si>
  <si>
    <t>Mezisoučet</t>
  </si>
  <si>
    <t>kontaminovaná zemina - bude odvezena na skládku s poplatkem</t>
  </si>
  <si>
    <t>3500</t>
  </si>
  <si>
    <t>oblast II. - hala "H"</t>
  </si>
  <si>
    <t>667</t>
  </si>
  <si>
    <t>zemina po zřízení těsnící stěny a vodících zídek</t>
  </si>
  <si>
    <t>1556*0,6+250*0,1*2</t>
  </si>
  <si>
    <t>5</t>
  </si>
  <si>
    <t>131201109</t>
  </si>
  <si>
    <t>Příplatek za lepivost u hloubení jam nezapažených v hornině tř. 3</t>
  </si>
  <si>
    <t>-1058370496</t>
  </si>
  <si>
    <t>Hloubení nezapažených jam a zářezů s urovnáním dna do předepsaného profilu a spádu Příplatek k cenám za lepivost horniny tř. 3</t>
  </si>
  <si>
    <t>6317,6*0,3 'Přepočtené koeficientem množství</t>
  </si>
  <si>
    <t>6</t>
  </si>
  <si>
    <t>162301101</t>
  </si>
  <si>
    <t>Vodorovné přemístění do 500 m výkopku/sypaniny z horniny tř. 1 až 4</t>
  </si>
  <si>
    <t>1035717907</t>
  </si>
  <si>
    <t>Vodorovné přemístění výkopku nebo sypaniny po suchu na obvyklém dopravním prostředku, bez naložení výkopku, avšak se složením bez rozhrnutí z horniny tř. 1 až 4 na vzdálenost přes 50 do 500 m</t>
  </si>
  <si>
    <t>odvoz nekontaminované zeminy na meziskládku v areálu a zpět k zásypům</t>
  </si>
  <si>
    <t>1167*2</t>
  </si>
  <si>
    <t>7</t>
  </si>
  <si>
    <t>162701105</t>
  </si>
  <si>
    <t>Vodorovné přemístění do 10000 m výkopku/sypaniny z horniny tř. 1 až 4</t>
  </si>
  <si>
    <t>1361932485</t>
  </si>
  <si>
    <t>Vodorovné přemístění výkopku nebo sypaniny po suchu na obvyklém dopravním prostředku, bez naložení výkopku, avšak se složením bez rozhrnutí z horniny tř. 1 až 4 na vzdálenost přes 9 000 do 10 000 m</t>
  </si>
  <si>
    <t>odvoz kontaminované zeminy na skládku s poplatkem</t>
  </si>
  <si>
    <t>8</t>
  </si>
  <si>
    <t>162701109</t>
  </si>
  <si>
    <t>Příplatek k vodorovnému přemístění výkopku/sypaniny z horniny tř. 1 až 4 ZKD 1000 m přes 10000 m</t>
  </si>
  <si>
    <t>1020819063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</si>
  <si>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</si>
  <si>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4167*20 'Přepočtené koeficientem množství</t>
  </si>
  <si>
    <t>9</t>
  </si>
  <si>
    <t>167101102</t>
  </si>
  <si>
    <t>Nakládání výkopku z hornin tř. 1 až 4 přes 100 m3</t>
  </si>
  <si>
    <t>1764350787</t>
  </si>
  <si>
    <t>Nakládání, skládání a překládání neulehlého výkopku nebo sypaniny nakládání, množství přes 100 m3, z hornin tř. 1 až 4</t>
  </si>
  <si>
    <t>nakládání nekontaminované zeminy na meziskládce v areálu</t>
  </si>
  <si>
    <t>171201201</t>
  </si>
  <si>
    <t>Uložení sypaniny na skládky</t>
  </si>
  <si>
    <t>1319329079</t>
  </si>
  <si>
    <t>kaly z jímek ( doprava kalů zahrnuta v odd. Bourání )</t>
  </si>
  <si>
    <t>11</t>
  </si>
  <si>
    <t>171201211</t>
  </si>
  <si>
    <t>Poplatek za uložení odpadu ze sypaniny na skládce (skládkovné) - kontaminováno</t>
  </si>
  <si>
    <t>t</t>
  </si>
  <si>
    <t>1518418358</t>
  </si>
  <si>
    <t>Uložení sypaniny poplatek za uložení sypaniny na skládce (skládkovné)</t>
  </si>
  <si>
    <t>5152,6</t>
  </si>
  <si>
    <t>5152,6*1,8 'Přepočtené koeficientem množství</t>
  </si>
  <si>
    <t>12</t>
  </si>
  <si>
    <t>174101101</t>
  </si>
  <si>
    <t>Zásyp jam, šachet rýh nebo kolem objektů sypaninou se zhutněním</t>
  </si>
  <si>
    <t>930694703</t>
  </si>
  <si>
    <t>Zásyp sypaninou z jakékoliv horniny s uložením výkopku ve vrstvách se zhutněním jam, šachet, rýh nebo kolem objektů v těchto vykopávkách</t>
  </si>
  <si>
    <t>zásyp vyhloubených míst</t>
  </si>
  <si>
    <t>původní vytěženou nekontaminovanou zeminou</t>
  </si>
  <si>
    <t>původním vybouraným nadrceným materiálem nekontaminovaným</t>
  </si>
  <si>
    <t>oblast I. - dokončovna ( 1900 t )</t>
  </si>
  <si>
    <t>904</t>
  </si>
  <si>
    <t>nakupovaným inertním materiálem</t>
  </si>
  <si>
    <t>13</t>
  </si>
  <si>
    <t>M</t>
  </si>
  <si>
    <t>583336780</t>
  </si>
  <si>
    <t>kamenivo - inertní nakupovaný materiál</t>
  </si>
  <si>
    <t>1099131237</t>
  </si>
  <si>
    <t xml:space="preserve">Kamenivo přírodní těžené pro stavební účely  PTK  (drobné, hrubé, štěrkopísky) </t>
  </si>
  <si>
    <t>nakupovaný inertní materiál</t>
  </si>
  <si>
    <t>667*1,8 'Přepočtené koeficientem množství</t>
  </si>
  <si>
    <t>14</t>
  </si>
  <si>
    <t>181451131</t>
  </si>
  <si>
    <t>Založení parkového trávníku výsevem plochy přes 1000 m2 v rovině a ve svahu do 1:5</t>
  </si>
  <si>
    <t>-1398728802</t>
  </si>
  <si>
    <t>Založení trávníku na půdě předem připravené plochy přes 1000 m2 výsevem včetně utažení parkového v rovině nebo na svahu do 1:5</t>
  </si>
  <si>
    <t>005724100</t>
  </si>
  <si>
    <t>osivo směs travní parková</t>
  </si>
  <si>
    <t>kg</t>
  </si>
  <si>
    <t>-1667238380</t>
  </si>
  <si>
    <t>Osiva pícnin směsi travní balení obvykle 25 kg parková</t>
  </si>
  <si>
    <t>2550*0,025 'Přepočtené koeficientem množství</t>
  </si>
  <si>
    <t>16</t>
  </si>
  <si>
    <t>181951101</t>
  </si>
  <si>
    <t>Úprava pláně v hornině tř. 1 až 4 bez zhutnění</t>
  </si>
  <si>
    <t>608926201</t>
  </si>
  <si>
    <t>Úprava pláně vyrovnáním výškových rozdílů v hornině tř. 1 až 4 bez zhutnění</t>
  </si>
  <si>
    <t>plochy k ozelenění</t>
  </si>
  <si>
    <t>17</t>
  </si>
  <si>
    <t>181951102</t>
  </si>
  <si>
    <t>Úprava pláně v hornině tř. 1 až 4 se zhutněním</t>
  </si>
  <si>
    <t>-748667398</t>
  </si>
  <si>
    <t>Úprava pláně vyrovnáním výškových rozdílů v hornině tř. 1 až 4 se zhutněním</t>
  </si>
  <si>
    <t>oblast II. - hala"H"</t>
  </si>
  <si>
    <t>venkovní plochy</t>
  </si>
  <si>
    <t>plocha v hale</t>
  </si>
  <si>
    <t>18</t>
  </si>
  <si>
    <t>182301132</t>
  </si>
  <si>
    <t>Rozprostření ornice pl přes 500 m2 ve svahu přes 1:5 tl vrstvy do 150 mm</t>
  </si>
  <si>
    <t>1187657646</t>
  </si>
  <si>
    <t>Rozprostření a urovnání ornice ve svahu sklonu přes 1:5 při souvislé ploše přes 500 m2, tl. vrstvy přes 100 do 150 mm</t>
  </si>
  <si>
    <t>19</t>
  </si>
  <si>
    <t>185804312</t>
  </si>
  <si>
    <t>Zalití rostlin vodou plocha přes 20 m2</t>
  </si>
  <si>
    <t>-934793455</t>
  </si>
  <si>
    <t>Zalití rostlin vodou plochy záhonů jednotlivě přes 20 m2</t>
  </si>
  <si>
    <t>2550*0,007 'Přepočtené koeficientem množství</t>
  </si>
  <si>
    <t>Zakládání</t>
  </si>
  <si>
    <t>20</t>
  </si>
  <si>
    <t>261121113</t>
  </si>
  <si>
    <t>Samotuhnoucí jílocementová výplň pro podzemní stěny tl 0,60 m</t>
  </si>
  <si>
    <t>-1587804459</t>
  </si>
  <si>
    <t>Samotuhnoucí jílocementová výplň podzemní stěny pro tloušťku stěny 0,60 m</t>
  </si>
  <si>
    <t>268111111</t>
  </si>
  <si>
    <t>Vodicí zídky výšky do 1,5 m ze ŽB tř. C 12/15 pro zřízení podzemních stěn</t>
  </si>
  <si>
    <t>m</t>
  </si>
  <si>
    <t>1351649335</t>
  </si>
  <si>
    <t>Vodící zídky pro zřízení podzemních stěn ze železového betonu tř. C 12/15 jakéhokoliv tvaru a jakékoliv tloušťky, při výšce zídek přes 1 do 1,5 m</t>
  </si>
  <si>
    <t>22</t>
  </si>
  <si>
    <t>282606022</t>
  </si>
  <si>
    <t xml:space="preserve">Trysková injektáž těsnící stěny </t>
  </si>
  <si>
    <t>-1300215978</t>
  </si>
  <si>
    <t xml:space="preserve">Trysková injektáž těsnících stěn </t>
  </si>
  <si>
    <t>Komunikace pozemní</t>
  </si>
  <si>
    <t>23</t>
  </si>
  <si>
    <t>564751111</t>
  </si>
  <si>
    <t>Podklad z kameniva hrubého drceného vel. 32-63 mm tl 150 mm</t>
  </si>
  <si>
    <t>578801663</t>
  </si>
  <si>
    <t>Podklad nebo kryt z kameniva hrubého drceného vel. 32-63 mm s rozprostřením a zhutněním, po zhutnění tl. 150 mm</t>
  </si>
  <si>
    <t>podklad pod nové panely</t>
  </si>
  <si>
    <t>24</t>
  </si>
  <si>
    <t>584121111</t>
  </si>
  <si>
    <t>Osazení silničních dílců z ŽB do lože z kameniva těženého tl 40 mm</t>
  </si>
  <si>
    <t>1237525608</t>
  </si>
  <si>
    <t>Osazení silničních dílců ze železového betonu s podkladem z kameniva těženého do tl. 40 mm jakéhokoliv druhu a velikosti</t>
  </si>
  <si>
    <t>25</t>
  </si>
  <si>
    <t>593811850</t>
  </si>
  <si>
    <t>panel silniční  300x100x21,5 cm</t>
  </si>
  <si>
    <t>kus</t>
  </si>
  <si>
    <t>-2143670473</t>
  </si>
  <si>
    <t>Prefabrikáty silniční betonové a železobetonové panely silniční IZD    300 x 100 x 21,5</t>
  </si>
  <si>
    <t>250/3</t>
  </si>
  <si>
    <t>83,333*1,01 'Přepočtené koeficientem množství</t>
  </si>
  <si>
    <t>Sanace podzemní vody - odstranění PFRL objekt hala "H" a sanace podzemních vod "dokončovna"</t>
  </si>
  <si>
    <t>26</t>
  </si>
  <si>
    <t>7-R1</t>
  </si>
  <si>
    <t>instalace vystrojeného sanačního drénu délky 25 m´, hl. 2-3 m</t>
  </si>
  <si>
    <t>-19871985</t>
  </si>
  <si>
    <t>27</t>
  </si>
  <si>
    <t>7-R2</t>
  </si>
  <si>
    <t>instalace zasakovacího drénu délky 25 m´, hl. 1 m</t>
  </si>
  <si>
    <t>-1306654849</t>
  </si>
  <si>
    <t>28</t>
  </si>
  <si>
    <t>7-R3</t>
  </si>
  <si>
    <t>instalace sanačních vrtů ( 2 ks hl. do 10 m, výstroj PE 160 mm )</t>
  </si>
  <si>
    <t>-1993297086</t>
  </si>
  <si>
    <t>29</t>
  </si>
  <si>
    <t>7-R4</t>
  </si>
  <si>
    <t>instalace sanační stanice, čerpadel a rozvodů dle plánu sanace</t>
  </si>
  <si>
    <t>kpl</t>
  </si>
  <si>
    <t>499527877</t>
  </si>
  <si>
    <t>30</t>
  </si>
  <si>
    <t>7-R5</t>
  </si>
  <si>
    <t>sanační čerpání sanační výkopy + sanační drén + vrty ( 21 měsíců ) vč. spotřeby el. energie, intervalově</t>
  </si>
  <si>
    <t>den</t>
  </si>
  <si>
    <t>864139964</t>
  </si>
  <si>
    <t>31</t>
  </si>
  <si>
    <t>7-R6</t>
  </si>
  <si>
    <t>čištění čerpaných vod v třístupňové sanační technologii vč. spotřeby el. energie</t>
  </si>
  <si>
    <t>-995334317</t>
  </si>
  <si>
    <t>32</t>
  </si>
  <si>
    <t>7-R7</t>
  </si>
  <si>
    <t>údržba a čištění sanační technologie</t>
  </si>
  <si>
    <t>měsíc</t>
  </si>
  <si>
    <t>-225741825</t>
  </si>
  <si>
    <t>33</t>
  </si>
  <si>
    <t>7-R8</t>
  </si>
  <si>
    <t>odstranění absorpčních činidel</t>
  </si>
  <si>
    <t>701926058</t>
  </si>
  <si>
    <t>34</t>
  </si>
  <si>
    <t>7-R9</t>
  </si>
  <si>
    <t>odstranění kalů ze sanace</t>
  </si>
  <si>
    <t>-274499809</t>
  </si>
  <si>
    <t>35</t>
  </si>
  <si>
    <t>7-R91</t>
  </si>
  <si>
    <t>odstranění upotřebeného aktivního uhlí</t>
  </si>
  <si>
    <t>-1037097327</t>
  </si>
  <si>
    <t>36</t>
  </si>
  <si>
    <t>7-R92</t>
  </si>
  <si>
    <t>odstranění odloučených ropných látek ( olejová frakce RU )</t>
  </si>
  <si>
    <t>669684729</t>
  </si>
  <si>
    <t>71</t>
  </si>
  <si>
    <t>Monitoring v průběhu a při ukončení sanačních prací</t>
  </si>
  <si>
    <t>37</t>
  </si>
  <si>
    <t>71-R1</t>
  </si>
  <si>
    <t>odběr vzorků stavebních konstrukcí dle plánu monitoringu</t>
  </si>
  <si>
    <t>-1937802142</t>
  </si>
  <si>
    <t>38</t>
  </si>
  <si>
    <t>71-R2</t>
  </si>
  <si>
    <t>laboratorní analýza vzorku stavebních konstrukcí  - C10 - C40</t>
  </si>
  <si>
    <t>-286767316</t>
  </si>
  <si>
    <t>39</t>
  </si>
  <si>
    <t>71-R3</t>
  </si>
  <si>
    <t>laboratorní analýza vzorku stavebních konstrukcí  - třída vyluhovatelnosti 294/2005 - tab. 2.1</t>
  </si>
  <si>
    <t>-867454992</t>
  </si>
  <si>
    <t>40</t>
  </si>
  <si>
    <t>71-R4</t>
  </si>
  <si>
    <t>odběr vzorků zemin dle plánu monitoringu</t>
  </si>
  <si>
    <t>-463677502</t>
  </si>
  <si>
    <t>41</t>
  </si>
  <si>
    <t>71-R5</t>
  </si>
  <si>
    <t>laboratorní analýza vzorku zemin - C10 - C40</t>
  </si>
  <si>
    <t>-1410516543</t>
  </si>
  <si>
    <t>42</t>
  </si>
  <si>
    <t>71-R6</t>
  </si>
  <si>
    <t>laboratorní analýza vzorku zemin - AOX</t>
  </si>
  <si>
    <t>1466254937</t>
  </si>
  <si>
    <t>43</t>
  </si>
  <si>
    <t>71-R7</t>
  </si>
  <si>
    <t>laboratorní analýza vzorku zemin - třída vyluhovatelnosti 294/2005 - tab. č.2.1</t>
  </si>
  <si>
    <t>-489232935</t>
  </si>
  <si>
    <t>44</t>
  </si>
  <si>
    <t>71-R8</t>
  </si>
  <si>
    <t>odběr vzorků podzemní a povrchové vody dle plánu monitoringu</t>
  </si>
  <si>
    <t>-1521084941</t>
  </si>
  <si>
    <t>45</t>
  </si>
  <si>
    <t>71-R9</t>
  </si>
  <si>
    <t>odběr vzorků čerpané a odpadní vody - z provozu sanační technologie</t>
  </si>
  <si>
    <t>-1945975701</t>
  </si>
  <si>
    <t>46</t>
  </si>
  <si>
    <t>71-R91</t>
  </si>
  <si>
    <t>laboratorní analýza vzorku vody - C10 - C40 CLET</t>
  </si>
  <si>
    <t>-2138356741</t>
  </si>
  <si>
    <t>47</t>
  </si>
  <si>
    <t>71-R92</t>
  </si>
  <si>
    <t>odběr vzorků vzdušniny - výstup aerační jednotky sanační technologie</t>
  </si>
  <si>
    <t>626340947</t>
  </si>
  <si>
    <t>48</t>
  </si>
  <si>
    <t>71-R93</t>
  </si>
  <si>
    <t>odběr vzorků vzdušniny - CLET</t>
  </si>
  <si>
    <t>-655528645</t>
  </si>
  <si>
    <t>72</t>
  </si>
  <si>
    <t>Dozor, řízení a koordinace prací</t>
  </si>
  <si>
    <t>49</t>
  </si>
  <si>
    <t>72-R1</t>
  </si>
  <si>
    <t>odborný dohled - odpovědný řešitel</t>
  </si>
  <si>
    <t>hod</t>
  </si>
  <si>
    <t>-998522235</t>
  </si>
  <si>
    <t>50</t>
  </si>
  <si>
    <t>72-R2</t>
  </si>
  <si>
    <t>odborný dohled - řešitel</t>
  </si>
  <si>
    <t>-1861460841</t>
  </si>
  <si>
    <t>51</t>
  </si>
  <si>
    <t>72-R3</t>
  </si>
  <si>
    <t>odborný dohled - stavební technik</t>
  </si>
  <si>
    <t>-1308411511</t>
  </si>
  <si>
    <t>52</t>
  </si>
  <si>
    <t>72-R4</t>
  </si>
  <si>
    <t>odborný dohled - sanační technik</t>
  </si>
  <si>
    <t>1012870854</t>
  </si>
  <si>
    <t>53</t>
  </si>
  <si>
    <t>72-R5</t>
  </si>
  <si>
    <t>přepravní náklady - celý tým</t>
  </si>
  <si>
    <t>1519048082</t>
  </si>
  <si>
    <t>73</t>
  </si>
  <si>
    <t>Postsanační monitoring ( dle rozhodnutí ČIŽP )</t>
  </si>
  <si>
    <t>54</t>
  </si>
  <si>
    <t>73-R1</t>
  </si>
  <si>
    <t>odběr vzorků podzemní vody dle plánu monitoringu</t>
  </si>
  <si>
    <t>-465086051</t>
  </si>
  <si>
    <t>55</t>
  </si>
  <si>
    <t>73-R2</t>
  </si>
  <si>
    <t>1102829418</t>
  </si>
  <si>
    <t>56</t>
  </si>
  <si>
    <t>73-R3</t>
  </si>
  <si>
    <t>odběr vzorků povrchové vody dle plánu monitoringu</t>
  </si>
  <si>
    <t>-2052478331</t>
  </si>
  <si>
    <t>57</t>
  </si>
  <si>
    <t>73-R4</t>
  </si>
  <si>
    <t>838363212</t>
  </si>
  <si>
    <t>74</t>
  </si>
  <si>
    <t>Vyhodnocení prací</t>
  </si>
  <si>
    <t>58</t>
  </si>
  <si>
    <t>74-R1</t>
  </si>
  <si>
    <t>závěrečná zpráva demolice objektů, sanace zemin a odstranění odpadů</t>
  </si>
  <si>
    <t>22491102</t>
  </si>
  <si>
    <t>59</t>
  </si>
  <si>
    <t>74-R2</t>
  </si>
  <si>
    <t>etapová zpráva sanace podzemních vod</t>
  </si>
  <si>
    <t>-1168222489</t>
  </si>
  <si>
    <t>60</t>
  </si>
  <si>
    <t>74-R3</t>
  </si>
  <si>
    <t>závěrečná zpráva sanace podzemních vod</t>
  </si>
  <si>
    <t>-550243933</t>
  </si>
  <si>
    <t>61</t>
  </si>
  <si>
    <t>74-R5</t>
  </si>
  <si>
    <t>etapová zpráva postsanačního monitoringu</t>
  </si>
  <si>
    <t>277997416</t>
  </si>
  <si>
    <t>62</t>
  </si>
  <si>
    <t>74-R6</t>
  </si>
  <si>
    <t>závěrečná zpráva postsanačního monitoringu</t>
  </si>
  <si>
    <t>-1926352149</t>
  </si>
  <si>
    <t>Ostatní konstrukce a práce, bourání</t>
  </si>
  <si>
    <t>63</t>
  </si>
  <si>
    <t>938901131</t>
  </si>
  <si>
    <t>Vyklizení bahna z nádrže - kontaminováno</t>
  </si>
  <si>
    <t>742190375</t>
  </si>
  <si>
    <t>Čištění nádrží, ploch dřevěných nebo betonových konstrukcí, potrubí vyklizení bahna z nádrže</t>
  </si>
  <si>
    <t>kaly z jímek - kontaminované</t>
  </si>
  <si>
    <t>64</t>
  </si>
  <si>
    <t>961044111</t>
  </si>
  <si>
    <t>Bourání základů z betonu prostého ( kontaminováno )</t>
  </si>
  <si>
    <t>-867846365</t>
  </si>
  <si>
    <t>Bourání základů z betonu prostého</t>
  </si>
  <si>
    <t>základové pasy</t>
  </si>
  <si>
    <t>400*0,6*1,2</t>
  </si>
  <si>
    <t>jímky</t>
  </si>
  <si>
    <t>65</t>
  </si>
  <si>
    <t>981013412</t>
  </si>
  <si>
    <t>Demolice budov zděných na MC nebo z betonu podíl konstrukcí do 15 % těžkou mechanizací</t>
  </si>
  <si>
    <t>-1057072667</t>
  </si>
  <si>
    <t>Demolice budov těžkými mechanizačními prostředky z cihel, kamene, tvárnic na maltu cementovou nebo z betonu prostého s podílem konstrukcí přes 10 do 15 %</t>
  </si>
  <si>
    <t>997</t>
  </si>
  <si>
    <t>Přesun sutě</t>
  </si>
  <si>
    <t>66</t>
  </si>
  <si>
    <t>997006005</t>
  </si>
  <si>
    <t>Drcení stavebního odpadu z demolic ze zdiva z cihel , kamene a betonu s dopravou do 100 m a naložením</t>
  </si>
  <si>
    <t>423720341</t>
  </si>
  <si>
    <t>Drcení stavebního odpadu z demolic s dopravou na vzdálenost do 100 m a naložením do drtícího zařízení ze zdiva cihelného, kamenného a smíšeného</t>
  </si>
  <si>
    <t>drcení stavebního odpadu nekontaminovaného - bude použit pro zpětné zásypy</t>
  </si>
  <si>
    <t>oblast I. - dokončovna ( cca 904 m3 )</t>
  </si>
  <si>
    <t>1900</t>
  </si>
  <si>
    <t>67</t>
  </si>
  <si>
    <t>997006512</t>
  </si>
  <si>
    <t>Vodorovné doprava suti s naložením a složením na skládku do 1 km</t>
  </si>
  <si>
    <t>-2077334882</t>
  </si>
  <si>
    <t>Vodorovná doprava suti na skládku s naložením na dopravní prostředek a složením přes 100 m do 1 km</t>
  </si>
  <si>
    <t>suť z demolice dokončovny ( oblast I. )</t>
  </si>
  <si>
    <t>zdivo smíšené nekontaminované - bude odvezeno na mezideponii a z mezideponie zpět k zásypům ( po drcení cca 904 m3 )</t>
  </si>
  <si>
    <t>1900*2</t>
  </si>
  <si>
    <t>zdivo smíšené kontaminované - bude odvezeno na skládku s poplatkem</t>
  </si>
  <si>
    <t>1400</t>
  </si>
  <si>
    <t>dřevo ( nekontaminováno )</t>
  </si>
  <si>
    <t>280</t>
  </si>
  <si>
    <t>lepenka ( nekontaminováno )</t>
  </si>
  <si>
    <t>kovy</t>
  </si>
  <si>
    <t>800</t>
  </si>
  <si>
    <t>68</t>
  </si>
  <si>
    <t>997006519</t>
  </si>
  <si>
    <t>Příplatek k vodorovnému přemístění suti na skládku ZKD 1 km přes 1 km</t>
  </si>
  <si>
    <t>-1761006018</t>
  </si>
  <si>
    <t>Vodorovná doprava suti na skládku s naložením na dopravní prostředek a složením Příplatek k ceně za každý další i započatý 1 km</t>
  </si>
  <si>
    <t>dřevo ( nekontaminováno ) - bude odvezeno na skládku s poplatkem</t>
  </si>
  <si>
    <t>lepenka ( nekontaminováno ) - bude odvezeno na skládku s poplatkem</t>
  </si>
  <si>
    <t>2484*29 'Přepočtené koeficientem množství</t>
  </si>
  <si>
    <t>69</t>
  </si>
  <si>
    <t>997006551</t>
  </si>
  <si>
    <t>Hrubé urovnání suti na skládce bez zhutnění</t>
  </si>
  <si>
    <t>-1247900947</t>
  </si>
  <si>
    <t>na meziskládce</t>
  </si>
  <si>
    <t>zdivo smíšené nekontaminované z dokončovny - bude odvezeno na mezideponii k drtičce a zpětně použito ( po drcení cca 904 m3 )</t>
  </si>
  <si>
    <t>70</t>
  </si>
  <si>
    <t>997013501</t>
  </si>
  <si>
    <t>Odvoz suti a vybouraných hmot na skládku nebo meziskládku do 1 km se složením</t>
  </si>
  <si>
    <t>-166428907</t>
  </si>
  <si>
    <t>Odvoz suti a vybouraných hmot na skládku nebo meziskládku se složením, na vzdálenost do 1 km</t>
  </si>
  <si>
    <t>656</t>
  </si>
  <si>
    <t>kaly z jímek</t>
  </si>
  <si>
    <t>997013509</t>
  </si>
  <si>
    <t>Příplatek k odvozu suti a vybouraných hmot na skládku ZKD 1 km přes 1 km</t>
  </si>
  <si>
    <t>1695573610</t>
  </si>
  <si>
    <t>Odvoz suti a vybouraných hmot na skládku nebo meziskládku se složením, na vzdálenost Příplatek k ceně za každý další i započatý 1 km přes 1 km</t>
  </si>
  <si>
    <t>658*29 'Přepočtené koeficientem množství</t>
  </si>
  <si>
    <t>997221561</t>
  </si>
  <si>
    <t>Vodorovná doprava suti z kusových materiálů do 1 km ( kontaminováno )</t>
  </si>
  <si>
    <t>-49789937</t>
  </si>
  <si>
    <t>Vodorovná doprava suti bez naložení, ale se složením a s hrubým urovnáním z kusových materiálů, na vzdálenost do 1 km</t>
  </si>
  <si>
    <t>betonové plochy</t>
  </si>
  <si>
    <t>2175</t>
  </si>
  <si>
    <t>997221569</t>
  </si>
  <si>
    <t>Příplatek ZKD 1 km u vodorovné dopravy suti z kusových materiálů</t>
  </si>
  <si>
    <t>-433200731</t>
  </si>
  <si>
    <t>Vodorovná doprava suti bez naložení, ale se složením a s hrubým urovnáním Příplatek k ceně za každý další i započatý 1 km přes 1 km</t>
  </si>
  <si>
    <t>2175*29 'Přepočtené koeficientem množství</t>
  </si>
  <si>
    <t>997221571</t>
  </si>
  <si>
    <t>Vodorovná doprava vybouraných hmot do 1 km ( kontaminováno )</t>
  </si>
  <si>
    <t>-493862353</t>
  </si>
  <si>
    <t>Vodorovná doprava vybouraných hmot bez naložení, ale se složením a s hrubým urovnáním na vzdálenost do 1 km</t>
  </si>
  <si>
    <t>demontované panely</t>
  </si>
  <si>
    <t>102</t>
  </si>
  <si>
    <t>75</t>
  </si>
  <si>
    <t>997221579</t>
  </si>
  <si>
    <t>Příplatek ZKD 1 km u vodorovné dopravy vybouraných hmot</t>
  </si>
  <si>
    <t>808717581</t>
  </si>
  <si>
    <t>Vodorovná doprava vybouraných hmot bez naložení, ale se složením a s hrubým urovnáním na vzdálenost Příplatek k ceně za každý další i započatý 1 km přes 1 km</t>
  </si>
  <si>
    <t>102*29 'Přepočtené koeficientem množství</t>
  </si>
  <si>
    <t>76</t>
  </si>
  <si>
    <t>997221815</t>
  </si>
  <si>
    <t>Poplatek za uložení betonového odpadu na skládce (skládkovné) - kontaminovaný odpad</t>
  </si>
  <si>
    <t>1180960021</t>
  </si>
  <si>
    <t>Poplatek za uložení stavebního odpadu na skládce (skládkovné) betonového</t>
  </si>
  <si>
    <t>základové pasy, jímky</t>
  </si>
  <si>
    <t>77</t>
  </si>
  <si>
    <t>997221825</t>
  </si>
  <si>
    <t>Poplatek za uložení železobetonového odpadu na skládce (skládkovné) - kontaminovaný odpad</t>
  </si>
  <si>
    <t>-1992744632</t>
  </si>
  <si>
    <t>Poplatek za uložení stavebního odpadu na skládce (skládkovné) železobetonového</t>
  </si>
  <si>
    <t>78</t>
  </si>
  <si>
    <t>997013811</t>
  </si>
  <si>
    <t>Poplatek za uložení stavebního dřevěného odpadu na skládce (skládkovné) - nekontaminovaný odpad</t>
  </si>
  <si>
    <t>1223932176</t>
  </si>
  <si>
    <t>Poplatek za uložení stavebního odpadu na skládce (skládkovné) dřevěného</t>
  </si>
  <si>
    <t>79</t>
  </si>
  <si>
    <t>997013814</t>
  </si>
  <si>
    <t>Poplatek za uložení stavebního odpadu z izolačních hmot na skládce (skládkovné) - nekontaminovaný odpad</t>
  </si>
  <si>
    <t>-1624059713</t>
  </si>
  <si>
    <t>Poplatek za uložení stavebního odpadu na skládce (skládkovné) z izolačních materiálů</t>
  </si>
  <si>
    <t>VRN - Vedlejší a ostatní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</si>
  <si>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</si>
  <si>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</si>
  <si>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</si>
  <si>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</si>
  <si>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</si>
  <si>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</si>
  <si>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VRN2</t>
  </si>
  <si>
    <t>Příprava staveniště</t>
  </si>
  <si>
    <t>023103000</t>
  </si>
  <si>
    <t>Vyklizení a zajištění objektů včetně odpojení od veškerých inženýrských sítí</t>
  </si>
  <si>
    <t>1024</t>
  </si>
  <si>
    <t>461479417</t>
  </si>
  <si>
    <t>Příprava staveniště odstranění materiálů a konstrukcí vyklizení objektů</t>
  </si>
  <si>
    <t>vyklizení a zajištění objektů před demolicí</t>
  </si>
  <si>
    <t>2250</t>
  </si>
  <si>
    <t>vyklizení objektu před vybouráním podlah v objektu</t>
  </si>
  <si>
    <t>VRN3</t>
  </si>
  <si>
    <t>Zařízení staveniště</t>
  </si>
  <si>
    <t>030001000</t>
  </si>
  <si>
    <t>Zařízení staveniště, přípravné práce, zajištění energií</t>
  </si>
  <si>
    <t>713857517</t>
  </si>
  <si>
    <t>Základní rozdělení průvodních činností a nákladů zařízení staveniště</t>
  </si>
  <si>
    <t>VRN4</t>
  </si>
  <si>
    <t>Inženýrská činnost</t>
  </si>
  <si>
    <t>040001000</t>
  </si>
  <si>
    <t>Inženýrská , projekční a konzultační činnost pro vydání povolení k odstranění stavby a k sanačním pracem</t>
  </si>
  <si>
    <t>200625920</t>
  </si>
  <si>
    <t>Základní rozdělení průvodních činností a nákladů inženýrská činnost</t>
  </si>
  <si>
    <t>043134000</t>
  </si>
  <si>
    <t>Zkoušky zatěžovací - zkoušky hutnění</t>
  </si>
  <si>
    <t>-348793690</t>
  </si>
  <si>
    <t>Inženýrská činnost zkoušky a ostatní měření zkoušky zátěžové</t>
  </si>
  <si>
    <t>VRN9</t>
  </si>
  <si>
    <t>Ostatní náklady</t>
  </si>
  <si>
    <t>090001000</t>
  </si>
  <si>
    <t>-147475838</t>
  </si>
  <si>
    <t>Základní rozdělení průvodních činností a nákladů ostatní náklady</t>
  </si>
  <si>
    <t>vytýčení podzemních IS</t>
  </si>
  <si>
    <t>1) Rekapitulace zakázky</t>
  </si>
  <si>
    <t>2) Rekapitulace objektů zakázky a soupisů prací</t>
  </si>
  <si>
    <t>/</t>
  </si>
  <si>
    <t>1) Krycí list soupisu</t>
  </si>
  <si>
    <t>2) Rekapitulace</t>
  </si>
  <si>
    <t>3) Soupis prací</t>
  </si>
  <si>
    <t>Rekapitulace zakázky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</si>
  <si>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</si>
  <si>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</si>
  <si>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</si>
  <si>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</si>
  <si>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rekonstrukce </t>
    </r>
    <r>
      <rPr>
        <sz val="9"/>
        <rFont val="Trebuchet MS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</si>
  <si>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9"/>
        <rFont val="Trebuchet MS"/>
        <family val="2"/>
      </rPr>
      <t>Rekapitulace rekonstrukce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</si>
  <si>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</si>
  <si>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rekonstrukce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</si>
  <si>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</si>
  <si>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</si>
  <si>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</si>
  <si>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</si>
  <si>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</si>
  <si>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</si>
  <si>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</si>
  <si>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</si>
  <si>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</si>
  <si>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</si>
  <si>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</si>
  <si>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</si>
  <si>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rekonstrukce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</si>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</sst>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#,##0.00%"/>
    <numFmt numFmtId="173" formatCode="dd\.mm\.yyyy"/>
    <numFmt numFmtId="174" formatCode="#,##0.00000"/>
    <numFmt numFmtId="175" formatCode="#,##0.000"/>
  </numFmts>
  <fonts count="43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u val="single"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 locked="0"/>
    </xf>
  </cellStyleXfs>
  <cellXfs count="390">
    <xf numFmtId="0" fontId="2" fillId="0" borderId="0" xfId="0" applyFont="1"/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2" borderId="0" xfId="0" applyFont="1" applyFill="1" applyAlignment="1">
      <alignment horizontal="left" vertical="center"/>
    </xf>
    <xf numFmtId="0" fontId="2" fillId="2" borderId="0" xfId="0" applyFont="1" applyFill="1"/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2" fillId="0" borderId="5" xfId="0" applyFont="1" applyBorder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3" fontId="3" fillId="0" borderId="0" xfId="0" applyNumberFormat="1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5" borderId="9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5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74" fontId="30" fillId="0" borderId="0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33" fillId="0" borderId="15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74" fontId="33" fillId="0" borderId="0" xfId="0" applyNumberFormat="1" applyFont="1" applyBorder="1" applyAlignment="1">
      <alignment vertical="center"/>
    </xf>
    <xf numFmtId="4" fontId="33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74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173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28" fillId="0" borderId="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5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16" fillId="0" borderId="0" xfId="0" applyFont="1" applyBorder="1" applyAlignment="1" applyProtection="1">
      <alignment horizontal="right" vertical="center"/>
      <protection locked="0"/>
    </xf>
    <xf numFmtId="4" fontId="16" fillId="0" borderId="0" xfId="0" applyNumberFormat="1" applyFont="1" applyBorder="1" applyAlignment="1">
      <alignment vertical="center"/>
    </xf>
    <xf numFmtId="172" fontId="16" fillId="0" borderId="0" xfId="0" applyNumberFormat="1" applyFont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2" fillId="5" borderId="26" xfId="0" applyFont="1" applyFill="1" applyBorder="1" applyAlignment="1">
      <alignment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2" fillId="5" borderId="5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vertical="center"/>
    </xf>
    <xf numFmtId="0" fontId="17" fillId="0" borderId="23" xfId="0" applyFont="1" applyBorder="1" applyAlignment="1" applyProtection="1">
      <alignment vertical="center"/>
      <protection locked="0"/>
    </xf>
    <xf numFmtId="4" fontId="17" fillId="0" borderId="23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18" fillId="0" borderId="23" xfId="0" applyFont="1" applyBorder="1" applyAlignment="1">
      <alignment vertical="center"/>
    </xf>
    <xf numFmtId="0" fontId="18" fillId="0" borderId="23" xfId="0" applyFont="1" applyBorder="1" applyAlignment="1" applyProtection="1">
      <alignment vertical="center"/>
      <protection locked="0"/>
    </xf>
    <xf numFmtId="4" fontId="18" fillId="0" borderId="23" xfId="0" applyNumberFormat="1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174" fontId="36" fillId="0" borderId="13" xfId="0" applyNumberFormat="1" applyFont="1" applyBorder="1" applyAlignment="1">
      <alignment/>
    </xf>
    <xf numFmtId="174" fontId="36" fillId="0" borderId="14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19" fillId="0" borderId="4" xfId="0" applyFont="1" applyBorder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 applyProtection="1">
      <alignment/>
      <protection locked="0"/>
    </xf>
    <xf numFmtId="4" fontId="17" fillId="0" borderId="0" xfId="0" applyNumberFormat="1" applyFont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174" fontId="19" fillId="0" borderId="0" xfId="0" applyNumberFormat="1" applyFont="1" applyBorder="1" applyAlignment="1">
      <alignment/>
    </xf>
    <xf numFmtId="174" fontId="19" fillId="0" borderId="16" xfId="0" applyNumberFormat="1" applyFont="1" applyBorder="1" applyAlignment="1">
      <alignment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75" fontId="2" fillId="0" borderId="27" xfId="0" applyNumberFormat="1" applyFont="1" applyBorder="1" applyAlignment="1" applyProtection="1">
      <alignment vertical="center"/>
      <protection locked="0"/>
    </xf>
    <xf numFmtId="4" fontId="2" fillId="3" borderId="27" xfId="0" applyNumberFormat="1" applyFont="1" applyFill="1" applyBorder="1" applyAlignment="1" applyProtection="1">
      <alignment vertical="center"/>
      <protection locked="0"/>
    </xf>
    <xf numFmtId="4" fontId="2" fillId="0" borderId="27" xfId="0" applyNumberFormat="1" applyFont="1" applyBorder="1" applyAlignment="1" applyProtection="1">
      <alignment vertical="center"/>
      <protection locked="0"/>
    </xf>
    <xf numFmtId="0" fontId="16" fillId="3" borderId="27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center" vertical="center"/>
    </xf>
    <xf numFmtId="174" fontId="16" fillId="0" borderId="0" xfId="0" applyNumberFormat="1" applyFont="1" applyBorder="1" applyAlignment="1">
      <alignment vertical="center"/>
    </xf>
    <xf numFmtId="174" fontId="16" fillId="0" borderId="16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vertical="center"/>
      <protection locked="0"/>
    </xf>
    <xf numFmtId="0" fontId="3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0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vertical="center"/>
      <protection locked="0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175" fontId="21" fillId="0" borderId="0" xfId="0" applyNumberFormat="1" applyFont="1" applyBorder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1" fillId="0" borderId="1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75" fontId="21" fillId="0" borderId="0" xfId="0" applyNumberFormat="1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175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22" fillId="0" borderId="1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75" fontId="23" fillId="0" borderId="0" xfId="0" applyNumberFormat="1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75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Alignment="1" applyProtection="1">
      <alignment/>
      <protection locked="0"/>
    </xf>
    <xf numFmtId="4" fontId="24" fillId="0" borderId="0" xfId="0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Border="1" applyAlignment="1">
      <alignment/>
    </xf>
    <xf numFmtId="174" fontId="24" fillId="0" borderId="0" xfId="0" applyNumberFormat="1" applyFont="1" applyBorder="1" applyAlignment="1">
      <alignment/>
    </xf>
    <xf numFmtId="174" fontId="24" fillId="0" borderId="16" xfId="0" applyNumberFormat="1" applyFont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75" fontId="22" fillId="0" borderId="0" xfId="0" applyNumberFormat="1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Alignment="1">
      <alignment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15" fillId="2" borderId="0" xfId="20" applyFill="1"/>
    <xf numFmtId="0" fontId="39" fillId="0" borderId="0" xfId="20" applyFont="1" applyAlignment="1">
      <alignment horizontal="center" vertical="center"/>
    </xf>
    <xf numFmtId="0" fontId="40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41" fillId="2" borderId="0" xfId="20" applyFont="1" applyFill="1" applyAlignment="1">
      <alignment vertical="center"/>
    </xf>
    <xf numFmtId="0" fontId="25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40" fillId="2" borderId="0" xfId="0" applyFont="1" applyFill="1" applyAlignment="1" applyProtection="1">
      <alignment horizontal="left" vertical="center"/>
      <protection/>
    </xf>
    <xf numFmtId="0" fontId="41" fillId="2" borderId="0" xfId="2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vertical="center"/>
      <protection locked="0"/>
    </xf>
    <xf numFmtId="0" fontId="2" fillId="0" borderId="0" xfId="21" applyAlignment="1" applyProtection="1">
      <alignment vertical="top"/>
      <protection locked="0"/>
    </xf>
    <xf numFmtId="0" fontId="2" fillId="0" borderId="28" xfId="21" applyFont="1" applyBorder="1" applyAlignment="1" applyProtection="1">
      <alignment vertical="center" wrapText="1"/>
      <protection locked="0"/>
    </xf>
    <xf numFmtId="0" fontId="2" fillId="0" borderId="29" xfId="21" applyFont="1" applyBorder="1" applyAlignment="1" applyProtection="1">
      <alignment vertical="center" wrapText="1"/>
      <protection locked="0"/>
    </xf>
    <xf numFmtId="0" fontId="2" fillId="0" borderId="30" xfId="21" applyFont="1" applyBorder="1" applyAlignment="1" applyProtection="1">
      <alignment vertical="center" wrapText="1"/>
      <protection locked="0"/>
    </xf>
    <xf numFmtId="0" fontId="2" fillId="0" borderId="31" xfId="21" applyFont="1" applyBorder="1" applyAlignment="1" applyProtection="1">
      <alignment horizontal="center" vertical="center" wrapText="1"/>
      <protection locked="0"/>
    </xf>
    <xf numFmtId="0" fontId="2" fillId="0" borderId="32" xfId="21" applyFont="1" applyBorder="1" applyAlignment="1" applyProtection="1">
      <alignment horizontal="center" vertical="center" wrapText="1"/>
      <protection locked="0"/>
    </xf>
    <xf numFmtId="0" fontId="2" fillId="0" borderId="0" xfId="21" applyAlignment="1" applyProtection="1">
      <alignment horizontal="center" vertical="center"/>
      <protection locked="0"/>
    </xf>
    <xf numFmtId="0" fontId="2" fillId="0" borderId="31" xfId="21" applyFont="1" applyBorder="1" applyAlignment="1" applyProtection="1">
      <alignment vertical="center" wrapText="1"/>
      <protection locked="0"/>
    </xf>
    <xf numFmtId="0" fontId="2" fillId="0" borderId="32" xfId="21" applyFont="1" applyBorder="1" applyAlignment="1" applyProtection="1">
      <alignment vertical="center" wrapText="1"/>
      <protection locked="0"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 wrapText="1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49" fontId="3" fillId="0" borderId="0" xfId="21" applyNumberFormat="1" applyFont="1" applyBorder="1" applyAlignment="1" applyProtection="1">
      <alignment vertical="center" wrapText="1"/>
      <protection locked="0"/>
    </xf>
    <xf numFmtId="0" fontId="2" fillId="0" borderId="33" xfId="21" applyFont="1" applyBorder="1" applyAlignment="1" applyProtection="1">
      <alignment vertical="center" wrapText="1"/>
      <protection locked="0"/>
    </xf>
    <xf numFmtId="0" fontId="13" fillId="0" borderId="34" xfId="21" applyFont="1" applyBorder="1" applyAlignment="1" applyProtection="1">
      <alignment vertical="center" wrapText="1"/>
      <protection locked="0"/>
    </xf>
    <xf numFmtId="0" fontId="2" fillId="0" borderId="35" xfId="21" applyFont="1" applyBorder="1" applyAlignment="1" applyProtection="1">
      <alignment vertical="center" wrapText="1"/>
      <protection locked="0"/>
    </xf>
    <xf numFmtId="0" fontId="2" fillId="0" borderId="0" xfId="21" applyFont="1" applyBorder="1" applyAlignment="1" applyProtection="1">
      <alignment vertical="top"/>
      <protection locked="0"/>
    </xf>
    <xf numFmtId="0" fontId="2" fillId="0" borderId="0" xfId="21" applyFont="1" applyAlignment="1" applyProtection="1">
      <alignment vertical="top"/>
      <protection locked="0"/>
    </xf>
    <xf numFmtId="0" fontId="2" fillId="0" borderId="28" xfId="21" applyFont="1" applyBorder="1" applyAlignment="1" applyProtection="1">
      <alignment horizontal="left" vertical="center"/>
      <protection locked="0"/>
    </xf>
    <xf numFmtId="0" fontId="2" fillId="0" borderId="29" xfId="21" applyFont="1" applyBorder="1" applyAlignment="1" applyProtection="1">
      <alignment horizontal="left" vertical="center"/>
      <protection locked="0"/>
    </xf>
    <xf numFmtId="0" fontId="2" fillId="0" borderId="30" xfId="21" applyFont="1" applyBorder="1" applyAlignment="1" applyProtection="1">
      <alignment horizontal="left" vertical="center"/>
      <protection locked="0"/>
    </xf>
    <xf numFmtId="0" fontId="2" fillId="0" borderId="31" xfId="21" applyFont="1" applyBorder="1" applyAlignment="1" applyProtection="1">
      <alignment horizontal="left" vertical="center"/>
      <protection locked="0"/>
    </xf>
    <xf numFmtId="0" fontId="2" fillId="0" borderId="32" xfId="21" applyFont="1" applyBorder="1" applyAlignment="1" applyProtection="1">
      <alignment horizontal="left" vertical="center"/>
      <protection locked="0"/>
    </xf>
    <xf numFmtId="0" fontId="10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10" fillId="0" borderId="34" xfId="21" applyFont="1" applyBorder="1" applyAlignment="1" applyProtection="1">
      <alignment horizontal="left" vertical="center"/>
      <protection locked="0"/>
    </xf>
    <xf numFmtId="0" fontId="10" fillId="0" borderId="34" xfId="21" applyFont="1" applyBorder="1" applyAlignment="1" applyProtection="1">
      <alignment horizontal="center" vertical="center"/>
      <protection locked="0"/>
    </xf>
    <xf numFmtId="0" fontId="5" fillId="0" borderId="34" xfId="21" applyFont="1" applyBorder="1" applyAlignment="1" applyProtection="1">
      <alignment horizontal="left" vertical="center"/>
      <protection locked="0"/>
    </xf>
    <xf numFmtId="0" fontId="8" fillId="0" borderId="0" xfId="21" applyFont="1" applyBorder="1" applyAlignment="1" applyProtection="1">
      <alignment horizontal="left" vertical="center"/>
      <protection locked="0"/>
    </xf>
    <xf numFmtId="0" fontId="3" fillId="0" borderId="0" xfId="21" applyFont="1" applyAlignment="1" applyProtection="1">
      <alignment horizontal="left"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31" xfId="21" applyFont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left" vertical="center"/>
      <protection locked="0"/>
    </xf>
    <xf numFmtId="0" fontId="3" fillId="0" borderId="0" xfId="21" applyFont="1" applyFill="1" applyBorder="1" applyAlignment="1" applyProtection="1">
      <alignment horizontal="center" vertical="center"/>
      <protection locked="0"/>
    </xf>
    <xf numFmtId="0" fontId="2" fillId="0" borderId="33" xfId="21" applyFont="1" applyBorder="1" applyAlignment="1" applyProtection="1">
      <alignment horizontal="left" vertical="center"/>
      <protection locked="0"/>
    </xf>
    <xf numFmtId="0" fontId="13" fillId="0" borderId="34" xfId="21" applyFont="1" applyBorder="1" applyAlignment="1" applyProtection="1">
      <alignment horizontal="left" vertical="center"/>
      <protection locked="0"/>
    </xf>
    <xf numFmtId="0" fontId="2" fillId="0" borderId="35" xfId="21" applyFont="1" applyBorder="1" applyAlignment="1" applyProtection="1">
      <alignment horizontal="left" vertical="center"/>
      <protection locked="0"/>
    </xf>
    <xf numFmtId="0" fontId="2" fillId="0" borderId="0" xfId="21" applyFont="1" applyBorder="1" applyAlignment="1" applyProtection="1">
      <alignment horizontal="left" vertical="center"/>
      <protection locked="0"/>
    </xf>
    <xf numFmtId="0" fontId="13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3" fillId="0" borderId="34" xfId="21" applyFont="1" applyBorder="1" applyAlignment="1" applyProtection="1">
      <alignment horizontal="left" vertical="center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center" vertical="center" wrapText="1"/>
      <protection locked="0"/>
    </xf>
    <xf numFmtId="0" fontId="2" fillId="0" borderId="28" xfId="21" applyFont="1" applyBorder="1" applyAlignment="1" applyProtection="1">
      <alignment horizontal="left" vertical="center" wrapText="1"/>
      <protection locked="0"/>
    </xf>
    <xf numFmtId="0" fontId="2" fillId="0" borderId="29" xfId="21" applyFont="1" applyBorder="1" applyAlignment="1" applyProtection="1">
      <alignment horizontal="left" vertical="center" wrapText="1"/>
      <protection locked="0"/>
    </xf>
    <xf numFmtId="0" fontId="2" fillId="0" borderId="30" xfId="21" applyFont="1" applyBorder="1" applyAlignment="1" applyProtection="1">
      <alignment horizontal="left" vertical="center" wrapText="1"/>
      <protection locked="0"/>
    </xf>
    <xf numFmtId="0" fontId="2" fillId="0" borderId="31" xfId="21" applyFont="1" applyBorder="1" applyAlignment="1" applyProtection="1">
      <alignment horizontal="left" vertical="center" wrapText="1"/>
      <protection locked="0"/>
    </xf>
    <xf numFmtId="0" fontId="2" fillId="0" borderId="32" xfId="21" applyFont="1" applyBorder="1" applyAlignment="1" applyProtection="1">
      <alignment horizontal="left" vertical="center" wrapText="1"/>
      <protection locked="0"/>
    </xf>
    <xf numFmtId="0" fontId="5" fillId="0" borderId="31" xfId="21" applyFont="1" applyBorder="1" applyAlignment="1" applyProtection="1">
      <alignment horizontal="left" vertical="center" wrapText="1"/>
      <protection locked="0"/>
    </xf>
    <xf numFmtId="0" fontId="5" fillId="0" borderId="32" xfId="21" applyFont="1" applyBorder="1" applyAlignment="1" applyProtection="1">
      <alignment horizontal="left" vertical="center" wrapText="1"/>
      <protection locked="0"/>
    </xf>
    <xf numFmtId="0" fontId="3" fillId="0" borderId="31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 wrapText="1"/>
      <protection locked="0"/>
    </xf>
    <xf numFmtId="0" fontId="3" fillId="0" borderId="32" xfId="21" applyFont="1" applyBorder="1" applyAlignment="1" applyProtection="1">
      <alignment horizontal="left" vertical="center"/>
      <protection locked="0"/>
    </xf>
    <xf numFmtId="0" fontId="3" fillId="0" borderId="33" xfId="21" applyFont="1" applyBorder="1" applyAlignment="1" applyProtection="1">
      <alignment horizontal="left" vertical="center" wrapText="1"/>
      <protection locked="0"/>
    </xf>
    <xf numFmtId="0" fontId="3" fillId="0" borderId="34" xfId="21" applyFont="1" applyBorder="1" applyAlignment="1" applyProtection="1">
      <alignment horizontal="left" vertical="center" wrapText="1"/>
      <protection locked="0"/>
    </xf>
    <xf numFmtId="0" fontId="3" fillId="0" borderId="35" xfId="21" applyFont="1" applyBorder="1" applyAlignment="1" applyProtection="1">
      <alignment horizontal="left" vertical="center" wrapText="1"/>
      <protection locked="0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center" vertical="top"/>
      <protection locked="0"/>
    </xf>
    <xf numFmtId="0" fontId="3" fillId="0" borderId="33" xfId="21" applyFont="1" applyBorder="1" applyAlignment="1" applyProtection="1">
      <alignment horizontal="left" vertical="center"/>
      <protection locked="0"/>
    </xf>
    <xf numFmtId="0" fontId="3" fillId="0" borderId="35" xfId="21" applyFont="1" applyBorder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10" fillId="0" borderId="0" xfId="21" applyFont="1" applyBorder="1" applyAlignment="1" applyProtection="1">
      <alignment vertical="center"/>
      <protection locked="0"/>
    </xf>
    <xf numFmtId="0" fontId="5" fillId="0" borderId="34" xfId="21" applyFont="1" applyBorder="1" applyAlignment="1" applyProtection="1">
      <alignment vertical="center"/>
      <protection locked="0"/>
    </xf>
    <xf numFmtId="0" fontId="10" fillId="0" borderId="34" xfId="21" applyFont="1" applyBorder="1" applyAlignment="1" applyProtection="1">
      <alignment vertical="center"/>
      <protection locked="0"/>
    </xf>
    <xf numFmtId="0" fontId="2" fillId="0" borderId="0" xfId="21" applyBorder="1" applyAlignment="1" applyProtection="1">
      <alignment vertical="top"/>
      <protection locked="0"/>
    </xf>
    <xf numFmtId="49" fontId="3" fillId="0" borderId="0" xfId="21" applyNumberFormat="1" applyFont="1" applyBorder="1" applyAlignment="1" applyProtection="1">
      <alignment horizontal="left" vertical="center"/>
      <protection locked="0"/>
    </xf>
    <xf numFmtId="0" fontId="10" fillId="0" borderId="34" xfId="21" applyFont="1" applyBorder="1" applyAlignment="1" applyProtection="1">
      <alignment horizontal="left"/>
      <protection locked="0"/>
    </xf>
    <xf numFmtId="0" fontId="5" fillId="0" borderId="34" xfId="21" applyFont="1" applyBorder="1" applyAlignment="1" applyProtection="1">
      <alignment/>
      <protection locked="0"/>
    </xf>
    <xf numFmtId="0" fontId="2" fillId="0" borderId="31" xfId="21" applyFont="1" applyBorder="1" applyAlignment="1" applyProtection="1">
      <alignment vertical="top"/>
      <protection locked="0"/>
    </xf>
    <xf numFmtId="0" fontId="2" fillId="0" borderId="32" xfId="21" applyFont="1" applyBorder="1" applyAlignment="1" applyProtection="1">
      <alignment vertical="top"/>
      <protection locked="0"/>
    </xf>
    <xf numFmtId="0" fontId="2" fillId="0" borderId="0" xfId="21" applyFont="1" applyBorder="1" applyAlignment="1" applyProtection="1">
      <alignment horizontal="center" vertical="center"/>
      <protection locked="0"/>
    </xf>
    <xf numFmtId="0" fontId="2" fillId="0" borderId="0" xfId="21" applyFont="1" applyBorder="1" applyAlignment="1" applyProtection="1">
      <alignment horizontal="left" vertical="top"/>
      <protection locked="0"/>
    </xf>
    <xf numFmtId="0" fontId="2" fillId="0" borderId="33" xfId="21" applyFont="1" applyBorder="1" applyAlignment="1" applyProtection="1">
      <alignment vertical="top"/>
      <protection locked="0"/>
    </xf>
    <xf numFmtId="0" fontId="2" fillId="0" borderId="34" xfId="21" applyFont="1" applyBorder="1" applyAlignment="1" applyProtection="1">
      <alignment vertical="top"/>
      <protection locked="0"/>
    </xf>
    <xf numFmtId="0" fontId="2" fillId="0" borderId="35" xfId="21" applyFont="1" applyBorder="1" applyAlignment="1" applyProtection="1">
      <alignment vertical="top"/>
      <protection locked="0"/>
    </xf>
    <xf numFmtId="0" fontId="26" fillId="6" borderId="0" xfId="0" applyFont="1" applyFill="1" applyAlignment="1">
      <alignment horizontal="center" vertical="center"/>
    </xf>
    <xf numFmtId="0" fontId="2" fillId="0" borderId="0" xfId="0" applyFont="1"/>
    <xf numFmtId="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73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4" fontId="42" fillId="0" borderId="0" xfId="0" applyNumberFormat="1" applyFont="1" applyBorder="1" applyAlignment="1">
      <alignment vertical="center"/>
    </xf>
    <xf numFmtId="0" fontId="42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41" fillId="2" borderId="0" xfId="20" applyFont="1" applyFill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3" fillId="0" borderId="0" xfId="21" applyFont="1" applyBorder="1" applyAlignment="1" applyProtection="1">
      <alignment horizontal="left" vertical="top"/>
      <protection locked="0"/>
    </xf>
    <xf numFmtId="0" fontId="3" fillId="0" borderId="0" xfId="21" applyFont="1" applyBorder="1" applyAlignment="1" applyProtection="1">
      <alignment horizontal="left" vertical="center"/>
      <protection locked="0"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10" fillId="0" borderId="34" xfId="21" applyFont="1" applyBorder="1" applyAlignment="1" applyProtection="1">
      <alignment horizontal="left"/>
      <protection locked="0"/>
    </xf>
    <xf numFmtId="0" fontId="3" fillId="0" borderId="0" xfId="21" applyFont="1" applyBorder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center" vertical="center"/>
      <protection locked="0"/>
    </xf>
    <xf numFmtId="49" fontId="3" fillId="0" borderId="0" xfId="21" applyNumberFormat="1" applyFont="1" applyBorder="1" applyAlignment="1" applyProtection="1">
      <alignment horizontal="left" vertical="center" wrapText="1"/>
      <protection locked="0"/>
    </xf>
    <xf numFmtId="0" fontId="10" fillId="0" borderId="34" xfId="21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8" name="rad09E02.tmp" descr="C:\KROSplusData\System\Temp\rad09E02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61" name="radFC447.tmp" descr="C:\KROSplusData\System\Temp\radFC447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85" name="rad8AF32.tmp" descr="C:\KROSplusData\System\Temp\rad8AF32.tmp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71" max="91" width="9.28125" style="0" hidden="1" customWidth="1"/>
  </cols>
  <sheetData>
    <row r="1" spans="1:74" ht="21.4" customHeight="1">
      <c r="A1" s="257" t="s">
        <v>0</v>
      </c>
      <c r="B1" s="258"/>
      <c r="C1" s="258"/>
      <c r="D1" s="259" t="s">
        <v>1</v>
      </c>
      <c r="E1" s="258"/>
      <c r="F1" s="258"/>
      <c r="G1" s="258"/>
      <c r="H1" s="258"/>
      <c r="I1" s="258"/>
      <c r="J1" s="258"/>
      <c r="K1" s="260" t="s">
        <v>617</v>
      </c>
      <c r="L1" s="260"/>
      <c r="M1" s="260"/>
      <c r="N1" s="260"/>
      <c r="O1" s="260"/>
      <c r="P1" s="260"/>
      <c r="Q1" s="260"/>
      <c r="R1" s="260"/>
      <c r="S1" s="260"/>
      <c r="T1" s="258"/>
      <c r="U1" s="258"/>
      <c r="V1" s="258"/>
      <c r="W1" s="260" t="s">
        <v>618</v>
      </c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52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6" t="s">
        <v>2</v>
      </c>
      <c r="BB1" s="16" t="s">
        <v>3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8" t="s">
        <v>4</v>
      </c>
      <c r="BU1" s="18" t="s">
        <v>4</v>
      </c>
      <c r="BV1" s="18" t="s">
        <v>5</v>
      </c>
    </row>
    <row r="2" spans="3:72" ht="36.95" customHeight="1">
      <c r="AR2" s="340" t="s">
        <v>6</v>
      </c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S2" s="19" t="s">
        <v>7</v>
      </c>
      <c r="BT2" s="19" t="s">
        <v>8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7</v>
      </c>
      <c r="BT3" s="19" t="s">
        <v>9</v>
      </c>
    </row>
    <row r="4" spans="2:71" ht="36.95" customHeight="1">
      <c r="B4" s="23"/>
      <c r="C4" s="24"/>
      <c r="D4" s="25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  <c r="AS4" s="27" t="s">
        <v>11</v>
      </c>
      <c r="BE4" s="28" t="s">
        <v>12</v>
      </c>
      <c r="BS4" s="19" t="s">
        <v>13</v>
      </c>
    </row>
    <row r="5" spans="2:71" ht="14.45" customHeight="1">
      <c r="B5" s="23"/>
      <c r="C5" s="24"/>
      <c r="D5" s="29" t="s">
        <v>14</v>
      </c>
      <c r="E5" s="24"/>
      <c r="F5" s="24"/>
      <c r="G5" s="24"/>
      <c r="H5" s="24"/>
      <c r="I5" s="24"/>
      <c r="J5" s="24"/>
      <c r="K5" s="369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6"/>
      <c r="BE5" s="367" t="s">
        <v>15</v>
      </c>
      <c r="BS5" s="19" t="s">
        <v>7</v>
      </c>
    </row>
    <row r="6" spans="2:7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71" t="s">
        <v>17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6"/>
      <c r="BE6" s="341"/>
      <c r="BS6" s="19" t="s">
        <v>18</v>
      </c>
    </row>
    <row r="7" spans="2:71" ht="14.45" customHeight="1">
      <c r="B7" s="23"/>
      <c r="C7" s="24"/>
      <c r="D7" s="32" t="s">
        <v>19</v>
      </c>
      <c r="E7" s="24"/>
      <c r="F7" s="24"/>
      <c r="G7" s="24"/>
      <c r="H7" s="24"/>
      <c r="I7" s="24"/>
      <c r="J7" s="24"/>
      <c r="K7" s="30" t="s">
        <v>3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2" t="s">
        <v>20</v>
      </c>
      <c r="AL7" s="24"/>
      <c r="AM7" s="24"/>
      <c r="AN7" s="30" t="s">
        <v>3</v>
      </c>
      <c r="AO7" s="24"/>
      <c r="AP7" s="24"/>
      <c r="AQ7" s="26"/>
      <c r="BE7" s="341"/>
      <c r="BS7" s="19" t="s">
        <v>21</v>
      </c>
    </row>
    <row r="8" spans="2:71" ht="14.45" customHeight="1">
      <c r="B8" s="23"/>
      <c r="C8" s="24"/>
      <c r="D8" s="32" t="s">
        <v>22</v>
      </c>
      <c r="E8" s="24"/>
      <c r="F8" s="24"/>
      <c r="G8" s="24"/>
      <c r="H8" s="24"/>
      <c r="I8" s="24"/>
      <c r="J8" s="24"/>
      <c r="K8" s="30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2" t="s">
        <v>24</v>
      </c>
      <c r="AL8" s="24"/>
      <c r="AM8" s="24"/>
      <c r="AN8" s="33" t="s">
        <v>25</v>
      </c>
      <c r="AO8" s="24"/>
      <c r="AP8" s="24"/>
      <c r="AQ8" s="26"/>
      <c r="BE8" s="341"/>
      <c r="BS8" s="19" t="s">
        <v>26</v>
      </c>
    </row>
    <row r="9" spans="2:7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6"/>
      <c r="BE9" s="341"/>
      <c r="BS9" s="19" t="s">
        <v>27</v>
      </c>
    </row>
    <row r="10" spans="2:71" ht="14.45" customHeight="1">
      <c r="B10" s="23"/>
      <c r="C10" s="24"/>
      <c r="D10" s="32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2" t="s">
        <v>29</v>
      </c>
      <c r="AL10" s="24"/>
      <c r="AM10" s="24"/>
      <c r="AN10" s="30" t="s">
        <v>3</v>
      </c>
      <c r="AO10" s="24"/>
      <c r="AP10" s="24"/>
      <c r="AQ10" s="26"/>
      <c r="BE10" s="341"/>
      <c r="BS10" s="19" t="s">
        <v>18</v>
      </c>
    </row>
    <row r="11" spans="2:71" ht="18.4" customHeight="1">
      <c r="B11" s="23"/>
      <c r="C11" s="24"/>
      <c r="D11" s="24"/>
      <c r="E11" s="30" t="s">
        <v>30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2" t="s">
        <v>31</v>
      </c>
      <c r="AL11" s="24"/>
      <c r="AM11" s="24"/>
      <c r="AN11" s="30" t="s">
        <v>3</v>
      </c>
      <c r="AO11" s="24"/>
      <c r="AP11" s="24"/>
      <c r="AQ11" s="26"/>
      <c r="BE11" s="341"/>
      <c r="BS11" s="19" t="s">
        <v>18</v>
      </c>
    </row>
    <row r="12" spans="2:7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6"/>
      <c r="BE12" s="341"/>
      <c r="BS12" s="19" t="s">
        <v>18</v>
      </c>
    </row>
    <row r="13" spans="2:71" ht="14.45" customHeight="1">
      <c r="B13" s="23"/>
      <c r="C13" s="24"/>
      <c r="D13" s="32" t="s">
        <v>32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2" t="s">
        <v>29</v>
      </c>
      <c r="AL13" s="24"/>
      <c r="AM13" s="24"/>
      <c r="AN13" s="34" t="s">
        <v>33</v>
      </c>
      <c r="AO13" s="24"/>
      <c r="AP13" s="24"/>
      <c r="AQ13" s="26"/>
      <c r="BE13" s="341"/>
      <c r="BS13" s="19" t="s">
        <v>18</v>
      </c>
    </row>
    <row r="14" spans="2:71" ht="15">
      <c r="B14" s="23"/>
      <c r="C14" s="24"/>
      <c r="D14" s="24"/>
      <c r="E14" s="372" t="s">
        <v>33</v>
      </c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0"/>
      <c r="AF14" s="370"/>
      <c r="AG14" s="370"/>
      <c r="AH14" s="370"/>
      <c r="AI14" s="370"/>
      <c r="AJ14" s="370"/>
      <c r="AK14" s="32" t="s">
        <v>31</v>
      </c>
      <c r="AL14" s="24"/>
      <c r="AM14" s="24"/>
      <c r="AN14" s="34" t="s">
        <v>33</v>
      </c>
      <c r="AO14" s="24"/>
      <c r="AP14" s="24"/>
      <c r="AQ14" s="26"/>
      <c r="BE14" s="341"/>
      <c r="BS14" s="19" t="s">
        <v>18</v>
      </c>
    </row>
    <row r="15" spans="2:7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6"/>
      <c r="BE15" s="341"/>
      <c r="BS15" s="19" t="s">
        <v>4</v>
      </c>
    </row>
    <row r="16" spans="2:71" ht="14.45" customHeight="1">
      <c r="B16" s="23"/>
      <c r="C16" s="24"/>
      <c r="D16" s="32" t="s">
        <v>34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2" t="s">
        <v>29</v>
      </c>
      <c r="AL16" s="24"/>
      <c r="AM16" s="24"/>
      <c r="AN16" s="30" t="s">
        <v>3</v>
      </c>
      <c r="AO16" s="24"/>
      <c r="AP16" s="24"/>
      <c r="AQ16" s="26"/>
      <c r="BE16" s="341"/>
      <c r="BS16" s="19" t="s">
        <v>4</v>
      </c>
    </row>
    <row r="17" spans="2:71" ht="18.4" customHeight="1">
      <c r="B17" s="23"/>
      <c r="C17" s="24"/>
      <c r="D17" s="24"/>
      <c r="E17" s="30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2" t="s">
        <v>31</v>
      </c>
      <c r="AL17" s="24"/>
      <c r="AM17" s="24"/>
      <c r="AN17" s="30" t="s">
        <v>3</v>
      </c>
      <c r="AO17" s="24"/>
      <c r="AP17" s="24"/>
      <c r="AQ17" s="26"/>
      <c r="BE17" s="341"/>
      <c r="BS17" s="19" t="s">
        <v>36</v>
      </c>
    </row>
    <row r="18" spans="2:7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6"/>
      <c r="BE18" s="341"/>
      <c r="BS18" s="19" t="s">
        <v>7</v>
      </c>
    </row>
    <row r="19" spans="2:71" ht="14.45" customHeight="1">
      <c r="B19" s="23"/>
      <c r="C19" s="24"/>
      <c r="D19" s="32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6"/>
      <c r="BE19" s="341"/>
      <c r="BS19" s="19" t="s">
        <v>7</v>
      </c>
    </row>
    <row r="20" spans="2:71" ht="22.5" customHeight="1">
      <c r="B20" s="23"/>
      <c r="C20" s="24"/>
      <c r="D20" s="24"/>
      <c r="E20" s="373" t="s">
        <v>3</v>
      </c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370"/>
      <c r="V20" s="370"/>
      <c r="W20" s="370"/>
      <c r="X20" s="370"/>
      <c r="Y20" s="370"/>
      <c r="Z20" s="370"/>
      <c r="AA20" s="370"/>
      <c r="AB20" s="370"/>
      <c r="AC20" s="370"/>
      <c r="AD20" s="370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24"/>
      <c r="AP20" s="24"/>
      <c r="AQ20" s="26"/>
      <c r="BE20" s="341"/>
      <c r="BS20" s="19" t="s">
        <v>4</v>
      </c>
    </row>
    <row r="21" spans="2:57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6"/>
      <c r="BE21" s="341"/>
    </row>
    <row r="22" spans="2:57" ht="6.95" customHeight="1">
      <c r="B22" s="23"/>
      <c r="C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4"/>
      <c r="AQ22" s="26"/>
      <c r="BE22" s="341"/>
    </row>
    <row r="23" spans="2:57" s="1" customFormat="1" ht="25.9" customHeight="1">
      <c r="B23" s="36"/>
      <c r="C23" s="37"/>
      <c r="D23" s="38" t="s">
        <v>38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74">
        <f>ROUND(AG51,2)</f>
        <v>0</v>
      </c>
      <c r="AL23" s="375"/>
      <c r="AM23" s="375"/>
      <c r="AN23" s="375"/>
      <c r="AO23" s="375"/>
      <c r="AP23" s="37"/>
      <c r="AQ23" s="40"/>
      <c r="BE23" s="358"/>
    </row>
    <row r="24" spans="2:57" s="1" customFormat="1" ht="6.95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40"/>
      <c r="BE24" s="358"/>
    </row>
    <row r="25" spans="2:57" s="1" customFormat="1" ht="13.5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6" t="s">
        <v>39</v>
      </c>
      <c r="M25" s="363"/>
      <c r="N25" s="363"/>
      <c r="O25" s="363"/>
      <c r="P25" s="37"/>
      <c r="Q25" s="37"/>
      <c r="R25" s="37"/>
      <c r="S25" s="37"/>
      <c r="T25" s="37"/>
      <c r="U25" s="37"/>
      <c r="V25" s="37"/>
      <c r="W25" s="376" t="s">
        <v>40</v>
      </c>
      <c r="X25" s="363"/>
      <c r="Y25" s="363"/>
      <c r="Z25" s="363"/>
      <c r="AA25" s="363"/>
      <c r="AB25" s="363"/>
      <c r="AC25" s="363"/>
      <c r="AD25" s="363"/>
      <c r="AE25" s="363"/>
      <c r="AF25" s="37"/>
      <c r="AG25" s="37"/>
      <c r="AH25" s="37"/>
      <c r="AI25" s="37"/>
      <c r="AJ25" s="37"/>
      <c r="AK25" s="376" t="s">
        <v>41</v>
      </c>
      <c r="AL25" s="363"/>
      <c r="AM25" s="363"/>
      <c r="AN25" s="363"/>
      <c r="AO25" s="363"/>
      <c r="AP25" s="37"/>
      <c r="AQ25" s="40"/>
      <c r="BE25" s="358"/>
    </row>
    <row r="26" spans="2:57" s="2" customFormat="1" ht="14.45" customHeight="1">
      <c r="B26" s="42"/>
      <c r="C26" s="43"/>
      <c r="D26" s="44" t="s">
        <v>42</v>
      </c>
      <c r="E26" s="43"/>
      <c r="F26" s="44" t="s">
        <v>43</v>
      </c>
      <c r="G26" s="43"/>
      <c r="H26" s="43"/>
      <c r="I26" s="43"/>
      <c r="J26" s="43"/>
      <c r="K26" s="43"/>
      <c r="L26" s="364">
        <v>0.21</v>
      </c>
      <c r="M26" s="365"/>
      <c r="N26" s="365"/>
      <c r="O26" s="365"/>
      <c r="P26" s="43"/>
      <c r="Q26" s="43"/>
      <c r="R26" s="43"/>
      <c r="S26" s="43"/>
      <c r="T26" s="43"/>
      <c r="U26" s="43"/>
      <c r="V26" s="43"/>
      <c r="W26" s="366">
        <f>ROUND(AZ51,2)</f>
        <v>0</v>
      </c>
      <c r="X26" s="365"/>
      <c r="Y26" s="365"/>
      <c r="Z26" s="365"/>
      <c r="AA26" s="365"/>
      <c r="AB26" s="365"/>
      <c r="AC26" s="365"/>
      <c r="AD26" s="365"/>
      <c r="AE26" s="365"/>
      <c r="AF26" s="43"/>
      <c r="AG26" s="43"/>
      <c r="AH26" s="43"/>
      <c r="AI26" s="43"/>
      <c r="AJ26" s="43"/>
      <c r="AK26" s="366">
        <f>ROUND(AV51,2)</f>
        <v>0</v>
      </c>
      <c r="AL26" s="365"/>
      <c r="AM26" s="365"/>
      <c r="AN26" s="365"/>
      <c r="AO26" s="365"/>
      <c r="AP26" s="43"/>
      <c r="AQ26" s="45"/>
      <c r="BE26" s="368"/>
    </row>
    <row r="27" spans="2:57" s="2" customFormat="1" ht="14.45" customHeight="1">
      <c r="B27" s="42"/>
      <c r="C27" s="43"/>
      <c r="D27" s="43"/>
      <c r="E27" s="43"/>
      <c r="F27" s="44" t="s">
        <v>44</v>
      </c>
      <c r="G27" s="43"/>
      <c r="H27" s="43"/>
      <c r="I27" s="43"/>
      <c r="J27" s="43"/>
      <c r="K27" s="43"/>
      <c r="L27" s="364">
        <v>0.15</v>
      </c>
      <c r="M27" s="365"/>
      <c r="N27" s="365"/>
      <c r="O27" s="365"/>
      <c r="P27" s="43"/>
      <c r="Q27" s="43"/>
      <c r="R27" s="43"/>
      <c r="S27" s="43"/>
      <c r="T27" s="43"/>
      <c r="U27" s="43"/>
      <c r="V27" s="43"/>
      <c r="W27" s="366">
        <f>ROUND(BA51,2)</f>
        <v>0</v>
      </c>
      <c r="X27" s="365"/>
      <c r="Y27" s="365"/>
      <c r="Z27" s="365"/>
      <c r="AA27" s="365"/>
      <c r="AB27" s="365"/>
      <c r="AC27" s="365"/>
      <c r="AD27" s="365"/>
      <c r="AE27" s="365"/>
      <c r="AF27" s="43"/>
      <c r="AG27" s="43"/>
      <c r="AH27" s="43"/>
      <c r="AI27" s="43"/>
      <c r="AJ27" s="43"/>
      <c r="AK27" s="366">
        <f>ROUND(AW51,2)</f>
        <v>0</v>
      </c>
      <c r="AL27" s="365"/>
      <c r="AM27" s="365"/>
      <c r="AN27" s="365"/>
      <c r="AO27" s="365"/>
      <c r="AP27" s="43"/>
      <c r="AQ27" s="45"/>
      <c r="BE27" s="368"/>
    </row>
    <row r="28" spans="2:57" s="2" customFormat="1" ht="14.45" customHeight="1" hidden="1">
      <c r="B28" s="42"/>
      <c r="C28" s="43"/>
      <c r="D28" s="43"/>
      <c r="E28" s="43"/>
      <c r="F28" s="44" t="s">
        <v>45</v>
      </c>
      <c r="G28" s="43"/>
      <c r="H28" s="43"/>
      <c r="I28" s="43"/>
      <c r="J28" s="43"/>
      <c r="K28" s="43"/>
      <c r="L28" s="364">
        <v>0.21</v>
      </c>
      <c r="M28" s="365"/>
      <c r="N28" s="365"/>
      <c r="O28" s="365"/>
      <c r="P28" s="43"/>
      <c r="Q28" s="43"/>
      <c r="R28" s="43"/>
      <c r="S28" s="43"/>
      <c r="T28" s="43"/>
      <c r="U28" s="43"/>
      <c r="V28" s="43"/>
      <c r="W28" s="366">
        <f>ROUND(BB51,2)</f>
        <v>0</v>
      </c>
      <c r="X28" s="365"/>
      <c r="Y28" s="365"/>
      <c r="Z28" s="365"/>
      <c r="AA28" s="365"/>
      <c r="AB28" s="365"/>
      <c r="AC28" s="365"/>
      <c r="AD28" s="365"/>
      <c r="AE28" s="365"/>
      <c r="AF28" s="43"/>
      <c r="AG28" s="43"/>
      <c r="AH28" s="43"/>
      <c r="AI28" s="43"/>
      <c r="AJ28" s="43"/>
      <c r="AK28" s="366">
        <v>0</v>
      </c>
      <c r="AL28" s="365"/>
      <c r="AM28" s="365"/>
      <c r="AN28" s="365"/>
      <c r="AO28" s="365"/>
      <c r="AP28" s="43"/>
      <c r="AQ28" s="45"/>
      <c r="BE28" s="368"/>
    </row>
    <row r="29" spans="2:57" s="2" customFormat="1" ht="14.45" customHeight="1" hidden="1">
      <c r="B29" s="42"/>
      <c r="C29" s="43"/>
      <c r="D29" s="43"/>
      <c r="E29" s="43"/>
      <c r="F29" s="44" t="s">
        <v>46</v>
      </c>
      <c r="G29" s="43"/>
      <c r="H29" s="43"/>
      <c r="I29" s="43"/>
      <c r="J29" s="43"/>
      <c r="K29" s="43"/>
      <c r="L29" s="364">
        <v>0.15</v>
      </c>
      <c r="M29" s="365"/>
      <c r="N29" s="365"/>
      <c r="O29" s="365"/>
      <c r="P29" s="43"/>
      <c r="Q29" s="43"/>
      <c r="R29" s="43"/>
      <c r="S29" s="43"/>
      <c r="T29" s="43"/>
      <c r="U29" s="43"/>
      <c r="V29" s="43"/>
      <c r="W29" s="366">
        <f>ROUND(BC51,2)</f>
        <v>0</v>
      </c>
      <c r="X29" s="365"/>
      <c r="Y29" s="365"/>
      <c r="Z29" s="365"/>
      <c r="AA29" s="365"/>
      <c r="AB29" s="365"/>
      <c r="AC29" s="365"/>
      <c r="AD29" s="365"/>
      <c r="AE29" s="365"/>
      <c r="AF29" s="43"/>
      <c r="AG29" s="43"/>
      <c r="AH29" s="43"/>
      <c r="AI29" s="43"/>
      <c r="AJ29" s="43"/>
      <c r="AK29" s="366">
        <v>0</v>
      </c>
      <c r="AL29" s="365"/>
      <c r="AM29" s="365"/>
      <c r="AN29" s="365"/>
      <c r="AO29" s="365"/>
      <c r="AP29" s="43"/>
      <c r="AQ29" s="45"/>
      <c r="BE29" s="368"/>
    </row>
    <row r="30" spans="2:57" s="2" customFormat="1" ht="14.45" customHeight="1" hidden="1">
      <c r="B30" s="42"/>
      <c r="C30" s="43"/>
      <c r="D30" s="43"/>
      <c r="E30" s="43"/>
      <c r="F30" s="44" t="s">
        <v>47</v>
      </c>
      <c r="G30" s="43"/>
      <c r="H30" s="43"/>
      <c r="I30" s="43"/>
      <c r="J30" s="43"/>
      <c r="K30" s="43"/>
      <c r="L30" s="364">
        <v>0</v>
      </c>
      <c r="M30" s="365"/>
      <c r="N30" s="365"/>
      <c r="O30" s="365"/>
      <c r="P30" s="43"/>
      <c r="Q30" s="43"/>
      <c r="R30" s="43"/>
      <c r="S30" s="43"/>
      <c r="T30" s="43"/>
      <c r="U30" s="43"/>
      <c r="V30" s="43"/>
      <c r="W30" s="366">
        <f>ROUND(BD51,2)</f>
        <v>0</v>
      </c>
      <c r="X30" s="365"/>
      <c r="Y30" s="365"/>
      <c r="Z30" s="365"/>
      <c r="AA30" s="365"/>
      <c r="AB30" s="365"/>
      <c r="AC30" s="365"/>
      <c r="AD30" s="365"/>
      <c r="AE30" s="365"/>
      <c r="AF30" s="43"/>
      <c r="AG30" s="43"/>
      <c r="AH30" s="43"/>
      <c r="AI30" s="43"/>
      <c r="AJ30" s="43"/>
      <c r="AK30" s="366">
        <v>0</v>
      </c>
      <c r="AL30" s="365"/>
      <c r="AM30" s="365"/>
      <c r="AN30" s="365"/>
      <c r="AO30" s="365"/>
      <c r="AP30" s="43"/>
      <c r="AQ30" s="45"/>
      <c r="BE30" s="368"/>
    </row>
    <row r="31" spans="2:57" s="1" customFormat="1" ht="6.95" customHeight="1">
      <c r="B31" s="36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40"/>
      <c r="BE31" s="358"/>
    </row>
    <row r="32" spans="2:57" s="1" customFormat="1" ht="25.9" customHeight="1">
      <c r="B32" s="36"/>
      <c r="C32" s="46"/>
      <c r="D32" s="47" t="s">
        <v>48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 t="s">
        <v>49</v>
      </c>
      <c r="U32" s="48"/>
      <c r="V32" s="48"/>
      <c r="W32" s="48"/>
      <c r="X32" s="351" t="s">
        <v>50</v>
      </c>
      <c r="Y32" s="352"/>
      <c r="Z32" s="352"/>
      <c r="AA32" s="352"/>
      <c r="AB32" s="352"/>
      <c r="AC32" s="48"/>
      <c r="AD32" s="48"/>
      <c r="AE32" s="48"/>
      <c r="AF32" s="48"/>
      <c r="AG32" s="48"/>
      <c r="AH32" s="48"/>
      <c r="AI32" s="48"/>
      <c r="AJ32" s="48"/>
      <c r="AK32" s="353">
        <f>SUM(AK23:AK30)</f>
        <v>0</v>
      </c>
      <c r="AL32" s="352"/>
      <c r="AM32" s="352"/>
      <c r="AN32" s="352"/>
      <c r="AO32" s="354"/>
      <c r="AP32" s="46"/>
      <c r="AQ32" s="50"/>
      <c r="BE32" s="358"/>
    </row>
    <row r="33" spans="2:43" s="1" customFormat="1" ht="6.9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40"/>
    </row>
    <row r="34" spans="2:43" s="1" customFormat="1" ht="6.95" customHeight="1"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</row>
    <row r="38" spans="2:44" s="1" customFormat="1" ht="6.9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36"/>
    </row>
    <row r="39" spans="2:44" s="1" customFormat="1" ht="36.95" customHeight="1">
      <c r="B39" s="36"/>
      <c r="C39" s="56" t="s">
        <v>51</v>
      </c>
      <c r="AR39" s="36"/>
    </row>
    <row r="40" spans="2:44" s="1" customFormat="1" ht="6.95" customHeight="1">
      <c r="B40" s="36"/>
      <c r="AR40" s="36"/>
    </row>
    <row r="41" spans="2:44" s="3" customFormat="1" ht="14.45" customHeight="1">
      <c r="B41" s="57"/>
      <c r="C41" s="58" t="s">
        <v>14</v>
      </c>
      <c r="L41" s="3">
        <f>K5</f>
        <v>0</v>
      </c>
      <c r="AR41" s="57"/>
    </row>
    <row r="42" spans="2:44" s="4" customFormat="1" ht="36.95" customHeight="1">
      <c r="B42" s="59"/>
      <c r="C42" s="60" t="s">
        <v>16</v>
      </c>
      <c r="L42" s="355" t="str">
        <f>K6</f>
        <v>Odstranění staré ekologické zátěže v areálu společnosti ŠROUBY Krupka s.r.o.</v>
      </c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R42" s="59"/>
    </row>
    <row r="43" spans="2:44" s="1" customFormat="1" ht="6.95" customHeight="1">
      <c r="B43" s="36"/>
      <c r="AR43" s="36"/>
    </row>
    <row r="44" spans="2:44" s="1" customFormat="1" ht="15">
      <c r="B44" s="36"/>
      <c r="C44" s="58" t="s">
        <v>22</v>
      </c>
      <c r="L44" s="61" t="str">
        <f>IF(K8="","",K8)</f>
        <v>Krupka u Teplic</v>
      </c>
      <c r="AI44" s="58" t="s">
        <v>24</v>
      </c>
      <c r="AM44" s="357" t="str">
        <f>IF(AN8="","",AN8)</f>
        <v>9.2.2016</v>
      </c>
      <c r="AN44" s="358"/>
      <c r="AR44" s="36"/>
    </row>
    <row r="45" spans="2:44" s="1" customFormat="1" ht="6.95" customHeight="1">
      <c r="B45" s="36"/>
      <c r="AR45" s="36"/>
    </row>
    <row r="46" spans="2:56" s="1" customFormat="1" ht="15">
      <c r="B46" s="36"/>
      <c r="C46" s="58" t="s">
        <v>28</v>
      </c>
      <c r="L46" s="3" t="str">
        <f>IF(E11="","",E11)</f>
        <v xml:space="preserve">Česká republika - Ministerstvo financí </v>
      </c>
      <c r="AI46" s="58" t="s">
        <v>34</v>
      </c>
      <c r="AM46" s="359" t="str">
        <f>IF(E17="","",E17)</f>
        <v>VODNÍ ZDROJE, a.s. Praha 5</v>
      </c>
      <c r="AN46" s="358"/>
      <c r="AO46" s="358"/>
      <c r="AP46" s="358"/>
      <c r="AR46" s="36"/>
      <c r="AS46" s="360" t="s">
        <v>52</v>
      </c>
      <c r="AT46" s="361"/>
      <c r="AU46" s="63"/>
      <c r="AV46" s="63"/>
      <c r="AW46" s="63"/>
      <c r="AX46" s="63"/>
      <c r="AY46" s="63"/>
      <c r="AZ46" s="63"/>
      <c r="BA46" s="63"/>
      <c r="BB46" s="63"/>
      <c r="BC46" s="63"/>
      <c r="BD46" s="64"/>
    </row>
    <row r="47" spans="2:56" s="1" customFormat="1" ht="15">
      <c r="B47" s="36"/>
      <c r="C47" s="58" t="s">
        <v>32</v>
      </c>
      <c r="L47" s="3" t="str">
        <f>IF(E14="Vyplň údaj","",E14)</f>
        <v/>
      </c>
      <c r="AR47" s="36"/>
      <c r="AS47" s="362"/>
      <c r="AT47" s="363"/>
      <c r="AU47" s="37"/>
      <c r="AV47" s="37"/>
      <c r="AW47" s="37"/>
      <c r="AX47" s="37"/>
      <c r="AY47" s="37"/>
      <c r="AZ47" s="37"/>
      <c r="BA47" s="37"/>
      <c r="BB47" s="37"/>
      <c r="BC47" s="37"/>
      <c r="BD47" s="66"/>
    </row>
    <row r="48" spans="2:56" s="1" customFormat="1" ht="10.9" customHeight="1">
      <c r="B48" s="36"/>
      <c r="AR48" s="36"/>
      <c r="AS48" s="362"/>
      <c r="AT48" s="363"/>
      <c r="AU48" s="37"/>
      <c r="AV48" s="37"/>
      <c r="AW48" s="37"/>
      <c r="AX48" s="37"/>
      <c r="AY48" s="37"/>
      <c r="AZ48" s="37"/>
      <c r="BA48" s="37"/>
      <c r="BB48" s="37"/>
      <c r="BC48" s="37"/>
      <c r="BD48" s="66"/>
    </row>
    <row r="49" spans="2:56" s="1" customFormat="1" ht="29.25" customHeight="1">
      <c r="B49" s="36"/>
      <c r="C49" s="347" t="s">
        <v>53</v>
      </c>
      <c r="D49" s="348"/>
      <c r="E49" s="348"/>
      <c r="F49" s="348"/>
      <c r="G49" s="348"/>
      <c r="H49" s="67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68" t="s">
        <v>57</v>
      </c>
      <c r="AR49" s="36"/>
      <c r="AS49" s="69" t="s">
        <v>58</v>
      </c>
      <c r="AT49" s="70" t="s">
        <v>59</v>
      </c>
      <c r="AU49" s="70" t="s">
        <v>60</v>
      </c>
      <c r="AV49" s="70" t="s">
        <v>61</v>
      </c>
      <c r="AW49" s="70" t="s">
        <v>62</v>
      </c>
      <c r="AX49" s="70" t="s">
        <v>63</v>
      </c>
      <c r="AY49" s="70" t="s">
        <v>64</v>
      </c>
      <c r="AZ49" s="70" t="s">
        <v>65</v>
      </c>
      <c r="BA49" s="70" t="s">
        <v>66</v>
      </c>
      <c r="BB49" s="70" t="s">
        <v>67</v>
      </c>
      <c r="BC49" s="70" t="s">
        <v>68</v>
      </c>
      <c r="BD49" s="71" t="s">
        <v>69</v>
      </c>
    </row>
    <row r="50" spans="2:56" s="1" customFormat="1" ht="10.9" customHeight="1">
      <c r="B50" s="36"/>
      <c r="AR50" s="36"/>
      <c r="AS50" s="7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4"/>
    </row>
    <row r="51" spans="2:90" s="4" customFormat="1" ht="32.45" customHeight="1">
      <c r="B51" s="59"/>
      <c r="C51" s="73" t="s">
        <v>70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345">
        <f>ROUND(SUM(AG52:AG53),2)</f>
        <v>0</v>
      </c>
      <c r="AH51" s="345"/>
      <c r="AI51" s="345"/>
      <c r="AJ51" s="345"/>
      <c r="AK51" s="345"/>
      <c r="AL51" s="345"/>
      <c r="AM51" s="345"/>
      <c r="AN51" s="346">
        <f>SUM(AG51,AT51)</f>
        <v>0</v>
      </c>
      <c r="AO51" s="346"/>
      <c r="AP51" s="346"/>
      <c r="AQ51" s="75" t="s">
        <v>3</v>
      </c>
      <c r="AR51" s="59"/>
      <c r="AS51" s="76">
        <f>ROUND(SUM(AS52:AS53),2)</f>
        <v>0</v>
      </c>
      <c r="AT51" s="77">
        <f>ROUND(SUM(AV51:AW51),2)</f>
        <v>0</v>
      </c>
      <c r="AU51" s="78">
        <f>ROUND(SUM(AU52:AU53),5)</f>
        <v>0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ROUND(SUM(AZ52:AZ53),2)</f>
        <v>0</v>
      </c>
      <c r="BA51" s="77">
        <f>ROUND(SUM(BA52:BA53),2)</f>
        <v>0</v>
      </c>
      <c r="BB51" s="77">
        <f>ROUND(SUM(BB52:BB53),2)</f>
        <v>0</v>
      </c>
      <c r="BC51" s="77">
        <f>ROUND(SUM(BC52:BC53),2)</f>
        <v>0</v>
      </c>
      <c r="BD51" s="79">
        <f>ROUND(SUM(BD52:BD53),2)</f>
        <v>0</v>
      </c>
      <c r="BS51" s="60" t="s">
        <v>71</v>
      </c>
      <c r="BT51" s="60" t="s">
        <v>72</v>
      </c>
      <c r="BU51" s="80" t="s">
        <v>73</v>
      </c>
      <c r="BV51" s="60" t="s">
        <v>74</v>
      </c>
      <c r="BW51" s="60" t="s">
        <v>5</v>
      </c>
      <c r="BX51" s="60" t="s">
        <v>75</v>
      </c>
      <c r="CL51" s="60" t="s">
        <v>3</v>
      </c>
    </row>
    <row r="52" spans="1:91" s="5" customFormat="1" ht="27.4" customHeight="1">
      <c r="A52" s="253" t="s">
        <v>619</v>
      </c>
      <c r="B52" s="81"/>
      <c r="C52" s="82"/>
      <c r="D52" s="344" t="s">
        <v>76</v>
      </c>
      <c r="E52" s="343"/>
      <c r="F52" s="343"/>
      <c r="G52" s="343"/>
      <c r="H52" s="343"/>
      <c r="I52" s="83"/>
      <c r="J52" s="344" t="s">
        <v>77</v>
      </c>
      <c r="K52" s="343"/>
      <c r="L52" s="343"/>
      <c r="M52" s="343"/>
      <c r="N52" s="343"/>
      <c r="O52" s="343"/>
      <c r="P52" s="343"/>
      <c r="Q52" s="343"/>
      <c r="R52" s="343"/>
      <c r="S52" s="343"/>
      <c r="T52" s="343"/>
      <c r="U52" s="343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2">
        <f>'SO 01 - Oblast I. a II'!J27</f>
        <v>0</v>
      </c>
      <c r="AH52" s="343"/>
      <c r="AI52" s="343"/>
      <c r="AJ52" s="343"/>
      <c r="AK52" s="343"/>
      <c r="AL52" s="343"/>
      <c r="AM52" s="343"/>
      <c r="AN52" s="342">
        <f>SUM(AG52,AT52)</f>
        <v>0</v>
      </c>
      <c r="AO52" s="343"/>
      <c r="AP52" s="343"/>
      <c r="AQ52" s="84" t="s">
        <v>78</v>
      </c>
      <c r="AR52" s="81"/>
      <c r="AS52" s="85">
        <v>0</v>
      </c>
      <c r="AT52" s="86">
        <f>ROUND(SUM(AV52:AW52),2)</f>
        <v>0</v>
      </c>
      <c r="AU52" s="87">
        <f>'SO 01 - Oblast I. a II'!P87</f>
        <v>0</v>
      </c>
      <c r="AV52" s="86">
        <f>'SO 01 - Oblast I. a II'!J30</f>
        <v>0</v>
      </c>
      <c r="AW52" s="86">
        <f>'SO 01 - Oblast I. a II'!J31</f>
        <v>0</v>
      </c>
      <c r="AX52" s="86">
        <f>'SO 01 - Oblast I. a II'!J32</f>
        <v>0</v>
      </c>
      <c r="AY52" s="86">
        <f>'SO 01 - Oblast I. a II'!J33</f>
        <v>0</v>
      </c>
      <c r="AZ52" s="86">
        <f>'SO 01 - Oblast I. a II'!F30</f>
        <v>0</v>
      </c>
      <c r="BA52" s="86">
        <f>'SO 01 - Oblast I. a II'!F31</f>
        <v>0</v>
      </c>
      <c r="BB52" s="86">
        <f>'SO 01 - Oblast I. a II'!F32</f>
        <v>0</v>
      </c>
      <c r="BC52" s="86">
        <f>'SO 01 - Oblast I. a II'!F33</f>
        <v>0</v>
      </c>
      <c r="BD52" s="88">
        <f>'SO 01 - Oblast I. a II'!F34</f>
        <v>0</v>
      </c>
      <c r="BT52" s="89" t="s">
        <v>21</v>
      </c>
      <c r="BV52" s="89" t="s">
        <v>74</v>
      </c>
      <c r="BW52" s="89" t="s">
        <v>79</v>
      </c>
      <c r="BX52" s="89" t="s">
        <v>5</v>
      </c>
      <c r="CL52" s="89" t="s">
        <v>80</v>
      </c>
      <c r="CM52" s="89" t="s">
        <v>81</v>
      </c>
    </row>
    <row r="53" spans="1:91" s="5" customFormat="1" ht="27.4" customHeight="1">
      <c r="A53" s="253" t="s">
        <v>619</v>
      </c>
      <c r="B53" s="81"/>
      <c r="C53" s="82"/>
      <c r="D53" s="344" t="s">
        <v>82</v>
      </c>
      <c r="E53" s="343"/>
      <c r="F53" s="343"/>
      <c r="G53" s="343"/>
      <c r="H53" s="343"/>
      <c r="I53" s="83"/>
      <c r="J53" s="344" t="s">
        <v>83</v>
      </c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2">
        <f>'VRN - Vedlejší a ostatní ...'!J27</f>
        <v>0</v>
      </c>
      <c r="AH53" s="343"/>
      <c r="AI53" s="343"/>
      <c r="AJ53" s="343"/>
      <c r="AK53" s="343"/>
      <c r="AL53" s="343"/>
      <c r="AM53" s="343"/>
      <c r="AN53" s="342">
        <f>SUM(AG53,AT53)</f>
        <v>0</v>
      </c>
      <c r="AO53" s="343"/>
      <c r="AP53" s="343"/>
      <c r="AQ53" s="84" t="s">
        <v>84</v>
      </c>
      <c r="AR53" s="81"/>
      <c r="AS53" s="90">
        <v>0</v>
      </c>
      <c r="AT53" s="91">
        <f>ROUND(SUM(AV53:AW53),2)</f>
        <v>0</v>
      </c>
      <c r="AU53" s="92">
        <f>'VRN - Vedlejší a ostatní ...'!P81</f>
        <v>0</v>
      </c>
      <c r="AV53" s="91">
        <f>'VRN - Vedlejší a ostatní ...'!J30</f>
        <v>0</v>
      </c>
      <c r="AW53" s="91">
        <f>'VRN - Vedlejší a ostatní ...'!J31</f>
        <v>0</v>
      </c>
      <c r="AX53" s="91">
        <f>'VRN - Vedlejší a ostatní ...'!J32</f>
        <v>0</v>
      </c>
      <c r="AY53" s="91">
        <f>'VRN - Vedlejší a ostatní ...'!J33</f>
        <v>0</v>
      </c>
      <c r="AZ53" s="91">
        <f>'VRN - Vedlejší a ostatní ...'!F30</f>
        <v>0</v>
      </c>
      <c r="BA53" s="91">
        <f>'VRN - Vedlejší a ostatní ...'!F31</f>
        <v>0</v>
      </c>
      <c r="BB53" s="91">
        <f>'VRN - Vedlejší a ostatní ...'!F32</f>
        <v>0</v>
      </c>
      <c r="BC53" s="91">
        <f>'VRN - Vedlejší a ostatní ...'!F33</f>
        <v>0</v>
      </c>
      <c r="BD53" s="93">
        <f>'VRN - Vedlejší a ostatní ...'!F34</f>
        <v>0</v>
      </c>
      <c r="BT53" s="89" t="s">
        <v>21</v>
      </c>
      <c r="BV53" s="89" t="s">
        <v>74</v>
      </c>
      <c r="BW53" s="89" t="s">
        <v>85</v>
      </c>
      <c r="BX53" s="89" t="s">
        <v>5</v>
      </c>
      <c r="CL53" s="89" t="s">
        <v>3</v>
      </c>
      <c r="CM53" s="89" t="s">
        <v>81</v>
      </c>
    </row>
    <row r="54" spans="2:44" s="1" customFormat="1" ht="30" customHeight="1">
      <c r="B54" s="36"/>
      <c r="AR54" s="36"/>
    </row>
    <row r="55" spans="2:44" s="1" customFormat="1" ht="6.95" customHeight="1">
      <c r="B55" s="5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36"/>
    </row>
  </sheetData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</mergeCells>
  <hyperlinks>
    <hyperlink ref="K1:S1" location="C2" tooltip="Rekapitulace zakázky" display="1) Rekapitulace zakázky"/>
    <hyperlink ref="W1:AI1" location="C51" tooltip="Rekapitulace objektů zakázky a soupisů prací" display="2) Rekapitulace objektů zakázky a soupisů prací"/>
    <hyperlink ref="A52" location="'SO 01 - Oblast I. a II'!C2" tooltip="SO 01 - Oblast I. a II" display="/"/>
    <hyperlink ref="A53" location="'VRN - Vedlejší a ostatní ...'!C2" tooltip="VR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9"/>
  <sheetViews>
    <sheetView showGridLines="0" workbookViewId="0" topLeftCell="A1">
      <pane ySplit="1" topLeftCell="A2" activePane="bottomLeft" state="frozen"/>
      <selection pane="bottomLeft" activeCell="A2" sqref="A2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4" customWidth="1"/>
    <col min="10" max="10" width="23.421875" style="0" customWidth="1"/>
    <col min="11" max="11" width="15.4218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70" ht="21.75" customHeight="1">
      <c r="A1" s="17"/>
      <c r="B1" s="255"/>
      <c r="C1" s="255"/>
      <c r="D1" s="254" t="s">
        <v>1</v>
      </c>
      <c r="E1" s="255"/>
      <c r="F1" s="256" t="s">
        <v>620</v>
      </c>
      <c r="G1" s="377" t="s">
        <v>621</v>
      </c>
      <c r="H1" s="377"/>
      <c r="I1" s="261"/>
      <c r="J1" s="256" t="s">
        <v>622</v>
      </c>
      <c r="K1" s="254" t="s">
        <v>86</v>
      </c>
      <c r="L1" s="256" t="s">
        <v>623</v>
      </c>
      <c r="M1" s="256"/>
      <c r="N1" s="256"/>
      <c r="O1" s="256"/>
      <c r="P1" s="256"/>
      <c r="Q1" s="256"/>
      <c r="R1" s="256"/>
      <c r="S1" s="256"/>
      <c r="T1" s="256"/>
      <c r="U1" s="252"/>
      <c r="V1" s="25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9" t="s">
        <v>79</v>
      </c>
    </row>
    <row r="3" spans="2:46" ht="6.95" customHeight="1">
      <c r="B3" s="20"/>
      <c r="C3" s="21"/>
      <c r="D3" s="21"/>
      <c r="E3" s="21"/>
      <c r="F3" s="21"/>
      <c r="G3" s="21"/>
      <c r="H3" s="21"/>
      <c r="I3" s="95"/>
      <c r="J3" s="21"/>
      <c r="K3" s="22"/>
      <c r="AT3" s="19" t="s">
        <v>81</v>
      </c>
    </row>
    <row r="4" spans="2:46" ht="36.95" customHeight="1">
      <c r="B4" s="23"/>
      <c r="C4" s="24"/>
      <c r="D4" s="25" t="s">
        <v>87</v>
      </c>
      <c r="E4" s="24"/>
      <c r="F4" s="24"/>
      <c r="G4" s="24"/>
      <c r="H4" s="24"/>
      <c r="I4" s="96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96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96"/>
      <c r="J6" s="24"/>
      <c r="K6" s="26"/>
    </row>
    <row r="7" spans="2:11" ht="22.5" customHeight="1">
      <c r="B7" s="23"/>
      <c r="C7" s="24"/>
      <c r="D7" s="24"/>
      <c r="E7" s="378" t="str">
        <f>'Rekapitulace zakázky'!K6</f>
        <v>Odstranění staré ekologické zátěže v areálu společnosti ŠROUBY Krupka s.r.o.</v>
      </c>
      <c r="F7" s="370"/>
      <c r="G7" s="370"/>
      <c r="H7" s="370"/>
      <c r="I7" s="96"/>
      <c r="J7" s="24"/>
      <c r="K7" s="26"/>
    </row>
    <row r="8" spans="2:11" s="1" customFormat="1" ht="15">
      <c r="B8" s="36"/>
      <c r="C8" s="37"/>
      <c r="D8" s="32" t="s">
        <v>88</v>
      </c>
      <c r="E8" s="37"/>
      <c r="F8" s="37"/>
      <c r="G8" s="37"/>
      <c r="H8" s="37"/>
      <c r="I8" s="97"/>
      <c r="J8" s="37"/>
      <c r="K8" s="40"/>
    </row>
    <row r="9" spans="2:11" s="1" customFormat="1" ht="36.95" customHeight="1">
      <c r="B9" s="36"/>
      <c r="C9" s="37"/>
      <c r="D9" s="37"/>
      <c r="E9" s="379" t="s">
        <v>89</v>
      </c>
      <c r="F9" s="363"/>
      <c r="G9" s="363"/>
      <c r="H9" s="363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80</v>
      </c>
      <c r="G11" s="37"/>
      <c r="H11" s="37"/>
      <c r="I11" s="98" t="s">
        <v>20</v>
      </c>
      <c r="J11" s="30" t="s">
        <v>3</v>
      </c>
      <c r="K11" s="40"/>
    </row>
    <row r="12" spans="2:11" s="1" customFormat="1" ht="14.45" customHeight="1">
      <c r="B12" s="36"/>
      <c r="C12" s="37"/>
      <c r="D12" s="32" t="s">
        <v>22</v>
      </c>
      <c r="E12" s="37"/>
      <c r="F12" s="30" t="s">
        <v>23</v>
      </c>
      <c r="G12" s="37"/>
      <c r="H12" s="37"/>
      <c r="I12" s="98" t="s">
        <v>24</v>
      </c>
      <c r="J12" s="99" t="str">
        <f>'Rekapitulace zakázky'!AN8</f>
        <v>9.2.2016</v>
      </c>
      <c r="K12" s="40"/>
    </row>
    <row r="13" spans="2:11" s="1" customFormat="1" ht="21.75" customHeight="1">
      <c r="B13" s="36"/>
      <c r="C13" s="37"/>
      <c r="D13" s="29" t="s">
        <v>90</v>
      </c>
      <c r="E13" s="37"/>
      <c r="F13" s="100" t="s">
        <v>91</v>
      </c>
      <c r="G13" s="37"/>
      <c r="H13" s="37"/>
      <c r="I13" s="101" t="s">
        <v>92</v>
      </c>
      <c r="J13" s="100" t="s">
        <v>93</v>
      </c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98" t="s">
        <v>29</v>
      </c>
      <c r="J14" s="30" t="s">
        <v>3</v>
      </c>
      <c r="K14" s="40"/>
    </row>
    <row r="15" spans="2:11" s="1" customFormat="1" ht="18" customHeight="1">
      <c r="B15" s="36"/>
      <c r="C15" s="37"/>
      <c r="D15" s="37"/>
      <c r="E15" s="30" t="s">
        <v>30</v>
      </c>
      <c r="F15" s="37"/>
      <c r="G15" s="37"/>
      <c r="H15" s="37"/>
      <c r="I15" s="98" t="s">
        <v>31</v>
      </c>
      <c r="J15" s="30" t="s">
        <v>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45" customHeight="1">
      <c r="B17" s="36"/>
      <c r="C17" s="37"/>
      <c r="D17" s="32" t="s">
        <v>32</v>
      </c>
      <c r="E17" s="37"/>
      <c r="F17" s="37"/>
      <c r="G17" s="37"/>
      <c r="H17" s="37"/>
      <c r="I17" s="98" t="s">
        <v>29</v>
      </c>
      <c r="J17" s="30" t="str">
        <f>IF('Rekapitulace zakázky'!AN13="Vyplň údaj","",IF('Rekapitulace zakázky'!AN13="","",'Rekapitulace zakázky'!AN13))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zakázky'!E14="Vyplň údaj","",IF('Rekapitulace zakázky'!E14="","",'Rekapitulace zakázky'!E14))</f>
        <v/>
      </c>
      <c r="F18" s="37"/>
      <c r="G18" s="37"/>
      <c r="H18" s="37"/>
      <c r="I18" s="98" t="s">
        <v>31</v>
      </c>
      <c r="J18" s="30" t="str">
        <f>IF('Rekapitulace zakázky'!AN14="Vyplň údaj","",IF('Rekapitulace zakázky'!AN14="","",'Rekapitulace zakázky'!AN14))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98" t="s">
        <v>29</v>
      </c>
      <c r="J20" s="30" t="s">
        <v>3</v>
      </c>
      <c r="K20" s="40"/>
    </row>
    <row r="21" spans="2:11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98" t="s">
        <v>31</v>
      </c>
      <c r="J21" s="30" t="s">
        <v>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45" customHeight="1">
      <c r="B23" s="36"/>
      <c r="C23" s="37"/>
      <c r="D23" s="32" t="s">
        <v>37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2"/>
      <c r="C24" s="103"/>
      <c r="D24" s="103"/>
      <c r="E24" s="373" t="s">
        <v>3</v>
      </c>
      <c r="F24" s="380"/>
      <c r="G24" s="380"/>
      <c r="H24" s="380"/>
      <c r="I24" s="104"/>
      <c r="J24" s="103"/>
      <c r="K24" s="105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6"/>
      <c r="J26" s="63"/>
      <c r="K26" s="107"/>
    </row>
    <row r="27" spans="2:11" s="1" customFormat="1" ht="25.35" customHeight="1">
      <c r="B27" s="36"/>
      <c r="C27" s="37"/>
      <c r="D27" s="108" t="s">
        <v>38</v>
      </c>
      <c r="E27" s="37"/>
      <c r="F27" s="37"/>
      <c r="G27" s="37"/>
      <c r="H27" s="37"/>
      <c r="I27" s="97"/>
      <c r="J27" s="109">
        <f>ROUND(J87,2)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6"/>
      <c r="J28" s="63"/>
      <c r="K28" s="107"/>
    </row>
    <row r="29" spans="2:11" s="1" customFormat="1" ht="14.45" customHeight="1">
      <c r="B29" s="36"/>
      <c r="C29" s="37"/>
      <c r="D29" s="37"/>
      <c r="E29" s="37"/>
      <c r="F29" s="41" t="s">
        <v>40</v>
      </c>
      <c r="G29" s="37"/>
      <c r="H29" s="37"/>
      <c r="I29" s="110" t="s">
        <v>39</v>
      </c>
      <c r="J29" s="41" t="s">
        <v>41</v>
      </c>
      <c r="K29" s="40"/>
    </row>
    <row r="30" spans="2:11" s="1" customFormat="1" ht="14.45" customHeight="1">
      <c r="B30" s="36"/>
      <c r="C30" s="37"/>
      <c r="D30" s="44" t="s">
        <v>42</v>
      </c>
      <c r="E30" s="44" t="s">
        <v>43</v>
      </c>
      <c r="F30" s="111">
        <f>ROUND(SUM(BE87:BE357),2)</f>
        <v>0</v>
      </c>
      <c r="G30" s="37"/>
      <c r="H30" s="37"/>
      <c r="I30" s="112">
        <v>0.21</v>
      </c>
      <c r="J30" s="111">
        <f>ROUND(ROUND((SUM(BE87:BE357)),2)*I30,2)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44</v>
      </c>
      <c r="F31" s="111">
        <f>ROUND(SUM(BF87:BF357),2)</f>
        <v>0</v>
      </c>
      <c r="G31" s="37"/>
      <c r="H31" s="37"/>
      <c r="I31" s="112">
        <v>0.15</v>
      </c>
      <c r="J31" s="111">
        <f>ROUND(ROUND((SUM(BF87:BF357)),2)*I31,2)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45</v>
      </c>
      <c r="F32" s="111">
        <f>ROUND(SUM(BG87:BG357),2)</f>
        <v>0</v>
      </c>
      <c r="G32" s="37"/>
      <c r="H32" s="37"/>
      <c r="I32" s="112">
        <v>0.21</v>
      </c>
      <c r="J32" s="111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46</v>
      </c>
      <c r="F33" s="111">
        <f>ROUND(SUM(BH87:BH357),2)</f>
        <v>0</v>
      </c>
      <c r="G33" s="37"/>
      <c r="H33" s="37"/>
      <c r="I33" s="112">
        <v>0.15</v>
      </c>
      <c r="J33" s="111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47</v>
      </c>
      <c r="F34" s="111">
        <f>ROUND(SUM(BI87:BI357),2)</f>
        <v>0</v>
      </c>
      <c r="G34" s="37"/>
      <c r="H34" s="37"/>
      <c r="I34" s="112">
        <v>0</v>
      </c>
      <c r="J34" s="111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5.35" customHeight="1">
      <c r="B36" s="36"/>
      <c r="C36" s="113"/>
      <c r="D36" s="114" t="s">
        <v>48</v>
      </c>
      <c r="E36" s="67"/>
      <c r="F36" s="67"/>
      <c r="G36" s="115" t="s">
        <v>49</v>
      </c>
      <c r="H36" s="116" t="s">
        <v>50</v>
      </c>
      <c r="I36" s="117"/>
      <c r="J36" s="118">
        <f>SUM(J27:J34)</f>
        <v>0</v>
      </c>
      <c r="K36" s="119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0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1"/>
      <c r="J41" s="55"/>
      <c r="K41" s="122"/>
    </row>
    <row r="42" spans="2:11" s="1" customFormat="1" ht="36.95" customHeight="1">
      <c r="B42" s="36"/>
      <c r="C42" s="25" t="s">
        <v>94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378" t="str">
        <f>E7</f>
        <v>Odstranění staré ekologické zátěže v areálu společnosti ŠROUBY Krupka s.r.o.</v>
      </c>
      <c r="F45" s="363"/>
      <c r="G45" s="363"/>
      <c r="H45" s="363"/>
      <c r="I45" s="97"/>
      <c r="J45" s="37"/>
      <c r="K45" s="40"/>
    </row>
    <row r="46" spans="2:11" s="1" customFormat="1" ht="14.45" customHeight="1">
      <c r="B46" s="36"/>
      <c r="C46" s="32" t="s">
        <v>88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379" t="str">
        <f>E9</f>
        <v>SO 01 - Oblast I. a II</v>
      </c>
      <c r="F47" s="363"/>
      <c r="G47" s="363"/>
      <c r="H47" s="363"/>
      <c r="I47" s="9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2" t="s">
        <v>22</v>
      </c>
      <c r="D49" s="37"/>
      <c r="E49" s="37"/>
      <c r="F49" s="30" t="str">
        <f>F12</f>
        <v>Krupka u Teplic</v>
      </c>
      <c r="G49" s="37"/>
      <c r="H49" s="37"/>
      <c r="I49" s="98" t="s">
        <v>24</v>
      </c>
      <c r="J49" s="99" t="str">
        <f>IF(J12="","",J12)</f>
        <v>9.2.2016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2" t="s">
        <v>28</v>
      </c>
      <c r="D51" s="37"/>
      <c r="E51" s="37"/>
      <c r="F51" s="30" t="str">
        <f>E15</f>
        <v xml:space="preserve">Česká republika - Ministerstvo financí </v>
      </c>
      <c r="G51" s="37"/>
      <c r="H51" s="37"/>
      <c r="I51" s="98" t="s">
        <v>34</v>
      </c>
      <c r="J51" s="30" t="str">
        <f>E21</f>
        <v>VODNÍ ZDROJE, a.s. Praha 5</v>
      </c>
      <c r="K51" s="40"/>
    </row>
    <row r="52" spans="2:11" s="1" customFormat="1" ht="14.45" customHeight="1">
      <c r="B52" s="36"/>
      <c r="C52" s="32" t="s">
        <v>32</v>
      </c>
      <c r="D52" s="37"/>
      <c r="E52" s="37"/>
      <c r="F52" s="30" t="str">
        <f>IF(E18="","",E18)</f>
        <v/>
      </c>
      <c r="G52" s="37"/>
      <c r="H52" s="37"/>
      <c r="I52" s="97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3" t="s">
        <v>95</v>
      </c>
      <c r="D54" s="113"/>
      <c r="E54" s="113"/>
      <c r="F54" s="113"/>
      <c r="G54" s="113"/>
      <c r="H54" s="113"/>
      <c r="I54" s="124"/>
      <c r="J54" s="125" t="s">
        <v>96</v>
      </c>
      <c r="K54" s="126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7" t="s">
        <v>97</v>
      </c>
      <c r="D56" s="37"/>
      <c r="E56" s="37"/>
      <c r="F56" s="37"/>
      <c r="G56" s="37"/>
      <c r="H56" s="37"/>
      <c r="I56" s="97"/>
      <c r="J56" s="109">
        <f>J87</f>
        <v>0</v>
      </c>
      <c r="K56" s="40"/>
      <c r="AU56" s="19" t="s">
        <v>98</v>
      </c>
    </row>
    <row r="57" spans="2:11" s="7" customFormat="1" ht="24.95" customHeight="1">
      <c r="B57" s="128"/>
      <c r="C57" s="129"/>
      <c r="D57" s="130" t="s">
        <v>99</v>
      </c>
      <c r="E57" s="131"/>
      <c r="F57" s="131"/>
      <c r="G57" s="131"/>
      <c r="H57" s="131"/>
      <c r="I57" s="132"/>
      <c r="J57" s="133">
        <f>J88</f>
        <v>0</v>
      </c>
      <c r="K57" s="134"/>
    </row>
    <row r="58" spans="2:11" s="8" customFormat="1" ht="19.9" customHeight="1">
      <c r="B58" s="135"/>
      <c r="C58" s="136"/>
      <c r="D58" s="137" t="s">
        <v>100</v>
      </c>
      <c r="E58" s="138"/>
      <c r="F58" s="138"/>
      <c r="G58" s="138"/>
      <c r="H58" s="138"/>
      <c r="I58" s="139"/>
      <c r="J58" s="140">
        <f>J89</f>
        <v>0</v>
      </c>
      <c r="K58" s="141"/>
    </row>
    <row r="59" spans="2:11" s="8" customFormat="1" ht="19.9" customHeight="1">
      <c r="B59" s="135"/>
      <c r="C59" s="136"/>
      <c r="D59" s="137" t="s">
        <v>101</v>
      </c>
      <c r="E59" s="138"/>
      <c r="F59" s="138"/>
      <c r="G59" s="138"/>
      <c r="H59" s="138"/>
      <c r="I59" s="139"/>
      <c r="J59" s="140">
        <f>J198</f>
        <v>0</v>
      </c>
      <c r="K59" s="141"/>
    </row>
    <row r="60" spans="2:11" s="8" customFormat="1" ht="19.9" customHeight="1">
      <c r="B60" s="135"/>
      <c r="C60" s="136"/>
      <c r="D60" s="137" t="s">
        <v>102</v>
      </c>
      <c r="E60" s="138"/>
      <c r="F60" s="138"/>
      <c r="G60" s="138"/>
      <c r="H60" s="138"/>
      <c r="I60" s="139"/>
      <c r="J60" s="140">
        <f>J205</f>
        <v>0</v>
      </c>
      <c r="K60" s="141"/>
    </row>
    <row r="61" spans="2:11" s="8" customFormat="1" ht="14.85" customHeight="1">
      <c r="B61" s="135"/>
      <c r="C61" s="136"/>
      <c r="D61" s="137" t="s">
        <v>103</v>
      </c>
      <c r="E61" s="138"/>
      <c r="F61" s="138"/>
      <c r="G61" s="138"/>
      <c r="H61" s="138"/>
      <c r="I61" s="139"/>
      <c r="J61" s="140">
        <f>J216</f>
        <v>0</v>
      </c>
      <c r="K61" s="141"/>
    </row>
    <row r="62" spans="2:11" s="8" customFormat="1" ht="21.75" customHeight="1">
      <c r="B62" s="135"/>
      <c r="C62" s="136"/>
      <c r="D62" s="137" t="s">
        <v>104</v>
      </c>
      <c r="E62" s="138"/>
      <c r="F62" s="138"/>
      <c r="G62" s="138"/>
      <c r="H62" s="138"/>
      <c r="I62" s="139"/>
      <c r="J62" s="140">
        <f>J228</f>
        <v>0</v>
      </c>
      <c r="K62" s="141"/>
    </row>
    <row r="63" spans="2:11" s="8" customFormat="1" ht="21.75" customHeight="1">
      <c r="B63" s="135"/>
      <c r="C63" s="136"/>
      <c r="D63" s="137" t="s">
        <v>105</v>
      </c>
      <c r="E63" s="138"/>
      <c r="F63" s="138"/>
      <c r="G63" s="138"/>
      <c r="H63" s="138"/>
      <c r="I63" s="139"/>
      <c r="J63" s="140">
        <f>J241</f>
        <v>0</v>
      </c>
      <c r="K63" s="141"/>
    </row>
    <row r="64" spans="2:11" s="8" customFormat="1" ht="21.75" customHeight="1">
      <c r="B64" s="135"/>
      <c r="C64" s="136"/>
      <c r="D64" s="137" t="s">
        <v>106</v>
      </c>
      <c r="E64" s="138"/>
      <c r="F64" s="138"/>
      <c r="G64" s="138"/>
      <c r="H64" s="138"/>
      <c r="I64" s="139"/>
      <c r="J64" s="140">
        <f>J247</f>
        <v>0</v>
      </c>
      <c r="K64" s="141"/>
    </row>
    <row r="65" spans="2:11" s="8" customFormat="1" ht="21.75" customHeight="1">
      <c r="B65" s="135"/>
      <c r="C65" s="136"/>
      <c r="D65" s="137" t="s">
        <v>107</v>
      </c>
      <c r="E65" s="138"/>
      <c r="F65" s="138"/>
      <c r="G65" s="138"/>
      <c r="H65" s="138"/>
      <c r="I65" s="139"/>
      <c r="J65" s="140">
        <f>J252</f>
        <v>0</v>
      </c>
      <c r="K65" s="141"/>
    </row>
    <row r="66" spans="2:11" s="8" customFormat="1" ht="19.9" customHeight="1">
      <c r="B66" s="135"/>
      <c r="C66" s="136"/>
      <c r="D66" s="137" t="s">
        <v>108</v>
      </c>
      <c r="E66" s="138"/>
      <c r="F66" s="138"/>
      <c r="G66" s="138"/>
      <c r="H66" s="138"/>
      <c r="I66" s="139"/>
      <c r="J66" s="140">
        <f>J258</f>
        <v>0</v>
      </c>
      <c r="K66" s="141"/>
    </row>
    <row r="67" spans="2:11" s="8" customFormat="1" ht="19.9" customHeight="1">
      <c r="B67" s="135"/>
      <c r="C67" s="136"/>
      <c r="D67" s="137" t="s">
        <v>109</v>
      </c>
      <c r="E67" s="138"/>
      <c r="F67" s="138"/>
      <c r="G67" s="138"/>
      <c r="H67" s="138"/>
      <c r="I67" s="139"/>
      <c r="J67" s="140">
        <f>J274</f>
        <v>0</v>
      </c>
      <c r="K67" s="141"/>
    </row>
    <row r="68" spans="2:11" s="1" customFormat="1" ht="21.75" customHeight="1">
      <c r="B68" s="36"/>
      <c r="C68" s="37"/>
      <c r="D68" s="37"/>
      <c r="E68" s="37"/>
      <c r="F68" s="37"/>
      <c r="G68" s="37"/>
      <c r="H68" s="37"/>
      <c r="I68" s="97"/>
      <c r="J68" s="37"/>
      <c r="K68" s="40"/>
    </row>
    <row r="69" spans="2:11" s="1" customFormat="1" ht="6.95" customHeight="1">
      <c r="B69" s="51"/>
      <c r="C69" s="52"/>
      <c r="D69" s="52"/>
      <c r="E69" s="52"/>
      <c r="F69" s="52"/>
      <c r="G69" s="52"/>
      <c r="H69" s="52"/>
      <c r="I69" s="120"/>
      <c r="J69" s="52"/>
      <c r="K69" s="53"/>
    </row>
    <row r="73" spans="2:12" s="1" customFormat="1" ht="6.95" customHeight="1">
      <c r="B73" s="54"/>
      <c r="C73" s="55"/>
      <c r="D73" s="55"/>
      <c r="E73" s="55"/>
      <c r="F73" s="55"/>
      <c r="G73" s="55"/>
      <c r="H73" s="55"/>
      <c r="I73" s="121"/>
      <c r="J73" s="55"/>
      <c r="K73" s="55"/>
      <c r="L73" s="36"/>
    </row>
    <row r="74" spans="2:12" s="1" customFormat="1" ht="36.95" customHeight="1">
      <c r="B74" s="36"/>
      <c r="C74" s="56" t="s">
        <v>110</v>
      </c>
      <c r="L74" s="36"/>
    </row>
    <row r="75" spans="2:12" s="1" customFormat="1" ht="6.95" customHeight="1">
      <c r="B75" s="36"/>
      <c r="L75" s="36"/>
    </row>
    <row r="76" spans="2:12" s="1" customFormat="1" ht="14.45" customHeight="1">
      <c r="B76" s="36"/>
      <c r="C76" s="58" t="s">
        <v>16</v>
      </c>
      <c r="L76" s="36"/>
    </row>
    <row r="77" spans="2:12" s="1" customFormat="1" ht="22.5" customHeight="1">
      <c r="B77" s="36"/>
      <c r="E77" s="381" t="str">
        <f>E7</f>
        <v>Odstranění staré ekologické zátěže v areálu společnosti ŠROUBY Krupka s.r.o.</v>
      </c>
      <c r="F77" s="358"/>
      <c r="G77" s="358"/>
      <c r="H77" s="358"/>
      <c r="L77" s="36"/>
    </row>
    <row r="78" spans="2:12" s="1" customFormat="1" ht="14.45" customHeight="1">
      <c r="B78" s="36"/>
      <c r="C78" s="58" t="s">
        <v>88</v>
      </c>
      <c r="L78" s="36"/>
    </row>
    <row r="79" spans="2:12" s="1" customFormat="1" ht="23.25" customHeight="1">
      <c r="B79" s="36"/>
      <c r="E79" s="355" t="str">
        <f>E9</f>
        <v>SO 01 - Oblast I. a II</v>
      </c>
      <c r="F79" s="358"/>
      <c r="G79" s="358"/>
      <c r="H79" s="358"/>
      <c r="L79" s="36"/>
    </row>
    <row r="80" spans="2:12" s="1" customFormat="1" ht="6.95" customHeight="1">
      <c r="B80" s="36"/>
      <c r="L80" s="36"/>
    </row>
    <row r="81" spans="2:12" s="1" customFormat="1" ht="18" customHeight="1">
      <c r="B81" s="36"/>
      <c r="C81" s="58" t="s">
        <v>22</v>
      </c>
      <c r="F81" s="142" t="str">
        <f>F12</f>
        <v>Krupka u Teplic</v>
      </c>
      <c r="I81" s="143" t="s">
        <v>24</v>
      </c>
      <c r="J81" s="62" t="str">
        <f>IF(J12="","",J12)</f>
        <v>9.2.2016</v>
      </c>
      <c r="L81" s="36"/>
    </row>
    <row r="82" spans="2:12" s="1" customFormat="1" ht="6.95" customHeight="1">
      <c r="B82" s="36"/>
      <c r="L82" s="36"/>
    </row>
    <row r="83" spans="2:12" s="1" customFormat="1" ht="15">
      <c r="B83" s="36"/>
      <c r="C83" s="58" t="s">
        <v>28</v>
      </c>
      <c r="F83" s="142" t="str">
        <f>E15</f>
        <v xml:space="preserve">Česká republika - Ministerstvo financí </v>
      </c>
      <c r="I83" s="143" t="s">
        <v>34</v>
      </c>
      <c r="J83" s="142" t="str">
        <f>E21</f>
        <v>VODNÍ ZDROJE, a.s. Praha 5</v>
      </c>
      <c r="L83" s="36"/>
    </row>
    <row r="84" spans="2:12" s="1" customFormat="1" ht="14.45" customHeight="1">
      <c r="B84" s="36"/>
      <c r="C84" s="58" t="s">
        <v>32</v>
      </c>
      <c r="F84" s="142" t="str">
        <f>IF(E18="","",E18)</f>
        <v/>
      </c>
      <c r="L84" s="36"/>
    </row>
    <row r="85" spans="2:12" s="1" customFormat="1" ht="10.35" customHeight="1">
      <c r="B85" s="36"/>
      <c r="L85" s="36"/>
    </row>
    <row r="86" spans="2:20" s="9" customFormat="1" ht="29.25" customHeight="1">
      <c r="B86" s="144"/>
      <c r="C86" s="145" t="s">
        <v>111</v>
      </c>
      <c r="D86" s="146" t="s">
        <v>57</v>
      </c>
      <c r="E86" s="146" t="s">
        <v>53</v>
      </c>
      <c r="F86" s="146" t="s">
        <v>112</v>
      </c>
      <c r="G86" s="146" t="s">
        <v>113</v>
      </c>
      <c r="H86" s="146" t="s">
        <v>114</v>
      </c>
      <c r="I86" s="147" t="s">
        <v>115</v>
      </c>
      <c r="J86" s="146" t="s">
        <v>96</v>
      </c>
      <c r="K86" s="148" t="s">
        <v>116</v>
      </c>
      <c r="L86" s="144"/>
      <c r="M86" s="69" t="s">
        <v>117</v>
      </c>
      <c r="N86" s="70" t="s">
        <v>42</v>
      </c>
      <c r="O86" s="70" t="s">
        <v>118</v>
      </c>
      <c r="P86" s="70" t="s">
        <v>119</v>
      </c>
      <c r="Q86" s="70" t="s">
        <v>120</v>
      </c>
      <c r="R86" s="70" t="s">
        <v>121</v>
      </c>
      <c r="S86" s="70" t="s">
        <v>122</v>
      </c>
      <c r="T86" s="71" t="s">
        <v>123</v>
      </c>
    </row>
    <row r="87" spans="2:63" s="1" customFormat="1" ht="29.25" customHeight="1">
      <c r="B87" s="36"/>
      <c r="C87" s="73" t="s">
        <v>97</v>
      </c>
      <c r="J87" s="149">
        <f>BK87</f>
        <v>0</v>
      </c>
      <c r="L87" s="36"/>
      <c r="M87" s="72"/>
      <c r="N87" s="63"/>
      <c r="O87" s="63"/>
      <c r="P87" s="150">
        <f>P88</f>
        <v>0</v>
      </c>
      <c r="Q87" s="63"/>
      <c r="R87" s="150">
        <f>R88</f>
        <v>1355.631006</v>
      </c>
      <c r="S87" s="63"/>
      <c r="T87" s="151">
        <f>T88</f>
        <v>6233</v>
      </c>
      <c r="AT87" s="19" t="s">
        <v>71</v>
      </c>
      <c r="AU87" s="19" t="s">
        <v>98</v>
      </c>
      <c r="BK87" s="152">
        <f>BK88</f>
        <v>0</v>
      </c>
    </row>
    <row r="88" spans="2:63" s="10" customFormat="1" ht="37.35" customHeight="1">
      <c r="B88" s="153"/>
      <c r="D88" s="154" t="s">
        <v>71</v>
      </c>
      <c r="E88" s="155" t="s">
        <v>124</v>
      </c>
      <c r="F88" s="155" t="s">
        <v>125</v>
      </c>
      <c r="I88" s="156"/>
      <c r="J88" s="157">
        <f>BK88</f>
        <v>0</v>
      </c>
      <c r="L88" s="153"/>
      <c r="M88" s="158"/>
      <c r="N88" s="159"/>
      <c r="O88" s="159"/>
      <c r="P88" s="160">
        <f>P89+P198+P205+P258+P274</f>
        <v>0</v>
      </c>
      <c r="Q88" s="159"/>
      <c r="R88" s="160">
        <f>R89+R198+R205+R258+R274</f>
        <v>1355.631006</v>
      </c>
      <c r="S88" s="159"/>
      <c r="T88" s="161">
        <f>T89+T198+T205+T258+T274</f>
        <v>6233</v>
      </c>
      <c r="AR88" s="154" t="s">
        <v>21</v>
      </c>
      <c r="AT88" s="162" t="s">
        <v>71</v>
      </c>
      <c r="AU88" s="162" t="s">
        <v>72</v>
      </c>
      <c r="AY88" s="154" t="s">
        <v>126</v>
      </c>
      <c r="BK88" s="163">
        <f>BK89+BK198+BK205+BK258+BK274</f>
        <v>0</v>
      </c>
    </row>
    <row r="89" spans="2:63" s="10" customFormat="1" ht="19.9" customHeight="1">
      <c r="B89" s="153"/>
      <c r="D89" s="164" t="s">
        <v>71</v>
      </c>
      <c r="E89" s="165" t="s">
        <v>21</v>
      </c>
      <c r="F89" s="165" t="s">
        <v>127</v>
      </c>
      <c r="I89" s="156"/>
      <c r="J89" s="166">
        <f>BK89</f>
        <v>0</v>
      </c>
      <c r="L89" s="153"/>
      <c r="M89" s="158"/>
      <c r="N89" s="159"/>
      <c r="O89" s="159"/>
      <c r="P89" s="160">
        <f>SUM(P90:P197)</f>
        <v>0</v>
      </c>
      <c r="Q89" s="159"/>
      <c r="R89" s="160">
        <f>SUM(R90:R197)</f>
        <v>0.06375</v>
      </c>
      <c r="S89" s="159"/>
      <c r="T89" s="161">
        <f>SUM(T90:T197)</f>
        <v>2277</v>
      </c>
      <c r="AR89" s="154" t="s">
        <v>21</v>
      </c>
      <c r="AT89" s="162" t="s">
        <v>71</v>
      </c>
      <c r="AU89" s="162" t="s">
        <v>21</v>
      </c>
      <c r="AY89" s="154" t="s">
        <v>126</v>
      </c>
      <c r="BK89" s="163">
        <f>SUM(BK90:BK197)</f>
        <v>0</v>
      </c>
    </row>
    <row r="90" spans="2:65" s="1" customFormat="1" ht="31.5" customHeight="1">
      <c r="B90" s="167"/>
      <c r="C90" s="168" t="s">
        <v>21</v>
      </c>
      <c r="D90" s="168" t="s">
        <v>128</v>
      </c>
      <c r="E90" s="169" t="s">
        <v>129</v>
      </c>
      <c r="F90" s="170" t="s">
        <v>130</v>
      </c>
      <c r="G90" s="171" t="s">
        <v>131</v>
      </c>
      <c r="H90" s="172">
        <v>2550</v>
      </c>
      <c r="I90" s="173"/>
      <c r="J90" s="174">
        <f>ROUND(I90*H90,2)</f>
        <v>0</v>
      </c>
      <c r="K90" s="170" t="s">
        <v>132</v>
      </c>
      <c r="L90" s="36"/>
      <c r="M90" s="175" t="s">
        <v>3</v>
      </c>
      <c r="N90" s="176" t="s">
        <v>43</v>
      </c>
      <c r="O90" s="37"/>
      <c r="P90" s="177">
        <f>O90*H90</f>
        <v>0</v>
      </c>
      <c r="Q90" s="177">
        <v>0</v>
      </c>
      <c r="R90" s="177">
        <f>Q90*H90</f>
        <v>0</v>
      </c>
      <c r="S90" s="177">
        <v>0</v>
      </c>
      <c r="T90" s="178">
        <f>S90*H90</f>
        <v>0</v>
      </c>
      <c r="AR90" s="19" t="s">
        <v>133</v>
      </c>
      <c r="AT90" s="19" t="s">
        <v>128</v>
      </c>
      <c r="AU90" s="19" t="s">
        <v>81</v>
      </c>
      <c r="AY90" s="19" t="s">
        <v>126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9" t="s">
        <v>21</v>
      </c>
      <c r="BK90" s="179">
        <f>ROUND(I90*H90,2)</f>
        <v>0</v>
      </c>
      <c r="BL90" s="19" t="s">
        <v>133</v>
      </c>
      <c r="BM90" s="19" t="s">
        <v>134</v>
      </c>
    </row>
    <row r="91" spans="2:47" s="1" customFormat="1" ht="22.5" customHeight="1">
      <c r="B91" s="36"/>
      <c r="D91" s="180" t="s">
        <v>135</v>
      </c>
      <c r="F91" s="181" t="s">
        <v>136</v>
      </c>
      <c r="I91" s="182"/>
      <c r="L91" s="36"/>
      <c r="M91" s="65"/>
      <c r="N91" s="37"/>
      <c r="O91" s="37"/>
      <c r="P91" s="37"/>
      <c r="Q91" s="37"/>
      <c r="R91" s="37"/>
      <c r="S91" s="37"/>
      <c r="T91" s="66"/>
      <c r="AT91" s="19" t="s">
        <v>135</v>
      </c>
      <c r="AU91" s="19" t="s">
        <v>81</v>
      </c>
    </row>
    <row r="92" spans="2:65" s="1" customFormat="1" ht="22.5" customHeight="1">
      <c r="B92" s="167"/>
      <c r="C92" s="168" t="s">
        <v>81</v>
      </c>
      <c r="D92" s="168" t="s">
        <v>128</v>
      </c>
      <c r="E92" s="169" t="s">
        <v>137</v>
      </c>
      <c r="F92" s="170" t="s">
        <v>138</v>
      </c>
      <c r="G92" s="171" t="s">
        <v>131</v>
      </c>
      <c r="H92" s="172">
        <v>250</v>
      </c>
      <c r="I92" s="173"/>
      <c r="J92" s="174">
        <f>ROUND(I92*H92,2)</f>
        <v>0</v>
      </c>
      <c r="K92" s="170" t="s">
        <v>132</v>
      </c>
      <c r="L92" s="36"/>
      <c r="M92" s="175" t="s">
        <v>3</v>
      </c>
      <c r="N92" s="176" t="s">
        <v>43</v>
      </c>
      <c r="O92" s="37"/>
      <c r="P92" s="177">
        <f>O92*H92</f>
        <v>0</v>
      </c>
      <c r="Q92" s="177">
        <v>0</v>
      </c>
      <c r="R92" s="177">
        <f>Q92*H92</f>
        <v>0</v>
      </c>
      <c r="S92" s="177">
        <v>0.408</v>
      </c>
      <c r="T92" s="178">
        <f>S92*H92</f>
        <v>102</v>
      </c>
      <c r="AR92" s="19" t="s">
        <v>133</v>
      </c>
      <c r="AT92" s="19" t="s">
        <v>128</v>
      </c>
      <c r="AU92" s="19" t="s">
        <v>81</v>
      </c>
      <c r="AY92" s="19" t="s">
        <v>126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9" t="s">
        <v>21</v>
      </c>
      <c r="BK92" s="179">
        <f>ROUND(I92*H92,2)</f>
        <v>0</v>
      </c>
      <c r="BL92" s="19" t="s">
        <v>133</v>
      </c>
      <c r="BM92" s="19" t="s">
        <v>139</v>
      </c>
    </row>
    <row r="93" spans="2:47" s="1" customFormat="1" ht="54" customHeight="1">
      <c r="B93" s="36"/>
      <c r="D93" s="183" t="s">
        <v>135</v>
      </c>
      <c r="F93" s="184" t="s">
        <v>140</v>
      </c>
      <c r="I93" s="182"/>
      <c r="L93" s="36"/>
      <c r="M93" s="65"/>
      <c r="N93" s="37"/>
      <c r="O93" s="37"/>
      <c r="P93" s="37"/>
      <c r="Q93" s="37"/>
      <c r="R93" s="37"/>
      <c r="S93" s="37"/>
      <c r="T93" s="66"/>
      <c r="AT93" s="19" t="s">
        <v>135</v>
      </c>
      <c r="AU93" s="19" t="s">
        <v>81</v>
      </c>
    </row>
    <row r="94" spans="2:51" s="11" customFormat="1" ht="22.5" customHeight="1">
      <c r="B94" s="185"/>
      <c r="D94" s="183" t="s">
        <v>141</v>
      </c>
      <c r="E94" s="186" t="s">
        <v>3</v>
      </c>
      <c r="F94" s="187" t="s">
        <v>142</v>
      </c>
      <c r="H94" s="188" t="s">
        <v>3</v>
      </c>
      <c r="I94" s="189"/>
      <c r="L94" s="185"/>
      <c r="M94" s="190"/>
      <c r="N94" s="191"/>
      <c r="O94" s="191"/>
      <c r="P94" s="191"/>
      <c r="Q94" s="191"/>
      <c r="R94" s="191"/>
      <c r="S94" s="191"/>
      <c r="T94" s="192"/>
      <c r="AT94" s="188" t="s">
        <v>141</v>
      </c>
      <c r="AU94" s="188" t="s">
        <v>81</v>
      </c>
      <c r="AV94" s="11" t="s">
        <v>21</v>
      </c>
      <c r="AW94" s="11" t="s">
        <v>36</v>
      </c>
      <c r="AX94" s="11" t="s">
        <v>72</v>
      </c>
      <c r="AY94" s="188" t="s">
        <v>126</v>
      </c>
    </row>
    <row r="95" spans="2:51" s="12" customFormat="1" ht="22.5" customHeight="1">
      <c r="B95" s="193"/>
      <c r="D95" s="180" t="s">
        <v>141</v>
      </c>
      <c r="E95" s="194" t="s">
        <v>3</v>
      </c>
      <c r="F95" s="195" t="s">
        <v>143</v>
      </c>
      <c r="H95" s="196">
        <v>250</v>
      </c>
      <c r="I95" s="197"/>
      <c r="L95" s="193"/>
      <c r="M95" s="198"/>
      <c r="N95" s="199"/>
      <c r="O95" s="199"/>
      <c r="P95" s="199"/>
      <c r="Q95" s="199"/>
      <c r="R95" s="199"/>
      <c r="S95" s="199"/>
      <c r="T95" s="200"/>
      <c r="AT95" s="201" t="s">
        <v>141</v>
      </c>
      <c r="AU95" s="201" t="s">
        <v>81</v>
      </c>
      <c r="AV95" s="12" t="s">
        <v>81</v>
      </c>
      <c r="AW95" s="12" t="s">
        <v>36</v>
      </c>
      <c r="AX95" s="12" t="s">
        <v>21</v>
      </c>
      <c r="AY95" s="201" t="s">
        <v>126</v>
      </c>
    </row>
    <row r="96" spans="2:65" s="1" customFormat="1" ht="22.5" customHeight="1">
      <c r="B96" s="167"/>
      <c r="C96" s="168" t="s">
        <v>144</v>
      </c>
      <c r="D96" s="168" t="s">
        <v>128</v>
      </c>
      <c r="E96" s="169" t="s">
        <v>145</v>
      </c>
      <c r="F96" s="170" t="s">
        <v>146</v>
      </c>
      <c r="G96" s="171" t="s">
        <v>131</v>
      </c>
      <c r="H96" s="172">
        <v>4350</v>
      </c>
      <c r="I96" s="173"/>
      <c r="J96" s="174">
        <f>ROUND(I96*H96,2)</f>
        <v>0</v>
      </c>
      <c r="K96" s="170" t="s">
        <v>132</v>
      </c>
      <c r="L96" s="36"/>
      <c r="M96" s="175" t="s">
        <v>3</v>
      </c>
      <c r="N96" s="176" t="s">
        <v>43</v>
      </c>
      <c r="O96" s="37"/>
      <c r="P96" s="177">
        <f>O96*H96</f>
        <v>0</v>
      </c>
      <c r="Q96" s="177">
        <v>0</v>
      </c>
      <c r="R96" s="177">
        <f>Q96*H96</f>
        <v>0</v>
      </c>
      <c r="S96" s="177">
        <v>0.5</v>
      </c>
      <c r="T96" s="178">
        <f>S96*H96</f>
        <v>2175</v>
      </c>
      <c r="AR96" s="19" t="s">
        <v>133</v>
      </c>
      <c r="AT96" s="19" t="s">
        <v>128</v>
      </c>
      <c r="AU96" s="19" t="s">
        <v>81</v>
      </c>
      <c r="AY96" s="19" t="s">
        <v>126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9" t="s">
        <v>21</v>
      </c>
      <c r="BK96" s="179">
        <f>ROUND(I96*H96,2)</f>
        <v>0</v>
      </c>
      <c r="BL96" s="19" t="s">
        <v>133</v>
      </c>
      <c r="BM96" s="19" t="s">
        <v>147</v>
      </c>
    </row>
    <row r="97" spans="2:47" s="1" customFormat="1" ht="42" customHeight="1">
      <c r="B97" s="36"/>
      <c r="D97" s="183" t="s">
        <v>135</v>
      </c>
      <c r="F97" s="184" t="s">
        <v>148</v>
      </c>
      <c r="I97" s="182"/>
      <c r="L97" s="36"/>
      <c r="M97" s="65"/>
      <c r="N97" s="37"/>
      <c r="O97" s="37"/>
      <c r="P97" s="37"/>
      <c r="Q97" s="37"/>
      <c r="R97" s="37"/>
      <c r="S97" s="37"/>
      <c r="T97" s="66"/>
      <c r="AT97" s="19" t="s">
        <v>135</v>
      </c>
      <c r="AU97" s="19" t="s">
        <v>81</v>
      </c>
    </row>
    <row r="98" spans="2:51" s="11" customFormat="1" ht="22.5" customHeight="1">
      <c r="B98" s="185"/>
      <c r="D98" s="183" t="s">
        <v>141</v>
      </c>
      <c r="E98" s="186" t="s">
        <v>3</v>
      </c>
      <c r="F98" s="187" t="s">
        <v>149</v>
      </c>
      <c r="H98" s="188" t="s">
        <v>3</v>
      </c>
      <c r="I98" s="189"/>
      <c r="L98" s="185"/>
      <c r="M98" s="190"/>
      <c r="N98" s="191"/>
      <c r="O98" s="191"/>
      <c r="P98" s="191"/>
      <c r="Q98" s="191"/>
      <c r="R98" s="191"/>
      <c r="S98" s="191"/>
      <c r="T98" s="192"/>
      <c r="AT98" s="188" t="s">
        <v>141</v>
      </c>
      <c r="AU98" s="188" t="s">
        <v>81</v>
      </c>
      <c r="AV98" s="11" t="s">
        <v>21</v>
      </c>
      <c r="AW98" s="11" t="s">
        <v>36</v>
      </c>
      <c r="AX98" s="11" t="s">
        <v>72</v>
      </c>
      <c r="AY98" s="188" t="s">
        <v>126</v>
      </c>
    </row>
    <row r="99" spans="2:51" s="11" customFormat="1" ht="22.5" customHeight="1">
      <c r="B99" s="185"/>
      <c r="D99" s="183" t="s">
        <v>141</v>
      </c>
      <c r="E99" s="186" t="s">
        <v>3</v>
      </c>
      <c r="F99" s="187" t="s">
        <v>150</v>
      </c>
      <c r="H99" s="188" t="s">
        <v>3</v>
      </c>
      <c r="I99" s="189"/>
      <c r="L99" s="185"/>
      <c r="M99" s="190"/>
      <c r="N99" s="191"/>
      <c r="O99" s="191"/>
      <c r="P99" s="191"/>
      <c r="Q99" s="191"/>
      <c r="R99" s="191"/>
      <c r="S99" s="191"/>
      <c r="T99" s="192"/>
      <c r="AT99" s="188" t="s">
        <v>141</v>
      </c>
      <c r="AU99" s="188" t="s">
        <v>81</v>
      </c>
      <c r="AV99" s="11" t="s">
        <v>21</v>
      </c>
      <c r="AW99" s="11" t="s">
        <v>36</v>
      </c>
      <c r="AX99" s="11" t="s">
        <v>72</v>
      </c>
      <c r="AY99" s="188" t="s">
        <v>126</v>
      </c>
    </row>
    <row r="100" spans="2:51" s="12" customFormat="1" ht="22.5" customHeight="1">
      <c r="B100" s="193"/>
      <c r="D100" s="183" t="s">
        <v>141</v>
      </c>
      <c r="E100" s="201" t="s">
        <v>3</v>
      </c>
      <c r="F100" s="202" t="s">
        <v>151</v>
      </c>
      <c r="H100" s="203">
        <v>2550</v>
      </c>
      <c r="I100" s="197"/>
      <c r="L100" s="193"/>
      <c r="M100" s="198"/>
      <c r="N100" s="199"/>
      <c r="O100" s="199"/>
      <c r="P100" s="199"/>
      <c r="Q100" s="199"/>
      <c r="R100" s="199"/>
      <c r="S100" s="199"/>
      <c r="T100" s="200"/>
      <c r="AT100" s="201" t="s">
        <v>141</v>
      </c>
      <c r="AU100" s="201" t="s">
        <v>81</v>
      </c>
      <c r="AV100" s="12" t="s">
        <v>81</v>
      </c>
      <c r="AW100" s="12" t="s">
        <v>36</v>
      </c>
      <c r="AX100" s="12" t="s">
        <v>72</v>
      </c>
      <c r="AY100" s="201" t="s">
        <v>126</v>
      </c>
    </row>
    <row r="101" spans="2:51" s="11" customFormat="1" ht="22.5" customHeight="1">
      <c r="B101" s="185"/>
      <c r="D101" s="183" t="s">
        <v>141</v>
      </c>
      <c r="E101" s="186" t="s">
        <v>3</v>
      </c>
      <c r="F101" s="187" t="s">
        <v>152</v>
      </c>
      <c r="H101" s="188" t="s">
        <v>3</v>
      </c>
      <c r="I101" s="189"/>
      <c r="L101" s="185"/>
      <c r="M101" s="190"/>
      <c r="N101" s="191"/>
      <c r="O101" s="191"/>
      <c r="P101" s="191"/>
      <c r="Q101" s="191"/>
      <c r="R101" s="191"/>
      <c r="S101" s="191"/>
      <c r="T101" s="192"/>
      <c r="AT101" s="188" t="s">
        <v>141</v>
      </c>
      <c r="AU101" s="188" t="s">
        <v>81</v>
      </c>
      <c r="AV101" s="11" t="s">
        <v>21</v>
      </c>
      <c r="AW101" s="11" t="s">
        <v>36</v>
      </c>
      <c r="AX101" s="11" t="s">
        <v>72</v>
      </c>
      <c r="AY101" s="188" t="s">
        <v>126</v>
      </c>
    </row>
    <row r="102" spans="2:51" s="12" customFormat="1" ht="22.5" customHeight="1">
      <c r="B102" s="193"/>
      <c r="D102" s="183" t="s">
        <v>141</v>
      </c>
      <c r="E102" s="201" t="s">
        <v>3</v>
      </c>
      <c r="F102" s="202" t="s">
        <v>153</v>
      </c>
      <c r="H102" s="203">
        <v>1800</v>
      </c>
      <c r="I102" s="197"/>
      <c r="L102" s="193"/>
      <c r="M102" s="198"/>
      <c r="N102" s="199"/>
      <c r="O102" s="199"/>
      <c r="P102" s="199"/>
      <c r="Q102" s="199"/>
      <c r="R102" s="199"/>
      <c r="S102" s="199"/>
      <c r="T102" s="200"/>
      <c r="AT102" s="201" t="s">
        <v>141</v>
      </c>
      <c r="AU102" s="201" t="s">
        <v>81</v>
      </c>
      <c r="AV102" s="12" t="s">
        <v>81</v>
      </c>
      <c r="AW102" s="12" t="s">
        <v>36</v>
      </c>
      <c r="AX102" s="12" t="s">
        <v>72</v>
      </c>
      <c r="AY102" s="201" t="s">
        <v>126</v>
      </c>
    </row>
    <row r="103" spans="2:51" s="13" customFormat="1" ht="22.5" customHeight="1">
      <c r="B103" s="204"/>
      <c r="D103" s="180" t="s">
        <v>141</v>
      </c>
      <c r="E103" s="205" t="s">
        <v>3</v>
      </c>
      <c r="F103" s="206" t="s">
        <v>154</v>
      </c>
      <c r="H103" s="207">
        <v>4350</v>
      </c>
      <c r="I103" s="208"/>
      <c r="L103" s="204"/>
      <c r="M103" s="209"/>
      <c r="N103" s="210"/>
      <c r="O103" s="210"/>
      <c r="P103" s="210"/>
      <c r="Q103" s="210"/>
      <c r="R103" s="210"/>
      <c r="S103" s="210"/>
      <c r="T103" s="211"/>
      <c r="AT103" s="212" t="s">
        <v>141</v>
      </c>
      <c r="AU103" s="212" t="s">
        <v>81</v>
      </c>
      <c r="AV103" s="13" t="s">
        <v>133</v>
      </c>
      <c r="AW103" s="13" t="s">
        <v>36</v>
      </c>
      <c r="AX103" s="13" t="s">
        <v>21</v>
      </c>
      <c r="AY103" s="212" t="s">
        <v>126</v>
      </c>
    </row>
    <row r="104" spans="2:65" s="1" customFormat="1" ht="22.5" customHeight="1">
      <c r="B104" s="167"/>
      <c r="C104" s="168" t="s">
        <v>133</v>
      </c>
      <c r="D104" s="168" t="s">
        <v>128</v>
      </c>
      <c r="E104" s="169" t="s">
        <v>155</v>
      </c>
      <c r="F104" s="170" t="s">
        <v>156</v>
      </c>
      <c r="G104" s="171" t="s">
        <v>157</v>
      </c>
      <c r="H104" s="172">
        <v>6317.6</v>
      </c>
      <c r="I104" s="173"/>
      <c r="J104" s="174">
        <f>ROUND(I104*H104,2)</f>
        <v>0</v>
      </c>
      <c r="K104" s="170" t="s">
        <v>132</v>
      </c>
      <c r="L104" s="36"/>
      <c r="M104" s="175" t="s">
        <v>3</v>
      </c>
      <c r="N104" s="176" t="s">
        <v>43</v>
      </c>
      <c r="O104" s="37"/>
      <c r="P104" s="177">
        <f>O104*H104</f>
        <v>0</v>
      </c>
      <c r="Q104" s="177">
        <v>0</v>
      </c>
      <c r="R104" s="177">
        <f>Q104*H104</f>
        <v>0</v>
      </c>
      <c r="S104" s="177">
        <v>0</v>
      </c>
      <c r="T104" s="178">
        <f>S104*H104</f>
        <v>0</v>
      </c>
      <c r="AR104" s="19" t="s">
        <v>133</v>
      </c>
      <c r="AT104" s="19" t="s">
        <v>128</v>
      </c>
      <c r="AU104" s="19" t="s">
        <v>81</v>
      </c>
      <c r="AY104" s="19" t="s">
        <v>126</v>
      </c>
      <c r="BE104" s="179">
        <f>IF(N104="základní",J104,0)</f>
        <v>0</v>
      </c>
      <c r="BF104" s="179">
        <f>IF(N104="snížená",J104,0)</f>
        <v>0</v>
      </c>
      <c r="BG104" s="179">
        <f>IF(N104="zákl. přenesená",J104,0)</f>
        <v>0</v>
      </c>
      <c r="BH104" s="179">
        <f>IF(N104="sníž. přenesená",J104,0)</f>
        <v>0</v>
      </c>
      <c r="BI104" s="179">
        <f>IF(N104="nulová",J104,0)</f>
        <v>0</v>
      </c>
      <c r="BJ104" s="19" t="s">
        <v>21</v>
      </c>
      <c r="BK104" s="179">
        <f>ROUND(I104*H104,2)</f>
        <v>0</v>
      </c>
      <c r="BL104" s="19" t="s">
        <v>133</v>
      </c>
      <c r="BM104" s="19" t="s">
        <v>158</v>
      </c>
    </row>
    <row r="105" spans="2:47" s="1" customFormat="1" ht="30" customHeight="1">
      <c r="B105" s="36"/>
      <c r="D105" s="183" t="s">
        <v>135</v>
      </c>
      <c r="F105" s="184" t="s">
        <v>159</v>
      </c>
      <c r="I105" s="182"/>
      <c r="L105" s="36"/>
      <c r="M105" s="65"/>
      <c r="N105" s="37"/>
      <c r="O105" s="37"/>
      <c r="P105" s="37"/>
      <c r="Q105" s="37"/>
      <c r="R105" s="37"/>
      <c r="S105" s="37"/>
      <c r="T105" s="66"/>
      <c r="AT105" s="19" t="s">
        <v>135</v>
      </c>
      <c r="AU105" s="19" t="s">
        <v>81</v>
      </c>
    </row>
    <row r="106" spans="2:51" s="11" customFormat="1" ht="22.5" customHeight="1">
      <c r="B106" s="185"/>
      <c r="D106" s="183" t="s">
        <v>141</v>
      </c>
      <c r="E106" s="186" t="s">
        <v>3</v>
      </c>
      <c r="F106" s="187" t="s">
        <v>160</v>
      </c>
      <c r="H106" s="188" t="s">
        <v>3</v>
      </c>
      <c r="I106" s="189"/>
      <c r="L106" s="185"/>
      <c r="M106" s="190"/>
      <c r="N106" s="191"/>
      <c r="O106" s="191"/>
      <c r="P106" s="191"/>
      <c r="Q106" s="191"/>
      <c r="R106" s="191"/>
      <c r="S106" s="191"/>
      <c r="T106" s="192"/>
      <c r="AT106" s="188" t="s">
        <v>141</v>
      </c>
      <c r="AU106" s="188" t="s">
        <v>81</v>
      </c>
      <c r="AV106" s="11" t="s">
        <v>21</v>
      </c>
      <c r="AW106" s="11" t="s">
        <v>36</v>
      </c>
      <c r="AX106" s="11" t="s">
        <v>72</v>
      </c>
      <c r="AY106" s="188" t="s">
        <v>126</v>
      </c>
    </row>
    <row r="107" spans="2:51" s="11" customFormat="1" ht="22.5" customHeight="1">
      <c r="B107" s="185"/>
      <c r="D107" s="183" t="s">
        <v>141</v>
      </c>
      <c r="E107" s="186" t="s">
        <v>3</v>
      </c>
      <c r="F107" s="187" t="s">
        <v>161</v>
      </c>
      <c r="H107" s="188" t="s">
        <v>3</v>
      </c>
      <c r="I107" s="189"/>
      <c r="L107" s="185"/>
      <c r="M107" s="190"/>
      <c r="N107" s="191"/>
      <c r="O107" s="191"/>
      <c r="P107" s="191"/>
      <c r="Q107" s="191"/>
      <c r="R107" s="191"/>
      <c r="S107" s="191"/>
      <c r="T107" s="192"/>
      <c r="AT107" s="188" t="s">
        <v>141</v>
      </c>
      <c r="AU107" s="188" t="s">
        <v>81</v>
      </c>
      <c r="AV107" s="11" t="s">
        <v>21</v>
      </c>
      <c r="AW107" s="11" t="s">
        <v>36</v>
      </c>
      <c r="AX107" s="11" t="s">
        <v>72</v>
      </c>
      <c r="AY107" s="188" t="s">
        <v>126</v>
      </c>
    </row>
    <row r="108" spans="2:51" s="12" customFormat="1" ht="22.5" customHeight="1">
      <c r="B108" s="193"/>
      <c r="D108" s="183" t="s">
        <v>141</v>
      </c>
      <c r="E108" s="201" t="s">
        <v>3</v>
      </c>
      <c r="F108" s="202" t="s">
        <v>162</v>
      </c>
      <c r="H108" s="203">
        <v>1167</v>
      </c>
      <c r="I108" s="197"/>
      <c r="L108" s="193"/>
      <c r="M108" s="198"/>
      <c r="N108" s="199"/>
      <c r="O108" s="199"/>
      <c r="P108" s="199"/>
      <c r="Q108" s="199"/>
      <c r="R108" s="199"/>
      <c r="S108" s="199"/>
      <c r="T108" s="200"/>
      <c r="AT108" s="201" t="s">
        <v>141</v>
      </c>
      <c r="AU108" s="201" t="s">
        <v>81</v>
      </c>
      <c r="AV108" s="12" t="s">
        <v>81</v>
      </c>
      <c r="AW108" s="12" t="s">
        <v>36</v>
      </c>
      <c r="AX108" s="12" t="s">
        <v>72</v>
      </c>
      <c r="AY108" s="201" t="s">
        <v>126</v>
      </c>
    </row>
    <row r="109" spans="2:51" s="14" customFormat="1" ht="22.5" customHeight="1">
      <c r="B109" s="213"/>
      <c r="D109" s="183" t="s">
        <v>141</v>
      </c>
      <c r="E109" s="214" t="s">
        <v>3</v>
      </c>
      <c r="F109" s="215" t="s">
        <v>163</v>
      </c>
      <c r="H109" s="216">
        <v>1167</v>
      </c>
      <c r="I109" s="217"/>
      <c r="L109" s="213"/>
      <c r="M109" s="218"/>
      <c r="N109" s="219"/>
      <c r="O109" s="219"/>
      <c r="P109" s="219"/>
      <c r="Q109" s="219"/>
      <c r="R109" s="219"/>
      <c r="S109" s="219"/>
      <c r="T109" s="220"/>
      <c r="AT109" s="214" t="s">
        <v>141</v>
      </c>
      <c r="AU109" s="214" t="s">
        <v>81</v>
      </c>
      <c r="AV109" s="14" t="s">
        <v>144</v>
      </c>
      <c r="AW109" s="14" t="s">
        <v>36</v>
      </c>
      <c r="AX109" s="14" t="s">
        <v>72</v>
      </c>
      <c r="AY109" s="214" t="s">
        <v>126</v>
      </c>
    </row>
    <row r="110" spans="2:51" s="11" customFormat="1" ht="22.5" customHeight="1">
      <c r="B110" s="185"/>
      <c r="D110" s="183" t="s">
        <v>141</v>
      </c>
      <c r="E110" s="186" t="s">
        <v>3</v>
      </c>
      <c r="F110" s="187" t="s">
        <v>164</v>
      </c>
      <c r="H110" s="188" t="s">
        <v>3</v>
      </c>
      <c r="I110" s="189"/>
      <c r="L110" s="185"/>
      <c r="M110" s="190"/>
      <c r="N110" s="191"/>
      <c r="O110" s="191"/>
      <c r="P110" s="191"/>
      <c r="Q110" s="191"/>
      <c r="R110" s="191"/>
      <c r="S110" s="191"/>
      <c r="T110" s="192"/>
      <c r="AT110" s="188" t="s">
        <v>141</v>
      </c>
      <c r="AU110" s="188" t="s">
        <v>81</v>
      </c>
      <c r="AV110" s="11" t="s">
        <v>21</v>
      </c>
      <c r="AW110" s="11" t="s">
        <v>36</v>
      </c>
      <c r="AX110" s="11" t="s">
        <v>72</v>
      </c>
      <c r="AY110" s="188" t="s">
        <v>126</v>
      </c>
    </row>
    <row r="111" spans="2:51" s="11" customFormat="1" ht="22.5" customHeight="1">
      <c r="B111" s="185"/>
      <c r="D111" s="183" t="s">
        <v>141</v>
      </c>
      <c r="E111" s="186" t="s">
        <v>3</v>
      </c>
      <c r="F111" s="187" t="s">
        <v>161</v>
      </c>
      <c r="H111" s="188" t="s">
        <v>3</v>
      </c>
      <c r="I111" s="189"/>
      <c r="L111" s="185"/>
      <c r="M111" s="190"/>
      <c r="N111" s="191"/>
      <c r="O111" s="191"/>
      <c r="P111" s="191"/>
      <c r="Q111" s="191"/>
      <c r="R111" s="191"/>
      <c r="S111" s="191"/>
      <c r="T111" s="192"/>
      <c r="AT111" s="188" t="s">
        <v>141</v>
      </c>
      <c r="AU111" s="188" t="s">
        <v>81</v>
      </c>
      <c r="AV111" s="11" t="s">
        <v>21</v>
      </c>
      <c r="AW111" s="11" t="s">
        <v>36</v>
      </c>
      <c r="AX111" s="11" t="s">
        <v>72</v>
      </c>
      <c r="AY111" s="188" t="s">
        <v>126</v>
      </c>
    </row>
    <row r="112" spans="2:51" s="12" customFormat="1" ht="22.5" customHeight="1">
      <c r="B112" s="193"/>
      <c r="D112" s="183" t="s">
        <v>141</v>
      </c>
      <c r="E112" s="201" t="s">
        <v>3</v>
      </c>
      <c r="F112" s="202" t="s">
        <v>165</v>
      </c>
      <c r="H112" s="203">
        <v>3500</v>
      </c>
      <c r="I112" s="197"/>
      <c r="L112" s="193"/>
      <c r="M112" s="198"/>
      <c r="N112" s="199"/>
      <c r="O112" s="199"/>
      <c r="P112" s="199"/>
      <c r="Q112" s="199"/>
      <c r="R112" s="199"/>
      <c r="S112" s="199"/>
      <c r="T112" s="200"/>
      <c r="AT112" s="201" t="s">
        <v>141</v>
      </c>
      <c r="AU112" s="201" t="s">
        <v>81</v>
      </c>
      <c r="AV112" s="12" t="s">
        <v>81</v>
      </c>
      <c r="AW112" s="12" t="s">
        <v>36</v>
      </c>
      <c r="AX112" s="12" t="s">
        <v>72</v>
      </c>
      <c r="AY112" s="201" t="s">
        <v>126</v>
      </c>
    </row>
    <row r="113" spans="2:51" s="11" customFormat="1" ht="22.5" customHeight="1">
      <c r="B113" s="185"/>
      <c r="D113" s="183" t="s">
        <v>141</v>
      </c>
      <c r="E113" s="186" t="s">
        <v>3</v>
      </c>
      <c r="F113" s="187" t="s">
        <v>166</v>
      </c>
      <c r="H113" s="188" t="s">
        <v>3</v>
      </c>
      <c r="I113" s="189"/>
      <c r="L113" s="185"/>
      <c r="M113" s="190"/>
      <c r="N113" s="191"/>
      <c r="O113" s="191"/>
      <c r="P113" s="191"/>
      <c r="Q113" s="191"/>
      <c r="R113" s="191"/>
      <c r="S113" s="191"/>
      <c r="T113" s="192"/>
      <c r="AT113" s="188" t="s">
        <v>141</v>
      </c>
      <c r="AU113" s="188" t="s">
        <v>81</v>
      </c>
      <c r="AV113" s="11" t="s">
        <v>21</v>
      </c>
      <c r="AW113" s="11" t="s">
        <v>36</v>
      </c>
      <c r="AX113" s="11" t="s">
        <v>72</v>
      </c>
      <c r="AY113" s="188" t="s">
        <v>126</v>
      </c>
    </row>
    <row r="114" spans="2:51" s="12" customFormat="1" ht="22.5" customHeight="1">
      <c r="B114" s="193"/>
      <c r="D114" s="183" t="s">
        <v>141</v>
      </c>
      <c r="E114" s="201" t="s">
        <v>3</v>
      </c>
      <c r="F114" s="202" t="s">
        <v>167</v>
      </c>
      <c r="H114" s="203">
        <v>667</v>
      </c>
      <c r="I114" s="197"/>
      <c r="L114" s="193"/>
      <c r="M114" s="198"/>
      <c r="N114" s="199"/>
      <c r="O114" s="199"/>
      <c r="P114" s="199"/>
      <c r="Q114" s="199"/>
      <c r="R114" s="199"/>
      <c r="S114" s="199"/>
      <c r="T114" s="200"/>
      <c r="AT114" s="201" t="s">
        <v>141</v>
      </c>
      <c r="AU114" s="201" t="s">
        <v>81</v>
      </c>
      <c r="AV114" s="12" t="s">
        <v>81</v>
      </c>
      <c r="AW114" s="12" t="s">
        <v>36</v>
      </c>
      <c r="AX114" s="12" t="s">
        <v>72</v>
      </c>
      <c r="AY114" s="201" t="s">
        <v>126</v>
      </c>
    </row>
    <row r="115" spans="2:51" s="11" customFormat="1" ht="22.5" customHeight="1">
      <c r="B115" s="185"/>
      <c r="D115" s="183" t="s">
        <v>141</v>
      </c>
      <c r="E115" s="186" t="s">
        <v>3</v>
      </c>
      <c r="F115" s="187" t="s">
        <v>168</v>
      </c>
      <c r="H115" s="188" t="s">
        <v>3</v>
      </c>
      <c r="I115" s="189"/>
      <c r="L115" s="185"/>
      <c r="M115" s="190"/>
      <c r="N115" s="191"/>
      <c r="O115" s="191"/>
      <c r="P115" s="191"/>
      <c r="Q115" s="191"/>
      <c r="R115" s="191"/>
      <c r="S115" s="191"/>
      <c r="T115" s="192"/>
      <c r="AT115" s="188" t="s">
        <v>141</v>
      </c>
      <c r="AU115" s="188" t="s">
        <v>81</v>
      </c>
      <c r="AV115" s="11" t="s">
        <v>21</v>
      </c>
      <c r="AW115" s="11" t="s">
        <v>36</v>
      </c>
      <c r="AX115" s="11" t="s">
        <v>72</v>
      </c>
      <c r="AY115" s="188" t="s">
        <v>126</v>
      </c>
    </row>
    <row r="116" spans="2:51" s="12" customFormat="1" ht="22.5" customHeight="1">
      <c r="B116" s="193"/>
      <c r="D116" s="183" t="s">
        <v>141</v>
      </c>
      <c r="E116" s="201" t="s">
        <v>3</v>
      </c>
      <c r="F116" s="202" t="s">
        <v>169</v>
      </c>
      <c r="H116" s="203">
        <v>983.6</v>
      </c>
      <c r="I116" s="197"/>
      <c r="L116" s="193"/>
      <c r="M116" s="198"/>
      <c r="N116" s="199"/>
      <c r="O116" s="199"/>
      <c r="P116" s="199"/>
      <c r="Q116" s="199"/>
      <c r="R116" s="199"/>
      <c r="S116" s="199"/>
      <c r="T116" s="200"/>
      <c r="AT116" s="201" t="s">
        <v>141</v>
      </c>
      <c r="AU116" s="201" t="s">
        <v>81</v>
      </c>
      <c r="AV116" s="12" t="s">
        <v>81</v>
      </c>
      <c r="AW116" s="12" t="s">
        <v>36</v>
      </c>
      <c r="AX116" s="12" t="s">
        <v>72</v>
      </c>
      <c r="AY116" s="201" t="s">
        <v>126</v>
      </c>
    </row>
    <row r="117" spans="2:51" s="14" customFormat="1" ht="22.5" customHeight="1">
      <c r="B117" s="213"/>
      <c r="D117" s="183" t="s">
        <v>141</v>
      </c>
      <c r="E117" s="214" t="s">
        <v>3</v>
      </c>
      <c r="F117" s="215" t="s">
        <v>163</v>
      </c>
      <c r="H117" s="216">
        <v>5150.6</v>
      </c>
      <c r="I117" s="217"/>
      <c r="L117" s="213"/>
      <c r="M117" s="218"/>
      <c r="N117" s="219"/>
      <c r="O117" s="219"/>
      <c r="P117" s="219"/>
      <c r="Q117" s="219"/>
      <c r="R117" s="219"/>
      <c r="S117" s="219"/>
      <c r="T117" s="220"/>
      <c r="AT117" s="214" t="s">
        <v>141</v>
      </c>
      <c r="AU117" s="214" t="s">
        <v>81</v>
      </c>
      <c r="AV117" s="14" t="s">
        <v>144</v>
      </c>
      <c r="AW117" s="14" t="s">
        <v>36</v>
      </c>
      <c r="AX117" s="14" t="s">
        <v>72</v>
      </c>
      <c r="AY117" s="214" t="s">
        <v>126</v>
      </c>
    </row>
    <row r="118" spans="2:51" s="13" customFormat="1" ht="22.5" customHeight="1">
      <c r="B118" s="204"/>
      <c r="D118" s="180" t="s">
        <v>141</v>
      </c>
      <c r="E118" s="205" t="s">
        <v>3</v>
      </c>
      <c r="F118" s="206" t="s">
        <v>154</v>
      </c>
      <c r="H118" s="207">
        <v>6317.6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12" t="s">
        <v>141</v>
      </c>
      <c r="AU118" s="212" t="s">
        <v>81</v>
      </c>
      <c r="AV118" s="13" t="s">
        <v>133</v>
      </c>
      <c r="AW118" s="13" t="s">
        <v>36</v>
      </c>
      <c r="AX118" s="13" t="s">
        <v>21</v>
      </c>
      <c r="AY118" s="212" t="s">
        <v>126</v>
      </c>
    </row>
    <row r="119" spans="2:65" s="1" customFormat="1" ht="22.5" customHeight="1">
      <c r="B119" s="167"/>
      <c r="C119" s="168" t="s">
        <v>170</v>
      </c>
      <c r="D119" s="168" t="s">
        <v>128</v>
      </c>
      <c r="E119" s="169" t="s">
        <v>171</v>
      </c>
      <c r="F119" s="170" t="s">
        <v>172</v>
      </c>
      <c r="G119" s="171" t="s">
        <v>157</v>
      </c>
      <c r="H119" s="172">
        <v>1895.28</v>
      </c>
      <c r="I119" s="173"/>
      <c r="J119" s="174">
        <f>ROUND(I119*H119,2)</f>
        <v>0</v>
      </c>
      <c r="K119" s="170" t="s">
        <v>132</v>
      </c>
      <c r="L119" s="36"/>
      <c r="M119" s="175" t="s">
        <v>3</v>
      </c>
      <c r="N119" s="176" t="s">
        <v>43</v>
      </c>
      <c r="O119" s="37"/>
      <c r="P119" s="177">
        <f>O119*H119</f>
        <v>0</v>
      </c>
      <c r="Q119" s="177">
        <v>0</v>
      </c>
      <c r="R119" s="177">
        <f>Q119*H119</f>
        <v>0</v>
      </c>
      <c r="S119" s="177">
        <v>0</v>
      </c>
      <c r="T119" s="178">
        <f>S119*H119</f>
        <v>0</v>
      </c>
      <c r="AR119" s="19" t="s">
        <v>133</v>
      </c>
      <c r="AT119" s="19" t="s">
        <v>128</v>
      </c>
      <c r="AU119" s="19" t="s">
        <v>81</v>
      </c>
      <c r="AY119" s="19" t="s">
        <v>126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9" t="s">
        <v>21</v>
      </c>
      <c r="BK119" s="179">
        <f>ROUND(I119*H119,2)</f>
        <v>0</v>
      </c>
      <c r="BL119" s="19" t="s">
        <v>133</v>
      </c>
      <c r="BM119" s="19" t="s">
        <v>173</v>
      </c>
    </row>
    <row r="120" spans="2:47" s="1" customFormat="1" ht="30" customHeight="1">
      <c r="B120" s="36"/>
      <c r="D120" s="183" t="s">
        <v>135</v>
      </c>
      <c r="F120" s="184" t="s">
        <v>174</v>
      </c>
      <c r="I120" s="182"/>
      <c r="L120" s="36"/>
      <c r="M120" s="65"/>
      <c r="N120" s="37"/>
      <c r="O120" s="37"/>
      <c r="P120" s="37"/>
      <c r="Q120" s="37"/>
      <c r="R120" s="37"/>
      <c r="S120" s="37"/>
      <c r="T120" s="66"/>
      <c r="AT120" s="19" t="s">
        <v>135</v>
      </c>
      <c r="AU120" s="19" t="s">
        <v>81</v>
      </c>
    </row>
    <row r="121" spans="2:51" s="12" customFormat="1" ht="22.5" customHeight="1">
      <c r="B121" s="193"/>
      <c r="D121" s="180" t="s">
        <v>141</v>
      </c>
      <c r="F121" s="195" t="s">
        <v>175</v>
      </c>
      <c r="H121" s="196">
        <v>1895.28</v>
      </c>
      <c r="I121" s="197"/>
      <c r="L121" s="193"/>
      <c r="M121" s="198"/>
      <c r="N121" s="199"/>
      <c r="O121" s="199"/>
      <c r="P121" s="199"/>
      <c r="Q121" s="199"/>
      <c r="R121" s="199"/>
      <c r="S121" s="199"/>
      <c r="T121" s="200"/>
      <c r="AT121" s="201" t="s">
        <v>141</v>
      </c>
      <c r="AU121" s="201" t="s">
        <v>81</v>
      </c>
      <c r="AV121" s="12" t="s">
        <v>81</v>
      </c>
      <c r="AW121" s="12" t="s">
        <v>4</v>
      </c>
      <c r="AX121" s="12" t="s">
        <v>21</v>
      </c>
      <c r="AY121" s="201" t="s">
        <v>126</v>
      </c>
    </row>
    <row r="122" spans="2:65" s="1" customFormat="1" ht="22.5" customHeight="1">
      <c r="B122" s="167"/>
      <c r="C122" s="168" t="s">
        <v>176</v>
      </c>
      <c r="D122" s="168" t="s">
        <v>128</v>
      </c>
      <c r="E122" s="169" t="s">
        <v>177</v>
      </c>
      <c r="F122" s="170" t="s">
        <v>178</v>
      </c>
      <c r="G122" s="171" t="s">
        <v>157</v>
      </c>
      <c r="H122" s="172">
        <v>2334</v>
      </c>
      <c r="I122" s="173"/>
      <c r="J122" s="174">
        <f>ROUND(I122*H122,2)</f>
        <v>0</v>
      </c>
      <c r="K122" s="170" t="s">
        <v>132</v>
      </c>
      <c r="L122" s="36"/>
      <c r="M122" s="175" t="s">
        <v>3</v>
      </c>
      <c r="N122" s="176" t="s">
        <v>43</v>
      </c>
      <c r="O122" s="37"/>
      <c r="P122" s="177">
        <f>O122*H122</f>
        <v>0</v>
      </c>
      <c r="Q122" s="177">
        <v>0</v>
      </c>
      <c r="R122" s="177">
        <f>Q122*H122</f>
        <v>0</v>
      </c>
      <c r="S122" s="177">
        <v>0</v>
      </c>
      <c r="T122" s="178">
        <f>S122*H122</f>
        <v>0</v>
      </c>
      <c r="AR122" s="19" t="s">
        <v>133</v>
      </c>
      <c r="AT122" s="19" t="s">
        <v>128</v>
      </c>
      <c r="AU122" s="19" t="s">
        <v>81</v>
      </c>
      <c r="AY122" s="19" t="s">
        <v>126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9" t="s">
        <v>21</v>
      </c>
      <c r="BK122" s="179">
        <f>ROUND(I122*H122,2)</f>
        <v>0</v>
      </c>
      <c r="BL122" s="19" t="s">
        <v>133</v>
      </c>
      <c r="BM122" s="19" t="s">
        <v>179</v>
      </c>
    </row>
    <row r="123" spans="2:47" s="1" customFormat="1" ht="30" customHeight="1">
      <c r="B123" s="36"/>
      <c r="D123" s="183" t="s">
        <v>135</v>
      </c>
      <c r="F123" s="184" t="s">
        <v>180</v>
      </c>
      <c r="I123" s="182"/>
      <c r="L123" s="36"/>
      <c r="M123" s="65"/>
      <c r="N123" s="37"/>
      <c r="O123" s="37"/>
      <c r="P123" s="37"/>
      <c r="Q123" s="37"/>
      <c r="R123" s="37"/>
      <c r="S123" s="37"/>
      <c r="T123" s="66"/>
      <c r="AT123" s="19" t="s">
        <v>135</v>
      </c>
      <c r="AU123" s="19" t="s">
        <v>81</v>
      </c>
    </row>
    <row r="124" spans="2:51" s="11" customFormat="1" ht="22.5" customHeight="1">
      <c r="B124" s="185"/>
      <c r="D124" s="183" t="s">
        <v>141</v>
      </c>
      <c r="E124" s="186" t="s">
        <v>3</v>
      </c>
      <c r="F124" s="187" t="s">
        <v>181</v>
      </c>
      <c r="H124" s="188" t="s">
        <v>3</v>
      </c>
      <c r="I124" s="189"/>
      <c r="L124" s="185"/>
      <c r="M124" s="190"/>
      <c r="N124" s="191"/>
      <c r="O124" s="191"/>
      <c r="P124" s="191"/>
      <c r="Q124" s="191"/>
      <c r="R124" s="191"/>
      <c r="S124" s="191"/>
      <c r="T124" s="192"/>
      <c r="AT124" s="188" t="s">
        <v>141</v>
      </c>
      <c r="AU124" s="188" t="s">
        <v>81</v>
      </c>
      <c r="AV124" s="11" t="s">
        <v>21</v>
      </c>
      <c r="AW124" s="11" t="s">
        <v>36</v>
      </c>
      <c r="AX124" s="11" t="s">
        <v>72</v>
      </c>
      <c r="AY124" s="188" t="s">
        <v>126</v>
      </c>
    </row>
    <row r="125" spans="2:51" s="11" customFormat="1" ht="22.5" customHeight="1">
      <c r="B125" s="185"/>
      <c r="D125" s="183" t="s">
        <v>141</v>
      </c>
      <c r="E125" s="186" t="s">
        <v>3</v>
      </c>
      <c r="F125" s="187" t="s">
        <v>161</v>
      </c>
      <c r="H125" s="188" t="s">
        <v>3</v>
      </c>
      <c r="I125" s="189"/>
      <c r="L125" s="185"/>
      <c r="M125" s="190"/>
      <c r="N125" s="191"/>
      <c r="O125" s="191"/>
      <c r="P125" s="191"/>
      <c r="Q125" s="191"/>
      <c r="R125" s="191"/>
      <c r="S125" s="191"/>
      <c r="T125" s="192"/>
      <c r="AT125" s="188" t="s">
        <v>141</v>
      </c>
      <c r="AU125" s="188" t="s">
        <v>81</v>
      </c>
      <c r="AV125" s="11" t="s">
        <v>21</v>
      </c>
      <c r="AW125" s="11" t="s">
        <v>36</v>
      </c>
      <c r="AX125" s="11" t="s">
        <v>72</v>
      </c>
      <c r="AY125" s="188" t="s">
        <v>126</v>
      </c>
    </row>
    <row r="126" spans="2:51" s="12" customFormat="1" ht="22.5" customHeight="1">
      <c r="B126" s="193"/>
      <c r="D126" s="180" t="s">
        <v>141</v>
      </c>
      <c r="E126" s="194" t="s">
        <v>3</v>
      </c>
      <c r="F126" s="195" t="s">
        <v>182</v>
      </c>
      <c r="H126" s="196">
        <v>2334</v>
      </c>
      <c r="I126" s="197"/>
      <c r="L126" s="193"/>
      <c r="M126" s="198"/>
      <c r="N126" s="199"/>
      <c r="O126" s="199"/>
      <c r="P126" s="199"/>
      <c r="Q126" s="199"/>
      <c r="R126" s="199"/>
      <c r="S126" s="199"/>
      <c r="T126" s="200"/>
      <c r="AT126" s="201" t="s">
        <v>141</v>
      </c>
      <c r="AU126" s="201" t="s">
        <v>81</v>
      </c>
      <c r="AV126" s="12" t="s">
        <v>81</v>
      </c>
      <c r="AW126" s="12" t="s">
        <v>36</v>
      </c>
      <c r="AX126" s="12" t="s">
        <v>21</v>
      </c>
      <c r="AY126" s="201" t="s">
        <v>126</v>
      </c>
    </row>
    <row r="127" spans="2:65" s="1" customFormat="1" ht="22.5" customHeight="1">
      <c r="B127" s="167"/>
      <c r="C127" s="168" t="s">
        <v>183</v>
      </c>
      <c r="D127" s="168" t="s">
        <v>128</v>
      </c>
      <c r="E127" s="169" t="s">
        <v>184</v>
      </c>
      <c r="F127" s="170" t="s">
        <v>185</v>
      </c>
      <c r="G127" s="171" t="s">
        <v>157</v>
      </c>
      <c r="H127" s="172">
        <v>5150.6</v>
      </c>
      <c r="I127" s="173"/>
      <c r="J127" s="174">
        <f>ROUND(I127*H127,2)</f>
        <v>0</v>
      </c>
      <c r="K127" s="170" t="s">
        <v>132</v>
      </c>
      <c r="L127" s="36"/>
      <c r="M127" s="175" t="s">
        <v>3</v>
      </c>
      <c r="N127" s="176" t="s">
        <v>43</v>
      </c>
      <c r="O127" s="37"/>
      <c r="P127" s="177">
        <f>O127*H127</f>
        <v>0</v>
      </c>
      <c r="Q127" s="177">
        <v>0</v>
      </c>
      <c r="R127" s="177">
        <f>Q127*H127</f>
        <v>0</v>
      </c>
      <c r="S127" s="177">
        <v>0</v>
      </c>
      <c r="T127" s="178">
        <f>S127*H127</f>
        <v>0</v>
      </c>
      <c r="AR127" s="19" t="s">
        <v>133</v>
      </c>
      <c r="AT127" s="19" t="s">
        <v>128</v>
      </c>
      <c r="AU127" s="19" t="s">
        <v>81</v>
      </c>
      <c r="AY127" s="19" t="s">
        <v>126</v>
      </c>
      <c r="BE127" s="179">
        <f>IF(N127="základní",J127,0)</f>
        <v>0</v>
      </c>
      <c r="BF127" s="179">
        <f>IF(N127="snížená",J127,0)</f>
        <v>0</v>
      </c>
      <c r="BG127" s="179">
        <f>IF(N127="zákl. přenesená",J127,0)</f>
        <v>0</v>
      </c>
      <c r="BH127" s="179">
        <f>IF(N127="sníž. přenesená",J127,0)</f>
        <v>0</v>
      </c>
      <c r="BI127" s="179">
        <f>IF(N127="nulová",J127,0)</f>
        <v>0</v>
      </c>
      <c r="BJ127" s="19" t="s">
        <v>21</v>
      </c>
      <c r="BK127" s="179">
        <f>ROUND(I127*H127,2)</f>
        <v>0</v>
      </c>
      <c r="BL127" s="19" t="s">
        <v>133</v>
      </c>
      <c r="BM127" s="19" t="s">
        <v>186</v>
      </c>
    </row>
    <row r="128" spans="2:47" s="1" customFormat="1" ht="42" customHeight="1">
      <c r="B128" s="36"/>
      <c r="D128" s="183" t="s">
        <v>135</v>
      </c>
      <c r="F128" s="184" t="s">
        <v>187</v>
      </c>
      <c r="I128" s="182"/>
      <c r="L128" s="36"/>
      <c r="M128" s="65"/>
      <c r="N128" s="37"/>
      <c r="O128" s="37"/>
      <c r="P128" s="37"/>
      <c r="Q128" s="37"/>
      <c r="R128" s="37"/>
      <c r="S128" s="37"/>
      <c r="T128" s="66"/>
      <c r="AT128" s="19" t="s">
        <v>135</v>
      </c>
      <c r="AU128" s="19" t="s">
        <v>81</v>
      </c>
    </row>
    <row r="129" spans="2:51" s="11" customFormat="1" ht="22.5" customHeight="1">
      <c r="B129" s="185"/>
      <c r="D129" s="183" t="s">
        <v>141</v>
      </c>
      <c r="E129" s="186" t="s">
        <v>3</v>
      </c>
      <c r="F129" s="187" t="s">
        <v>188</v>
      </c>
      <c r="H129" s="188" t="s">
        <v>3</v>
      </c>
      <c r="I129" s="189"/>
      <c r="L129" s="185"/>
      <c r="M129" s="190"/>
      <c r="N129" s="191"/>
      <c r="O129" s="191"/>
      <c r="P129" s="191"/>
      <c r="Q129" s="191"/>
      <c r="R129" s="191"/>
      <c r="S129" s="191"/>
      <c r="T129" s="192"/>
      <c r="AT129" s="188" t="s">
        <v>141</v>
      </c>
      <c r="AU129" s="188" t="s">
        <v>81</v>
      </c>
      <c r="AV129" s="11" t="s">
        <v>21</v>
      </c>
      <c r="AW129" s="11" t="s">
        <v>36</v>
      </c>
      <c r="AX129" s="11" t="s">
        <v>72</v>
      </c>
      <c r="AY129" s="188" t="s">
        <v>126</v>
      </c>
    </row>
    <row r="130" spans="2:51" s="11" customFormat="1" ht="22.5" customHeight="1">
      <c r="B130" s="185"/>
      <c r="D130" s="183" t="s">
        <v>141</v>
      </c>
      <c r="E130" s="186" t="s">
        <v>3</v>
      </c>
      <c r="F130" s="187" t="s">
        <v>161</v>
      </c>
      <c r="H130" s="188" t="s">
        <v>3</v>
      </c>
      <c r="I130" s="189"/>
      <c r="L130" s="185"/>
      <c r="M130" s="190"/>
      <c r="N130" s="191"/>
      <c r="O130" s="191"/>
      <c r="P130" s="191"/>
      <c r="Q130" s="191"/>
      <c r="R130" s="191"/>
      <c r="S130" s="191"/>
      <c r="T130" s="192"/>
      <c r="AT130" s="188" t="s">
        <v>141</v>
      </c>
      <c r="AU130" s="188" t="s">
        <v>81</v>
      </c>
      <c r="AV130" s="11" t="s">
        <v>21</v>
      </c>
      <c r="AW130" s="11" t="s">
        <v>36</v>
      </c>
      <c r="AX130" s="11" t="s">
        <v>72</v>
      </c>
      <c r="AY130" s="188" t="s">
        <v>126</v>
      </c>
    </row>
    <row r="131" spans="2:51" s="12" customFormat="1" ht="22.5" customHeight="1">
      <c r="B131" s="193"/>
      <c r="D131" s="183" t="s">
        <v>141</v>
      </c>
      <c r="E131" s="201" t="s">
        <v>3</v>
      </c>
      <c r="F131" s="202" t="s">
        <v>165</v>
      </c>
      <c r="H131" s="203">
        <v>3500</v>
      </c>
      <c r="I131" s="197"/>
      <c r="L131" s="193"/>
      <c r="M131" s="198"/>
      <c r="N131" s="199"/>
      <c r="O131" s="199"/>
      <c r="P131" s="199"/>
      <c r="Q131" s="199"/>
      <c r="R131" s="199"/>
      <c r="S131" s="199"/>
      <c r="T131" s="200"/>
      <c r="AT131" s="201" t="s">
        <v>141</v>
      </c>
      <c r="AU131" s="201" t="s">
        <v>81</v>
      </c>
      <c r="AV131" s="12" t="s">
        <v>81</v>
      </c>
      <c r="AW131" s="12" t="s">
        <v>36</v>
      </c>
      <c r="AX131" s="12" t="s">
        <v>72</v>
      </c>
      <c r="AY131" s="201" t="s">
        <v>126</v>
      </c>
    </row>
    <row r="132" spans="2:51" s="11" customFormat="1" ht="22.5" customHeight="1">
      <c r="B132" s="185"/>
      <c r="D132" s="183" t="s">
        <v>141</v>
      </c>
      <c r="E132" s="186" t="s">
        <v>3</v>
      </c>
      <c r="F132" s="187" t="s">
        <v>166</v>
      </c>
      <c r="H132" s="188" t="s">
        <v>3</v>
      </c>
      <c r="I132" s="189"/>
      <c r="L132" s="185"/>
      <c r="M132" s="190"/>
      <c r="N132" s="191"/>
      <c r="O132" s="191"/>
      <c r="P132" s="191"/>
      <c r="Q132" s="191"/>
      <c r="R132" s="191"/>
      <c r="S132" s="191"/>
      <c r="T132" s="192"/>
      <c r="AT132" s="188" t="s">
        <v>141</v>
      </c>
      <c r="AU132" s="188" t="s">
        <v>81</v>
      </c>
      <c r="AV132" s="11" t="s">
        <v>21</v>
      </c>
      <c r="AW132" s="11" t="s">
        <v>36</v>
      </c>
      <c r="AX132" s="11" t="s">
        <v>72</v>
      </c>
      <c r="AY132" s="188" t="s">
        <v>126</v>
      </c>
    </row>
    <row r="133" spans="2:51" s="12" customFormat="1" ht="22.5" customHeight="1">
      <c r="B133" s="193"/>
      <c r="D133" s="183" t="s">
        <v>141</v>
      </c>
      <c r="E133" s="201" t="s">
        <v>3</v>
      </c>
      <c r="F133" s="202" t="s">
        <v>167</v>
      </c>
      <c r="H133" s="203">
        <v>667</v>
      </c>
      <c r="I133" s="197"/>
      <c r="L133" s="193"/>
      <c r="M133" s="198"/>
      <c r="N133" s="199"/>
      <c r="O133" s="199"/>
      <c r="P133" s="199"/>
      <c r="Q133" s="199"/>
      <c r="R133" s="199"/>
      <c r="S133" s="199"/>
      <c r="T133" s="200"/>
      <c r="AT133" s="201" t="s">
        <v>141</v>
      </c>
      <c r="AU133" s="201" t="s">
        <v>81</v>
      </c>
      <c r="AV133" s="12" t="s">
        <v>81</v>
      </c>
      <c r="AW133" s="12" t="s">
        <v>36</v>
      </c>
      <c r="AX133" s="12" t="s">
        <v>72</v>
      </c>
      <c r="AY133" s="201" t="s">
        <v>126</v>
      </c>
    </row>
    <row r="134" spans="2:51" s="12" customFormat="1" ht="22.5" customHeight="1">
      <c r="B134" s="193"/>
      <c r="D134" s="183" t="s">
        <v>141</v>
      </c>
      <c r="E134" s="201" t="s">
        <v>3</v>
      </c>
      <c r="F134" s="202" t="s">
        <v>169</v>
      </c>
      <c r="H134" s="203">
        <v>983.6</v>
      </c>
      <c r="I134" s="197"/>
      <c r="L134" s="193"/>
      <c r="M134" s="198"/>
      <c r="N134" s="199"/>
      <c r="O134" s="199"/>
      <c r="P134" s="199"/>
      <c r="Q134" s="199"/>
      <c r="R134" s="199"/>
      <c r="S134" s="199"/>
      <c r="T134" s="200"/>
      <c r="AT134" s="201" t="s">
        <v>141</v>
      </c>
      <c r="AU134" s="201" t="s">
        <v>81</v>
      </c>
      <c r="AV134" s="12" t="s">
        <v>81</v>
      </c>
      <c r="AW134" s="12" t="s">
        <v>36</v>
      </c>
      <c r="AX134" s="12" t="s">
        <v>72</v>
      </c>
      <c r="AY134" s="201" t="s">
        <v>126</v>
      </c>
    </row>
    <row r="135" spans="2:51" s="13" customFormat="1" ht="22.5" customHeight="1">
      <c r="B135" s="204"/>
      <c r="D135" s="180" t="s">
        <v>141</v>
      </c>
      <c r="E135" s="205" t="s">
        <v>3</v>
      </c>
      <c r="F135" s="206" t="s">
        <v>154</v>
      </c>
      <c r="H135" s="207">
        <v>5150.6</v>
      </c>
      <c r="I135" s="208"/>
      <c r="L135" s="204"/>
      <c r="M135" s="209"/>
      <c r="N135" s="210"/>
      <c r="O135" s="210"/>
      <c r="P135" s="210"/>
      <c r="Q135" s="210"/>
      <c r="R135" s="210"/>
      <c r="S135" s="210"/>
      <c r="T135" s="211"/>
      <c r="AT135" s="212" t="s">
        <v>141</v>
      </c>
      <c r="AU135" s="212" t="s">
        <v>81</v>
      </c>
      <c r="AV135" s="13" t="s">
        <v>133</v>
      </c>
      <c r="AW135" s="13" t="s">
        <v>36</v>
      </c>
      <c r="AX135" s="13" t="s">
        <v>21</v>
      </c>
      <c r="AY135" s="212" t="s">
        <v>126</v>
      </c>
    </row>
    <row r="136" spans="2:65" s="1" customFormat="1" ht="31.5" customHeight="1">
      <c r="B136" s="167"/>
      <c r="C136" s="168" t="s">
        <v>189</v>
      </c>
      <c r="D136" s="168" t="s">
        <v>128</v>
      </c>
      <c r="E136" s="169" t="s">
        <v>190</v>
      </c>
      <c r="F136" s="170" t="s">
        <v>191</v>
      </c>
      <c r="G136" s="171" t="s">
        <v>157</v>
      </c>
      <c r="H136" s="172">
        <v>83340</v>
      </c>
      <c r="I136" s="173"/>
      <c r="J136" s="174">
        <f>ROUND(I136*H136,2)</f>
        <v>0</v>
      </c>
      <c r="K136" s="170" t="s">
        <v>132</v>
      </c>
      <c r="L136" s="36"/>
      <c r="M136" s="175" t="s">
        <v>3</v>
      </c>
      <c r="N136" s="176" t="s">
        <v>43</v>
      </c>
      <c r="O136" s="37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AR136" s="19" t="s">
        <v>133</v>
      </c>
      <c r="AT136" s="19" t="s">
        <v>128</v>
      </c>
      <c r="AU136" s="19" t="s">
        <v>81</v>
      </c>
      <c r="AY136" s="19" t="s">
        <v>126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9" t="s">
        <v>21</v>
      </c>
      <c r="BK136" s="179">
        <f>ROUND(I136*H136,2)</f>
        <v>0</v>
      </c>
      <c r="BL136" s="19" t="s">
        <v>133</v>
      </c>
      <c r="BM136" s="19" t="s">
        <v>192</v>
      </c>
    </row>
    <row r="137" spans="2:47" s="1" customFormat="1" ht="42" customHeight="1">
      <c r="B137" s="36"/>
      <c r="D137" s="183" t="s">
        <v>135</v>
      </c>
      <c r="F137" s="184" t="s">
        <v>193</v>
      </c>
      <c r="I137" s="182"/>
      <c r="L137" s="36"/>
      <c r="M137" s="65"/>
      <c r="N137" s="37"/>
      <c r="O137" s="37"/>
      <c r="P137" s="37"/>
      <c r="Q137" s="37"/>
      <c r="R137" s="37"/>
      <c r="S137" s="37"/>
      <c r="T137" s="66"/>
      <c r="AT137" s="19" t="s">
        <v>135</v>
      </c>
      <c r="AU137" s="19" t="s">
        <v>81</v>
      </c>
    </row>
    <row r="138" spans="2:51" s="12" customFormat="1" ht="22.5" customHeight="1">
      <c r="B138" s="193"/>
      <c r="D138" s="180" t="s">
        <v>141</v>
      </c>
      <c r="F138" s="195" t="s">
        <v>194</v>
      </c>
      <c r="H138" s="196">
        <v>83340</v>
      </c>
      <c r="I138" s="197"/>
      <c r="L138" s="193"/>
      <c r="M138" s="198"/>
      <c r="N138" s="199"/>
      <c r="O138" s="199"/>
      <c r="P138" s="199"/>
      <c r="Q138" s="199"/>
      <c r="R138" s="199"/>
      <c r="S138" s="199"/>
      <c r="T138" s="200"/>
      <c r="AT138" s="201" t="s">
        <v>141</v>
      </c>
      <c r="AU138" s="201" t="s">
        <v>81</v>
      </c>
      <c r="AV138" s="12" t="s">
        <v>81</v>
      </c>
      <c r="AW138" s="12" t="s">
        <v>4</v>
      </c>
      <c r="AX138" s="12" t="s">
        <v>21</v>
      </c>
      <c r="AY138" s="201" t="s">
        <v>126</v>
      </c>
    </row>
    <row r="139" spans="2:65" s="1" customFormat="1" ht="22.5" customHeight="1">
      <c r="B139" s="167"/>
      <c r="C139" s="168" t="s">
        <v>195</v>
      </c>
      <c r="D139" s="168" t="s">
        <v>128</v>
      </c>
      <c r="E139" s="169" t="s">
        <v>196</v>
      </c>
      <c r="F139" s="170" t="s">
        <v>197</v>
      </c>
      <c r="G139" s="171" t="s">
        <v>157</v>
      </c>
      <c r="H139" s="172">
        <v>1167</v>
      </c>
      <c r="I139" s="173"/>
      <c r="J139" s="174">
        <f>ROUND(I139*H139,2)</f>
        <v>0</v>
      </c>
      <c r="K139" s="170" t="s">
        <v>132</v>
      </c>
      <c r="L139" s="36"/>
      <c r="M139" s="175" t="s">
        <v>3</v>
      </c>
      <c r="N139" s="176" t="s">
        <v>43</v>
      </c>
      <c r="O139" s="37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AR139" s="19" t="s">
        <v>133</v>
      </c>
      <c r="AT139" s="19" t="s">
        <v>128</v>
      </c>
      <c r="AU139" s="19" t="s">
        <v>81</v>
      </c>
      <c r="AY139" s="19" t="s">
        <v>126</v>
      </c>
      <c r="BE139" s="179">
        <f>IF(N139="základní",J139,0)</f>
        <v>0</v>
      </c>
      <c r="BF139" s="179">
        <f>IF(N139="snížená",J139,0)</f>
        <v>0</v>
      </c>
      <c r="BG139" s="179">
        <f>IF(N139="zákl. přenesená",J139,0)</f>
        <v>0</v>
      </c>
      <c r="BH139" s="179">
        <f>IF(N139="sníž. přenesená",J139,0)</f>
        <v>0</v>
      </c>
      <c r="BI139" s="179">
        <f>IF(N139="nulová",J139,0)</f>
        <v>0</v>
      </c>
      <c r="BJ139" s="19" t="s">
        <v>21</v>
      </c>
      <c r="BK139" s="179">
        <f>ROUND(I139*H139,2)</f>
        <v>0</v>
      </c>
      <c r="BL139" s="19" t="s">
        <v>133</v>
      </c>
      <c r="BM139" s="19" t="s">
        <v>198</v>
      </c>
    </row>
    <row r="140" spans="2:47" s="1" customFormat="1" ht="30" customHeight="1">
      <c r="B140" s="36"/>
      <c r="D140" s="183" t="s">
        <v>135</v>
      </c>
      <c r="F140" s="184" t="s">
        <v>199</v>
      </c>
      <c r="I140" s="182"/>
      <c r="L140" s="36"/>
      <c r="M140" s="65"/>
      <c r="N140" s="37"/>
      <c r="O140" s="37"/>
      <c r="P140" s="37"/>
      <c r="Q140" s="37"/>
      <c r="R140" s="37"/>
      <c r="S140" s="37"/>
      <c r="T140" s="66"/>
      <c r="AT140" s="19" t="s">
        <v>135</v>
      </c>
      <c r="AU140" s="19" t="s">
        <v>81</v>
      </c>
    </row>
    <row r="141" spans="2:51" s="11" customFormat="1" ht="22.5" customHeight="1">
      <c r="B141" s="185"/>
      <c r="D141" s="183" t="s">
        <v>141</v>
      </c>
      <c r="E141" s="186" t="s">
        <v>3</v>
      </c>
      <c r="F141" s="187" t="s">
        <v>200</v>
      </c>
      <c r="H141" s="188" t="s">
        <v>3</v>
      </c>
      <c r="I141" s="189"/>
      <c r="L141" s="185"/>
      <c r="M141" s="190"/>
      <c r="N141" s="191"/>
      <c r="O141" s="191"/>
      <c r="P141" s="191"/>
      <c r="Q141" s="191"/>
      <c r="R141" s="191"/>
      <c r="S141" s="191"/>
      <c r="T141" s="192"/>
      <c r="AT141" s="188" t="s">
        <v>141</v>
      </c>
      <c r="AU141" s="188" t="s">
        <v>81</v>
      </c>
      <c r="AV141" s="11" t="s">
        <v>21</v>
      </c>
      <c r="AW141" s="11" t="s">
        <v>36</v>
      </c>
      <c r="AX141" s="11" t="s">
        <v>72</v>
      </c>
      <c r="AY141" s="188" t="s">
        <v>126</v>
      </c>
    </row>
    <row r="142" spans="2:51" s="11" customFormat="1" ht="22.5" customHeight="1">
      <c r="B142" s="185"/>
      <c r="D142" s="183" t="s">
        <v>141</v>
      </c>
      <c r="E142" s="186" t="s">
        <v>3</v>
      </c>
      <c r="F142" s="187" t="s">
        <v>161</v>
      </c>
      <c r="H142" s="188" t="s">
        <v>3</v>
      </c>
      <c r="I142" s="189"/>
      <c r="L142" s="185"/>
      <c r="M142" s="190"/>
      <c r="N142" s="191"/>
      <c r="O142" s="191"/>
      <c r="P142" s="191"/>
      <c r="Q142" s="191"/>
      <c r="R142" s="191"/>
      <c r="S142" s="191"/>
      <c r="T142" s="192"/>
      <c r="AT142" s="188" t="s">
        <v>141</v>
      </c>
      <c r="AU142" s="188" t="s">
        <v>81</v>
      </c>
      <c r="AV142" s="11" t="s">
        <v>21</v>
      </c>
      <c r="AW142" s="11" t="s">
        <v>36</v>
      </c>
      <c r="AX142" s="11" t="s">
        <v>72</v>
      </c>
      <c r="AY142" s="188" t="s">
        <v>126</v>
      </c>
    </row>
    <row r="143" spans="2:51" s="12" customFormat="1" ht="22.5" customHeight="1">
      <c r="B143" s="193"/>
      <c r="D143" s="180" t="s">
        <v>141</v>
      </c>
      <c r="E143" s="194" t="s">
        <v>3</v>
      </c>
      <c r="F143" s="195" t="s">
        <v>162</v>
      </c>
      <c r="H143" s="196">
        <v>1167</v>
      </c>
      <c r="I143" s="197"/>
      <c r="L143" s="193"/>
      <c r="M143" s="198"/>
      <c r="N143" s="199"/>
      <c r="O143" s="199"/>
      <c r="P143" s="199"/>
      <c r="Q143" s="199"/>
      <c r="R143" s="199"/>
      <c r="S143" s="199"/>
      <c r="T143" s="200"/>
      <c r="AT143" s="201" t="s">
        <v>141</v>
      </c>
      <c r="AU143" s="201" t="s">
        <v>81</v>
      </c>
      <c r="AV143" s="12" t="s">
        <v>81</v>
      </c>
      <c r="AW143" s="12" t="s">
        <v>36</v>
      </c>
      <c r="AX143" s="12" t="s">
        <v>21</v>
      </c>
      <c r="AY143" s="201" t="s">
        <v>126</v>
      </c>
    </row>
    <row r="144" spans="2:65" s="1" customFormat="1" ht="22.5" customHeight="1">
      <c r="B144" s="167"/>
      <c r="C144" s="168" t="s">
        <v>26</v>
      </c>
      <c r="D144" s="168" t="s">
        <v>128</v>
      </c>
      <c r="E144" s="169" t="s">
        <v>201</v>
      </c>
      <c r="F144" s="170" t="s">
        <v>202</v>
      </c>
      <c r="G144" s="171" t="s">
        <v>157</v>
      </c>
      <c r="H144" s="172">
        <v>5152.6</v>
      </c>
      <c r="I144" s="173"/>
      <c r="J144" s="174">
        <f>ROUND(I144*H144,2)</f>
        <v>0</v>
      </c>
      <c r="K144" s="170" t="s">
        <v>132</v>
      </c>
      <c r="L144" s="36"/>
      <c r="M144" s="175" t="s">
        <v>3</v>
      </c>
      <c r="N144" s="176" t="s">
        <v>43</v>
      </c>
      <c r="O144" s="37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AR144" s="19" t="s">
        <v>133</v>
      </c>
      <c r="AT144" s="19" t="s">
        <v>128</v>
      </c>
      <c r="AU144" s="19" t="s">
        <v>81</v>
      </c>
      <c r="AY144" s="19" t="s">
        <v>126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9" t="s">
        <v>21</v>
      </c>
      <c r="BK144" s="179">
        <f>ROUND(I144*H144,2)</f>
        <v>0</v>
      </c>
      <c r="BL144" s="19" t="s">
        <v>133</v>
      </c>
      <c r="BM144" s="19" t="s">
        <v>203</v>
      </c>
    </row>
    <row r="145" spans="2:47" s="1" customFormat="1" ht="22.5" customHeight="1">
      <c r="B145" s="36"/>
      <c r="D145" s="183" t="s">
        <v>135</v>
      </c>
      <c r="F145" s="184" t="s">
        <v>202</v>
      </c>
      <c r="I145" s="182"/>
      <c r="L145" s="36"/>
      <c r="M145" s="65"/>
      <c r="N145" s="37"/>
      <c r="O145" s="37"/>
      <c r="P145" s="37"/>
      <c r="Q145" s="37"/>
      <c r="R145" s="37"/>
      <c r="S145" s="37"/>
      <c r="T145" s="66"/>
      <c r="AT145" s="19" t="s">
        <v>135</v>
      </c>
      <c r="AU145" s="19" t="s">
        <v>81</v>
      </c>
    </row>
    <row r="146" spans="2:51" s="11" customFormat="1" ht="22.5" customHeight="1">
      <c r="B146" s="185"/>
      <c r="D146" s="183" t="s">
        <v>141</v>
      </c>
      <c r="E146" s="186" t="s">
        <v>3</v>
      </c>
      <c r="F146" s="187" t="s">
        <v>188</v>
      </c>
      <c r="H146" s="188" t="s">
        <v>3</v>
      </c>
      <c r="I146" s="189"/>
      <c r="L146" s="185"/>
      <c r="M146" s="190"/>
      <c r="N146" s="191"/>
      <c r="O146" s="191"/>
      <c r="P146" s="191"/>
      <c r="Q146" s="191"/>
      <c r="R146" s="191"/>
      <c r="S146" s="191"/>
      <c r="T146" s="192"/>
      <c r="AT146" s="188" t="s">
        <v>141</v>
      </c>
      <c r="AU146" s="188" t="s">
        <v>81</v>
      </c>
      <c r="AV146" s="11" t="s">
        <v>21</v>
      </c>
      <c r="AW146" s="11" t="s">
        <v>36</v>
      </c>
      <c r="AX146" s="11" t="s">
        <v>72</v>
      </c>
      <c r="AY146" s="188" t="s">
        <v>126</v>
      </c>
    </row>
    <row r="147" spans="2:51" s="11" customFormat="1" ht="22.5" customHeight="1">
      <c r="B147" s="185"/>
      <c r="D147" s="183" t="s">
        <v>141</v>
      </c>
      <c r="E147" s="186" t="s">
        <v>3</v>
      </c>
      <c r="F147" s="187" t="s">
        <v>161</v>
      </c>
      <c r="H147" s="188" t="s">
        <v>3</v>
      </c>
      <c r="I147" s="189"/>
      <c r="L147" s="185"/>
      <c r="M147" s="190"/>
      <c r="N147" s="191"/>
      <c r="O147" s="191"/>
      <c r="P147" s="191"/>
      <c r="Q147" s="191"/>
      <c r="R147" s="191"/>
      <c r="S147" s="191"/>
      <c r="T147" s="192"/>
      <c r="AT147" s="188" t="s">
        <v>141</v>
      </c>
      <c r="AU147" s="188" t="s">
        <v>81</v>
      </c>
      <c r="AV147" s="11" t="s">
        <v>21</v>
      </c>
      <c r="AW147" s="11" t="s">
        <v>36</v>
      </c>
      <c r="AX147" s="11" t="s">
        <v>72</v>
      </c>
      <c r="AY147" s="188" t="s">
        <v>126</v>
      </c>
    </row>
    <row r="148" spans="2:51" s="12" customFormat="1" ht="22.5" customHeight="1">
      <c r="B148" s="193"/>
      <c r="D148" s="183" t="s">
        <v>141</v>
      </c>
      <c r="E148" s="201" t="s">
        <v>3</v>
      </c>
      <c r="F148" s="202" t="s">
        <v>165</v>
      </c>
      <c r="H148" s="203">
        <v>3500</v>
      </c>
      <c r="I148" s="197"/>
      <c r="L148" s="193"/>
      <c r="M148" s="198"/>
      <c r="N148" s="199"/>
      <c r="O148" s="199"/>
      <c r="P148" s="199"/>
      <c r="Q148" s="199"/>
      <c r="R148" s="199"/>
      <c r="S148" s="199"/>
      <c r="T148" s="200"/>
      <c r="AT148" s="201" t="s">
        <v>141</v>
      </c>
      <c r="AU148" s="201" t="s">
        <v>81</v>
      </c>
      <c r="AV148" s="12" t="s">
        <v>81</v>
      </c>
      <c r="AW148" s="12" t="s">
        <v>36</v>
      </c>
      <c r="AX148" s="12" t="s">
        <v>72</v>
      </c>
      <c r="AY148" s="201" t="s">
        <v>126</v>
      </c>
    </row>
    <row r="149" spans="2:51" s="11" customFormat="1" ht="22.5" customHeight="1">
      <c r="B149" s="185"/>
      <c r="D149" s="183" t="s">
        <v>141</v>
      </c>
      <c r="E149" s="186" t="s">
        <v>3</v>
      </c>
      <c r="F149" s="187" t="s">
        <v>204</v>
      </c>
      <c r="H149" s="188" t="s">
        <v>3</v>
      </c>
      <c r="I149" s="189"/>
      <c r="L149" s="185"/>
      <c r="M149" s="190"/>
      <c r="N149" s="191"/>
      <c r="O149" s="191"/>
      <c r="P149" s="191"/>
      <c r="Q149" s="191"/>
      <c r="R149" s="191"/>
      <c r="S149" s="191"/>
      <c r="T149" s="192"/>
      <c r="AT149" s="188" t="s">
        <v>141</v>
      </c>
      <c r="AU149" s="188" t="s">
        <v>81</v>
      </c>
      <c r="AV149" s="11" t="s">
        <v>21</v>
      </c>
      <c r="AW149" s="11" t="s">
        <v>36</v>
      </c>
      <c r="AX149" s="11" t="s">
        <v>72</v>
      </c>
      <c r="AY149" s="188" t="s">
        <v>126</v>
      </c>
    </row>
    <row r="150" spans="2:51" s="12" customFormat="1" ht="22.5" customHeight="1">
      <c r="B150" s="193"/>
      <c r="D150" s="183" t="s">
        <v>141</v>
      </c>
      <c r="E150" s="201" t="s">
        <v>3</v>
      </c>
      <c r="F150" s="202" t="s">
        <v>81</v>
      </c>
      <c r="H150" s="203">
        <v>2</v>
      </c>
      <c r="I150" s="197"/>
      <c r="L150" s="193"/>
      <c r="M150" s="198"/>
      <c r="N150" s="199"/>
      <c r="O150" s="199"/>
      <c r="P150" s="199"/>
      <c r="Q150" s="199"/>
      <c r="R150" s="199"/>
      <c r="S150" s="199"/>
      <c r="T150" s="200"/>
      <c r="AT150" s="201" t="s">
        <v>141</v>
      </c>
      <c r="AU150" s="201" t="s">
        <v>81</v>
      </c>
      <c r="AV150" s="12" t="s">
        <v>81</v>
      </c>
      <c r="AW150" s="12" t="s">
        <v>36</v>
      </c>
      <c r="AX150" s="12" t="s">
        <v>72</v>
      </c>
      <c r="AY150" s="201" t="s">
        <v>126</v>
      </c>
    </row>
    <row r="151" spans="2:51" s="11" customFormat="1" ht="22.5" customHeight="1">
      <c r="B151" s="185"/>
      <c r="D151" s="183" t="s">
        <v>141</v>
      </c>
      <c r="E151" s="186" t="s">
        <v>3</v>
      </c>
      <c r="F151" s="187" t="s">
        <v>166</v>
      </c>
      <c r="H151" s="188" t="s">
        <v>3</v>
      </c>
      <c r="I151" s="189"/>
      <c r="L151" s="185"/>
      <c r="M151" s="190"/>
      <c r="N151" s="191"/>
      <c r="O151" s="191"/>
      <c r="P151" s="191"/>
      <c r="Q151" s="191"/>
      <c r="R151" s="191"/>
      <c r="S151" s="191"/>
      <c r="T151" s="192"/>
      <c r="AT151" s="188" t="s">
        <v>141</v>
      </c>
      <c r="AU151" s="188" t="s">
        <v>81</v>
      </c>
      <c r="AV151" s="11" t="s">
        <v>21</v>
      </c>
      <c r="AW151" s="11" t="s">
        <v>36</v>
      </c>
      <c r="AX151" s="11" t="s">
        <v>72</v>
      </c>
      <c r="AY151" s="188" t="s">
        <v>126</v>
      </c>
    </row>
    <row r="152" spans="2:51" s="12" customFormat="1" ht="22.5" customHeight="1">
      <c r="B152" s="193"/>
      <c r="D152" s="183" t="s">
        <v>141</v>
      </c>
      <c r="E152" s="201" t="s">
        <v>3</v>
      </c>
      <c r="F152" s="202" t="s">
        <v>167</v>
      </c>
      <c r="H152" s="203">
        <v>667</v>
      </c>
      <c r="I152" s="197"/>
      <c r="L152" s="193"/>
      <c r="M152" s="198"/>
      <c r="N152" s="199"/>
      <c r="O152" s="199"/>
      <c r="P152" s="199"/>
      <c r="Q152" s="199"/>
      <c r="R152" s="199"/>
      <c r="S152" s="199"/>
      <c r="T152" s="200"/>
      <c r="AT152" s="201" t="s">
        <v>141</v>
      </c>
      <c r="AU152" s="201" t="s">
        <v>81</v>
      </c>
      <c r="AV152" s="12" t="s">
        <v>81</v>
      </c>
      <c r="AW152" s="12" t="s">
        <v>36</v>
      </c>
      <c r="AX152" s="12" t="s">
        <v>72</v>
      </c>
      <c r="AY152" s="201" t="s">
        <v>126</v>
      </c>
    </row>
    <row r="153" spans="2:51" s="12" customFormat="1" ht="22.5" customHeight="1">
      <c r="B153" s="193"/>
      <c r="D153" s="183" t="s">
        <v>141</v>
      </c>
      <c r="E153" s="201" t="s">
        <v>3</v>
      </c>
      <c r="F153" s="202" t="s">
        <v>169</v>
      </c>
      <c r="H153" s="203">
        <v>983.6</v>
      </c>
      <c r="I153" s="197"/>
      <c r="L153" s="193"/>
      <c r="M153" s="198"/>
      <c r="N153" s="199"/>
      <c r="O153" s="199"/>
      <c r="P153" s="199"/>
      <c r="Q153" s="199"/>
      <c r="R153" s="199"/>
      <c r="S153" s="199"/>
      <c r="T153" s="200"/>
      <c r="AT153" s="201" t="s">
        <v>141</v>
      </c>
      <c r="AU153" s="201" t="s">
        <v>81</v>
      </c>
      <c r="AV153" s="12" t="s">
        <v>81</v>
      </c>
      <c r="AW153" s="12" t="s">
        <v>36</v>
      </c>
      <c r="AX153" s="12" t="s">
        <v>72</v>
      </c>
      <c r="AY153" s="201" t="s">
        <v>126</v>
      </c>
    </row>
    <row r="154" spans="2:51" s="13" customFormat="1" ht="22.5" customHeight="1">
      <c r="B154" s="204"/>
      <c r="D154" s="180" t="s">
        <v>141</v>
      </c>
      <c r="E154" s="205" t="s">
        <v>3</v>
      </c>
      <c r="F154" s="206" t="s">
        <v>154</v>
      </c>
      <c r="H154" s="207">
        <v>5152.6</v>
      </c>
      <c r="I154" s="208"/>
      <c r="L154" s="204"/>
      <c r="M154" s="209"/>
      <c r="N154" s="210"/>
      <c r="O154" s="210"/>
      <c r="P154" s="210"/>
      <c r="Q154" s="210"/>
      <c r="R154" s="210"/>
      <c r="S154" s="210"/>
      <c r="T154" s="211"/>
      <c r="AT154" s="212" t="s">
        <v>141</v>
      </c>
      <c r="AU154" s="212" t="s">
        <v>81</v>
      </c>
      <c r="AV154" s="13" t="s">
        <v>133</v>
      </c>
      <c r="AW154" s="13" t="s">
        <v>36</v>
      </c>
      <c r="AX154" s="13" t="s">
        <v>21</v>
      </c>
      <c r="AY154" s="212" t="s">
        <v>126</v>
      </c>
    </row>
    <row r="155" spans="2:65" s="1" customFormat="1" ht="22.5" customHeight="1">
      <c r="B155" s="167"/>
      <c r="C155" s="168" t="s">
        <v>205</v>
      </c>
      <c r="D155" s="168" t="s">
        <v>128</v>
      </c>
      <c r="E155" s="169" t="s">
        <v>206</v>
      </c>
      <c r="F155" s="170" t="s">
        <v>207</v>
      </c>
      <c r="G155" s="171" t="s">
        <v>208</v>
      </c>
      <c r="H155" s="172">
        <v>9274.68</v>
      </c>
      <c r="I155" s="173"/>
      <c r="J155" s="174">
        <f>ROUND(I155*H155,2)</f>
        <v>0</v>
      </c>
      <c r="K155" s="170" t="s">
        <v>132</v>
      </c>
      <c r="L155" s="36"/>
      <c r="M155" s="175" t="s">
        <v>3</v>
      </c>
      <c r="N155" s="176" t="s">
        <v>43</v>
      </c>
      <c r="O155" s="37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AR155" s="19" t="s">
        <v>133</v>
      </c>
      <c r="AT155" s="19" t="s">
        <v>128</v>
      </c>
      <c r="AU155" s="19" t="s">
        <v>81</v>
      </c>
      <c r="AY155" s="19" t="s">
        <v>126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9" t="s">
        <v>21</v>
      </c>
      <c r="BK155" s="179">
        <f>ROUND(I155*H155,2)</f>
        <v>0</v>
      </c>
      <c r="BL155" s="19" t="s">
        <v>133</v>
      </c>
      <c r="BM155" s="19" t="s">
        <v>209</v>
      </c>
    </row>
    <row r="156" spans="2:47" s="1" customFormat="1" ht="22.5" customHeight="1">
      <c r="B156" s="36"/>
      <c r="D156" s="183" t="s">
        <v>135</v>
      </c>
      <c r="F156" s="184" t="s">
        <v>210</v>
      </c>
      <c r="I156" s="182"/>
      <c r="L156" s="36"/>
      <c r="M156" s="65"/>
      <c r="N156" s="37"/>
      <c r="O156" s="37"/>
      <c r="P156" s="37"/>
      <c r="Q156" s="37"/>
      <c r="R156" s="37"/>
      <c r="S156" s="37"/>
      <c r="T156" s="66"/>
      <c r="AT156" s="19" t="s">
        <v>135</v>
      </c>
      <c r="AU156" s="19" t="s">
        <v>81</v>
      </c>
    </row>
    <row r="157" spans="2:51" s="12" customFormat="1" ht="22.5" customHeight="1">
      <c r="B157" s="193"/>
      <c r="D157" s="183" t="s">
        <v>141</v>
      </c>
      <c r="E157" s="201" t="s">
        <v>3</v>
      </c>
      <c r="F157" s="202" t="s">
        <v>211</v>
      </c>
      <c r="H157" s="203">
        <v>5152.6</v>
      </c>
      <c r="I157" s="197"/>
      <c r="L157" s="193"/>
      <c r="M157" s="198"/>
      <c r="N157" s="199"/>
      <c r="O157" s="199"/>
      <c r="P157" s="199"/>
      <c r="Q157" s="199"/>
      <c r="R157" s="199"/>
      <c r="S157" s="199"/>
      <c r="T157" s="200"/>
      <c r="AT157" s="201" t="s">
        <v>141</v>
      </c>
      <c r="AU157" s="201" t="s">
        <v>81</v>
      </c>
      <c r="AV157" s="12" t="s">
        <v>81</v>
      </c>
      <c r="AW157" s="12" t="s">
        <v>36</v>
      </c>
      <c r="AX157" s="12" t="s">
        <v>21</v>
      </c>
      <c r="AY157" s="201" t="s">
        <v>126</v>
      </c>
    </row>
    <row r="158" spans="2:51" s="12" customFormat="1" ht="22.5" customHeight="1">
      <c r="B158" s="193"/>
      <c r="D158" s="180" t="s">
        <v>141</v>
      </c>
      <c r="F158" s="195" t="s">
        <v>212</v>
      </c>
      <c r="H158" s="196">
        <v>9274.68</v>
      </c>
      <c r="I158" s="197"/>
      <c r="L158" s="193"/>
      <c r="M158" s="198"/>
      <c r="N158" s="199"/>
      <c r="O158" s="199"/>
      <c r="P158" s="199"/>
      <c r="Q158" s="199"/>
      <c r="R158" s="199"/>
      <c r="S158" s="199"/>
      <c r="T158" s="200"/>
      <c r="AT158" s="201" t="s">
        <v>141</v>
      </c>
      <c r="AU158" s="201" t="s">
        <v>81</v>
      </c>
      <c r="AV158" s="12" t="s">
        <v>81</v>
      </c>
      <c r="AW158" s="12" t="s">
        <v>4</v>
      </c>
      <c r="AX158" s="12" t="s">
        <v>21</v>
      </c>
      <c r="AY158" s="201" t="s">
        <v>126</v>
      </c>
    </row>
    <row r="159" spans="2:65" s="1" customFormat="1" ht="22.5" customHeight="1">
      <c r="B159" s="167"/>
      <c r="C159" s="168" t="s">
        <v>213</v>
      </c>
      <c r="D159" s="168" t="s">
        <v>128</v>
      </c>
      <c r="E159" s="169" t="s">
        <v>214</v>
      </c>
      <c r="F159" s="170" t="s">
        <v>215</v>
      </c>
      <c r="G159" s="171" t="s">
        <v>157</v>
      </c>
      <c r="H159" s="172">
        <v>2738</v>
      </c>
      <c r="I159" s="173"/>
      <c r="J159" s="174">
        <f>ROUND(I159*H159,2)</f>
        <v>0</v>
      </c>
      <c r="K159" s="170" t="s">
        <v>132</v>
      </c>
      <c r="L159" s="36"/>
      <c r="M159" s="175" t="s">
        <v>3</v>
      </c>
      <c r="N159" s="176" t="s">
        <v>43</v>
      </c>
      <c r="O159" s="37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AR159" s="19" t="s">
        <v>133</v>
      </c>
      <c r="AT159" s="19" t="s">
        <v>128</v>
      </c>
      <c r="AU159" s="19" t="s">
        <v>81</v>
      </c>
      <c r="AY159" s="19" t="s">
        <v>126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9" t="s">
        <v>21</v>
      </c>
      <c r="BK159" s="179">
        <f>ROUND(I159*H159,2)</f>
        <v>0</v>
      </c>
      <c r="BL159" s="19" t="s">
        <v>133</v>
      </c>
      <c r="BM159" s="19" t="s">
        <v>216</v>
      </c>
    </row>
    <row r="160" spans="2:47" s="1" customFormat="1" ht="30" customHeight="1">
      <c r="B160" s="36"/>
      <c r="D160" s="183" t="s">
        <v>135</v>
      </c>
      <c r="F160" s="184" t="s">
        <v>217</v>
      </c>
      <c r="I160" s="182"/>
      <c r="L160" s="36"/>
      <c r="M160" s="65"/>
      <c r="N160" s="37"/>
      <c r="O160" s="37"/>
      <c r="P160" s="37"/>
      <c r="Q160" s="37"/>
      <c r="R160" s="37"/>
      <c r="S160" s="37"/>
      <c r="T160" s="66"/>
      <c r="AT160" s="19" t="s">
        <v>135</v>
      </c>
      <c r="AU160" s="19" t="s">
        <v>81</v>
      </c>
    </row>
    <row r="161" spans="2:51" s="11" customFormat="1" ht="22.5" customHeight="1">
      <c r="B161" s="185"/>
      <c r="D161" s="183" t="s">
        <v>141</v>
      </c>
      <c r="E161" s="186" t="s">
        <v>3</v>
      </c>
      <c r="F161" s="187" t="s">
        <v>218</v>
      </c>
      <c r="H161" s="188" t="s">
        <v>3</v>
      </c>
      <c r="I161" s="189"/>
      <c r="L161" s="185"/>
      <c r="M161" s="190"/>
      <c r="N161" s="191"/>
      <c r="O161" s="191"/>
      <c r="P161" s="191"/>
      <c r="Q161" s="191"/>
      <c r="R161" s="191"/>
      <c r="S161" s="191"/>
      <c r="T161" s="192"/>
      <c r="AT161" s="188" t="s">
        <v>141</v>
      </c>
      <c r="AU161" s="188" t="s">
        <v>81</v>
      </c>
      <c r="AV161" s="11" t="s">
        <v>21</v>
      </c>
      <c r="AW161" s="11" t="s">
        <v>36</v>
      </c>
      <c r="AX161" s="11" t="s">
        <v>72</v>
      </c>
      <c r="AY161" s="188" t="s">
        <v>126</v>
      </c>
    </row>
    <row r="162" spans="2:51" s="11" customFormat="1" ht="22.5" customHeight="1">
      <c r="B162" s="185"/>
      <c r="D162" s="183" t="s">
        <v>141</v>
      </c>
      <c r="E162" s="186" t="s">
        <v>3</v>
      </c>
      <c r="F162" s="187" t="s">
        <v>219</v>
      </c>
      <c r="H162" s="188" t="s">
        <v>3</v>
      </c>
      <c r="I162" s="189"/>
      <c r="L162" s="185"/>
      <c r="M162" s="190"/>
      <c r="N162" s="191"/>
      <c r="O162" s="191"/>
      <c r="P162" s="191"/>
      <c r="Q162" s="191"/>
      <c r="R162" s="191"/>
      <c r="S162" s="191"/>
      <c r="T162" s="192"/>
      <c r="AT162" s="188" t="s">
        <v>141</v>
      </c>
      <c r="AU162" s="188" t="s">
        <v>81</v>
      </c>
      <c r="AV162" s="11" t="s">
        <v>21</v>
      </c>
      <c r="AW162" s="11" t="s">
        <v>36</v>
      </c>
      <c r="AX162" s="11" t="s">
        <v>72</v>
      </c>
      <c r="AY162" s="188" t="s">
        <v>126</v>
      </c>
    </row>
    <row r="163" spans="2:51" s="12" customFormat="1" ht="22.5" customHeight="1">
      <c r="B163" s="193"/>
      <c r="D163" s="183" t="s">
        <v>141</v>
      </c>
      <c r="E163" s="201" t="s">
        <v>3</v>
      </c>
      <c r="F163" s="202" t="s">
        <v>162</v>
      </c>
      <c r="H163" s="203">
        <v>1167</v>
      </c>
      <c r="I163" s="197"/>
      <c r="L163" s="193"/>
      <c r="M163" s="198"/>
      <c r="N163" s="199"/>
      <c r="O163" s="199"/>
      <c r="P163" s="199"/>
      <c r="Q163" s="199"/>
      <c r="R163" s="199"/>
      <c r="S163" s="199"/>
      <c r="T163" s="200"/>
      <c r="AT163" s="201" t="s">
        <v>141</v>
      </c>
      <c r="AU163" s="201" t="s">
        <v>81</v>
      </c>
      <c r="AV163" s="12" t="s">
        <v>81</v>
      </c>
      <c r="AW163" s="12" t="s">
        <v>36</v>
      </c>
      <c r="AX163" s="12" t="s">
        <v>72</v>
      </c>
      <c r="AY163" s="201" t="s">
        <v>126</v>
      </c>
    </row>
    <row r="164" spans="2:51" s="11" customFormat="1" ht="22.5" customHeight="1">
      <c r="B164" s="185"/>
      <c r="D164" s="183" t="s">
        <v>141</v>
      </c>
      <c r="E164" s="186" t="s">
        <v>3</v>
      </c>
      <c r="F164" s="187" t="s">
        <v>220</v>
      </c>
      <c r="H164" s="188" t="s">
        <v>3</v>
      </c>
      <c r="I164" s="189"/>
      <c r="L164" s="185"/>
      <c r="M164" s="190"/>
      <c r="N164" s="191"/>
      <c r="O164" s="191"/>
      <c r="P164" s="191"/>
      <c r="Q164" s="191"/>
      <c r="R164" s="191"/>
      <c r="S164" s="191"/>
      <c r="T164" s="192"/>
      <c r="AT164" s="188" t="s">
        <v>141</v>
      </c>
      <c r="AU164" s="188" t="s">
        <v>81</v>
      </c>
      <c r="AV164" s="11" t="s">
        <v>21</v>
      </c>
      <c r="AW164" s="11" t="s">
        <v>36</v>
      </c>
      <c r="AX164" s="11" t="s">
        <v>72</v>
      </c>
      <c r="AY164" s="188" t="s">
        <v>126</v>
      </c>
    </row>
    <row r="165" spans="2:51" s="11" customFormat="1" ht="22.5" customHeight="1">
      <c r="B165" s="185"/>
      <c r="D165" s="183" t="s">
        <v>141</v>
      </c>
      <c r="E165" s="186" t="s">
        <v>3</v>
      </c>
      <c r="F165" s="187" t="s">
        <v>221</v>
      </c>
      <c r="H165" s="188" t="s">
        <v>3</v>
      </c>
      <c r="I165" s="189"/>
      <c r="L165" s="185"/>
      <c r="M165" s="190"/>
      <c r="N165" s="191"/>
      <c r="O165" s="191"/>
      <c r="P165" s="191"/>
      <c r="Q165" s="191"/>
      <c r="R165" s="191"/>
      <c r="S165" s="191"/>
      <c r="T165" s="192"/>
      <c r="AT165" s="188" t="s">
        <v>141</v>
      </c>
      <c r="AU165" s="188" t="s">
        <v>81</v>
      </c>
      <c r="AV165" s="11" t="s">
        <v>21</v>
      </c>
      <c r="AW165" s="11" t="s">
        <v>36</v>
      </c>
      <c r="AX165" s="11" t="s">
        <v>72</v>
      </c>
      <c r="AY165" s="188" t="s">
        <v>126</v>
      </c>
    </row>
    <row r="166" spans="2:51" s="12" customFormat="1" ht="22.5" customHeight="1">
      <c r="B166" s="193"/>
      <c r="D166" s="183" t="s">
        <v>141</v>
      </c>
      <c r="E166" s="201" t="s">
        <v>3</v>
      </c>
      <c r="F166" s="202" t="s">
        <v>222</v>
      </c>
      <c r="H166" s="203">
        <v>904</v>
      </c>
      <c r="I166" s="197"/>
      <c r="L166" s="193"/>
      <c r="M166" s="198"/>
      <c r="N166" s="199"/>
      <c r="O166" s="199"/>
      <c r="P166" s="199"/>
      <c r="Q166" s="199"/>
      <c r="R166" s="199"/>
      <c r="S166" s="199"/>
      <c r="T166" s="200"/>
      <c r="AT166" s="201" t="s">
        <v>141</v>
      </c>
      <c r="AU166" s="201" t="s">
        <v>81</v>
      </c>
      <c r="AV166" s="12" t="s">
        <v>81</v>
      </c>
      <c r="AW166" s="12" t="s">
        <v>36</v>
      </c>
      <c r="AX166" s="12" t="s">
        <v>72</v>
      </c>
      <c r="AY166" s="201" t="s">
        <v>126</v>
      </c>
    </row>
    <row r="167" spans="2:51" s="11" customFormat="1" ht="22.5" customHeight="1">
      <c r="B167" s="185"/>
      <c r="D167" s="183" t="s">
        <v>141</v>
      </c>
      <c r="E167" s="186" t="s">
        <v>3</v>
      </c>
      <c r="F167" s="187" t="s">
        <v>223</v>
      </c>
      <c r="H167" s="188" t="s">
        <v>3</v>
      </c>
      <c r="I167" s="189"/>
      <c r="L167" s="185"/>
      <c r="M167" s="190"/>
      <c r="N167" s="191"/>
      <c r="O167" s="191"/>
      <c r="P167" s="191"/>
      <c r="Q167" s="191"/>
      <c r="R167" s="191"/>
      <c r="S167" s="191"/>
      <c r="T167" s="192"/>
      <c r="AT167" s="188" t="s">
        <v>141</v>
      </c>
      <c r="AU167" s="188" t="s">
        <v>81</v>
      </c>
      <c r="AV167" s="11" t="s">
        <v>21</v>
      </c>
      <c r="AW167" s="11" t="s">
        <v>36</v>
      </c>
      <c r="AX167" s="11" t="s">
        <v>72</v>
      </c>
      <c r="AY167" s="188" t="s">
        <v>126</v>
      </c>
    </row>
    <row r="168" spans="2:51" s="12" customFormat="1" ht="22.5" customHeight="1">
      <c r="B168" s="193"/>
      <c r="D168" s="183" t="s">
        <v>141</v>
      </c>
      <c r="E168" s="201" t="s">
        <v>3</v>
      </c>
      <c r="F168" s="202" t="s">
        <v>167</v>
      </c>
      <c r="H168" s="203">
        <v>667</v>
      </c>
      <c r="I168" s="197"/>
      <c r="L168" s="193"/>
      <c r="M168" s="198"/>
      <c r="N168" s="199"/>
      <c r="O168" s="199"/>
      <c r="P168" s="199"/>
      <c r="Q168" s="199"/>
      <c r="R168" s="199"/>
      <c r="S168" s="199"/>
      <c r="T168" s="200"/>
      <c r="AT168" s="201" t="s">
        <v>141</v>
      </c>
      <c r="AU168" s="201" t="s">
        <v>81</v>
      </c>
      <c r="AV168" s="12" t="s">
        <v>81</v>
      </c>
      <c r="AW168" s="12" t="s">
        <v>36</v>
      </c>
      <c r="AX168" s="12" t="s">
        <v>72</v>
      </c>
      <c r="AY168" s="201" t="s">
        <v>126</v>
      </c>
    </row>
    <row r="169" spans="2:51" s="13" customFormat="1" ht="22.5" customHeight="1">
      <c r="B169" s="204"/>
      <c r="D169" s="180" t="s">
        <v>141</v>
      </c>
      <c r="E169" s="205" t="s">
        <v>3</v>
      </c>
      <c r="F169" s="206" t="s">
        <v>154</v>
      </c>
      <c r="H169" s="207">
        <v>2738</v>
      </c>
      <c r="I169" s="208"/>
      <c r="L169" s="204"/>
      <c r="M169" s="209"/>
      <c r="N169" s="210"/>
      <c r="O169" s="210"/>
      <c r="P169" s="210"/>
      <c r="Q169" s="210"/>
      <c r="R169" s="210"/>
      <c r="S169" s="210"/>
      <c r="T169" s="211"/>
      <c r="AT169" s="212" t="s">
        <v>141</v>
      </c>
      <c r="AU169" s="212" t="s">
        <v>81</v>
      </c>
      <c r="AV169" s="13" t="s">
        <v>133</v>
      </c>
      <c r="AW169" s="13" t="s">
        <v>36</v>
      </c>
      <c r="AX169" s="13" t="s">
        <v>21</v>
      </c>
      <c r="AY169" s="212" t="s">
        <v>126</v>
      </c>
    </row>
    <row r="170" spans="2:65" s="1" customFormat="1" ht="22.5" customHeight="1">
      <c r="B170" s="167"/>
      <c r="C170" s="221" t="s">
        <v>224</v>
      </c>
      <c r="D170" s="221" t="s">
        <v>225</v>
      </c>
      <c r="E170" s="222" t="s">
        <v>226</v>
      </c>
      <c r="F170" s="223" t="s">
        <v>227</v>
      </c>
      <c r="G170" s="224" t="s">
        <v>208</v>
      </c>
      <c r="H170" s="225">
        <v>1200.6</v>
      </c>
      <c r="I170" s="226"/>
      <c r="J170" s="227">
        <f>ROUND(I170*H170,2)</f>
        <v>0</v>
      </c>
      <c r="K170" s="223" t="s">
        <v>132</v>
      </c>
      <c r="L170" s="228"/>
      <c r="M170" s="229" t="s">
        <v>3</v>
      </c>
      <c r="N170" s="230" t="s">
        <v>43</v>
      </c>
      <c r="O170" s="37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AR170" s="19" t="s">
        <v>189</v>
      </c>
      <c r="AT170" s="19" t="s">
        <v>225</v>
      </c>
      <c r="AU170" s="19" t="s">
        <v>81</v>
      </c>
      <c r="AY170" s="19" t="s">
        <v>126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9" t="s">
        <v>21</v>
      </c>
      <c r="BK170" s="179">
        <f>ROUND(I170*H170,2)</f>
        <v>0</v>
      </c>
      <c r="BL170" s="19" t="s">
        <v>133</v>
      </c>
      <c r="BM170" s="19" t="s">
        <v>228</v>
      </c>
    </row>
    <row r="171" spans="2:47" s="1" customFormat="1" ht="22.5" customHeight="1">
      <c r="B171" s="36"/>
      <c r="D171" s="183" t="s">
        <v>135</v>
      </c>
      <c r="F171" s="184" t="s">
        <v>229</v>
      </c>
      <c r="I171" s="182"/>
      <c r="L171" s="36"/>
      <c r="M171" s="65"/>
      <c r="N171" s="37"/>
      <c r="O171" s="37"/>
      <c r="P171" s="37"/>
      <c r="Q171" s="37"/>
      <c r="R171" s="37"/>
      <c r="S171" s="37"/>
      <c r="T171" s="66"/>
      <c r="AT171" s="19" t="s">
        <v>135</v>
      </c>
      <c r="AU171" s="19" t="s">
        <v>81</v>
      </c>
    </row>
    <row r="172" spans="2:51" s="11" customFormat="1" ht="22.5" customHeight="1">
      <c r="B172" s="185"/>
      <c r="D172" s="183" t="s">
        <v>141</v>
      </c>
      <c r="E172" s="186" t="s">
        <v>3</v>
      </c>
      <c r="F172" s="187" t="s">
        <v>230</v>
      </c>
      <c r="H172" s="188" t="s">
        <v>3</v>
      </c>
      <c r="I172" s="189"/>
      <c r="L172" s="185"/>
      <c r="M172" s="190"/>
      <c r="N172" s="191"/>
      <c r="O172" s="191"/>
      <c r="P172" s="191"/>
      <c r="Q172" s="191"/>
      <c r="R172" s="191"/>
      <c r="S172" s="191"/>
      <c r="T172" s="192"/>
      <c r="AT172" s="188" t="s">
        <v>141</v>
      </c>
      <c r="AU172" s="188" t="s">
        <v>81</v>
      </c>
      <c r="AV172" s="11" t="s">
        <v>21</v>
      </c>
      <c r="AW172" s="11" t="s">
        <v>36</v>
      </c>
      <c r="AX172" s="11" t="s">
        <v>72</v>
      </c>
      <c r="AY172" s="188" t="s">
        <v>126</v>
      </c>
    </row>
    <row r="173" spans="2:51" s="12" customFormat="1" ht="22.5" customHeight="1">
      <c r="B173" s="193"/>
      <c r="D173" s="183" t="s">
        <v>141</v>
      </c>
      <c r="E173" s="201" t="s">
        <v>3</v>
      </c>
      <c r="F173" s="202" t="s">
        <v>167</v>
      </c>
      <c r="H173" s="203">
        <v>667</v>
      </c>
      <c r="I173" s="197"/>
      <c r="L173" s="193"/>
      <c r="M173" s="198"/>
      <c r="N173" s="199"/>
      <c r="O173" s="199"/>
      <c r="P173" s="199"/>
      <c r="Q173" s="199"/>
      <c r="R173" s="199"/>
      <c r="S173" s="199"/>
      <c r="T173" s="200"/>
      <c r="AT173" s="201" t="s">
        <v>141</v>
      </c>
      <c r="AU173" s="201" t="s">
        <v>81</v>
      </c>
      <c r="AV173" s="12" t="s">
        <v>81</v>
      </c>
      <c r="AW173" s="12" t="s">
        <v>36</v>
      </c>
      <c r="AX173" s="12" t="s">
        <v>21</v>
      </c>
      <c r="AY173" s="201" t="s">
        <v>126</v>
      </c>
    </row>
    <row r="174" spans="2:51" s="12" customFormat="1" ht="22.5" customHeight="1">
      <c r="B174" s="193"/>
      <c r="D174" s="180" t="s">
        <v>141</v>
      </c>
      <c r="F174" s="195" t="s">
        <v>231</v>
      </c>
      <c r="H174" s="196">
        <v>1200.6</v>
      </c>
      <c r="I174" s="197"/>
      <c r="L174" s="193"/>
      <c r="M174" s="198"/>
      <c r="N174" s="199"/>
      <c r="O174" s="199"/>
      <c r="P174" s="199"/>
      <c r="Q174" s="199"/>
      <c r="R174" s="199"/>
      <c r="S174" s="199"/>
      <c r="T174" s="200"/>
      <c r="AT174" s="201" t="s">
        <v>141</v>
      </c>
      <c r="AU174" s="201" t="s">
        <v>81</v>
      </c>
      <c r="AV174" s="12" t="s">
        <v>81</v>
      </c>
      <c r="AW174" s="12" t="s">
        <v>4</v>
      </c>
      <c r="AX174" s="12" t="s">
        <v>21</v>
      </c>
      <c r="AY174" s="201" t="s">
        <v>126</v>
      </c>
    </row>
    <row r="175" spans="2:65" s="1" customFormat="1" ht="22.5" customHeight="1">
      <c r="B175" s="167"/>
      <c r="C175" s="168" t="s">
        <v>232</v>
      </c>
      <c r="D175" s="168" t="s">
        <v>128</v>
      </c>
      <c r="E175" s="169" t="s">
        <v>233</v>
      </c>
      <c r="F175" s="170" t="s">
        <v>234</v>
      </c>
      <c r="G175" s="171" t="s">
        <v>131</v>
      </c>
      <c r="H175" s="172">
        <v>2550</v>
      </c>
      <c r="I175" s="173"/>
      <c r="J175" s="174">
        <f>ROUND(I175*H175,2)</f>
        <v>0</v>
      </c>
      <c r="K175" s="170" t="s">
        <v>132</v>
      </c>
      <c r="L175" s="36"/>
      <c r="M175" s="175" t="s">
        <v>3</v>
      </c>
      <c r="N175" s="176" t="s">
        <v>43</v>
      </c>
      <c r="O175" s="37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AR175" s="19" t="s">
        <v>133</v>
      </c>
      <c r="AT175" s="19" t="s">
        <v>128</v>
      </c>
      <c r="AU175" s="19" t="s">
        <v>81</v>
      </c>
      <c r="AY175" s="19" t="s">
        <v>126</v>
      </c>
      <c r="BE175" s="179">
        <f>IF(N175="základní",J175,0)</f>
        <v>0</v>
      </c>
      <c r="BF175" s="179">
        <f>IF(N175="snížená",J175,0)</f>
        <v>0</v>
      </c>
      <c r="BG175" s="179">
        <f>IF(N175="zákl. přenesená",J175,0)</f>
        <v>0</v>
      </c>
      <c r="BH175" s="179">
        <f>IF(N175="sníž. přenesená",J175,0)</f>
        <v>0</v>
      </c>
      <c r="BI175" s="179">
        <f>IF(N175="nulová",J175,0)</f>
        <v>0</v>
      </c>
      <c r="BJ175" s="19" t="s">
        <v>21</v>
      </c>
      <c r="BK175" s="179">
        <f>ROUND(I175*H175,2)</f>
        <v>0</v>
      </c>
      <c r="BL175" s="19" t="s">
        <v>133</v>
      </c>
      <c r="BM175" s="19" t="s">
        <v>235</v>
      </c>
    </row>
    <row r="176" spans="2:47" s="1" customFormat="1" ht="30" customHeight="1">
      <c r="B176" s="36"/>
      <c r="D176" s="180" t="s">
        <v>135</v>
      </c>
      <c r="F176" s="181" t="s">
        <v>236</v>
      </c>
      <c r="I176" s="182"/>
      <c r="L176" s="36"/>
      <c r="M176" s="65"/>
      <c r="N176" s="37"/>
      <c r="O176" s="37"/>
      <c r="P176" s="37"/>
      <c r="Q176" s="37"/>
      <c r="R176" s="37"/>
      <c r="S176" s="37"/>
      <c r="T176" s="66"/>
      <c r="AT176" s="19" t="s">
        <v>135</v>
      </c>
      <c r="AU176" s="19" t="s">
        <v>81</v>
      </c>
    </row>
    <row r="177" spans="2:65" s="1" customFormat="1" ht="22.5" customHeight="1">
      <c r="B177" s="167"/>
      <c r="C177" s="221" t="s">
        <v>9</v>
      </c>
      <c r="D177" s="221" t="s">
        <v>225</v>
      </c>
      <c r="E177" s="222" t="s">
        <v>237</v>
      </c>
      <c r="F177" s="223" t="s">
        <v>238</v>
      </c>
      <c r="G177" s="224" t="s">
        <v>239</v>
      </c>
      <c r="H177" s="225">
        <v>63.75</v>
      </c>
      <c r="I177" s="226"/>
      <c r="J177" s="227">
        <f>ROUND(I177*H177,2)</f>
        <v>0</v>
      </c>
      <c r="K177" s="223" t="s">
        <v>132</v>
      </c>
      <c r="L177" s="228"/>
      <c r="M177" s="229" t="s">
        <v>3</v>
      </c>
      <c r="N177" s="230" t="s">
        <v>43</v>
      </c>
      <c r="O177" s="37"/>
      <c r="P177" s="177">
        <f>O177*H177</f>
        <v>0</v>
      </c>
      <c r="Q177" s="177">
        <v>0.001</v>
      </c>
      <c r="R177" s="177">
        <f>Q177*H177</f>
        <v>0.06375</v>
      </c>
      <c r="S177" s="177">
        <v>0</v>
      </c>
      <c r="T177" s="178">
        <f>S177*H177</f>
        <v>0</v>
      </c>
      <c r="AR177" s="19" t="s">
        <v>189</v>
      </c>
      <c r="AT177" s="19" t="s">
        <v>225</v>
      </c>
      <c r="AU177" s="19" t="s">
        <v>81</v>
      </c>
      <c r="AY177" s="19" t="s">
        <v>126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19" t="s">
        <v>21</v>
      </c>
      <c r="BK177" s="179">
        <f>ROUND(I177*H177,2)</f>
        <v>0</v>
      </c>
      <c r="BL177" s="19" t="s">
        <v>133</v>
      </c>
      <c r="BM177" s="19" t="s">
        <v>240</v>
      </c>
    </row>
    <row r="178" spans="2:47" s="1" customFormat="1" ht="22.5" customHeight="1">
      <c r="B178" s="36"/>
      <c r="D178" s="183" t="s">
        <v>135</v>
      </c>
      <c r="F178" s="184" t="s">
        <v>241</v>
      </c>
      <c r="I178" s="182"/>
      <c r="L178" s="36"/>
      <c r="M178" s="65"/>
      <c r="N178" s="37"/>
      <c r="O178" s="37"/>
      <c r="P178" s="37"/>
      <c r="Q178" s="37"/>
      <c r="R178" s="37"/>
      <c r="S178" s="37"/>
      <c r="T178" s="66"/>
      <c r="AT178" s="19" t="s">
        <v>135</v>
      </c>
      <c r="AU178" s="19" t="s">
        <v>81</v>
      </c>
    </row>
    <row r="179" spans="2:51" s="12" customFormat="1" ht="22.5" customHeight="1">
      <c r="B179" s="193"/>
      <c r="D179" s="180" t="s">
        <v>141</v>
      </c>
      <c r="F179" s="195" t="s">
        <v>242</v>
      </c>
      <c r="H179" s="196">
        <v>63.75</v>
      </c>
      <c r="I179" s="197"/>
      <c r="L179" s="193"/>
      <c r="M179" s="198"/>
      <c r="N179" s="199"/>
      <c r="O179" s="199"/>
      <c r="P179" s="199"/>
      <c r="Q179" s="199"/>
      <c r="R179" s="199"/>
      <c r="S179" s="199"/>
      <c r="T179" s="200"/>
      <c r="AT179" s="201" t="s">
        <v>141</v>
      </c>
      <c r="AU179" s="201" t="s">
        <v>81</v>
      </c>
      <c r="AV179" s="12" t="s">
        <v>81</v>
      </c>
      <c r="AW179" s="12" t="s">
        <v>4</v>
      </c>
      <c r="AX179" s="12" t="s">
        <v>21</v>
      </c>
      <c r="AY179" s="201" t="s">
        <v>126</v>
      </c>
    </row>
    <row r="180" spans="2:65" s="1" customFormat="1" ht="22.5" customHeight="1">
      <c r="B180" s="167"/>
      <c r="C180" s="168" t="s">
        <v>243</v>
      </c>
      <c r="D180" s="168" t="s">
        <v>128</v>
      </c>
      <c r="E180" s="169" t="s">
        <v>244</v>
      </c>
      <c r="F180" s="170" t="s">
        <v>245</v>
      </c>
      <c r="G180" s="171" t="s">
        <v>131</v>
      </c>
      <c r="H180" s="172">
        <v>2550</v>
      </c>
      <c r="I180" s="173"/>
      <c r="J180" s="174">
        <f>ROUND(I180*H180,2)</f>
        <v>0</v>
      </c>
      <c r="K180" s="170" t="s">
        <v>132</v>
      </c>
      <c r="L180" s="36"/>
      <c r="M180" s="175" t="s">
        <v>3</v>
      </c>
      <c r="N180" s="176" t="s">
        <v>43</v>
      </c>
      <c r="O180" s="37"/>
      <c r="P180" s="177">
        <f>O180*H180</f>
        <v>0</v>
      </c>
      <c r="Q180" s="177">
        <v>0</v>
      </c>
      <c r="R180" s="177">
        <f>Q180*H180</f>
        <v>0</v>
      </c>
      <c r="S180" s="177">
        <v>0</v>
      </c>
      <c r="T180" s="178">
        <f>S180*H180</f>
        <v>0</v>
      </c>
      <c r="AR180" s="19" t="s">
        <v>133</v>
      </c>
      <c r="AT180" s="19" t="s">
        <v>128</v>
      </c>
      <c r="AU180" s="19" t="s">
        <v>81</v>
      </c>
      <c r="AY180" s="19" t="s">
        <v>126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19" t="s">
        <v>21</v>
      </c>
      <c r="BK180" s="179">
        <f>ROUND(I180*H180,2)</f>
        <v>0</v>
      </c>
      <c r="BL180" s="19" t="s">
        <v>133</v>
      </c>
      <c r="BM180" s="19" t="s">
        <v>246</v>
      </c>
    </row>
    <row r="181" spans="2:47" s="1" customFormat="1" ht="22.5" customHeight="1">
      <c r="B181" s="36"/>
      <c r="D181" s="183" t="s">
        <v>135</v>
      </c>
      <c r="F181" s="184" t="s">
        <v>247</v>
      </c>
      <c r="I181" s="182"/>
      <c r="L181" s="36"/>
      <c r="M181" s="65"/>
      <c r="N181" s="37"/>
      <c r="O181" s="37"/>
      <c r="P181" s="37"/>
      <c r="Q181" s="37"/>
      <c r="R181" s="37"/>
      <c r="S181" s="37"/>
      <c r="T181" s="66"/>
      <c r="AT181" s="19" t="s">
        <v>135</v>
      </c>
      <c r="AU181" s="19" t="s">
        <v>81</v>
      </c>
    </row>
    <row r="182" spans="2:51" s="11" customFormat="1" ht="22.5" customHeight="1">
      <c r="B182" s="185"/>
      <c r="D182" s="183" t="s">
        <v>141</v>
      </c>
      <c r="E182" s="186" t="s">
        <v>3</v>
      </c>
      <c r="F182" s="187" t="s">
        <v>161</v>
      </c>
      <c r="H182" s="188" t="s">
        <v>3</v>
      </c>
      <c r="I182" s="189"/>
      <c r="L182" s="185"/>
      <c r="M182" s="190"/>
      <c r="N182" s="191"/>
      <c r="O182" s="191"/>
      <c r="P182" s="191"/>
      <c r="Q182" s="191"/>
      <c r="R182" s="191"/>
      <c r="S182" s="191"/>
      <c r="T182" s="192"/>
      <c r="AT182" s="188" t="s">
        <v>141</v>
      </c>
      <c r="AU182" s="188" t="s">
        <v>81</v>
      </c>
      <c r="AV182" s="11" t="s">
        <v>21</v>
      </c>
      <c r="AW182" s="11" t="s">
        <v>36</v>
      </c>
      <c r="AX182" s="11" t="s">
        <v>72</v>
      </c>
      <c r="AY182" s="188" t="s">
        <v>126</v>
      </c>
    </row>
    <row r="183" spans="2:51" s="11" customFormat="1" ht="22.5" customHeight="1">
      <c r="B183" s="185"/>
      <c r="D183" s="183" t="s">
        <v>141</v>
      </c>
      <c r="E183" s="186" t="s">
        <v>3</v>
      </c>
      <c r="F183" s="187" t="s">
        <v>248</v>
      </c>
      <c r="H183" s="188" t="s">
        <v>3</v>
      </c>
      <c r="I183" s="189"/>
      <c r="L183" s="185"/>
      <c r="M183" s="190"/>
      <c r="N183" s="191"/>
      <c r="O183" s="191"/>
      <c r="P183" s="191"/>
      <c r="Q183" s="191"/>
      <c r="R183" s="191"/>
      <c r="S183" s="191"/>
      <c r="T183" s="192"/>
      <c r="AT183" s="188" t="s">
        <v>141</v>
      </c>
      <c r="AU183" s="188" t="s">
        <v>81</v>
      </c>
      <c r="AV183" s="11" t="s">
        <v>21</v>
      </c>
      <c r="AW183" s="11" t="s">
        <v>36</v>
      </c>
      <c r="AX183" s="11" t="s">
        <v>72</v>
      </c>
      <c r="AY183" s="188" t="s">
        <v>126</v>
      </c>
    </row>
    <row r="184" spans="2:51" s="12" customFormat="1" ht="22.5" customHeight="1">
      <c r="B184" s="193"/>
      <c r="D184" s="180" t="s">
        <v>141</v>
      </c>
      <c r="E184" s="194" t="s">
        <v>3</v>
      </c>
      <c r="F184" s="195" t="s">
        <v>151</v>
      </c>
      <c r="H184" s="196">
        <v>2550</v>
      </c>
      <c r="I184" s="197"/>
      <c r="L184" s="193"/>
      <c r="M184" s="198"/>
      <c r="N184" s="199"/>
      <c r="O184" s="199"/>
      <c r="P184" s="199"/>
      <c r="Q184" s="199"/>
      <c r="R184" s="199"/>
      <c r="S184" s="199"/>
      <c r="T184" s="200"/>
      <c r="AT184" s="201" t="s">
        <v>141</v>
      </c>
      <c r="AU184" s="201" t="s">
        <v>81</v>
      </c>
      <c r="AV184" s="12" t="s">
        <v>81</v>
      </c>
      <c r="AW184" s="12" t="s">
        <v>36</v>
      </c>
      <c r="AX184" s="12" t="s">
        <v>21</v>
      </c>
      <c r="AY184" s="201" t="s">
        <v>126</v>
      </c>
    </row>
    <row r="185" spans="2:65" s="1" customFormat="1" ht="22.5" customHeight="1">
      <c r="B185" s="167"/>
      <c r="C185" s="168" t="s">
        <v>249</v>
      </c>
      <c r="D185" s="168" t="s">
        <v>128</v>
      </c>
      <c r="E185" s="169" t="s">
        <v>250</v>
      </c>
      <c r="F185" s="170" t="s">
        <v>251</v>
      </c>
      <c r="G185" s="171" t="s">
        <v>131</v>
      </c>
      <c r="H185" s="172">
        <v>2050</v>
      </c>
      <c r="I185" s="173"/>
      <c r="J185" s="174">
        <f>ROUND(I185*H185,2)</f>
        <v>0</v>
      </c>
      <c r="K185" s="170" t="s">
        <v>132</v>
      </c>
      <c r="L185" s="36"/>
      <c r="M185" s="175" t="s">
        <v>3</v>
      </c>
      <c r="N185" s="176" t="s">
        <v>43</v>
      </c>
      <c r="O185" s="37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AR185" s="19" t="s">
        <v>133</v>
      </c>
      <c r="AT185" s="19" t="s">
        <v>128</v>
      </c>
      <c r="AU185" s="19" t="s">
        <v>81</v>
      </c>
      <c r="AY185" s="19" t="s">
        <v>126</v>
      </c>
      <c r="BE185" s="179">
        <f>IF(N185="základní",J185,0)</f>
        <v>0</v>
      </c>
      <c r="BF185" s="179">
        <f>IF(N185="snížená",J185,0)</f>
        <v>0</v>
      </c>
      <c r="BG185" s="179">
        <f>IF(N185="zákl. přenesená",J185,0)</f>
        <v>0</v>
      </c>
      <c r="BH185" s="179">
        <f>IF(N185="sníž. přenesená",J185,0)</f>
        <v>0</v>
      </c>
      <c r="BI185" s="179">
        <f>IF(N185="nulová",J185,0)</f>
        <v>0</v>
      </c>
      <c r="BJ185" s="19" t="s">
        <v>21</v>
      </c>
      <c r="BK185" s="179">
        <f>ROUND(I185*H185,2)</f>
        <v>0</v>
      </c>
      <c r="BL185" s="19" t="s">
        <v>133</v>
      </c>
      <c r="BM185" s="19" t="s">
        <v>252</v>
      </c>
    </row>
    <row r="186" spans="2:47" s="1" customFormat="1" ht="22.5" customHeight="1">
      <c r="B186" s="36"/>
      <c r="D186" s="183" t="s">
        <v>135</v>
      </c>
      <c r="F186" s="184" t="s">
        <v>253</v>
      </c>
      <c r="I186" s="182"/>
      <c r="L186" s="36"/>
      <c r="M186" s="65"/>
      <c r="N186" s="37"/>
      <c r="O186" s="37"/>
      <c r="P186" s="37"/>
      <c r="Q186" s="37"/>
      <c r="R186" s="37"/>
      <c r="S186" s="37"/>
      <c r="T186" s="66"/>
      <c r="AT186" s="19" t="s">
        <v>135</v>
      </c>
      <c r="AU186" s="19" t="s">
        <v>81</v>
      </c>
    </row>
    <row r="187" spans="2:51" s="11" customFormat="1" ht="22.5" customHeight="1">
      <c r="B187" s="185"/>
      <c r="D187" s="183" t="s">
        <v>141</v>
      </c>
      <c r="E187" s="186" t="s">
        <v>3</v>
      </c>
      <c r="F187" s="187" t="s">
        <v>254</v>
      </c>
      <c r="H187" s="188" t="s">
        <v>3</v>
      </c>
      <c r="I187" s="189"/>
      <c r="L187" s="185"/>
      <c r="M187" s="190"/>
      <c r="N187" s="191"/>
      <c r="O187" s="191"/>
      <c r="P187" s="191"/>
      <c r="Q187" s="191"/>
      <c r="R187" s="191"/>
      <c r="S187" s="191"/>
      <c r="T187" s="192"/>
      <c r="AT187" s="188" t="s">
        <v>141</v>
      </c>
      <c r="AU187" s="188" t="s">
        <v>81</v>
      </c>
      <c r="AV187" s="11" t="s">
        <v>21</v>
      </c>
      <c r="AW187" s="11" t="s">
        <v>36</v>
      </c>
      <c r="AX187" s="11" t="s">
        <v>72</v>
      </c>
      <c r="AY187" s="188" t="s">
        <v>126</v>
      </c>
    </row>
    <row r="188" spans="2:51" s="11" customFormat="1" ht="22.5" customHeight="1">
      <c r="B188" s="185"/>
      <c r="D188" s="183" t="s">
        <v>141</v>
      </c>
      <c r="E188" s="186" t="s">
        <v>3</v>
      </c>
      <c r="F188" s="187" t="s">
        <v>255</v>
      </c>
      <c r="H188" s="188" t="s">
        <v>3</v>
      </c>
      <c r="I188" s="189"/>
      <c r="L188" s="185"/>
      <c r="M188" s="190"/>
      <c r="N188" s="191"/>
      <c r="O188" s="191"/>
      <c r="P188" s="191"/>
      <c r="Q188" s="191"/>
      <c r="R188" s="191"/>
      <c r="S188" s="191"/>
      <c r="T188" s="192"/>
      <c r="AT188" s="188" t="s">
        <v>141</v>
      </c>
      <c r="AU188" s="188" t="s">
        <v>81</v>
      </c>
      <c r="AV188" s="11" t="s">
        <v>21</v>
      </c>
      <c r="AW188" s="11" t="s">
        <v>36</v>
      </c>
      <c r="AX188" s="11" t="s">
        <v>72</v>
      </c>
      <c r="AY188" s="188" t="s">
        <v>126</v>
      </c>
    </row>
    <row r="189" spans="2:51" s="12" customFormat="1" ht="22.5" customHeight="1">
      <c r="B189" s="193"/>
      <c r="D189" s="183" t="s">
        <v>141</v>
      </c>
      <c r="E189" s="201" t="s">
        <v>3</v>
      </c>
      <c r="F189" s="202" t="s">
        <v>143</v>
      </c>
      <c r="H189" s="203">
        <v>250</v>
      </c>
      <c r="I189" s="197"/>
      <c r="L189" s="193"/>
      <c r="M189" s="198"/>
      <c r="N189" s="199"/>
      <c r="O189" s="199"/>
      <c r="P189" s="199"/>
      <c r="Q189" s="199"/>
      <c r="R189" s="199"/>
      <c r="S189" s="199"/>
      <c r="T189" s="200"/>
      <c r="AT189" s="201" t="s">
        <v>141</v>
      </c>
      <c r="AU189" s="201" t="s">
        <v>81</v>
      </c>
      <c r="AV189" s="12" t="s">
        <v>81</v>
      </c>
      <c r="AW189" s="12" t="s">
        <v>36</v>
      </c>
      <c r="AX189" s="12" t="s">
        <v>72</v>
      </c>
      <c r="AY189" s="201" t="s">
        <v>126</v>
      </c>
    </row>
    <row r="190" spans="2:51" s="11" customFormat="1" ht="22.5" customHeight="1">
      <c r="B190" s="185"/>
      <c r="D190" s="183" t="s">
        <v>141</v>
      </c>
      <c r="E190" s="186" t="s">
        <v>3</v>
      </c>
      <c r="F190" s="187" t="s">
        <v>256</v>
      </c>
      <c r="H190" s="188" t="s">
        <v>3</v>
      </c>
      <c r="I190" s="189"/>
      <c r="L190" s="185"/>
      <c r="M190" s="190"/>
      <c r="N190" s="191"/>
      <c r="O190" s="191"/>
      <c r="P190" s="191"/>
      <c r="Q190" s="191"/>
      <c r="R190" s="191"/>
      <c r="S190" s="191"/>
      <c r="T190" s="192"/>
      <c r="AT190" s="188" t="s">
        <v>141</v>
      </c>
      <c r="AU190" s="188" t="s">
        <v>81</v>
      </c>
      <c r="AV190" s="11" t="s">
        <v>21</v>
      </c>
      <c r="AW190" s="11" t="s">
        <v>36</v>
      </c>
      <c r="AX190" s="11" t="s">
        <v>72</v>
      </c>
      <c r="AY190" s="188" t="s">
        <v>126</v>
      </c>
    </row>
    <row r="191" spans="2:51" s="12" customFormat="1" ht="22.5" customHeight="1">
      <c r="B191" s="193"/>
      <c r="D191" s="183" t="s">
        <v>141</v>
      </c>
      <c r="E191" s="201" t="s">
        <v>3</v>
      </c>
      <c r="F191" s="202" t="s">
        <v>153</v>
      </c>
      <c r="H191" s="203">
        <v>1800</v>
      </c>
      <c r="I191" s="197"/>
      <c r="L191" s="193"/>
      <c r="M191" s="198"/>
      <c r="N191" s="199"/>
      <c r="O191" s="199"/>
      <c r="P191" s="199"/>
      <c r="Q191" s="199"/>
      <c r="R191" s="199"/>
      <c r="S191" s="199"/>
      <c r="T191" s="200"/>
      <c r="AT191" s="201" t="s">
        <v>141</v>
      </c>
      <c r="AU191" s="201" t="s">
        <v>81</v>
      </c>
      <c r="AV191" s="12" t="s">
        <v>81</v>
      </c>
      <c r="AW191" s="12" t="s">
        <v>36</v>
      </c>
      <c r="AX191" s="12" t="s">
        <v>72</v>
      </c>
      <c r="AY191" s="201" t="s">
        <v>126</v>
      </c>
    </row>
    <row r="192" spans="2:51" s="13" customFormat="1" ht="22.5" customHeight="1">
      <c r="B192" s="204"/>
      <c r="D192" s="180" t="s">
        <v>141</v>
      </c>
      <c r="E192" s="205" t="s">
        <v>3</v>
      </c>
      <c r="F192" s="206" t="s">
        <v>154</v>
      </c>
      <c r="H192" s="207">
        <v>2050</v>
      </c>
      <c r="I192" s="208"/>
      <c r="L192" s="204"/>
      <c r="M192" s="209"/>
      <c r="N192" s="210"/>
      <c r="O192" s="210"/>
      <c r="P192" s="210"/>
      <c r="Q192" s="210"/>
      <c r="R192" s="210"/>
      <c r="S192" s="210"/>
      <c r="T192" s="211"/>
      <c r="AT192" s="212" t="s">
        <v>141</v>
      </c>
      <c r="AU192" s="212" t="s">
        <v>81</v>
      </c>
      <c r="AV192" s="13" t="s">
        <v>133</v>
      </c>
      <c r="AW192" s="13" t="s">
        <v>36</v>
      </c>
      <c r="AX192" s="13" t="s">
        <v>21</v>
      </c>
      <c r="AY192" s="212" t="s">
        <v>126</v>
      </c>
    </row>
    <row r="193" spans="2:65" s="1" customFormat="1" ht="22.5" customHeight="1">
      <c r="B193" s="167"/>
      <c r="C193" s="168" t="s">
        <v>257</v>
      </c>
      <c r="D193" s="168" t="s">
        <v>128</v>
      </c>
      <c r="E193" s="169" t="s">
        <v>258</v>
      </c>
      <c r="F193" s="170" t="s">
        <v>259</v>
      </c>
      <c r="G193" s="171" t="s">
        <v>131</v>
      </c>
      <c r="H193" s="172">
        <v>2550</v>
      </c>
      <c r="I193" s="173"/>
      <c r="J193" s="174">
        <f>ROUND(I193*H193,2)</f>
        <v>0</v>
      </c>
      <c r="K193" s="170" t="s">
        <v>132</v>
      </c>
      <c r="L193" s="36"/>
      <c r="M193" s="175" t="s">
        <v>3</v>
      </c>
      <c r="N193" s="176" t="s">
        <v>43</v>
      </c>
      <c r="O193" s="37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AR193" s="19" t="s">
        <v>133</v>
      </c>
      <c r="AT193" s="19" t="s">
        <v>128</v>
      </c>
      <c r="AU193" s="19" t="s">
        <v>81</v>
      </c>
      <c r="AY193" s="19" t="s">
        <v>126</v>
      </c>
      <c r="BE193" s="179">
        <f>IF(N193="základní",J193,0)</f>
        <v>0</v>
      </c>
      <c r="BF193" s="179">
        <f>IF(N193="snížená",J193,0)</f>
        <v>0</v>
      </c>
      <c r="BG193" s="179">
        <f>IF(N193="zákl. přenesená",J193,0)</f>
        <v>0</v>
      </c>
      <c r="BH193" s="179">
        <f>IF(N193="sníž. přenesená",J193,0)</f>
        <v>0</v>
      </c>
      <c r="BI193" s="179">
        <f>IF(N193="nulová",J193,0)</f>
        <v>0</v>
      </c>
      <c r="BJ193" s="19" t="s">
        <v>21</v>
      </c>
      <c r="BK193" s="179">
        <f>ROUND(I193*H193,2)</f>
        <v>0</v>
      </c>
      <c r="BL193" s="19" t="s">
        <v>133</v>
      </c>
      <c r="BM193" s="19" t="s">
        <v>260</v>
      </c>
    </row>
    <row r="194" spans="2:47" s="1" customFormat="1" ht="30" customHeight="1">
      <c r="B194" s="36"/>
      <c r="D194" s="180" t="s">
        <v>135</v>
      </c>
      <c r="F194" s="181" t="s">
        <v>261</v>
      </c>
      <c r="I194" s="182"/>
      <c r="L194" s="36"/>
      <c r="M194" s="65"/>
      <c r="N194" s="37"/>
      <c r="O194" s="37"/>
      <c r="P194" s="37"/>
      <c r="Q194" s="37"/>
      <c r="R194" s="37"/>
      <c r="S194" s="37"/>
      <c r="T194" s="66"/>
      <c r="AT194" s="19" t="s">
        <v>135</v>
      </c>
      <c r="AU194" s="19" t="s">
        <v>81</v>
      </c>
    </row>
    <row r="195" spans="2:65" s="1" customFormat="1" ht="22.5" customHeight="1">
      <c r="B195" s="167"/>
      <c r="C195" s="168" t="s">
        <v>262</v>
      </c>
      <c r="D195" s="168" t="s">
        <v>128</v>
      </c>
      <c r="E195" s="169" t="s">
        <v>263</v>
      </c>
      <c r="F195" s="170" t="s">
        <v>264</v>
      </c>
      <c r="G195" s="171" t="s">
        <v>157</v>
      </c>
      <c r="H195" s="172">
        <v>17.85</v>
      </c>
      <c r="I195" s="173"/>
      <c r="J195" s="174">
        <f>ROUND(I195*H195,2)</f>
        <v>0</v>
      </c>
      <c r="K195" s="170" t="s">
        <v>132</v>
      </c>
      <c r="L195" s="36"/>
      <c r="M195" s="175" t="s">
        <v>3</v>
      </c>
      <c r="N195" s="176" t="s">
        <v>43</v>
      </c>
      <c r="O195" s="37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AR195" s="19" t="s">
        <v>133</v>
      </c>
      <c r="AT195" s="19" t="s">
        <v>128</v>
      </c>
      <c r="AU195" s="19" t="s">
        <v>81</v>
      </c>
      <c r="AY195" s="19" t="s">
        <v>126</v>
      </c>
      <c r="BE195" s="179">
        <f>IF(N195="základní",J195,0)</f>
        <v>0</v>
      </c>
      <c r="BF195" s="179">
        <f>IF(N195="snížená",J195,0)</f>
        <v>0</v>
      </c>
      <c r="BG195" s="179">
        <f>IF(N195="zákl. přenesená",J195,0)</f>
        <v>0</v>
      </c>
      <c r="BH195" s="179">
        <f>IF(N195="sníž. přenesená",J195,0)</f>
        <v>0</v>
      </c>
      <c r="BI195" s="179">
        <f>IF(N195="nulová",J195,0)</f>
        <v>0</v>
      </c>
      <c r="BJ195" s="19" t="s">
        <v>21</v>
      </c>
      <c r="BK195" s="179">
        <f>ROUND(I195*H195,2)</f>
        <v>0</v>
      </c>
      <c r="BL195" s="19" t="s">
        <v>133</v>
      </c>
      <c r="BM195" s="19" t="s">
        <v>265</v>
      </c>
    </row>
    <row r="196" spans="2:47" s="1" customFormat="1" ht="22.5" customHeight="1">
      <c r="B196" s="36"/>
      <c r="D196" s="183" t="s">
        <v>135</v>
      </c>
      <c r="F196" s="184" t="s">
        <v>266</v>
      </c>
      <c r="I196" s="182"/>
      <c r="L196" s="36"/>
      <c r="M196" s="65"/>
      <c r="N196" s="37"/>
      <c r="O196" s="37"/>
      <c r="P196" s="37"/>
      <c r="Q196" s="37"/>
      <c r="R196" s="37"/>
      <c r="S196" s="37"/>
      <c r="T196" s="66"/>
      <c r="AT196" s="19" t="s">
        <v>135</v>
      </c>
      <c r="AU196" s="19" t="s">
        <v>81</v>
      </c>
    </row>
    <row r="197" spans="2:51" s="12" customFormat="1" ht="22.5" customHeight="1">
      <c r="B197" s="193"/>
      <c r="D197" s="183" t="s">
        <v>141</v>
      </c>
      <c r="F197" s="202" t="s">
        <v>267</v>
      </c>
      <c r="H197" s="203">
        <v>17.85</v>
      </c>
      <c r="I197" s="197"/>
      <c r="L197" s="193"/>
      <c r="M197" s="198"/>
      <c r="N197" s="199"/>
      <c r="O197" s="199"/>
      <c r="P197" s="199"/>
      <c r="Q197" s="199"/>
      <c r="R197" s="199"/>
      <c r="S197" s="199"/>
      <c r="T197" s="200"/>
      <c r="AT197" s="201" t="s">
        <v>141</v>
      </c>
      <c r="AU197" s="201" t="s">
        <v>81</v>
      </c>
      <c r="AV197" s="12" t="s">
        <v>81</v>
      </c>
      <c r="AW197" s="12" t="s">
        <v>4</v>
      </c>
      <c r="AX197" s="12" t="s">
        <v>21</v>
      </c>
      <c r="AY197" s="201" t="s">
        <v>126</v>
      </c>
    </row>
    <row r="198" spans="2:63" s="10" customFormat="1" ht="29.85" customHeight="1">
      <c r="B198" s="153"/>
      <c r="D198" s="164" t="s">
        <v>71</v>
      </c>
      <c r="E198" s="165" t="s">
        <v>81</v>
      </c>
      <c r="F198" s="165" t="s">
        <v>268</v>
      </c>
      <c r="I198" s="156"/>
      <c r="J198" s="166">
        <f>BK198</f>
        <v>0</v>
      </c>
      <c r="L198" s="153"/>
      <c r="M198" s="158"/>
      <c r="N198" s="159"/>
      <c r="O198" s="159"/>
      <c r="P198" s="160">
        <f>SUM(P199:P204)</f>
        <v>0</v>
      </c>
      <c r="Q198" s="159"/>
      <c r="R198" s="160">
        <f>SUM(R199:R204)</f>
        <v>1207.0966</v>
      </c>
      <c r="S198" s="159"/>
      <c r="T198" s="161">
        <f>SUM(T199:T204)</f>
        <v>0</v>
      </c>
      <c r="AR198" s="154" t="s">
        <v>21</v>
      </c>
      <c r="AT198" s="162" t="s">
        <v>71</v>
      </c>
      <c r="AU198" s="162" t="s">
        <v>21</v>
      </c>
      <c r="AY198" s="154" t="s">
        <v>126</v>
      </c>
      <c r="BK198" s="163">
        <f>SUM(BK199:BK204)</f>
        <v>0</v>
      </c>
    </row>
    <row r="199" spans="2:65" s="1" customFormat="1" ht="22.5" customHeight="1">
      <c r="B199" s="167"/>
      <c r="C199" s="168" t="s">
        <v>269</v>
      </c>
      <c r="D199" s="168" t="s">
        <v>128</v>
      </c>
      <c r="E199" s="169" t="s">
        <v>270</v>
      </c>
      <c r="F199" s="170" t="s">
        <v>271</v>
      </c>
      <c r="G199" s="171" t="s">
        <v>131</v>
      </c>
      <c r="H199" s="172">
        <v>1556</v>
      </c>
      <c r="I199" s="173"/>
      <c r="J199" s="174">
        <f>ROUND(I199*H199,2)</f>
        <v>0</v>
      </c>
      <c r="K199" s="170" t="s">
        <v>132</v>
      </c>
      <c r="L199" s="36"/>
      <c r="M199" s="175" t="s">
        <v>3</v>
      </c>
      <c r="N199" s="176" t="s">
        <v>43</v>
      </c>
      <c r="O199" s="37"/>
      <c r="P199" s="177">
        <f>O199*H199</f>
        <v>0</v>
      </c>
      <c r="Q199" s="177">
        <v>0.5076</v>
      </c>
      <c r="R199" s="177">
        <f>Q199*H199</f>
        <v>789.8256000000001</v>
      </c>
      <c r="S199" s="177">
        <v>0</v>
      </c>
      <c r="T199" s="178">
        <f>S199*H199</f>
        <v>0</v>
      </c>
      <c r="AR199" s="19" t="s">
        <v>133</v>
      </c>
      <c r="AT199" s="19" t="s">
        <v>128</v>
      </c>
      <c r="AU199" s="19" t="s">
        <v>81</v>
      </c>
      <c r="AY199" s="19" t="s">
        <v>126</v>
      </c>
      <c r="BE199" s="179">
        <f>IF(N199="základní",J199,0)</f>
        <v>0</v>
      </c>
      <c r="BF199" s="179">
        <f>IF(N199="snížená",J199,0)</f>
        <v>0</v>
      </c>
      <c r="BG199" s="179">
        <f>IF(N199="zákl. přenesená",J199,0)</f>
        <v>0</v>
      </c>
      <c r="BH199" s="179">
        <f>IF(N199="sníž. přenesená",J199,0)</f>
        <v>0</v>
      </c>
      <c r="BI199" s="179">
        <f>IF(N199="nulová",J199,0)</f>
        <v>0</v>
      </c>
      <c r="BJ199" s="19" t="s">
        <v>21</v>
      </c>
      <c r="BK199" s="179">
        <f>ROUND(I199*H199,2)</f>
        <v>0</v>
      </c>
      <c r="BL199" s="19" t="s">
        <v>133</v>
      </c>
      <c r="BM199" s="19" t="s">
        <v>272</v>
      </c>
    </row>
    <row r="200" spans="2:47" s="1" customFormat="1" ht="22.5" customHeight="1">
      <c r="B200" s="36"/>
      <c r="D200" s="180" t="s">
        <v>135</v>
      </c>
      <c r="F200" s="181" t="s">
        <v>273</v>
      </c>
      <c r="I200" s="182"/>
      <c r="L200" s="36"/>
      <c r="M200" s="65"/>
      <c r="N200" s="37"/>
      <c r="O200" s="37"/>
      <c r="P200" s="37"/>
      <c r="Q200" s="37"/>
      <c r="R200" s="37"/>
      <c r="S200" s="37"/>
      <c r="T200" s="66"/>
      <c r="AT200" s="19" t="s">
        <v>135</v>
      </c>
      <c r="AU200" s="19" t="s">
        <v>81</v>
      </c>
    </row>
    <row r="201" spans="2:65" s="1" customFormat="1" ht="22.5" customHeight="1">
      <c r="B201" s="167"/>
      <c r="C201" s="168" t="s">
        <v>8</v>
      </c>
      <c r="D201" s="168" t="s">
        <v>128</v>
      </c>
      <c r="E201" s="169" t="s">
        <v>274</v>
      </c>
      <c r="F201" s="170" t="s">
        <v>275</v>
      </c>
      <c r="G201" s="171" t="s">
        <v>276</v>
      </c>
      <c r="H201" s="172">
        <v>250</v>
      </c>
      <c r="I201" s="173"/>
      <c r="J201" s="174">
        <f>ROUND(I201*H201,2)</f>
        <v>0</v>
      </c>
      <c r="K201" s="170" t="s">
        <v>132</v>
      </c>
      <c r="L201" s="36"/>
      <c r="M201" s="175" t="s">
        <v>3</v>
      </c>
      <c r="N201" s="176" t="s">
        <v>43</v>
      </c>
      <c r="O201" s="37"/>
      <c r="P201" s="177">
        <f>O201*H201</f>
        <v>0</v>
      </c>
      <c r="Q201" s="177">
        <v>1.66882</v>
      </c>
      <c r="R201" s="177">
        <f>Q201*H201</f>
        <v>417.205</v>
      </c>
      <c r="S201" s="177">
        <v>0</v>
      </c>
      <c r="T201" s="178">
        <f>S201*H201</f>
        <v>0</v>
      </c>
      <c r="AR201" s="19" t="s">
        <v>133</v>
      </c>
      <c r="AT201" s="19" t="s">
        <v>128</v>
      </c>
      <c r="AU201" s="19" t="s">
        <v>81</v>
      </c>
      <c r="AY201" s="19" t="s">
        <v>126</v>
      </c>
      <c r="BE201" s="179">
        <f>IF(N201="základní",J201,0)</f>
        <v>0</v>
      </c>
      <c r="BF201" s="179">
        <f>IF(N201="snížená",J201,0)</f>
        <v>0</v>
      </c>
      <c r="BG201" s="179">
        <f>IF(N201="zákl. přenesená",J201,0)</f>
        <v>0</v>
      </c>
      <c r="BH201" s="179">
        <f>IF(N201="sníž. přenesená",J201,0)</f>
        <v>0</v>
      </c>
      <c r="BI201" s="179">
        <f>IF(N201="nulová",J201,0)</f>
        <v>0</v>
      </c>
      <c r="BJ201" s="19" t="s">
        <v>21</v>
      </c>
      <c r="BK201" s="179">
        <f>ROUND(I201*H201,2)</f>
        <v>0</v>
      </c>
      <c r="BL201" s="19" t="s">
        <v>133</v>
      </c>
      <c r="BM201" s="19" t="s">
        <v>277</v>
      </c>
    </row>
    <row r="202" spans="2:47" s="1" customFormat="1" ht="30" customHeight="1">
      <c r="B202" s="36"/>
      <c r="D202" s="180" t="s">
        <v>135</v>
      </c>
      <c r="F202" s="181" t="s">
        <v>278</v>
      </c>
      <c r="I202" s="182"/>
      <c r="L202" s="36"/>
      <c r="M202" s="65"/>
      <c r="N202" s="37"/>
      <c r="O202" s="37"/>
      <c r="P202" s="37"/>
      <c r="Q202" s="37"/>
      <c r="R202" s="37"/>
      <c r="S202" s="37"/>
      <c r="T202" s="66"/>
      <c r="AT202" s="19" t="s">
        <v>135</v>
      </c>
      <c r="AU202" s="19" t="s">
        <v>81</v>
      </c>
    </row>
    <row r="203" spans="2:65" s="1" customFormat="1" ht="22.5" customHeight="1">
      <c r="B203" s="167"/>
      <c r="C203" s="168" t="s">
        <v>279</v>
      </c>
      <c r="D203" s="168" t="s">
        <v>128</v>
      </c>
      <c r="E203" s="169" t="s">
        <v>280</v>
      </c>
      <c r="F203" s="170" t="s">
        <v>281</v>
      </c>
      <c r="G203" s="171" t="s">
        <v>131</v>
      </c>
      <c r="H203" s="172">
        <v>60</v>
      </c>
      <c r="I203" s="173"/>
      <c r="J203" s="174">
        <f>ROUND(I203*H203,2)</f>
        <v>0</v>
      </c>
      <c r="K203" s="170" t="s">
        <v>132</v>
      </c>
      <c r="L203" s="36"/>
      <c r="M203" s="175" t="s">
        <v>3</v>
      </c>
      <c r="N203" s="176" t="s">
        <v>43</v>
      </c>
      <c r="O203" s="37"/>
      <c r="P203" s="177">
        <f>O203*H203</f>
        <v>0</v>
      </c>
      <c r="Q203" s="177">
        <v>0.0011</v>
      </c>
      <c r="R203" s="177">
        <f>Q203*H203</f>
        <v>0.066</v>
      </c>
      <c r="S203" s="177">
        <v>0</v>
      </c>
      <c r="T203" s="178">
        <f>S203*H203</f>
        <v>0</v>
      </c>
      <c r="AR203" s="19" t="s">
        <v>133</v>
      </c>
      <c r="AT203" s="19" t="s">
        <v>128</v>
      </c>
      <c r="AU203" s="19" t="s">
        <v>81</v>
      </c>
      <c r="AY203" s="19" t="s">
        <v>126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19" t="s">
        <v>21</v>
      </c>
      <c r="BK203" s="179">
        <f>ROUND(I203*H203,2)</f>
        <v>0</v>
      </c>
      <c r="BL203" s="19" t="s">
        <v>133</v>
      </c>
      <c r="BM203" s="19" t="s">
        <v>282</v>
      </c>
    </row>
    <row r="204" spans="2:47" s="1" customFormat="1" ht="22.5" customHeight="1">
      <c r="B204" s="36"/>
      <c r="D204" s="183" t="s">
        <v>135</v>
      </c>
      <c r="F204" s="184" t="s">
        <v>283</v>
      </c>
      <c r="I204" s="182"/>
      <c r="L204" s="36"/>
      <c r="M204" s="65"/>
      <c r="N204" s="37"/>
      <c r="O204" s="37"/>
      <c r="P204" s="37"/>
      <c r="Q204" s="37"/>
      <c r="R204" s="37"/>
      <c r="S204" s="37"/>
      <c r="T204" s="66"/>
      <c r="AT204" s="19" t="s">
        <v>135</v>
      </c>
      <c r="AU204" s="19" t="s">
        <v>81</v>
      </c>
    </row>
    <row r="205" spans="2:63" s="10" customFormat="1" ht="29.85" customHeight="1">
      <c r="B205" s="153"/>
      <c r="D205" s="164" t="s">
        <v>71</v>
      </c>
      <c r="E205" s="165" t="s">
        <v>170</v>
      </c>
      <c r="F205" s="165" t="s">
        <v>284</v>
      </c>
      <c r="I205" s="156"/>
      <c r="J205" s="166">
        <f>BK205</f>
        <v>0</v>
      </c>
      <c r="L205" s="153"/>
      <c r="M205" s="158"/>
      <c r="N205" s="159"/>
      <c r="O205" s="159"/>
      <c r="P205" s="160">
        <f>P206+SUM(P207:P216)</f>
        <v>0</v>
      </c>
      <c r="Q205" s="159"/>
      <c r="R205" s="160">
        <f>R206+SUM(R207:R216)</f>
        <v>148.470656</v>
      </c>
      <c r="S205" s="159"/>
      <c r="T205" s="161">
        <f>T206+SUM(T207:T216)</f>
        <v>0</v>
      </c>
      <c r="AR205" s="154" t="s">
        <v>21</v>
      </c>
      <c r="AT205" s="162" t="s">
        <v>71</v>
      </c>
      <c r="AU205" s="162" t="s">
        <v>21</v>
      </c>
      <c r="AY205" s="154" t="s">
        <v>126</v>
      </c>
      <c r="BK205" s="163">
        <f>BK206+SUM(BK207:BK216)</f>
        <v>0</v>
      </c>
    </row>
    <row r="206" spans="2:65" s="1" customFormat="1" ht="22.5" customHeight="1">
      <c r="B206" s="167"/>
      <c r="C206" s="168" t="s">
        <v>285</v>
      </c>
      <c r="D206" s="168" t="s">
        <v>128</v>
      </c>
      <c r="E206" s="169" t="s">
        <v>286</v>
      </c>
      <c r="F206" s="170" t="s">
        <v>287</v>
      </c>
      <c r="G206" s="171" t="s">
        <v>131</v>
      </c>
      <c r="H206" s="172">
        <v>250</v>
      </c>
      <c r="I206" s="173"/>
      <c r="J206" s="174">
        <f>ROUND(I206*H206,2)</f>
        <v>0</v>
      </c>
      <c r="K206" s="170" t="s">
        <v>132</v>
      </c>
      <c r="L206" s="36"/>
      <c r="M206" s="175" t="s">
        <v>3</v>
      </c>
      <c r="N206" s="176" t="s">
        <v>43</v>
      </c>
      <c r="O206" s="37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AR206" s="19" t="s">
        <v>133</v>
      </c>
      <c r="AT206" s="19" t="s">
        <v>128</v>
      </c>
      <c r="AU206" s="19" t="s">
        <v>81</v>
      </c>
      <c r="AY206" s="19" t="s">
        <v>126</v>
      </c>
      <c r="BE206" s="179">
        <f>IF(N206="základní",J206,0)</f>
        <v>0</v>
      </c>
      <c r="BF206" s="179">
        <f>IF(N206="snížená",J206,0)</f>
        <v>0</v>
      </c>
      <c r="BG206" s="179">
        <f>IF(N206="zákl. přenesená",J206,0)</f>
        <v>0</v>
      </c>
      <c r="BH206" s="179">
        <f>IF(N206="sníž. přenesená",J206,0)</f>
        <v>0</v>
      </c>
      <c r="BI206" s="179">
        <f>IF(N206="nulová",J206,0)</f>
        <v>0</v>
      </c>
      <c r="BJ206" s="19" t="s">
        <v>21</v>
      </c>
      <c r="BK206" s="179">
        <f>ROUND(I206*H206,2)</f>
        <v>0</v>
      </c>
      <c r="BL206" s="19" t="s">
        <v>133</v>
      </c>
      <c r="BM206" s="19" t="s">
        <v>288</v>
      </c>
    </row>
    <row r="207" spans="2:47" s="1" customFormat="1" ht="30" customHeight="1">
      <c r="B207" s="36"/>
      <c r="D207" s="183" t="s">
        <v>135</v>
      </c>
      <c r="F207" s="184" t="s">
        <v>289</v>
      </c>
      <c r="I207" s="182"/>
      <c r="L207" s="36"/>
      <c r="M207" s="65"/>
      <c r="N207" s="37"/>
      <c r="O207" s="37"/>
      <c r="P207" s="37"/>
      <c r="Q207" s="37"/>
      <c r="R207" s="37"/>
      <c r="S207" s="37"/>
      <c r="T207" s="66"/>
      <c r="AT207" s="19" t="s">
        <v>135</v>
      </c>
      <c r="AU207" s="19" t="s">
        <v>81</v>
      </c>
    </row>
    <row r="208" spans="2:51" s="11" customFormat="1" ht="22.5" customHeight="1">
      <c r="B208" s="185"/>
      <c r="D208" s="183" t="s">
        <v>141</v>
      </c>
      <c r="E208" s="186" t="s">
        <v>3</v>
      </c>
      <c r="F208" s="187" t="s">
        <v>290</v>
      </c>
      <c r="H208" s="188" t="s">
        <v>3</v>
      </c>
      <c r="I208" s="189"/>
      <c r="L208" s="185"/>
      <c r="M208" s="190"/>
      <c r="N208" s="191"/>
      <c r="O208" s="191"/>
      <c r="P208" s="191"/>
      <c r="Q208" s="191"/>
      <c r="R208" s="191"/>
      <c r="S208" s="191"/>
      <c r="T208" s="192"/>
      <c r="AT208" s="188" t="s">
        <v>141</v>
      </c>
      <c r="AU208" s="188" t="s">
        <v>81</v>
      </c>
      <c r="AV208" s="11" t="s">
        <v>21</v>
      </c>
      <c r="AW208" s="11" t="s">
        <v>36</v>
      </c>
      <c r="AX208" s="11" t="s">
        <v>72</v>
      </c>
      <c r="AY208" s="188" t="s">
        <v>126</v>
      </c>
    </row>
    <row r="209" spans="2:51" s="12" customFormat="1" ht="22.5" customHeight="1">
      <c r="B209" s="193"/>
      <c r="D209" s="180" t="s">
        <v>141</v>
      </c>
      <c r="E209" s="194" t="s">
        <v>3</v>
      </c>
      <c r="F209" s="195" t="s">
        <v>143</v>
      </c>
      <c r="H209" s="196">
        <v>250</v>
      </c>
      <c r="I209" s="197"/>
      <c r="L209" s="193"/>
      <c r="M209" s="198"/>
      <c r="N209" s="199"/>
      <c r="O209" s="199"/>
      <c r="P209" s="199"/>
      <c r="Q209" s="199"/>
      <c r="R209" s="199"/>
      <c r="S209" s="199"/>
      <c r="T209" s="200"/>
      <c r="AT209" s="201" t="s">
        <v>141</v>
      </c>
      <c r="AU209" s="201" t="s">
        <v>81</v>
      </c>
      <c r="AV209" s="12" t="s">
        <v>81</v>
      </c>
      <c r="AW209" s="12" t="s">
        <v>36</v>
      </c>
      <c r="AX209" s="12" t="s">
        <v>21</v>
      </c>
      <c r="AY209" s="201" t="s">
        <v>126</v>
      </c>
    </row>
    <row r="210" spans="2:65" s="1" customFormat="1" ht="22.5" customHeight="1">
      <c r="B210" s="167"/>
      <c r="C210" s="168" t="s">
        <v>291</v>
      </c>
      <c r="D210" s="168" t="s">
        <v>128</v>
      </c>
      <c r="E210" s="169" t="s">
        <v>292</v>
      </c>
      <c r="F210" s="170" t="s">
        <v>293</v>
      </c>
      <c r="G210" s="171" t="s">
        <v>131</v>
      </c>
      <c r="H210" s="172">
        <v>250</v>
      </c>
      <c r="I210" s="173"/>
      <c r="J210" s="174">
        <f>ROUND(I210*H210,2)</f>
        <v>0</v>
      </c>
      <c r="K210" s="170" t="s">
        <v>132</v>
      </c>
      <c r="L210" s="36"/>
      <c r="M210" s="175" t="s">
        <v>3</v>
      </c>
      <c r="N210" s="176" t="s">
        <v>43</v>
      </c>
      <c r="O210" s="37"/>
      <c r="P210" s="177">
        <f>O210*H210</f>
        <v>0</v>
      </c>
      <c r="Q210" s="177">
        <v>0.0835</v>
      </c>
      <c r="R210" s="177">
        <f>Q210*H210</f>
        <v>20.875</v>
      </c>
      <c r="S210" s="177">
        <v>0</v>
      </c>
      <c r="T210" s="178">
        <f>S210*H210</f>
        <v>0</v>
      </c>
      <c r="AR210" s="19" t="s">
        <v>133</v>
      </c>
      <c r="AT210" s="19" t="s">
        <v>128</v>
      </c>
      <c r="AU210" s="19" t="s">
        <v>81</v>
      </c>
      <c r="AY210" s="19" t="s">
        <v>126</v>
      </c>
      <c r="BE210" s="179">
        <f>IF(N210="základní",J210,0)</f>
        <v>0</v>
      </c>
      <c r="BF210" s="179">
        <f>IF(N210="snížená",J210,0)</f>
        <v>0</v>
      </c>
      <c r="BG210" s="179">
        <f>IF(N210="zákl. přenesená",J210,0)</f>
        <v>0</v>
      </c>
      <c r="BH210" s="179">
        <f>IF(N210="sníž. přenesená",J210,0)</f>
        <v>0</v>
      </c>
      <c r="BI210" s="179">
        <f>IF(N210="nulová",J210,0)</f>
        <v>0</v>
      </c>
      <c r="BJ210" s="19" t="s">
        <v>21</v>
      </c>
      <c r="BK210" s="179">
        <f>ROUND(I210*H210,2)</f>
        <v>0</v>
      </c>
      <c r="BL210" s="19" t="s">
        <v>133</v>
      </c>
      <c r="BM210" s="19" t="s">
        <v>294</v>
      </c>
    </row>
    <row r="211" spans="2:47" s="1" customFormat="1" ht="30" customHeight="1">
      <c r="B211" s="36"/>
      <c r="D211" s="180" t="s">
        <v>135</v>
      </c>
      <c r="F211" s="181" t="s">
        <v>295</v>
      </c>
      <c r="I211" s="182"/>
      <c r="L211" s="36"/>
      <c r="M211" s="65"/>
      <c r="N211" s="37"/>
      <c r="O211" s="37"/>
      <c r="P211" s="37"/>
      <c r="Q211" s="37"/>
      <c r="R211" s="37"/>
      <c r="S211" s="37"/>
      <c r="T211" s="66"/>
      <c r="AT211" s="19" t="s">
        <v>135</v>
      </c>
      <c r="AU211" s="19" t="s">
        <v>81</v>
      </c>
    </row>
    <row r="212" spans="2:65" s="1" customFormat="1" ht="22.5" customHeight="1">
      <c r="B212" s="167"/>
      <c r="C212" s="221" t="s">
        <v>296</v>
      </c>
      <c r="D212" s="221" t="s">
        <v>225</v>
      </c>
      <c r="E212" s="222" t="s">
        <v>297</v>
      </c>
      <c r="F212" s="223" t="s">
        <v>298</v>
      </c>
      <c r="G212" s="224" t="s">
        <v>299</v>
      </c>
      <c r="H212" s="225">
        <v>84.166</v>
      </c>
      <c r="I212" s="226"/>
      <c r="J212" s="227">
        <f>ROUND(I212*H212,2)</f>
        <v>0</v>
      </c>
      <c r="K212" s="223" t="s">
        <v>132</v>
      </c>
      <c r="L212" s="228"/>
      <c r="M212" s="229" t="s">
        <v>3</v>
      </c>
      <c r="N212" s="230" t="s">
        <v>43</v>
      </c>
      <c r="O212" s="37"/>
      <c r="P212" s="177">
        <f>O212*H212</f>
        <v>0</v>
      </c>
      <c r="Q212" s="177">
        <v>1.516</v>
      </c>
      <c r="R212" s="177">
        <f>Q212*H212</f>
        <v>127.59565599999999</v>
      </c>
      <c r="S212" s="177">
        <v>0</v>
      </c>
      <c r="T212" s="178">
        <f>S212*H212</f>
        <v>0</v>
      </c>
      <c r="AR212" s="19" t="s">
        <v>189</v>
      </c>
      <c r="AT212" s="19" t="s">
        <v>225</v>
      </c>
      <c r="AU212" s="19" t="s">
        <v>81</v>
      </c>
      <c r="AY212" s="19" t="s">
        <v>126</v>
      </c>
      <c r="BE212" s="179">
        <f>IF(N212="základní",J212,0)</f>
        <v>0</v>
      </c>
      <c r="BF212" s="179">
        <f>IF(N212="snížená",J212,0)</f>
        <v>0</v>
      </c>
      <c r="BG212" s="179">
        <f>IF(N212="zákl. přenesená",J212,0)</f>
        <v>0</v>
      </c>
      <c r="BH212" s="179">
        <f>IF(N212="sníž. přenesená",J212,0)</f>
        <v>0</v>
      </c>
      <c r="BI212" s="179">
        <f>IF(N212="nulová",J212,0)</f>
        <v>0</v>
      </c>
      <c r="BJ212" s="19" t="s">
        <v>21</v>
      </c>
      <c r="BK212" s="179">
        <f>ROUND(I212*H212,2)</f>
        <v>0</v>
      </c>
      <c r="BL212" s="19" t="s">
        <v>133</v>
      </c>
      <c r="BM212" s="19" t="s">
        <v>300</v>
      </c>
    </row>
    <row r="213" spans="2:47" s="1" customFormat="1" ht="22.5" customHeight="1">
      <c r="B213" s="36"/>
      <c r="D213" s="183" t="s">
        <v>135</v>
      </c>
      <c r="F213" s="184" t="s">
        <v>301</v>
      </c>
      <c r="I213" s="182"/>
      <c r="L213" s="36"/>
      <c r="M213" s="65"/>
      <c r="N213" s="37"/>
      <c r="O213" s="37"/>
      <c r="P213" s="37"/>
      <c r="Q213" s="37"/>
      <c r="R213" s="37"/>
      <c r="S213" s="37"/>
      <c r="T213" s="66"/>
      <c r="AT213" s="19" t="s">
        <v>135</v>
      </c>
      <c r="AU213" s="19" t="s">
        <v>81</v>
      </c>
    </row>
    <row r="214" spans="2:51" s="12" customFormat="1" ht="22.5" customHeight="1">
      <c r="B214" s="193"/>
      <c r="D214" s="183" t="s">
        <v>141</v>
      </c>
      <c r="E214" s="201" t="s">
        <v>3</v>
      </c>
      <c r="F214" s="202" t="s">
        <v>302</v>
      </c>
      <c r="H214" s="203">
        <v>83.333</v>
      </c>
      <c r="I214" s="197"/>
      <c r="L214" s="193"/>
      <c r="M214" s="198"/>
      <c r="N214" s="199"/>
      <c r="O214" s="199"/>
      <c r="P214" s="199"/>
      <c r="Q214" s="199"/>
      <c r="R214" s="199"/>
      <c r="S214" s="199"/>
      <c r="T214" s="200"/>
      <c r="AT214" s="201" t="s">
        <v>141</v>
      </c>
      <c r="AU214" s="201" t="s">
        <v>81</v>
      </c>
      <c r="AV214" s="12" t="s">
        <v>81</v>
      </c>
      <c r="AW214" s="12" t="s">
        <v>36</v>
      </c>
      <c r="AX214" s="12" t="s">
        <v>21</v>
      </c>
      <c r="AY214" s="201" t="s">
        <v>126</v>
      </c>
    </row>
    <row r="215" spans="2:51" s="12" customFormat="1" ht="22.5" customHeight="1">
      <c r="B215" s="193"/>
      <c r="D215" s="183" t="s">
        <v>141</v>
      </c>
      <c r="F215" s="202" t="s">
        <v>303</v>
      </c>
      <c r="H215" s="203">
        <v>84.166</v>
      </c>
      <c r="I215" s="197"/>
      <c r="L215" s="193"/>
      <c r="M215" s="198"/>
      <c r="N215" s="199"/>
      <c r="O215" s="199"/>
      <c r="P215" s="199"/>
      <c r="Q215" s="199"/>
      <c r="R215" s="199"/>
      <c r="S215" s="199"/>
      <c r="T215" s="200"/>
      <c r="AT215" s="201" t="s">
        <v>141</v>
      </c>
      <c r="AU215" s="201" t="s">
        <v>81</v>
      </c>
      <c r="AV215" s="12" t="s">
        <v>81</v>
      </c>
      <c r="AW215" s="12" t="s">
        <v>4</v>
      </c>
      <c r="AX215" s="12" t="s">
        <v>21</v>
      </c>
      <c r="AY215" s="201" t="s">
        <v>126</v>
      </c>
    </row>
    <row r="216" spans="2:63" s="10" customFormat="1" ht="22.35" customHeight="1">
      <c r="B216" s="153"/>
      <c r="D216" s="164" t="s">
        <v>71</v>
      </c>
      <c r="E216" s="165" t="s">
        <v>183</v>
      </c>
      <c r="F216" s="165" t="s">
        <v>304</v>
      </c>
      <c r="I216" s="156"/>
      <c r="J216" s="166">
        <f>BK216</f>
        <v>0</v>
      </c>
      <c r="L216" s="153"/>
      <c r="M216" s="158"/>
      <c r="N216" s="159"/>
      <c r="O216" s="159"/>
      <c r="P216" s="160">
        <f>P217+SUM(P218:P228)</f>
        <v>0</v>
      </c>
      <c r="Q216" s="159"/>
      <c r="R216" s="160">
        <f>R217+SUM(R218:R228)</f>
        <v>0</v>
      </c>
      <c r="S216" s="159"/>
      <c r="T216" s="161">
        <f>T217+SUM(T218:T228)</f>
        <v>0</v>
      </c>
      <c r="AR216" s="154" t="s">
        <v>21</v>
      </c>
      <c r="AT216" s="162" t="s">
        <v>71</v>
      </c>
      <c r="AU216" s="162" t="s">
        <v>81</v>
      </c>
      <c r="AY216" s="154" t="s">
        <v>126</v>
      </c>
      <c r="BK216" s="163">
        <f>BK217+SUM(BK218:BK228)</f>
        <v>0</v>
      </c>
    </row>
    <row r="217" spans="2:65" s="1" customFormat="1" ht="22.5" customHeight="1">
      <c r="B217" s="167"/>
      <c r="C217" s="168" t="s">
        <v>305</v>
      </c>
      <c r="D217" s="168" t="s">
        <v>128</v>
      </c>
      <c r="E217" s="169" t="s">
        <v>306</v>
      </c>
      <c r="F217" s="170" t="s">
        <v>307</v>
      </c>
      <c r="G217" s="171" t="s">
        <v>276</v>
      </c>
      <c r="H217" s="172">
        <v>25</v>
      </c>
      <c r="I217" s="173"/>
      <c r="J217" s="174">
        <f aca="true" t="shared" si="0" ref="J217:J227">ROUND(I217*H217,2)</f>
        <v>0</v>
      </c>
      <c r="K217" s="170" t="s">
        <v>3</v>
      </c>
      <c r="L217" s="36"/>
      <c r="M217" s="175" t="s">
        <v>3</v>
      </c>
      <c r="N217" s="176" t="s">
        <v>43</v>
      </c>
      <c r="O217" s="37"/>
      <c r="P217" s="177">
        <f aca="true" t="shared" si="1" ref="P217:P227">O217*H217</f>
        <v>0</v>
      </c>
      <c r="Q217" s="177">
        <v>0</v>
      </c>
      <c r="R217" s="177">
        <f aca="true" t="shared" si="2" ref="R217:R227">Q217*H217</f>
        <v>0</v>
      </c>
      <c r="S217" s="177">
        <v>0</v>
      </c>
      <c r="T217" s="178">
        <f aca="true" t="shared" si="3" ref="T217:T227">S217*H217</f>
        <v>0</v>
      </c>
      <c r="AR217" s="19" t="s">
        <v>133</v>
      </c>
      <c r="AT217" s="19" t="s">
        <v>128</v>
      </c>
      <c r="AU217" s="19" t="s">
        <v>144</v>
      </c>
      <c r="AY217" s="19" t="s">
        <v>126</v>
      </c>
      <c r="BE217" s="179">
        <f aca="true" t="shared" si="4" ref="BE217:BE227">IF(N217="základní",J217,0)</f>
        <v>0</v>
      </c>
      <c r="BF217" s="179">
        <f aca="true" t="shared" si="5" ref="BF217:BF227">IF(N217="snížená",J217,0)</f>
        <v>0</v>
      </c>
      <c r="BG217" s="179">
        <f aca="true" t="shared" si="6" ref="BG217:BG227">IF(N217="zákl. přenesená",J217,0)</f>
        <v>0</v>
      </c>
      <c r="BH217" s="179">
        <f aca="true" t="shared" si="7" ref="BH217:BH227">IF(N217="sníž. přenesená",J217,0)</f>
        <v>0</v>
      </c>
      <c r="BI217" s="179">
        <f aca="true" t="shared" si="8" ref="BI217:BI227">IF(N217="nulová",J217,0)</f>
        <v>0</v>
      </c>
      <c r="BJ217" s="19" t="s">
        <v>21</v>
      </c>
      <c r="BK217" s="179">
        <f aca="true" t="shared" si="9" ref="BK217:BK227">ROUND(I217*H217,2)</f>
        <v>0</v>
      </c>
      <c r="BL217" s="19" t="s">
        <v>133</v>
      </c>
      <c r="BM217" s="19" t="s">
        <v>308</v>
      </c>
    </row>
    <row r="218" spans="2:65" s="1" customFormat="1" ht="22.5" customHeight="1">
      <c r="B218" s="167"/>
      <c r="C218" s="168" t="s">
        <v>309</v>
      </c>
      <c r="D218" s="168" t="s">
        <v>128</v>
      </c>
      <c r="E218" s="169" t="s">
        <v>310</v>
      </c>
      <c r="F218" s="170" t="s">
        <v>311</v>
      </c>
      <c r="G218" s="171" t="s">
        <v>276</v>
      </c>
      <c r="H218" s="172">
        <v>25</v>
      </c>
      <c r="I218" s="173"/>
      <c r="J218" s="174">
        <f t="shared" si="0"/>
        <v>0</v>
      </c>
      <c r="K218" s="170" t="s">
        <v>3</v>
      </c>
      <c r="L218" s="36"/>
      <c r="M218" s="175" t="s">
        <v>3</v>
      </c>
      <c r="N218" s="176" t="s">
        <v>43</v>
      </c>
      <c r="O218" s="37"/>
      <c r="P218" s="177">
        <f t="shared" si="1"/>
        <v>0</v>
      </c>
      <c r="Q218" s="177">
        <v>0</v>
      </c>
      <c r="R218" s="177">
        <f t="shared" si="2"/>
        <v>0</v>
      </c>
      <c r="S218" s="177">
        <v>0</v>
      </c>
      <c r="T218" s="178">
        <f t="shared" si="3"/>
        <v>0</v>
      </c>
      <c r="AR218" s="19" t="s">
        <v>133</v>
      </c>
      <c r="AT218" s="19" t="s">
        <v>128</v>
      </c>
      <c r="AU218" s="19" t="s">
        <v>144</v>
      </c>
      <c r="AY218" s="19" t="s">
        <v>126</v>
      </c>
      <c r="BE218" s="179">
        <f t="shared" si="4"/>
        <v>0</v>
      </c>
      <c r="BF218" s="179">
        <f t="shared" si="5"/>
        <v>0</v>
      </c>
      <c r="BG218" s="179">
        <f t="shared" si="6"/>
        <v>0</v>
      </c>
      <c r="BH218" s="179">
        <f t="shared" si="7"/>
        <v>0</v>
      </c>
      <c r="BI218" s="179">
        <f t="shared" si="8"/>
        <v>0</v>
      </c>
      <c r="BJ218" s="19" t="s">
        <v>21</v>
      </c>
      <c r="BK218" s="179">
        <f t="shared" si="9"/>
        <v>0</v>
      </c>
      <c r="BL218" s="19" t="s">
        <v>133</v>
      </c>
      <c r="BM218" s="19" t="s">
        <v>312</v>
      </c>
    </row>
    <row r="219" spans="2:65" s="1" customFormat="1" ht="22.5" customHeight="1">
      <c r="B219" s="167"/>
      <c r="C219" s="168" t="s">
        <v>313</v>
      </c>
      <c r="D219" s="168" t="s">
        <v>128</v>
      </c>
      <c r="E219" s="169" t="s">
        <v>314</v>
      </c>
      <c r="F219" s="170" t="s">
        <v>315</v>
      </c>
      <c r="G219" s="171" t="s">
        <v>276</v>
      </c>
      <c r="H219" s="172">
        <v>20</v>
      </c>
      <c r="I219" s="173"/>
      <c r="J219" s="174">
        <f t="shared" si="0"/>
        <v>0</v>
      </c>
      <c r="K219" s="170" t="s">
        <v>3</v>
      </c>
      <c r="L219" s="36"/>
      <c r="M219" s="175" t="s">
        <v>3</v>
      </c>
      <c r="N219" s="176" t="s">
        <v>43</v>
      </c>
      <c r="O219" s="37"/>
      <c r="P219" s="177">
        <f t="shared" si="1"/>
        <v>0</v>
      </c>
      <c r="Q219" s="177">
        <v>0</v>
      </c>
      <c r="R219" s="177">
        <f t="shared" si="2"/>
        <v>0</v>
      </c>
      <c r="S219" s="177">
        <v>0</v>
      </c>
      <c r="T219" s="178">
        <f t="shared" si="3"/>
        <v>0</v>
      </c>
      <c r="AR219" s="19" t="s">
        <v>133</v>
      </c>
      <c r="AT219" s="19" t="s">
        <v>128</v>
      </c>
      <c r="AU219" s="19" t="s">
        <v>144</v>
      </c>
      <c r="AY219" s="19" t="s">
        <v>126</v>
      </c>
      <c r="BE219" s="179">
        <f t="shared" si="4"/>
        <v>0</v>
      </c>
      <c r="BF219" s="179">
        <f t="shared" si="5"/>
        <v>0</v>
      </c>
      <c r="BG219" s="179">
        <f t="shared" si="6"/>
        <v>0</v>
      </c>
      <c r="BH219" s="179">
        <f t="shared" si="7"/>
        <v>0</v>
      </c>
      <c r="BI219" s="179">
        <f t="shared" si="8"/>
        <v>0</v>
      </c>
      <c r="BJ219" s="19" t="s">
        <v>21</v>
      </c>
      <c r="BK219" s="179">
        <f t="shared" si="9"/>
        <v>0</v>
      </c>
      <c r="BL219" s="19" t="s">
        <v>133</v>
      </c>
      <c r="BM219" s="19" t="s">
        <v>316</v>
      </c>
    </row>
    <row r="220" spans="2:65" s="1" customFormat="1" ht="22.5" customHeight="1">
      <c r="B220" s="167"/>
      <c r="C220" s="168" t="s">
        <v>317</v>
      </c>
      <c r="D220" s="168" t="s">
        <v>128</v>
      </c>
      <c r="E220" s="169" t="s">
        <v>318</v>
      </c>
      <c r="F220" s="170" t="s">
        <v>319</v>
      </c>
      <c r="G220" s="171" t="s">
        <v>320</v>
      </c>
      <c r="H220" s="172">
        <v>1</v>
      </c>
      <c r="I220" s="173"/>
      <c r="J220" s="174">
        <f t="shared" si="0"/>
        <v>0</v>
      </c>
      <c r="K220" s="170" t="s">
        <v>3</v>
      </c>
      <c r="L220" s="36"/>
      <c r="M220" s="175" t="s">
        <v>3</v>
      </c>
      <c r="N220" s="176" t="s">
        <v>43</v>
      </c>
      <c r="O220" s="37"/>
      <c r="P220" s="177">
        <f t="shared" si="1"/>
        <v>0</v>
      </c>
      <c r="Q220" s="177">
        <v>0</v>
      </c>
      <c r="R220" s="177">
        <f t="shared" si="2"/>
        <v>0</v>
      </c>
      <c r="S220" s="177">
        <v>0</v>
      </c>
      <c r="T220" s="178">
        <f t="shared" si="3"/>
        <v>0</v>
      </c>
      <c r="AR220" s="19" t="s">
        <v>133</v>
      </c>
      <c r="AT220" s="19" t="s">
        <v>128</v>
      </c>
      <c r="AU220" s="19" t="s">
        <v>144</v>
      </c>
      <c r="AY220" s="19" t="s">
        <v>126</v>
      </c>
      <c r="BE220" s="179">
        <f t="shared" si="4"/>
        <v>0</v>
      </c>
      <c r="BF220" s="179">
        <f t="shared" si="5"/>
        <v>0</v>
      </c>
      <c r="BG220" s="179">
        <f t="shared" si="6"/>
        <v>0</v>
      </c>
      <c r="BH220" s="179">
        <f t="shared" si="7"/>
        <v>0</v>
      </c>
      <c r="BI220" s="179">
        <f t="shared" si="8"/>
        <v>0</v>
      </c>
      <c r="BJ220" s="19" t="s">
        <v>21</v>
      </c>
      <c r="BK220" s="179">
        <f t="shared" si="9"/>
        <v>0</v>
      </c>
      <c r="BL220" s="19" t="s">
        <v>133</v>
      </c>
      <c r="BM220" s="19" t="s">
        <v>321</v>
      </c>
    </row>
    <row r="221" spans="2:65" s="1" customFormat="1" ht="31.5" customHeight="1">
      <c r="B221" s="167"/>
      <c r="C221" s="168" t="s">
        <v>322</v>
      </c>
      <c r="D221" s="168" t="s">
        <v>128</v>
      </c>
      <c r="E221" s="169" t="s">
        <v>323</v>
      </c>
      <c r="F221" s="170" t="s">
        <v>324</v>
      </c>
      <c r="G221" s="171" t="s">
        <v>325</v>
      </c>
      <c r="H221" s="172">
        <v>630</v>
      </c>
      <c r="I221" s="173"/>
      <c r="J221" s="174">
        <f t="shared" si="0"/>
        <v>0</v>
      </c>
      <c r="K221" s="170" t="s">
        <v>3</v>
      </c>
      <c r="L221" s="36"/>
      <c r="M221" s="175" t="s">
        <v>3</v>
      </c>
      <c r="N221" s="176" t="s">
        <v>43</v>
      </c>
      <c r="O221" s="37"/>
      <c r="P221" s="177">
        <f t="shared" si="1"/>
        <v>0</v>
      </c>
      <c r="Q221" s="177">
        <v>0</v>
      </c>
      <c r="R221" s="177">
        <f t="shared" si="2"/>
        <v>0</v>
      </c>
      <c r="S221" s="177">
        <v>0</v>
      </c>
      <c r="T221" s="178">
        <f t="shared" si="3"/>
        <v>0</v>
      </c>
      <c r="AR221" s="19" t="s">
        <v>133</v>
      </c>
      <c r="AT221" s="19" t="s">
        <v>128</v>
      </c>
      <c r="AU221" s="19" t="s">
        <v>144</v>
      </c>
      <c r="AY221" s="19" t="s">
        <v>126</v>
      </c>
      <c r="BE221" s="179">
        <f t="shared" si="4"/>
        <v>0</v>
      </c>
      <c r="BF221" s="179">
        <f t="shared" si="5"/>
        <v>0</v>
      </c>
      <c r="BG221" s="179">
        <f t="shared" si="6"/>
        <v>0</v>
      </c>
      <c r="BH221" s="179">
        <f t="shared" si="7"/>
        <v>0</v>
      </c>
      <c r="BI221" s="179">
        <f t="shared" si="8"/>
        <v>0</v>
      </c>
      <c r="BJ221" s="19" t="s">
        <v>21</v>
      </c>
      <c r="BK221" s="179">
        <f t="shared" si="9"/>
        <v>0</v>
      </c>
      <c r="BL221" s="19" t="s">
        <v>133</v>
      </c>
      <c r="BM221" s="19" t="s">
        <v>326</v>
      </c>
    </row>
    <row r="222" spans="2:65" s="1" customFormat="1" ht="22.5" customHeight="1">
      <c r="B222" s="167"/>
      <c r="C222" s="168" t="s">
        <v>327</v>
      </c>
      <c r="D222" s="168" t="s">
        <v>128</v>
      </c>
      <c r="E222" s="169" t="s">
        <v>328</v>
      </c>
      <c r="F222" s="170" t="s">
        <v>329</v>
      </c>
      <c r="G222" s="171" t="s">
        <v>157</v>
      </c>
      <c r="H222" s="172">
        <v>17640</v>
      </c>
      <c r="I222" s="173"/>
      <c r="J222" s="174">
        <f t="shared" si="0"/>
        <v>0</v>
      </c>
      <c r="K222" s="170" t="s">
        <v>3</v>
      </c>
      <c r="L222" s="36"/>
      <c r="M222" s="175" t="s">
        <v>3</v>
      </c>
      <c r="N222" s="176" t="s">
        <v>43</v>
      </c>
      <c r="O222" s="37"/>
      <c r="P222" s="177">
        <f t="shared" si="1"/>
        <v>0</v>
      </c>
      <c r="Q222" s="177">
        <v>0</v>
      </c>
      <c r="R222" s="177">
        <f t="shared" si="2"/>
        <v>0</v>
      </c>
      <c r="S222" s="177">
        <v>0</v>
      </c>
      <c r="T222" s="178">
        <f t="shared" si="3"/>
        <v>0</v>
      </c>
      <c r="AR222" s="19" t="s">
        <v>133</v>
      </c>
      <c r="AT222" s="19" t="s">
        <v>128</v>
      </c>
      <c r="AU222" s="19" t="s">
        <v>144</v>
      </c>
      <c r="AY222" s="19" t="s">
        <v>126</v>
      </c>
      <c r="BE222" s="179">
        <f t="shared" si="4"/>
        <v>0</v>
      </c>
      <c r="BF222" s="179">
        <f t="shared" si="5"/>
        <v>0</v>
      </c>
      <c r="BG222" s="179">
        <f t="shared" si="6"/>
        <v>0</v>
      </c>
      <c r="BH222" s="179">
        <f t="shared" si="7"/>
        <v>0</v>
      </c>
      <c r="BI222" s="179">
        <f t="shared" si="8"/>
        <v>0</v>
      </c>
      <c r="BJ222" s="19" t="s">
        <v>21</v>
      </c>
      <c r="BK222" s="179">
        <f t="shared" si="9"/>
        <v>0</v>
      </c>
      <c r="BL222" s="19" t="s">
        <v>133</v>
      </c>
      <c r="BM222" s="19" t="s">
        <v>330</v>
      </c>
    </row>
    <row r="223" spans="2:65" s="1" customFormat="1" ht="22.5" customHeight="1">
      <c r="B223" s="167"/>
      <c r="C223" s="168" t="s">
        <v>331</v>
      </c>
      <c r="D223" s="168" t="s">
        <v>128</v>
      </c>
      <c r="E223" s="169" t="s">
        <v>332</v>
      </c>
      <c r="F223" s="170" t="s">
        <v>333</v>
      </c>
      <c r="G223" s="171" t="s">
        <v>334</v>
      </c>
      <c r="H223" s="172">
        <v>21</v>
      </c>
      <c r="I223" s="173"/>
      <c r="J223" s="174">
        <f t="shared" si="0"/>
        <v>0</v>
      </c>
      <c r="K223" s="170" t="s">
        <v>3</v>
      </c>
      <c r="L223" s="36"/>
      <c r="M223" s="175" t="s">
        <v>3</v>
      </c>
      <c r="N223" s="176" t="s">
        <v>43</v>
      </c>
      <c r="O223" s="37"/>
      <c r="P223" s="177">
        <f t="shared" si="1"/>
        <v>0</v>
      </c>
      <c r="Q223" s="177">
        <v>0</v>
      </c>
      <c r="R223" s="177">
        <f t="shared" si="2"/>
        <v>0</v>
      </c>
      <c r="S223" s="177">
        <v>0</v>
      </c>
      <c r="T223" s="178">
        <f t="shared" si="3"/>
        <v>0</v>
      </c>
      <c r="AR223" s="19" t="s">
        <v>133</v>
      </c>
      <c r="AT223" s="19" t="s">
        <v>128</v>
      </c>
      <c r="AU223" s="19" t="s">
        <v>144</v>
      </c>
      <c r="AY223" s="19" t="s">
        <v>126</v>
      </c>
      <c r="BE223" s="179">
        <f t="shared" si="4"/>
        <v>0</v>
      </c>
      <c r="BF223" s="179">
        <f t="shared" si="5"/>
        <v>0</v>
      </c>
      <c r="BG223" s="179">
        <f t="shared" si="6"/>
        <v>0</v>
      </c>
      <c r="BH223" s="179">
        <f t="shared" si="7"/>
        <v>0</v>
      </c>
      <c r="BI223" s="179">
        <f t="shared" si="8"/>
        <v>0</v>
      </c>
      <c r="BJ223" s="19" t="s">
        <v>21</v>
      </c>
      <c r="BK223" s="179">
        <f t="shared" si="9"/>
        <v>0</v>
      </c>
      <c r="BL223" s="19" t="s">
        <v>133</v>
      </c>
      <c r="BM223" s="19" t="s">
        <v>335</v>
      </c>
    </row>
    <row r="224" spans="2:65" s="1" customFormat="1" ht="22.5" customHeight="1">
      <c r="B224" s="167"/>
      <c r="C224" s="168" t="s">
        <v>336</v>
      </c>
      <c r="D224" s="168" t="s">
        <v>128</v>
      </c>
      <c r="E224" s="169" t="s">
        <v>337</v>
      </c>
      <c r="F224" s="170" t="s">
        <v>338</v>
      </c>
      <c r="G224" s="171" t="s">
        <v>208</v>
      </c>
      <c r="H224" s="172">
        <v>2</v>
      </c>
      <c r="I224" s="173"/>
      <c r="J224" s="174">
        <f t="shared" si="0"/>
        <v>0</v>
      </c>
      <c r="K224" s="170" t="s">
        <v>3</v>
      </c>
      <c r="L224" s="36"/>
      <c r="M224" s="175" t="s">
        <v>3</v>
      </c>
      <c r="N224" s="176" t="s">
        <v>43</v>
      </c>
      <c r="O224" s="37"/>
      <c r="P224" s="177">
        <f t="shared" si="1"/>
        <v>0</v>
      </c>
      <c r="Q224" s="177">
        <v>0</v>
      </c>
      <c r="R224" s="177">
        <f t="shared" si="2"/>
        <v>0</v>
      </c>
      <c r="S224" s="177">
        <v>0</v>
      </c>
      <c r="T224" s="178">
        <f t="shared" si="3"/>
        <v>0</v>
      </c>
      <c r="AR224" s="19" t="s">
        <v>133</v>
      </c>
      <c r="AT224" s="19" t="s">
        <v>128</v>
      </c>
      <c r="AU224" s="19" t="s">
        <v>144</v>
      </c>
      <c r="AY224" s="19" t="s">
        <v>126</v>
      </c>
      <c r="BE224" s="179">
        <f t="shared" si="4"/>
        <v>0</v>
      </c>
      <c r="BF224" s="179">
        <f t="shared" si="5"/>
        <v>0</v>
      </c>
      <c r="BG224" s="179">
        <f t="shared" si="6"/>
        <v>0</v>
      </c>
      <c r="BH224" s="179">
        <f t="shared" si="7"/>
        <v>0</v>
      </c>
      <c r="BI224" s="179">
        <f t="shared" si="8"/>
        <v>0</v>
      </c>
      <c r="BJ224" s="19" t="s">
        <v>21</v>
      </c>
      <c r="BK224" s="179">
        <f t="shared" si="9"/>
        <v>0</v>
      </c>
      <c r="BL224" s="19" t="s">
        <v>133</v>
      </c>
      <c r="BM224" s="19" t="s">
        <v>339</v>
      </c>
    </row>
    <row r="225" spans="2:65" s="1" customFormat="1" ht="22.5" customHeight="1">
      <c r="B225" s="167"/>
      <c r="C225" s="168" t="s">
        <v>340</v>
      </c>
      <c r="D225" s="168" t="s">
        <v>128</v>
      </c>
      <c r="E225" s="169" t="s">
        <v>341</v>
      </c>
      <c r="F225" s="170" t="s">
        <v>342</v>
      </c>
      <c r="G225" s="171" t="s">
        <v>208</v>
      </c>
      <c r="H225" s="172">
        <v>3</v>
      </c>
      <c r="I225" s="173"/>
      <c r="J225" s="174">
        <f t="shared" si="0"/>
        <v>0</v>
      </c>
      <c r="K225" s="170" t="s">
        <v>3</v>
      </c>
      <c r="L225" s="36"/>
      <c r="M225" s="175" t="s">
        <v>3</v>
      </c>
      <c r="N225" s="176" t="s">
        <v>43</v>
      </c>
      <c r="O225" s="37"/>
      <c r="P225" s="177">
        <f t="shared" si="1"/>
        <v>0</v>
      </c>
      <c r="Q225" s="177">
        <v>0</v>
      </c>
      <c r="R225" s="177">
        <f t="shared" si="2"/>
        <v>0</v>
      </c>
      <c r="S225" s="177">
        <v>0</v>
      </c>
      <c r="T225" s="178">
        <f t="shared" si="3"/>
        <v>0</v>
      </c>
      <c r="AR225" s="19" t="s">
        <v>133</v>
      </c>
      <c r="AT225" s="19" t="s">
        <v>128</v>
      </c>
      <c r="AU225" s="19" t="s">
        <v>144</v>
      </c>
      <c r="AY225" s="19" t="s">
        <v>126</v>
      </c>
      <c r="BE225" s="179">
        <f t="shared" si="4"/>
        <v>0</v>
      </c>
      <c r="BF225" s="179">
        <f t="shared" si="5"/>
        <v>0</v>
      </c>
      <c r="BG225" s="179">
        <f t="shared" si="6"/>
        <v>0</v>
      </c>
      <c r="BH225" s="179">
        <f t="shared" si="7"/>
        <v>0</v>
      </c>
      <c r="BI225" s="179">
        <f t="shared" si="8"/>
        <v>0</v>
      </c>
      <c r="BJ225" s="19" t="s">
        <v>21</v>
      </c>
      <c r="BK225" s="179">
        <f t="shared" si="9"/>
        <v>0</v>
      </c>
      <c r="BL225" s="19" t="s">
        <v>133</v>
      </c>
      <c r="BM225" s="19" t="s">
        <v>343</v>
      </c>
    </row>
    <row r="226" spans="2:65" s="1" customFormat="1" ht="22.5" customHeight="1">
      <c r="B226" s="167"/>
      <c r="C226" s="168" t="s">
        <v>344</v>
      </c>
      <c r="D226" s="168" t="s">
        <v>128</v>
      </c>
      <c r="E226" s="169" t="s">
        <v>345</v>
      </c>
      <c r="F226" s="170" t="s">
        <v>346</v>
      </c>
      <c r="G226" s="171" t="s">
        <v>208</v>
      </c>
      <c r="H226" s="172">
        <v>2</v>
      </c>
      <c r="I226" s="173"/>
      <c r="J226" s="174">
        <f t="shared" si="0"/>
        <v>0</v>
      </c>
      <c r="K226" s="170" t="s">
        <v>3</v>
      </c>
      <c r="L226" s="36"/>
      <c r="M226" s="175" t="s">
        <v>3</v>
      </c>
      <c r="N226" s="176" t="s">
        <v>43</v>
      </c>
      <c r="O226" s="37"/>
      <c r="P226" s="177">
        <f t="shared" si="1"/>
        <v>0</v>
      </c>
      <c r="Q226" s="177">
        <v>0</v>
      </c>
      <c r="R226" s="177">
        <f t="shared" si="2"/>
        <v>0</v>
      </c>
      <c r="S226" s="177">
        <v>0</v>
      </c>
      <c r="T226" s="178">
        <f t="shared" si="3"/>
        <v>0</v>
      </c>
      <c r="AR226" s="19" t="s">
        <v>133</v>
      </c>
      <c r="AT226" s="19" t="s">
        <v>128</v>
      </c>
      <c r="AU226" s="19" t="s">
        <v>144</v>
      </c>
      <c r="AY226" s="19" t="s">
        <v>126</v>
      </c>
      <c r="BE226" s="179">
        <f t="shared" si="4"/>
        <v>0</v>
      </c>
      <c r="BF226" s="179">
        <f t="shared" si="5"/>
        <v>0</v>
      </c>
      <c r="BG226" s="179">
        <f t="shared" si="6"/>
        <v>0</v>
      </c>
      <c r="BH226" s="179">
        <f t="shared" si="7"/>
        <v>0</v>
      </c>
      <c r="BI226" s="179">
        <f t="shared" si="8"/>
        <v>0</v>
      </c>
      <c r="BJ226" s="19" t="s">
        <v>21</v>
      </c>
      <c r="BK226" s="179">
        <f t="shared" si="9"/>
        <v>0</v>
      </c>
      <c r="BL226" s="19" t="s">
        <v>133</v>
      </c>
      <c r="BM226" s="19" t="s">
        <v>347</v>
      </c>
    </row>
    <row r="227" spans="2:65" s="1" customFormat="1" ht="22.5" customHeight="1">
      <c r="B227" s="167"/>
      <c r="C227" s="168" t="s">
        <v>348</v>
      </c>
      <c r="D227" s="168" t="s">
        <v>128</v>
      </c>
      <c r="E227" s="169" t="s">
        <v>349</v>
      </c>
      <c r="F227" s="170" t="s">
        <v>350</v>
      </c>
      <c r="G227" s="171" t="s">
        <v>208</v>
      </c>
      <c r="H227" s="172">
        <v>20</v>
      </c>
      <c r="I227" s="173"/>
      <c r="J227" s="174">
        <f t="shared" si="0"/>
        <v>0</v>
      </c>
      <c r="K227" s="170" t="s">
        <v>3</v>
      </c>
      <c r="L227" s="36"/>
      <c r="M227" s="175" t="s">
        <v>3</v>
      </c>
      <c r="N227" s="176" t="s">
        <v>43</v>
      </c>
      <c r="O227" s="37"/>
      <c r="P227" s="177">
        <f t="shared" si="1"/>
        <v>0</v>
      </c>
      <c r="Q227" s="177">
        <v>0</v>
      </c>
      <c r="R227" s="177">
        <f t="shared" si="2"/>
        <v>0</v>
      </c>
      <c r="S227" s="177">
        <v>0</v>
      </c>
      <c r="T227" s="178">
        <f t="shared" si="3"/>
        <v>0</v>
      </c>
      <c r="AR227" s="19" t="s">
        <v>133</v>
      </c>
      <c r="AT227" s="19" t="s">
        <v>128</v>
      </c>
      <c r="AU227" s="19" t="s">
        <v>144</v>
      </c>
      <c r="AY227" s="19" t="s">
        <v>126</v>
      </c>
      <c r="BE227" s="179">
        <f t="shared" si="4"/>
        <v>0</v>
      </c>
      <c r="BF227" s="179">
        <f t="shared" si="5"/>
        <v>0</v>
      </c>
      <c r="BG227" s="179">
        <f t="shared" si="6"/>
        <v>0</v>
      </c>
      <c r="BH227" s="179">
        <f t="shared" si="7"/>
        <v>0</v>
      </c>
      <c r="BI227" s="179">
        <f t="shared" si="8"/>
        <v>0</v>
      </c>
      <c r="BJ227" s="19" t="s">
        <v>21</v>
      </c>
      <c r="BK227" s="179">
        <f t="shared" si="9"/>
        <v>0</v>
      </c>
      <c r="BL227" s="19" t="s">
        <v>133</v>
      </c>
      <c r="BM227" s="19" t="s">
        <v>351</v>
      </c>
    </row>
    <row r="228" spans="2:63" s="15" customFormat="1" ht="21.6" customHeight="1">
      <c r="B228" s="231"/>
      <c r="D228" s="232" t="s">
        <v>71</v>
      </c>
      <c r="E228" s="232" t="s">
        <v>352</v>
      </c>
      <c r="F228" s="232" t="s">
        <v>353</v>
      </c>
      <c r="I228" s="233"/>
      <c r="J228" s="234">
        <f>BK228</f>
        <v>0</v>
      </c>
      <c r="L228" s="231"/>
      <c r="M228" s="235"/>
      <c r="N228" s="236"/>
      <c r="O228" s="236"/>
      <c r="P228" s="237">
        <f>P229+SUM(P230:P241)</f>
        <v>0</v>
      </c>
      <c r="Q228" s="236"/>
      <c r="R228" s="237">
        <f>R229+SUM(R230:R241)</f>
        <v>0</v>
      </c>
      <c r="S228" s="236"/>
      <c r="T228" s="238">
        <f>T229+SUM(T230:T241)</f>
        <v>0</v>
      </c>
      <c r="AR228" s="239" t="s">
        <v>21</v>
      </c>
      <c r="AT228" s="240" t="s">
        <v>71</v>
      </c>
      <c r="AU228" s="240" t="s">
        <v>144</v>
      </c>
      <c r="AY228" s="239" t="s">
        <v>126</v>
      </c>
      <c r="BK228" s="241">
        <f>BK229+SUM(BK230:BK241)</f>
        <v>0</v>
      </c>
    </row>
    <row r="229" spans="2:65" s="1" customFormat="1" ht="22.5" customHeight="1">
      <c r="B229" s="167"/>
      <c r="C229" s="168" t="s">
        <v>354</v>
      </c>
      <c r="D229" s="168" t="s">
        <v>128</v>
      </c>
      <c r="E229" s="169" t="s">
        <v>355</v>
      </c>
      <c r="F229" s="170" t="s">
        <v>356</v>
      </c>
      <c r="G229" s="171" t="s">
        <v>299</v>
      </c>
      <c r="H229" s="172">
        <v>30</v>
      </c>
      <c r="I229" s="173"/>
      <c r="J229" s="174">
        <f aca="true" t="shared" si="10" ref="J229:J240">ROUND(I229*H229,2)</f>
        <v>0</v>
      </c>
      <c r="K229" s="170" t="s">
        <v>3</v>
      </c>
      <c r="L229" s="36"/>
      <c r="M229" s="175" t="s">
        <v>3</v>
      </c>
      <c r="N229" s="176" t="s">
        <v>43</v>
      </c>
      <c r="O229" s="37"/>
      <c r="P229" s="177">
        <f aca="true" t="shared" si="11" ref="P229:P240">O229*H229</f>
        <v>0</v>
      </c>
      <c r="Q229" s="177">
        <v>0</v>
      </c>
      <c r="R229" s="177">
        <f aca="true" t="shared" si="12" ref="R229:R240">Q229*H229</f>
        <v>0</v>
      </c>
      <c r="S229" s="177">
        <v>0</v>
      </c>
      <c r="T229" s="178">
        <f aca="true" t="shared" si="13" ref="T229:T240">S229*H229</f>
        <v>0</v>
      </c>
      <c r="AR229" s="19" t="s">
        <v>133</v>
      </c>
      <c r="AT229" s="19" t="s">
        <v>128</v>
      </c>
      <c r="AU229" s="19" t="s">
        <v>133</v>
      </c>
      <c r="AY229" s="19" t="s">
        <v>126</v>
      </c>
      <c r="BE229" s="179">
        <f aca="true" t="shared" si="14" ref="BE229:BE240">IF(N229="základní",J229,0)</f>
        <v>0</v>
      </c>
      <c r="BF229" s="179">
        <f aca="true" t="shared" si="15" ref="BF229:BF240">IF(N229="snížená",J229,0)</f>
        <v>0</v>
      </c>
      <c r="BG229" s="179">
        <f aca="true" t="shared" si="16" ref="BG229:BG240">IF(N229="zákl. přenesená",J229,0)</f>
        <v>0</v>
      </c>
      <c r="BH229" s="179">
        <f aca="true" t="shared" si="17" ref="BH229:BH240">IF(N229="sníž. přenesená",J229,0)</f>
        <v>0</v>
      </c>
      <c r="BI229" s="179">
        <f aca="true" t="shared" si="18" ref="BI229:BI240">IF(N229="nulová",J229,0)</f>
        <v>0</v>
      </c>
      <c r="BJ229" s="19" t="s">
        <v>21</v>
      </c>
      <c r="BK229" s="179">
        <f aca="true" t="shared" si="19" ref="BK229:BK240">ROUND(I229*H229,2)</f>
        <v>0</v>
      </c>
      <c r="BL229" s="19" t="s">
        <v>133</v>
      </c>
      <c r="BM229" s="19" t="s">
        <v>357</v>
      </c>
    </row>
    <row r="230" spans="2:65" s="1" customFormat="1" ht="22.5" customHeight="1">
      <c r="B230" s="167"/>
      <c r="C230" s="168" t="s">
        <v>358</v>
      </c>
      <c r="D230" s="168" t="s">
        <v>128</v>
      </c>
      <c r="E230" s="169" t="s">
        <v>359</v>
      </c>
      <c r="F230" s="170" t="s">
        <v>360</v>
      </c>
      <c r="G230" s="171" t="s">
        <v>299</v>
      </c>
      <c r="H230" s="172">
        <v>25</v>
      </c>
      <c r="I230" s="173"/>
      <c r="J230" s="174">
        <f t="shared" si="10"/>
        <v>0</v>
      </c>
      <c r="K230" s="170" t="s">
        <v>3</v>
      </c>
      <c r="L230" s="36"/>
      <c r="M230" s="175" t="s">
        <v>3</v>
      </c>
      <c r="N230" s="176" t="s">
        <v>43</v>
      </c>
      <c r="O230" s="37"/>
      <c r="P230" s="177">
        <f t="shared" si="11"/>
        <v>0</v>
      </c>
      <c r="Q230" s="177">
        <v>0</v>
      </c>
      <c r="R230" s="177">
        <f t="shared" si="12"/>
        <v>0</v>
      </c>
      <c r="S230" s="177">
        <v>0</v>
      </c>
      <c r="T230" s="178">
        <f t="shared" si="13"/>
        <v>0</v>
      </c>
      <c r="AR230" s="19" t="s">
        <v>133</v>
      </c>
      <c r="AT230" s="19" t="s">
        <v>128</v>
      </c>
      <c r="AU230" s="19" t="s">
        <v>133</v>
      </c>
      <c r="AY230" s="19" t="s">
        <v>126</v>
      </c>
      <c r="BE230" s="179">
        <f t="shared" si="14"/>
        <v>0</v>
      </c>
      <c r="BF230" s="179">
        <f t="shared" si="15"/>
        <v>0</v>
      </c>
      <c r="BG230" s="179">
        <f t="shared" si="16"/>
        <v>0</v>
      </c>
      <c r="BH230" s="179">
        <f t="shared" si="17"/>
        <v>0</v>
      </c>
      <c r="BI230" s="179">
        <f t="shared" si="18"/>
        <v>0</v>
      </c>
      <c r="BJ230" s="19" t="s">
        <v>21</v>
      </c>
      <c r="BK230" s="179">
        <f t="shared" si="19"/>
        <v>0</v>
      </c>
      <c r="BL230" s="19" t="s">
        <v>133</v>
      </c>
      <c r="BM230" s="19" t="s">
        <v>361</v>
      </c>
    </row>
    <row r="231" spans="2:65" s="1" customFormat="1" ht="31.5" customHeight="1">
      <c r="B231" s="167"/>
      <c r="C231" s="168" t="s">
        <v>362</v>
      </c>
      <c r="D231" s="168" t="s">
        <v>128</v>
      </c>
      <c r="E231" s="169" t="s">
        <v>363</v>
      </c>
      <c r="F231" s="170" t="s">
        <v>364</v>
      </c>
      <c r="G231" s="171" t="s">
        <v>299</v>
      </c>
      <c r="H231" s="172">
        <v>5</v>
      </c>
      <c r="I231" s="173"/>
      <c r="J231" s="174">
        <f t="shared" si="10"/>
        <v>0</v>
      </c>
      <c r="K231" s="170" t="s">
        <v>3</v>
      </c>
      <c r="L231" s="36"/>
      <c r="M231" s="175" t="s">
        <v>3</v>
      </c>
      <c r="N231" s="176" t="s">
        <v>43</v>
      </c>
      <c r="O231" s="37"/>
      <c r="P231" s="177">
        <f t="shared" si="11"/>
        <v>0</v>
      </c>
      <c r="Q231" s="177">
        <v>0</v>
      </c>
      <c r="R231" s="177">
        <f t="shared" si="12"/>
        <v>0</v>
      </c>
      <c r="S231" s="177">
        <v>0</v>
      </c>
      <c r="T231" s="178">
        <f t="shared" si="13"/>
        <v>0</v>
      </c>
      <c r="AR231" s="19" t="s">
        <v>133</v>
      </c>
      <c r="AT231" s="19" t="s">
        <v>128</v>
      </c>
      <c r="AU231" s="19" t="s">
        <v>133</v>
      </c>
      <c r="AY231" s="19" t="s">
        <v>126</v>
      </c>
      <c r="BE231" s="179">
        <f t="shared" si="14"/>
        <v>0</v>
      </c>
      <c r="BF231" s="179">
        <f t="shared" si="15"/>
        <v>0</v>
      </c>
      <c r="BG231" s="179">
        <f t="shared" si="16"/>
        <v>0</v>
      </c>
      <c r="BH231" s="179">
        <f t="shared" si="17"/>
        <v>0</v>
      </c>
      <c r="BI231" s="179">
        <f t="shared" si="18"/>
        <v>0</v>
      </c>
      <c r="BJ231" s="19" t="s">
        <v>21</v>
      </c>
      <c r="BK231" s="179">
        <f t="shared" si="19"/>
        <v>0</v>
      </c>
      <c r="BL231" s="19" t="s">
        <v>133</v>
      </c>
      <c r="BM231" s="19" t="s">
        <v>365</v>
      </c>
    </row>
    <row r="232" spans="2:65" s="1" customFormat="1" ht="22.5" customHeight="1">
      <c r="B232" s="167"/>
      <c r="C232" s="168" t="s">
        <v>366</v>
      </c>
      <c r="D232" s="168" t="s">
        <v>128</v>
      </c>
      <c r="E232" s="169" t="s">
        <v>367</v>
      </c>
      <c r="F232" s="170" t="s">
        <v>368</v>
      </c>
      <c r="G232" s="171" t="s">
        <v>299</v>
      </c>
      <c r="H232" s="172">
        <v>95</v>
      </c>
      <c r="I232" s="173"/>
      <c r="J232" s="174">
        <f t="shared" si="10"/>
        <v>0</v>
      </c>
      <c r="K232" s="170" t="s">
        <v>3</v>
      </c>
      <c r="L232" s="36"/>
      <c r="M232" s="175" t="s">
        <v>3</v>
      </c>
      <c r="N232" s="176" t="s">
        <v>43</v>
      </c>
      <c r="O232" s="37"/>
      <c r="P232" s="177">
        <f t="shared" si="11"/>
        <v>0</v>
      </c>
      <c r="Q232" s="177">
        <v>0</v>
      </c>
      <c r="R232" s="177">
        <f t="shared" si="12"/>
        <v>0</v>
      </c>
      <c r="S232" s="177">
        <v>0</v>
      </c>
      <c r="T232" s="178">
        <f t="shared" si="13"/>
        <v>0</v>
      </c>
      <c r="AR232" s="19" t="s">
        <v>133</v>
      </c>
      <c r="AT232" s="19" t="s">
        <v>128</v>
      </c>
      <c r="AU232" s="19" t="s">
        <v>133</v>
      </c>
      <c r="AY232" s="19" t="s">
        <v>126</v>
      </c>
      <c r="BE232" s="179">
        <f t="shared" si="14"/>
        <v>0</v>
      </c>
      <c r="BF232" s="179">
        <f t="shared" si="15"/>
        <v>0</v>
      </c>
      <c r="BG232" s="179">
        <f t="shared" si="16"/>
        <v>0</v>
      </c>
      <c r="BH232" s="179">
        <f t="shared" si="17"/>
        <v>0</v>
      </c>
      <c r="BI232" s="179">
        <f t="shared" si="18"/>
        <v>0</v>
      </c>
      <c r="BJ232" s="19" t="s">
        <v>21</v>
      </c>
      <c r="BK232" s="179">
        <f t="shared" si="19"/>
        <v>0</v>
      </c>
      <c r="BL232" s="19" t="s">
        <v>133</v>
      </c>
      <c r="BM232" s="19" t="s">
        <v>369</v>
      </c>
    </row>
    <row r="233" spans="2:65" s="1" customFormat="1" ht="22.5" customHeight="1">
      <c r="B233" s="167"/>
      <c r="C233" s="168" t="s">
        <v>370</v>
      </c>
      <c r="D233" s="168" t="s">
        <v>128</v>
      </c>
      <c r="E233" s="169" t="s">
        <v>371</v>
      </c>
      <c r="F233" s="170" t="s">
        <v>372</v>
      </c>
      <c r="G233" s="171" t="s">
        <v>299</v>
      </c>
      <c r="H233" s="172">
        <v>80</v>
      </c>
      <c r="I233" s="173"/>
      <c r="J233" s="174">
        <f t="shared" si="10"/>
        <v>0</v>
      </c>
      <c r="K233" s="170" t="s">
        <v>3</v>
      </c>
      <c r="L233" s="36"/>
      <c r="M233" s="175" t="s">
        <v>3</v>
      </c>
      <c r="N233" s="176" t="s">
        <v>43</v>
      </c>
      <c r="O233" s="37"/>
      <c r="P233" s="177">
        <f t="shared" si="11"/>
        <v>0</v>
      </c>
      <c r="Q233" s="177">
        <v>0</v>
      </c>
      <c r="R233" s="177">
        <f t="shared" si="12"/>
        <v>0</v>
      </c>
      <c r="S233" s="177">
        <v>0</v>
      </c>
      <c r="T233" s="178">
        <f t="shared" si="13"/>
        <v>0</v>
      </c>
      <c r="AR233" s="19" t="s">
        <v>133</v>
      </c>
      <c r="AT233" s="19" t="s">
        <v>128</v>
      </c>
      <c r="AU233" s="19" t="s">
        <v>133</v>
      </c>
      <c r="AY233" s="19" t="s">
        <v>126</v>
      </c>
      <c r="BE233" s="179">
        <f t="shared" si="14"/>
        <v>0</v>
      </c>
      <c r="BF233" s="179">
        <f t="shared" si="15"/>
        <v>0</v>
      </c>
      <c r="BG233" s="179">
        <f t="shared" si="16"/>
        <v>0</v>
      </c>
      <c r="BH233" s="179">
        <f t="shared" si="17"/>
        <v>0</v>
      </c>
      <c r="BI233" s="179">
        <f t="shared" si="18"/>
        <v>0</v>
      </c>
      <c r="BJ233" s="19" t="s">
        <v>21</v>
      </c>
      <c r="BK233" s="179">
        <f t="shared" si="19"/>
        <v>0</v>
      </c>
      <c r="BL233" s="19" t="s">
        <v>133</v>
      </c>
      <c r="BM233" s="19" t="s">
        <v>373</v>
      </c>
    </row>
    <row r="234" spans="2:65" s="1" customFormat="1" ht="22.5" customHeight="1">
      <c r="B234" s="167"/>
      <c r="C234" s="168" t="s">
        <v>374</v>
      </c>
      <c r="D234" s="168" t="s">
        <v>128</v>
      </c>
      <c r="E234" s="169" t="s">
        <v>375</v>
      </c>
      <c r="F234" s="170" t="s">
        <v>376</v>
      </c>
      <c r="G234" s="171" t="s">
        <v>299</v>
      </c>
      <c r="H234" s="172">
        <v>10</v>
      </c>
      <c r="I234" s="173"/>
      <c r="J234" s="174">
        <f t="shared" si="10"/>
        <v>0</v>
      </c>
      <c r="K234" s="170" t="s">
        <v>3</v>
      </c>
      <c r="L234" s="36"/>
      <c r="M234" s="175" t="s">
        <v>3</v>
      </c>
      <c r="N234" s="176" t="s">
        <v>43</v>
      </c>
      <c r="O234" s="37"/>
      <c r="P234" s="177">
        <f t="shared" si="11"/>
        <v>0</v>
      </c>
      <c r="Q234" s="177">
        <v>0</v>
      </c>
      <c r="R234" s="177">
        <f t="shared" si="12"/>
        <v>0</v>
      </c>
      <c r="S234" s="177">
        <v>0</v>
      </c>
      <c r="T234" s="178">
        <f t="shared" si="13"/>
        <v>0</v>
      </c>
      <c r="AR234" s="19" t="s">
        <v>133</v>
      </c>
      <c r="AT234" s="19" t="s">
        <v>128</v>
      </c>
      <c r="AU234" s="19" t="s">
        <v>133</v>
      </c>
      <c r="AY234" s="19" t="s">
        <v>126</v>
      </c>
      <c r="BE234" s="179">
        <f t="shared" si="14"/>
        <v>0</v>
      </c>
      <c r="BF234" s="179">
        <f t="shared" si="15"/>
        <v>0</v>
      </c>
      <c r="BG234" s="179">
        <f t="shared" si="16"/>
        <v>0</v>
      </c>
      <c r="BH234" s="179">
        <f t="shared" si="17"/>
        <v>0</v>
      </c>
      <c r="BI234" s="179">
        <f t="shared" si="18"/>
        <v>0</v>
      </c>
      <c r="BJ234" s="19" t="s">
        <v>21</v>
      </c>
      <c r="BK234" s="179">
        <f t="shared" si="19"/>
        <v>0</v>
      </c>
      <c r="BL234" s="19" t="s">
        <v>133</v>
      </c>
      <c r="BM234" s="19" t="s">
        <v>377</v>
      </c>
    </row>
    <row r="235" spans="2:65" s="1" customFormat="1" ht="22.5" customHeight="1">
      <c r="B235" s="167"/>
      <c r="C235" s="168" t="s">
        <v>378</v>
      </c>
      <c r="D235" s="168" t="s">
        <v>128</v>
      </c>
      <c r="E235" s="169" t="s">
        <v>379</v>
      </c>
      <c r="F235" s="170" t="s">
        <v>380</v>
      </c>
      <c r="G235" s="171" t="s">
        <v>299</v>
      </c>
      <c r="H235" s="172">
        <v>5</v>
      </c>
      <c r="I235" s="173"/>
      <c r="J235" s="174">
        <f t="shared" si="10"/>
        <v>0</v>
      </c>
      <c r="K235" s="170" t="s">
        <v>3</v>
      </c>
      <c r="L235" s="36"/>
      <c r="M235" s="175" t="s">
        <v>3</v>
      </c>
      <c r="N235" s="176" t="s">
        <v>43</v>
      </c>
      <c r="O235" s="37"/>
      <c r="P235" s="177">
        <f t="shared" si="11"/>
        <v>0</v>
      </c>
      <c r="Q235" s="177">
        <v>0</v>
      </c>
      <c r="R235" s="177">
        <f t="shared" si="12"/>
        <v>0</v>
      </c>
      <c r="S235" s="177">
        <v>0</v>
      </c>
      <c r="T235" s="178">
        <f t="shared" si="13"/>
        <v>0</v>
      </c>
      <c r="AR235" s="19" t="s">
        <v>133</v>
      </c>
      <c r="AT235" s="19" t="s">
        <v>128</v>
      </c>
      <c r="AU235" s="19" t="s">
        <v>133</v>
      </c>
      <c r="AY235" s="19" t="s">
        <v>126</v>
      </c>
      <c r="BE235" s="179">
        <f t="shared" si="14"/>
        <v>0</v>
      </c>
      <c r="BF235" s="179">
        <f t="shared" si="15"/>
        <v>0</v>
      </c>
      <c r="BG235" s="179">
        <f t="shared" si="16"/>
        <v>0</v>
      </c>
      <c r="BH235" s="179">
        <f t="shared" si="17"/>
        <v>0</v>
      </c>
      <c r="BI235" s="179">
        <f t="shared" si="18"/>
        <v>0</v>
      </c>
      <c r="BJ235" s="19" t="s">
        <v>21</v>
      </c>
      <c r="BK235" s="179">
        <f t="shared" si="19"/>
        <v>0</v>
      </c>
      <c r="BL235" s="19" t="s">
        <v>133</v>
      </c>
      <c r="BM235" s="19" t="s">
        <v>381</v>
      </c>
    </row>
    <row r="236" spans="2:65" s="1" customFormat="1" ht="22.5" customHeight="1">
      <c r="B236" s="167"/>
      <c r="C236" s="168" t="s">
        <v>382</v>
      </c>
      <c r="D236" s="168" t="s">
        <v>128</v>
      </c>
      <c r="E236" s="169" t="s">
        <v>383</v>
      </c>
      <c r="F236" s="170" t="s">
        <v>384</v>
      </c>
      <c r="G236" s="171" t="s">
        <v>299</v>
      </c>
      <c r="H236" s="172">
        <v>130</v>
      </c>
      <c r="I236" s="173"/>
      <c r="J236" s="174">
        <f t="shared" si="10"/>
        <v>0</v>
      </c>
      <c r="K236" s="170" t="s">
        <v>3</v>
      </c>
      <c r="L236" s="36"/>
      <c r="M236" s="175" t="s">
        <v>3</v>
      </c>
      <c r="N236" s="176" t="s">
        <v>43</v>
      </c>
      <c r="O236" s="37"/>
      <c r="P236" s="177">
        <f t="shared" si="11"/>
        <v>0</v>
      </c>
      <c r="Q236" s="177">
        <v>0</v>
      </c>
      <c r="R236" s="177">
        <f t="shared" si="12"/>
        <v>0</v>
      </c>
      <c r="S236" s="177">
        <v>0</v>
      </c>
      <c r="T236" s="178">
        <f t="shared" si="13"/>
        <v>0</v>
      </c>
      <c r="AR236" s="19" t="s">
        <v>133</v>
      </c>
      <c r="AT236" s="19" t="s">
        <v>128</v>
      </c>
      <c r="AU236" s="19" t="s">
        <v>133</v>
      </c>
      <c r="AY236" s="19" t="s">
        <v>126</v>
      </c>
      <c r="BE236" s="179">
        <f t="shared" si="14"/>
        <v>0</v>
      </c>
      <c r="BF236" s="179">
        <f t="shared" si="15"/>
        <v>0</v>
      </c>
      <c r="BG236" s="179">
        <f t="shared" si="16"/>
        <v>0</v>
      </c>
      <c r="BH236" s="179">
        <f t="shared" si="17"/>
        <v>0</v>
      </c>
      <c r="BI236" s="179">
        <f t="shared" si="18"/>
        <v>0</v>
      </c>
      <c r="BJ236" s="19" t="s">
        <v>21</v>
      </c>
      <c r="BK236" s="179">
        <f t="shared" si="19"/>
        <v>0</v>
      </c>
      <c r="BL236" s="19" t="s">
        <v>133</v>
      </c>
      <c r="BM236" s="19" t="s">
        <v>385</v>
      </c>
    </row>
    <row r="237" spans="2:65" s="1" customFormat="1" ht="22.5" customHeight="1">
      <c r="B237" s="167"/>
      <c r="C237" s="168" t="s">
        <v>386</v>
      </c>
      <c r="D237" s="168" t="s">
        <v>128</v>
      </c>
      <c r="E237" s="169" t="s">
        <v>387</v>
      </c>
      <c r="F237" s="170" t="s">
        <v>388</v>
      </c>
      <c r="G237" s="171" t="s">
        <v>299</v>
      </c>
      <c r="H237" s="172">
        <v>42</v>
      </c>
      <c r="I237" s="173"/>
      <c r="J237" s="174">
        <f t="shared" si="10"/>
        <v>0</v>
      </c>
      <c r="K237" s="170" t="s">
        <v>3</v>
      </c>
      <c r="L237" s="36"/>
      <c r="M237" s="175" t="s">
        <v>3</v>
      </c>
      <c r="N237" s="176" t="s">
        <v>43</v>
      </c>
      <c r="O237" s="37"/>
      <c r="P237" s="177">
        <f t="shared" si="11"/>
        <v>0</v>
      </c>
      <c r="Q237" s="177">
        <v>0</v>
      </c>
      <c r="R237" s="177">
        <f t="shared" si="12"/>
        <v>0</v>
      </c>
      <c r="S237" s="177">
        <v>0</v>
      </c>
      <c r="T237" s="178">
        <f t="shared" si="13"/>
        <v>0</v>
      </c>
      <c r="AR237" s="19" t="s">
        <v>133</v>
      </c>
      <c r="AT237" s="19" t="s">
        <v>128</v>
      </c>
      <c r="AU237" s="19" t="s">
        <v>133</v>
      </c>
      <c r="AY237" s="19" t="s">
        <v>126</v>
      </c>
      <c r="BE237" s="179">
        <f t="shared" si="14"/>
        <v>0</v>
      </c>
      <c r="BF237" s="179">
        <f t="shared" si="15"/>
        <v>0</v>
      </c>
      <c r="BG237" s="179">
        <f t="shared" si="16"/>
        <v>0</v>
      </c>
      <c r="BH237" s="179">
        <f t="shared" si="17"/>
        <v>0</v>
      </c>
      <c r="BI237" s="179">
        <f t="shared" si="18"/>
        <v>0</v>
      </c>
      <c r="BJ237" s="19" t="s">
        <v>21</v>
      </c>
      <c r="BK237" s="179">
        <f t="shared" si="19"/>
        <v>0</v>
      </c>
      <c r="BL237" s="19" t="s">
        <v>133</v>
      </c>
      <c r="BM237" s="19" t="s">
        <v>389</v>
      </c>
    </row>
    <row r="238" spans="2:65" s="1" customFormat="1" ht="22.5" customHeight="1">
      <c r="B238" s="167"/>
      <c r="C238" s="168" t="s">
        <v>390</v>
      </c>
      <c r="D238" s="168" t="s">
        <v>128</v>
      </c>
      <c r="E238" s="169" t="s">
        <v>391</v>
      </c>
      <c r="F238" s="170" t="s">
        <v>392</v>
      </c>
      <c r="G238" s="171" t="s">
        <v>299</v>
      </c>
      <c r="H238" s="172">
        <v>172</v>
      </c>
      <c r="I238" s="173"/>
      <c r="J238" s="174">
        <f t="shared" si="10"/>
        <v>0</v>
      </c>
      <c r="K238" s="170" t="s">
        <v>3</v>
      </c>
      <c r="L238" s="36"/>
      <c r="M238" s="175" t="s">
        <v>3</v>
      </c>
      <c r="N238" s="176" t="s">
        <v>43</v>
      </c>
      <c r="O238" s="37"/>
      <c r="P238" s="177">
        <f t="shared" si="11"/>
        <v>0</v>
      </c>
      <c r="Q238" s="177">
        <v>0</v>
      </c>
      <c r="R238" s="177">
        <f t="shared" si="12"/>
        <v>0</v>
      </c>
      <c r="S238" s="177">
        <v>0</v>
      </c>
      <c r="T238" s="178">
        <f t="shared" si="13"/>
        <v>0</v>
      </c>
      <c r="AR238" s="19" t="s">
        <v>133</v>
      </c>
      <c r="AT238" s="19" t="s">
        <v>128</v>
      </c>
      <c r="AU238" s="19" t="s">
        <v>133</v>
      </c>
      <c r="AY238" s="19" t="s">
        <v>126</v>
      </c>
      <c r="BE238" s="179">
        <f t="shared" si="14"/>
        <v>0</v>
      </c>
      <c r="BF238" s="179">
        <f t="shared" si="15"/>
        <v>0</v>
      </c>
      <c r="BG238" s="179">
        <f t="shared" si="16"/>
        <v>0</v>
      </c>
      <c r="BH238" s="179">
        <f t="shared" si="17"/>
        <v>0</v>
      </c>
      <c r="BI238" s="179">
        <f t="shared" si="18"/>
        <v>0</v>
      </c>
      <c r="BJ238" s="19" t="s">
        <v>21</v>
      </c>
      <c r="BK238" s="179">
        <f t="shared" si="19"/>
        <v>0</v>
      </c>
      <c r="BL238" s="19" t="s">
        <v>133</v>
      </c>
      <c r="BM238" s="19" t="s">
        <v>393</v>
      </c>
    </row>
    <row r="239" spans="2:65" s="1" customFormat="1" ht="22.5" customHeight="1">
      <c r="B239" s="167"/>
      <c r="C239" s="168" t="s">
        <v>394</v>
      </c>
      <c r="D239" s="168" t="s">
        <v>128</v>
      </c>
      <c r="E239" s="169" t="s">
        <v>395</v>
      </c>
      <c r="F239" s="170" t="s">
        <v>396</v>
      </c>
      <c r="G239" s="171" t="s">
        <v>299</v>
      </c>
      <c r="H239" s="172">
        <v>21</v>
      </c>
      <c r="I239" s="173"/>
      <c r="J239" s="174">
        <f t="shared" si="10"/>
        <v>0</v>
      </c>
      <c r="K239" s="170" t="s">
        <v>3</v>
      </c>
      <c r="L239" s="36"/>
      <c r="M239" s="175" t="s">
        <v>3</v>
      </c>
      <c r="N239" s="176" t="s">
        <v>43</v>
      </c>
      <c r="O239" s="37"/>
      <c r="P239" s="177">
        <f t="shared" si="11"/>
        <v>0</v>
      </c>
      <c r="Q239" s="177">
        <v>0</v>
      </c>
      <c r="R239" s="177">
        <f t="shared" si="12"/>
        <v>0</v>
      </c>
      <c r="S239" s="177">
        <v>0</v>
      </c>
      <c r="T239" s="178">
        <f t="shared" si="13"/>
        <v>0</v>
      </c>
      <c r="AR239" s="19" t="s">
        <v>133</v>
      </c>
      <c r="AT239" s="19" t="s">
        <v>128</v>
      </c>
      <c r="AU239" s="19" t="s">
        <v>133</v>
      </c>
      <c r="AY239" s="19" t="s">
        <v>126</v>
      </c>
      <c r="BE239" s="179">
        <f t="shared" si="14"/>
        <v>0</v>
      </c>
      <c r="BF239" s="179">
        <f t="shared" si="15"/>
        <v>0</v>
      </c>
      <c r="BG239" s="179">
        <f t="shared" si="16"/>
        <v>0</v>
      </c>
      <c r="BH239" s="179">
        <f t="shared" si="17"/>
        <v>0</v>
      </c>
      <c r="BI239" s="179">
        <f t="shared" si="18"/>
        <v>0</v>
      </c>
      <c r="BJ239" s="19" t="s">
        <v>21</v>
      </c>
      <c r="BK239" s="179">
        <f t="shared" si="19"/>
        <v>0</v>
      </c>
      <c r="BL239" s="19" t="s">
        <v>133</v>
      </c>
      <c r="BM239" s="19" t="s">
        <v>397</v>
      </c>
    </row>
    <row r="240" spans="2:65" s="1" customFormat="1" ht="22.5" customHeight="1">
      <c r="B240" s="167"/>
      <c r="C240" s="168" t="s">
        <v>398</v>
      </c>
      <c r="D240" s="168" t="s">
        <v>128</v>
      </c>
      <c r="E240" s="169" t="s">
        <v>399</v>
      </c>
      <c r="F240" s="170" t="s">
        <v>400</v>
      </c>
      <c r="G240" s="171" t="s">
        <v>299</v>
      </c>
      <c r="H240" s="172">
        <v>21</v>
      </c>
      <c r="I240" s="173"/>
      <c r="J240" s="174">
        <f t="shared" si="10"/>
        <v>0</v>
      </c>
      <c r="K240" s="170" t="s">
        <v>3</v>
      </c>
      <c r="L240" s="36"/>
      <c r="M240" s="175" t="s">
        <v>3</v>
      </c>
      <c r="N240" s="176" t="s">
        <v>43</v>
      </c>
      <c r="O240" s="37"/>
      <c r="P240" s="177">
        <f t="shared" si="11"/>
        <v>0</v>
      </c>
      <c r="Q240" s="177">
        <v>0</v>
      </c>
      <c r="R240" s="177">
        <f t="shared" si="12"/>
        <v>0</v>
      </c>
      <c r="S240" s="177">
        <v>0</v>
      </c>
      <c r="T240" s="178">
        <f t="shared" si="13"/>
        <v>0</v>
      </c>
      <c r="AR240" s="19" t="s">
        <v>133</v>
      </c>
      <c r="AT240" s="19" t="s">
        <v>128</v>
      </c>
      <c r="AU240" s="19" t="s">
        <v>133</v>
      </c>
      <c r="AY240" s="19" t="s">
        <v>126</v>
      </c>
      <c r="BE240" s="179">
        <f t="shared" si="14"/>
        <v>0</v>
      </c>
      <c r="BF240" s="179">
        <f t="shared" si="15"/>
        <v>0</v>
      </c>
      <c r="BG240" s="179">
        <f t="shared" si="16"/>
        <v>0</v>
      </c>
      <c r="BH240" s="179">
        <f t="shared" si="17"/>
        <v>0</v>
      </c>
      <c r="BI240" s="179">
        <f t="shared" si="18"/>
        <v>0</v>
      </c>
      <c r="BJ240" s="19" t="s">
        <v>21</v>
      </c>
      <c r="BK240" s="179">
        <f t="shared" si="19"/>
        <v>0</v>
      </c>
      <c r="BL240" s="19" t="s">
        <v>133</v>
      </c>
      <c r="BM240" s="19" t="s">
        <v>401</v>
      </c>
    </row>
    <row r="241" spans="2:63" s="15" customFormat="1" ht="21.6" customHeight="1">
      <c r="B241" s="231"/>
      <c r="D241" s="232" t="s">
        <v>71</v>
      </c>
      <c r="E241" s="232" t="s">
        <v>402</v>
      </c>
      <c r="F241" s="232" t="s">
        <v>403</v>
      </c>
      <c r="I241" s="233"/>
      <c r="J241" s="234">
        <f>BK241</f>
        <v>0</v>
      </c>
      <c r="L241" s="231"/>
      <c r="M241" s="235"/>
      <c r="N241" s="236"/>
      <c r="O241" s="236"/>
      <c r="P241" s="237">
        <f>P242+SUM(P243:P247)</f>
        <v>0</v>
      </c>
      <c r="Q241" s="236"/>
      <c r="R241" s="237">
        <f>R242+SUM(R243:R247)</f>
        <v>0</v>
      </c>
      <c r="S241" s="236"/>
      <c r="T241" s="238">
        <f>T242+SUM(T243:T247)</f>
        <v>0</v>
      </c>
      <c r="AR241" s="239" t="s">
        <v>21</v>
      </c>
      <c r="AT241" s="240" t="s">
        <v>71</v>
      </c>
      <c r="AU241" s="240" t="s">
        <v>133</v>
      </c>
      <c r="AY241" s="239" t="s">
        <v>126</v>
      </c>
      <c r="BK241" s="241">
        <f>BK242+SUM(BK243:BK247)</f>
        <v>0</v>
      </c>
    </row>
    <row r="242" spans="2:65" s="1" customFormat="1" ht="22.5" customHeight="1">
      <c r="B242" s="167"/>
      <c r="C242" s="168" t="s">
        <v>404</v>
      </c>
      <c r="D242" s="168" t="s">
        <v>128</v>
      </c>
      <c r="E242" s="169" t="s">
        <v>405</v>
      </c>
      <c r="F242" s="170" t="s">
        <v>406</v>
      </c>
      <c r="G242" s="171" t="s">
        <v>407</v>
      </c>
      <c r="H242" s="172">
        <v>144</v>
      </c>
      <c r="I242" s="173"/>
      <c r="J242" s="174">
        <f>ROUND(I242*H242,2)</f>
        <v>0</v>
      </c>
      <c r="K242" s="170" t="s">
        <v>3</v>
      </c>
      <c r="L242" s="36"/>
      <c r="M242" s="175" t="s">
        <v>3</v>
      </c>
      <c r="N242" s="176" t="s">
        <v>43</v>
      </c>
      <c r="O242" s="37"/>
      <c r="P242" s="177">
        <f>O242*H242</f>
        <v>0</v>
      </c>
      <c r="Q242" s="177">
        <v>0</v>
      </c>
      <c r="R242" s="177">
        <f>Q242*H242</f>
        <v>0</v>
      </c>
      <c r="S242" s="177">
        <v>0</v>
      </c>
      <c r="T242" s="178">
        <f>S242*H242</f>
        <v>0</v>
      </c>
      <c r="AR242" s="19" t="s">
        <v>133</v>
      </c>
      <c r="AT242" s="19" t="s">
        <v>128</v>
      </c>
      <c r="AU242" s="19" t="s">
        <v>170</v>
      </c>
      <c r="AY242" s="19" t="s">
        <v>126</v>
      </c>
      <c r="BE242" s="179">
        <f>IF(N242="základní",J242,0)</f>
        <v>0</v>
      </c>
      <c r="BF242" s="179">
        <f>IF(N242="snížená",J242,0)</f>
        <v>0</v>
      </c>
      <c r="BG242" s="179">
        <f>IF(N242="zákl. přenesená",J242,0)</f>
        <v>0</v>
      </c>
      <c r="BH242" s="179">
        <f>IF(N242="sníž. přenesená",J242,0)</f>
        <v>0</v>
      </c>
      <c r="BI242" s="179">
        <f>IF(N242="nulová",J242,0)</f>
        <v>0</v>
      </c>
      <c r="BJ242" s="19" t="s">
        <v>21</v>
      </c>
      <c r="BK242" s="179">
        <f>ROUND(I242*H242,2)</f>
        <v>0</v>
      </c>
      <c r="BL242" s="19" t="s">
        <v>133</v>
      </c>
      <c r="BM242" s="19" t="s">
        <v>408</v>
      </c>
    </row>
    <row r="243" spans="2:65" s="1" customFormat="1" ht="22.5" customHeight="1">
      <c r="B243" s="167"/>
      <c r="C243" s="168" t="s">
        <v>409</v>
      </c>
      <c r="D243" s="168" t="s">
        <v>128</v>
      </c>
      <c r="E243" s="169" t="s">
        <v>410</v>
      </c>
      <c r="F243" s="170" t="s">
        <v>411</v>
      </c>
      <c r="G243" s="171" t="s">
        <v>407</v>
      </c>
      <c r="H243" s="172">
        <v>384</v>
      </c>
      <c r="I243" s="173"/>
      <c r="J243" s="174">
        <f>ROUND(I243*H243,2)</f>
        <v>0</v>
      </c>
      <c r="K243" s="170" t="s">
        <v>3</v>
      </c>
      <c r="L243" s="36"/>
      <c r="M243" s="175" t="s">
        <v>3</v>
      </c>
      <c r="N243" s="176" t="s">
        <v>43</v>
      </c>
      <c r="O243" s="37"/>
      <c r="P243" s="177">
        <f>O243*H243</f>
        <v>0</v>
      </c>
      <c r="Q243" s="177">
        <v>0</v>
      </c>
      <c r="R243" s="177">
        <f>Q243*H243</f>
        <v>0</v>
      </c>
      <c r="S243" s="177">
        <v>0</v>
      </c>
      <c r="T243" s="178">
        <f>S243*H243</f>
        <v>0</v>
      </c>
      <c r="AR243" s="19" t="s">
        <v>133</v>
      </c>
      <c r="AT243" s="19" t="s">
        <v>128</v>
      </c>
      <c r="AU243" s="19" t="s">
        <v>170</v>
      </c>
      <c r="AY243" s="19" t="s">
        <v>126</v>
      </c>
      <c r="BE243" s="179">
        <f>IF(N243="základní",J243,0)</f>
        <v>0</v>
      </c>
      <c r="BF243" s="179">
        <f>IF(N243="snížená",J243,0)</f>
        <v>0</v>
      </c>
      <c r="BG243" s="179">
        <f>IF(N243="zákl. přenesená",J243,0)</f>
        <v>0</v>
      </c>
      <c r="BH243" s="179">
        <f>IF(N243="sníž. přenesená",J243,0)</f>
        <v>0</v>
      </c>
      <c r="BI243" s="179">
        <f>IF(N243="nulová",J243,0)</f>
        <v>0</v>
      </c>
      <c r="BJ243" s="19" t="s">
        <v>21</v>
      </c>
      <c r="BK243" s="179">
        <f>ROUND(I243*H243,2)</f>
        <v>0</v>
      </c>
      <c r="BL243" s="19" t="s">
        <v>133</v>
      </c>
      <c r="BM243" s="19" t="s">
        <v>412</v>
      </c>
    </row>
    <row r="244" spans="2:65" s="1" customFormat="1" ht="22.5" customHeight="1">
      <c r="B244" s="167"/>
      <c r="C244" s="168" t="s">
        <v>413</v>
      </c>
      <c r="D244" s="168" t="s">
        <v>128</v>
      </c>
      <c r="E244" s="169" t="s">
        <v>414</v>
      </c>
      <c r="F244" s="170" t="s">
        <v>415</v>
      </c>
      <c r="G244" s="171" t="s">
        <v>407</v>
      </c>
      <c r="H244" s="172">
        <v>144</v>
      </c>
      <c r="I244" s="173"/>
      <c r="J244" s="174">
        <f>ROUND(I244*H244,2)</f>
        <v>0</v>
      </c>
      <c r="K244" s="170" t="s">
        <v>3</v>
      </c>
      <c r="L244" s="36"/>
      <c r="M244" s="175" t="s">
        <v>3</v>
      </c>
      <c r="N244" s="176" t="s">
        <v>43</v>
      </c>
      <c r="O244" s="37"/>
      <c r="P244" s="177">
        <f>O244*H244</f>
        <v>0</v>
      </c>
      <c r="Q244" s="177">
        <v>0</v>
      </c>
      <c r="R244" s="177">
        <f>Q244*H244</f>
        <v>0</v>
      </c>
      <c r="S244" s="177">
        <v>0</v>
      </c>
      <c r="T244" s="178">
        <f>S244*H244</f>
        <v>0</v>
      </c>
      <c r="AR244" s="19" t="s">
        <v>133</v>
      </c>
      <c r="AT244" s="19" t="s">
        <v>128</v>
      </c>
      <c r="AU244" s="19" t="s">
        <v>170</v>
      </c>
      <c r="AY244" s="19" t="s">
        <v>126</v>
      </c>
      <c r="BE244" s="179">
        <f>IF(N244="základní",J244,0)</f>
        <v>0</v>
      </c>
      <c r="BF244" s="179">
        <f>IF(N244="snížená",J244,0)</f>
        <v>0</v>
      </c>
      <c r="BG244" s="179">
        <f>IF(N244="zákl. přenesená",J244,0)</f>
        <v>0</v>
      </c>
      <c r="BH244" s="179">
        <f>IF(N244="sníž. přenesená",J244,0)</f>
        <v>0</v>
      </c>
      <c r="BI244" s="179">
        <f>IF(N244="nulová",J244,0)</f>
        <v>0</v>
      </c>
      <c r="BJ244" s="19" t="s">
        <v>21</v>
      </c>
      <c r="BK244" s="179">
        <f>ROUND(I244*H244,2)</f>
        <v>0</v>
      </c>
      <c r="BL244" s="19" t="s">
        <v>133</v>
      </c>
      <c r="BM244" s="19" t="s">
        <v>416</v>
      </c>
    </row>
    <row r="245" spans="2:65" s="1" customFormat="1" ht="22.5" customHeight="1">
      <c r="B245" s="167"/>
      <c r="C245" s="168" t="s">
        <v>417</v>
      </c>
      <c r="D245" s="168" t="s">
        <v>128</v>
      </c>
      <c r="E245" s="169" t="s">
        <v>418</v>
      </c>
      <c r="F245" s="170" t="s">
        <v>419</v>
      </c>
      <c r="G245" s="171" t="s">
        <v>407</v>
      </c>
      <c r="H245" s="172">
        <v>384</v>
      </c>
      <c r="I245" s="173"/>
      <c r="J245" s="174">
        <f>ROUND(I245*H245,2)</f>
        <v>0</v>
      </c>
      <c r="K245" s="170" t="s">
        <v>3</v>
      </c>
      <c r="L245" s="36"/>
      <c r="M245" s="175" t="s">
        <v>3</v>
      </c>
      <c r="N245" s="176" t="s">
        <v>43</v>
      </c>
      <c r="O245" s="37"/>
      <c r="P245" s="177">
        <f>O245*H245</f>
        <v>0</v>
      </c>
      <c r="Q245" s="177">
        <v>0</v>
      </c>
      <c r="R245" s="177">
        <f>Q245*H245</f>
        <v>0</v>
      </c>
      <c r="S245" s="177">
        <v>0</v>
      </c>
      <c r="T245" s="178">
        <f>S245*H245</f>
        <v>0</v>
      </c>
      <c r="AR245" s="19" t="s">
        <v>133</v>
      </c>
      <c r="AT245" s="19" t="s">
        <v>128</v>
      </c>
      <c r="AU245" s="19" t="s">
        <v>170</v>
      </c>
      <c r="AY245" s="19" t="s">
        <v>126</v>
      </c>
      <c r="BE245" s="179">
        <f>IF(N245="základní",J245,0)</f>
        <v>0</v>
      </c>
      <c r="BF245" s="179">
        <f>IF(N245="snížená",J245,0)</f>
        <v>0</v>
      </c>
      <c r="BG245" s="179">
        <f>IF(N245="zákl. přenesená",J245,0)</f>
        <v>0</v>
      </c>
      <c r="BH245" s="179">
        <f>IF(N245="sníž. přenesená",J245,0)</f>
        <v>0</v>
      </c>
      <c r="BI245" s="179">
        <f>IF(N245="nulová",J245,0)</f>
        <v>0</v>
      </c>
      <c r="BJ245" s="19" t="s">
        <v>21</v>
      </c>
      <c r="BK245" s="179">
        <f>ROUND(I245*H245,2)</f>
        <v>0</v>
      </c>
      <c r="BL245" s="19" t="s">
        <v>133</v>
      </c>
      <c r="BM245" s="19" t="s">
        <v>420</v>
      </c>
    </row>
    <row r="246" spans="2:65" s="1" customFormat="1" ht="22.5" customHeight="1">
      <c r="B246" s="167"/>
      <c r="C246" s="168" t="s">
        <v>421</v>
      </c>
      <c r="D246" s="168" t="s">
        <v>128</v>
      </c>
      <c r="E246" s="169" t="s">
        <v>422</v>
      </c>
      <c r="F246" s="170" t="s">
        <v>423</v>
      </c>
      <c r="G246" s="171" t="s">
        <v>320</v>
      </c>
      <c r="H246" s="172">
        <v>1</v>
      </c>
      <c r="I246" s="173"/>
      <c r="J246" s="174">
        <f>ROUND(I246*H246,2)</f>
        <v>0</v>
      </c>
      <c r="K246" s="170" t="s">
        <v>3</v>
      </c>
      <c r="L246" s="36"/>
      <c r="M246" s="175" t="s">
        <v>3</v>
      </c>
      <c r="N246" s="176" t="s">
        <v>43</v>
      </c>
      <c r="O246" s="37"/>
      <c r="P246" s="177">
        <f>O246*H246</f>
        <v>0</v>
      </c>
      <c r="Q246" s="177">
        <v>0</v>
      </c>
      <c r="R246" s="177">
        <f>Q246*H246</f>
        <v>0</v>
      </c>
      <c r="S246" s="177">
        <v>0</v>
      </c>
      <c r="T246" s="178">
        <f>S246*H246</f>
        <v>0</v>
      </c>
      <c r="AR246" s="19" t="s">
        <v>133</v>
      </c>
      <c r="AT246" s="19" t="s">
        <v>128</v>
      </c>
      <c r="AU246" s="19" t="s">
        <v>170</v>
      </c>
      <c r="AY246" s="19" t="s">
        <v>126</v>
      </c>
      <c r="BE246" s="179">
        <f>IF(N246="základní",J246,0)</f>
        <v>0</v>
      </c>
      <c r="BF246" s="179">
        <f>IF(N246="snížená",J246,0)</f>
        <v>0</v>
      </c>
      <c r="BG246" s="179">
        <f>IF(N246="zákl. přenesená",J246,0)</f>
        <v>0</v>
      </c>
      <c r="BH246" s="179">
        <f>IF(N246="sníž. přenesená",J246,0)</f>
        <v>0</v>
      </c>
      <c r="BI246" s="179">
        <f>IF(N246="nulová",J246,0)</f>
        <v>0</v>
      </c>
      <c r="BJ246" s="19" t="s">
        <v>21</v>
      </c>
      <c r="BK246" s="179">
        <f>ROUND(I246*H246,2)</f>
        <v>0</v>
      </c>
      <c r="BL246" s="19" t="s">
        <v>133</v>
      </c>
      <c r="BM246" s="19" t="s">
        <v>424</v>
      </c>
    </row>
    <row r="247" spans="2:63" s="15" customFormat="1" ht="21.6" customHeight="1">
      <c r="B247" s="231"/>
      <c r="D247" s="232" t="s">
        <v>71</v>
      </c>
      <c r="E247" s="232" t="s">
        <v>425</v>
      </c>
      <c r="F247" s="232" t="s">
        <v>426</v>
      </c>
      <c r="I247" s="233"/>
      <c r="J247" s="234">
        <f>BK247</f>
        <v>0</v>
      </c>
      <c r="L247" s="231"/>
      <c r="M247" s="235"/>
      <c r="N247" s="236"/>
      <c r="O247" s="236"/>
      <c r="P247" s="237">
        <f>P248+SUM(P249:P252)</f>
        <v>0</v>
      </c>
      <c r="Q247" s="236"/>
      <c r="R247" s="237">
        <f>R248+SUM(R249:R252)</f>
        <v>0</v>
      </c>
      <c r="S247" s="236"/>
      <c r="T247" s="238">
        <f>T248+SUM(T249:T252)</f>
        <v>0</v>
      </c>
      <c r="AR247" s="239" t="s">
        <v>21</v>
      </c>
      <c r="AT247" s="240" t="s">
        <v>71</v>
      </c>
      <c r="AU247" s="240" t="s">
        <v>170</v>
      </c>
      <c r="AY247" s="239" t="s">
        <v>126</v>
      </c>
      <c r="BK247" s="241">
        <f>BK248+SUM(BK249:BK252)</f>
        <v>0</v>
      </c>
    </row>
    <row r="248" spans="2:65" s="1" customFormat="1" ht="22.5" customHeight="1">
      <c r="B248" s="167"/>
      <c r="C248" s="168" t="s">
        <v>427</v>
      </c>
      <c r="D248" s="168" t="s">
        <v>128</v>
      </c>
      <c r="E248" s="169" t="s">
        <v>428</v>
      </c>
      <c r="F248" s="170" t="s">
        <v>429</v>
      </c>
      <c r="G248" s="171" t="s">
        <v>299</v>
      </c>
      <c r="H248" s="172">
        <v>40</v>
      </c>
      <c r="I248" s="173"/>
      <c r="J248" s="174">
        <f>ROUND(I248*H248,2)</f>
        <v>0</v>
      </c>
      <c r="K248" s="170" t="s">
        <v>3</v>
      </c>
      <c r="L248" s="36"/>
      <c r="M248" s="175" t="s">
        <v>3</v>
      </c>
      <c r="N248" s="176" t="s">
        <v>43</v>
      </c>
      <c r="O248" s="37"/>
      <c r="P248" s="177">
        <f>O248*H248</f>
        <v>0</v>
      </c>
      <c r="Q248" s="177">
        <v>0</v>
      </c>
      <c r="R248" s="177">
        <f>Q248*H248</f>
        <v>0</v>
      </c>
      <c r="S248" s="177">
        <v>0</v>
      </c>
      <c r="T248" s="178">
        <f>S248*H248</f>
        <v>0</v>
      </c>
      <c r="AR248" s="19" t="s">
        <v>133</v>
      </c>
      <c r="AT248" s="19" t="s">
        <v>128</v>
      </c>
      <c r="AU248" s="19" t="s">
        <v>176</v>
      </c>
      <c r="AY248" s="19" t="s">
        <v>126</v>
      </c>
      <c r="BE248" s="179">
        <f>IF(N248="základní",J248,0)</f>
        <v>0</v>
      </c>
      <c r="BF248" s="179">
        <f>IF(N248="snížená",J248,0)</f>
        <v>0</v>
      </c>
      <c r="BG248" s="179">
        <f>IF(N248="zákl. přenesená",J248,0)</f>
        <v>0</v>
      </c>
      <c r="BH248" s="179">
        <f>IF(N248="sníž. přenesená",J248,0)</f>
        <v>0</v>
      </c>
      <c r="BI248" s="179">
        <f>IF(N248="nulová",J248,0)</f>
        <v>0</v>
      </c>
      <c r="BJ248" s="19" t="s">
        <v>21</v>
      </c>
      <c r="BK248" s="179">
        <f>ROUND(I248*H248,2)</f>
        <v>0</v>
      </c>
      <c r="BL248" s="19" t="s">
        <v>133</v>
      </c>
      <c r="BM248" s="19" t="s">
        <v>430</v>
      </c>
    </row>
    <row r="249" spans="2:65" s="1" customFormat="1" ht="22.5" customHeight="1">
      <c r="B249" s="167"/>
      <c r="C249" s="168" t="s">
        <v>431</v>
      </c>
      <c r="D249" s="168" t="s">
        <v>128</v>
      </c>
      <c r="E249" s="169" t="s">
        <v>432</v>
      </c>
      <c r="F249" s="170" t="s">
        <v>392</v>
      </c>
      <c r="G249" s="171" t="s">
        <v>299</v>
      </c>
      <c r="H249" s="172">
        <v>40</v>
      </c>
      <c r="I249" s="173"/>
      <c r="J249" s="174">
        <f>ROUND(I249*H249,2)</f>
        <v>0</v>
      </c>
      <c r="K249" s="170" t="s">
        <v>3</v>
      </c>
      <c r="L249" s="36"/>
      <c r="M249" s="175" t="s">
        <v>3</v>
      </c>
      <c r="N249" s="176" t="s">
        <v>43</v>
      </c>
      <c r="O249" s="37"/>
      <c r="P249" s="177">
        <f>O249*H249</f>
        <v>0</v>
      </c>
      <c r="Q249" s="177">
        <v>0</v>
      </c>
      <c r="R249" s="177">
        <f>Q249*H249</f>
        <v>0</v>
      </c>
      <c r="S249" s="177">
        <v>0</v>
      </c>
      <c r="T249" s="178">
        <f>S249*H249</f>
        <v>0</v>
      </c>
      <c r="AR249" s="19" t="s">
        <v>133</v>
      </c>
      <c r="AT249" s="19" t="s">
        <v>128</v>
      </c>
      <c r="AU249" s="19" t="s">
        <v>176</v>
      </c>
      <c r="AY249" s="19" t="s">
        <v>126</v>
      </c>
      <c r="BE249" s="179">
        <f>IF(N249="základní",J249,0)</f>
        <v>0</v>
      </c>
      <c r="BF249" s="179">
        <f>IF(N249="snížená",J249,0)</f>
        <v>0</v>
      </c>
      <c r="BG249" s="179">
        <f>IF(N249="zákl. přenesená",J249,0)</f>
        <v>0</v>
      </c>
      <c r="BH249" s="179">
        <f>IF(N249="sníž. přenesená",J249,0)</f>
        <v>0</v>
      </c>
      <c r="BI249" s="179">
        <f>IF(N249="nulová",J249,0)</f>
        <v>0</v>
      </c>
      <c r="BJ249" s="19" t="s">
        <v>21</v>
      </c>
      <c r="BK249" s="179">
        <f>ROUND(I249*H249,2)</f>
        <v>0</v>
      </c>
      <c r="BL249" s="19" t="s">
        <v>133</v>
      </c>
      <c r="BM249" s="19" t="s">
        <v>433</v>
      </c>
    </row>
    <row r="250" spans="2:65" s="1" customFormat="1" ht="22.5" customHeight="1">
      <c r="B250" s="167"/>
      <c r="C250" s="168" t="s">
        <v>434</v>
      </c>
      <c r="D250" s="168" t="s">
        <v>128</v>
      </c>
      <c r="E250" s="169" t="s">
        <v>435</v>
      </c>
      <c r="F250" s="170" t="s">
        <v>436</v>
      </c>
      <c r="G250" s="171" t="s">
        <v>299</v>
      </c>
      <c r="H250" s="172">
        <v>8</v>
      </c>
      <c r="I250" s="173"/>
      <c r="J250" s="174">
        <f>ROUND(I250*H250,2)</f>
        <v>0</v>
      </c>
      <c r="K250" s="170" t="s">
        <v>3</v>
      </c>
      <c r="L250" s="36"/>
      <c r="M250" s="175" t="s">
        <v>3</v>
      </c>
      <c r="N250" s="176" t="s">
        <v>43</v>
      </c>
      <c r="O250" s="37"/>
      <c r="P250" s="177">
        <f>O250*H250</f>
        <v>0</v>
      </c>
      <c r="Q250" s="177">
        <v>0</v>
      </c>
      <c r="R250" s="177">
        <f>Q250*H250</f>
        <v>0</v>
      </c>
      <c r="S250" s="177">
        <v>0</v>
      </c>
      <c r="T250" s="178">
        <f>S250*H250</f>
        <v>0</v>
      </c>
      <c r="AR250" s="19" t="s">
        <v>133</v>
      </c>
      <c r="AT250" s="19" t="s">
        <v>128</v>
      </c>
      <c r="AU250" s="19" t="s">
        <v>176</v>
      </c>
      <c r="AY250" s="19" t="s">
        <v>126</v>
      </c>
      <c r="BE250" s="179">
        <f>IF(N250="základní",J250,0)</f>
        <v>0</v>
      </c>
      <c r="BF250" s="179">
        <f>IF(N250="snížená",J250,0)</f>
        <v>0</v>
      </c>
      <c r="BG250" s="179">
        <f>IF(N250="zákl. přenesená",J250,0)</f>
        <v>0</v>
      </c>
      <c r="BH250" s="179">
        <f>IF(N250="sníž. přenesená",J250,0)</f>
        <v>0</v>
      </c>
      <c r="BI250" s="179">
        <f>IF(N250="nulová",J250,0)</f>
        <v>0</v>
      </c>
      <c r="BJ250" s="19" t="s">
        <v>21</v>
      </c>
      <c r="BK250" s="179">
        <f>ROUND(I250*H250,2)</f>
        <v>0</v>
      </c>
      <c r="BL250" s="19" t="s">
        <v>133</v>
      </c>
      <c r="BM250" s="19" t="s">
        <v>437</v>
      </c>
    </row>
    <row r="251" spans="2:65" s="1" customFormat="1" ht="22.5" customHeight="1">
      <c r="B251" s="167"/>
      <c r="C251" s="168" t="s">
        <v>438</v>
      </c>
      <c r="D251" s="168" t="s">
        <v>128</v>
      </c>
      <c r="E251" s="169" t="s">
        <v>439</v>
      </c>
      <c r="F251" s="170" t="s">
        <v>392</v>
      </c>
      <c r="G251" s="171" t="s">
        <v>299</v>
      </c>
      <c r="H251" s="172">
        <v>8</v>
      </c>
      <c r="I251" s="173"/>
      <c r="J251" s="174">
        <f>ROUND(I251*H251,2)</f>
        <v>0</v>
      </c>
      <c r="K251" s="170" t="s">
        <v>3</v>
      </c>
      <c r="L251" s="36"/>
      <c r="M251" s="175" t="s">
        <v>3</v>
      </c>
      <c r="N251" s="176" t="s">
        <v>43</v>
      </c>
      <c r="O251" s="37"/>
      <c r="P251" s="177">
        <f>O251*H251</f>
        <v>0</v>
      </c>
      <c r="Q251" s="177">
        <v>0</v>
      </c>
      <c r="R251" s="177">
        <f>Q251*H251</f>
        <v>0</v>
      </c>
      <c r="S251" s="177">
        <v>0</v>
      </c>
      <c r="T251" s="178">
        <f>S251*H251</f>
        <v>0</v>
      </c>
      <c r="AR251" s="19" t="s">
        <v>133</v>
      </c>
      <c r="AT251" s="19" t="s">
        <v>128</v>
      </c>
      <c r="AU251" s="19" t="s">
        <v>176</v>
      </c>
      <c r="AY251" s="19" t="s">
        <v>126</v>
      </c>
      <c r="BE251" s="179">
        <f>IF(N251="základní",J251,0)</f>
        <v>0</v>
      </c>
      <c r="BF251" s="179">
        <f>IF(N251="snížená",J251,0)</f>
        <v>0</v>
      </c>
      <c r="BG251" s="179">
        <f>IF(N251="zákl. přenesená",J251,0)</f>
        <v>0</v>
      </c>
      <c r="BH251" s="179">
        <f>IF(N251="sníž. přenesená",J251,0)</f>
        <v>0</v>
      </c>
      <c r="BI251" s="179">
        <f>IF(N251="nulová",J251,0)</f>
        <v>0</v>
      </c>
      <c r="BJ251" s="19" t="s">
        <v>21</v>
      </c>
      <c r="BK251" s="179">
        <f>ROUND(I251*H251,2)</f>
        <v>0</v>
      </c>
      <c r="BL251" s="19" t="s">
        <v>133</v>
      </c>
      <c r="BM251" s="19" t="s">
        <v>440</v>
      </c>
    </row>
    <row r="252" spans="2:63" s="15" customFormat="1" ht="21.6" customHeight="1">
      <c r="B252" s="231"/>
      <c r="D252" s="232" t="s">
        <v>71</v>
      </c>
      <c r="E252" s="232" t="s">
        <v>441</v>
      </c>
      <c r="F252" s="232" t="s">
        <v>442</v>
      </c>
      <c r="I252" s="233"/>
      <c r="J252" s="234">
        <f>BK252</f>
        <v>0</v>
      </c>
      <c r="L252" s="231"/>
      <c r="M252" s="235"/>
      <c r="N252" s="236"/>
      <c r="O252" s="236"/>
      <c r="P252" s="237">
        <f>SUM(P253:P257)</f>
        <v>0</v>
      </c>
      <c r="Q252" s="236"/>
      <c r="R252" s="237">
        <f>SUM(R253:R257)</f>
        <v>0</v>
      </c>
      <c r="S252" s="236"/>
      <c r="T252" s="238">
        <f>SUM(T253:T257)</f>
        <v>0</v>
      </c>
      <c r="AR252" s="239" t="s">
        <v>21</v>
      </c>
      <c r="AT252" s="240" t="s">
        <v>71</v>
      </c>
      <c r="AU252" s="240" t="s">
        <v>176</v>
      </c>
      <c r="AY252" s="239" t="s">
        <v>126</v>
      </c>
      <c r="BK252" s="241">
        <f>SUM(BK253:BK257)</f>
        <v>0</v>
      </c>
    </row>
    <row r="253" spans="2:65" s="1" customFormat="1" ht="22.5" customHeight="1">
      <c r="B253" s="167"/>
      <c r="C253" s="168" t="s">
        <v>443</v>
      </c>
      <c r="D253" s="168" t="s">
        <v>128</v>
      </c>
      <c r="E253" s="169" t="s">
        <v>444</v>
      </c>
      <c r="F253" s="170" t="s">
        <v>445</v>
      </c>
      <c r="G253" s="171" t="s">
        <v>299</v>
      </c>
      <c r="H253" s="172">
        <v>1</v>
      </c>
      <c r="I253" s="173"/>
      <c r="J253" s="174">
        <f>ROUND(I253*H253,2)</f>
        <v>0</v>
      </c>
      <c r="K253" s="170" t="s">
        <v>3</v>
      </c>
      <c r="L253" s="36"/>
      <c r="M253" s="175" t="s">
        <v>3</v>
      </c>
      <c r="N253" s="176" t="s">
        <v>43</v>
      </c>
      <c r="O253" s="37"/>
      <c r="P253" s="177">
        <f>O253*H253</f>
        <v>0</v>
      </c>
      <c r="Q253" s="177">
        <v>0</v>
      </c>
      <c r="R253" s="177">
        <f>Q253*H253</f>
        <v>0</v>
      </c>
      <c r="S253" s="177">
        <v>0</v>
      </c>
      <c r="T253" s="178">
        <f>S253*H253</f>
        <v>0</v>
      </c>
      <c r="AR253" s="19" t="s">
        <v>133</v>
      </c>
      <c r="AT253" s="19" t="s">
        <v>128</v>
      </c>
      <c r="AU253" s="19" t="s">
        <v>183</v>
      </c>
      <c r="AY253" s="19" t="s">
        <v>126</v>
      </c>
      <c r="BE253" s="179">
        <f>IF(N253="základní",J253,0)</f>
        <v>0</v>
      </c>
      <c r="BF253" s="179">
        <f>IF(N253="snížená",J253,0)</f>
        <v>0</v>
      </c>
      <c r="BG253" s="179">
        <f>IF(N253="zákl. přenesená",J253,0)</f>
        <v>0</v>
      </c>
      <c r="BH253" s="179">
        <f>IF(N253="sníž. přenesená",J253,0)</f>
        <v>0</v>
      </c>
      <c r="BI253" s="179">
        <f>IF(N253="nulová",J253,0)</f>
        <v>0</v>
      </c>
      <c r="BJ253" s="19" t="s">
        <v>21</v>
      </c>
      <c r="BK253" s="179">
        <f>ROUND(I253*H253,2)</f>
        <v>0</v>
      </c>
      <c r="BL253" s="19" t="s">
        <v>133</v>
      </c>
      <c r="BM253" s="19" t="s">
        <v>446</v>
      </c>
    </row>
    <row r="254" spans="2:65" s="1" customFormat="1" ht="22.5" customHeight="1">
      <c r="B254" s="167"/>
      <c r="C254" s="168" t="s">
        <v>447</v>
      </c>
      <c r="D254" s="168" t="s">
        <v>128</v>
      </c>
      <c r="E254" s="169" t="s">
        <v>448</v>
      </c>
      <c r="F254" s="170" t="s">
        <v>449</v>
      </c>
      <c r="G254" s="171" t="s">
        <v>299</v>
      </c>
      <c r="H254" s="172">
        <v>1</v>
      </c>
      <c r="I254" s="173"/>
      <c r="J254" s="174">
        <f>ROUND(I254*H254,2)</f>
        <v>0</v>
      </c>
      <c r="K254" s="170" t="s">
        <v>3</v>
      </c>
      <c r="L254" s="36"/>
      <c r="M254" s="175" t="s">
        <v>3</v>
      </c>
      <c r="N254" s="176" t="s">
        <v>43</v>
      </c>
      <c r="O254" s="37"/>
      <c r="P254" s="177">
        <f>O254*H254</f>
        <v>0</v>
      </c>
      <c r="Q254" s="177">
        <v>0</v>
      </c>
      <c r="R254" s="177">
        <f>Q254*H254</f>
        <v>0</v>
      </c>
      <c r="S254" s="177">
        <v>0</v>
      </c>
      <c r="T254" s="178">
        <f>S254*H254</f>
        <v>0</v>
      </c>
      <c r="AR254" s="19" t="s">
        <v>133</v>
      </c>
      <c r="AT254" s="19" t="s">
        <v>128</v>
      </c>
      <c r="AU254" s="19" t="s">
        <v>183</v>
      </c>
      <c r="AY254" s="19" t="s">
        <v>126</v>
      </c>
      <c r="BE254" s="179">
        <f>IF(N254="základní",J254,0)</f>
        <v>0</v>
      </c>
      <c r="BF254" s="179">
        <f>IF(N254="snížená",J254,0)</f>
        <v>0</v>
      </c>
      <c r="BG254" s="179">
        <f>IF(N254="zákl. přenesená",J254,0)</f>
        <v>0</v>
      </c>
      <c r="BH254" s="179">
        <f>IF(N254="sníž. přenesená",J254,0)</f>
        <v>0</v>
      </c>
      <c r="BI254" s="179">
        <f>IF(N254="nulová",J254,0)</f>
        <v>0</v>
      </c>
      <c r="BJ254" s="19" t="s">
        <v>21</v>
      </c>
      <c r="BK254" s="179">
        <f>ROUND(I254*H254,2)</f>
        <v>0</v>
      </c>
      <c r="BL254" s="19" t="s">
        <v>133</v>
      </c>
      <c r="BM254" s="19" t="s">
        <v>450</v>
      </c>
    </row>
    <row r="255" spans="2:65" s="1" customFormat="1" ht="22.5" customHeight="1">
      <c r="B255" s="167"/>
      <c r="C255" s="168" t="s">
        <v>451</v>
      </c>
      <c r="D255" s="168" t="s">
        <v>128</v>
      </c>
      <c r="E255" s="169" t="s">
        <v>452</v>
      </c>
      <c r="F255" s="170" t="s">
        <v>453</v>
      </c>
      <c r="G255" s="171" t="s">
        <v>299</v>
      </c>
      <c r="H255" s="172">
        <v>1</v>
      </c>
      <c r="I255" s="173"/>
      <c r="J255" s="174">
        <f>ROUND(I255*H255,2)</f>
        <v>0</v>
      </c>
      <c r="K255" s="170" t="s">
        <v>3</v>
      </c>
      <c r="L255" s="36"/>
      <c r="M255" s="175" t="s">
        <v>3</v>
      </c>
      <c r="N255" s="176" t="s">
        <v>43</v>
      </c>
      <c r="O255" s="37"/>
      <c r="P255" s="177">
        <f>O255*H255</f>
        <v>0</v>
      </c>
      <c r="Q255" s="177">
        <v>0</v>
      </c>
      <c r="R255" s="177">
        <f>Q255*H255</f>
        <v>0</v>
      </c>
      <c r="S255" s="177">
        <v>0</v>
      </c>
      <c r="T255" s="178">
        <f>S255*H255</f>
        <v>0</v>
      </c>
      <c r="AR255" s="19" t="s">
        <v>133</v>
      </c>
      <c r="AT255" s="19" t="s">
        <v>128</v>
      </c>
      <c r="AU255" s="19" t="s">
        <v>183</v>
      </c>
      <c r="AY255" s="19" t="s">
        <v>126</v>
      </c>
      <c r="BE255" s="179">
        <f>IF(N255="základní",J255,0)</f>
        <v>0</v>
      </c>
      <c r="BF255" s="179">
        <f>IF(N255="snížená",J255,0)</f>
        <v>0</v>
      </c>
      <c r="BG255" s="179">
        <f>IF(N255="zákl. přenesená",J255,0)</f>
        <v>0</v>
      </c>
      <c r="BH255" s="179">
        <f>IF(N255="sníž. přenesená",J255,0)</f>
        <v>0</v>
      </c>
      <c r="BI255" s="179">
        <f>IF(N255="nulová",J255,0)</f>
        <v>0</v>
      </c>
      <c r="BJ255" s="19" t="s">
        <v>21</v>
      </c>
      <c r="BK255" s="179">
        <f>ROUND(I255*H255,2)</f>
        <v>0</v>
      </c>
      <c r="BL255" s="19" t="s">
        <v>133</v>
      </c>
      <c r="BM255" s="19" t="s">
        <v>454</v>
      </c>
    </row>
    <row r="256" spans="2:65" s="1" customFormat="1" ht="22.5" customHeight="1">
      <c r="B256" s="167"/>
      <c r="C256" s="168" t="s">
        <v>455</v>
      </c>
      <c r="D256" s="168" t="s">
        <v>128</v>
      </c>
      <c r="E256" s="169" t="s">
        <v>456</v>
      </c>
      <c r="F256" s="170" t="s">
        <v>457</v>
      </c>
      <c r="G256" s="171" t="s">
        <v>299</v>
      </c>
      <c r="H256" s="172">
        <v>1</v>
      </c>
      <c r="I256" s="173"/>
      <c r="J256" s="174">
        <f>ROUND(I256*H256,2)</f>
        <v>0</v>
      </c>
      <c r="K256" s="170" t="s">
        <v>3</v>
      </c>
      <c r="L256" s="36"/>
      <c r="M256" s="175" t="s">
        <v>3</v>
      </c>
      <c r="N256" s="176" t="s">
        <v>43</v>
      </c>
      <c r="O256" s="37"/>
      <c r="P256" s="177">
        <f>O256*H256</f>
        <v>0</v>
      </c>
      <c r="Q256" s="177">
        <v>0</v>
      </c>
      <c r="R256" s="177">
        <f>Q256*H256</f>
        <v>0</v>
      </c>
      <c r="S256" s="177">
        <v>0</v>
      </c>
      <c r="T256" s="178">
        <f>S256*H256</f>
        <v>0</v>
      </c>
      <c r="AR256" s="19" t="s">
        <v>133</v>
      </c>
      <c r="AT256" s="19" t="s">
        <v>128</v>
      </c>
      <c r="AU256" s="19" t="s">
        <v>183</v>
      </c>
      <c r="AY256" s="19" t="s">
        <v>126</v>
      </c>
      <c r="BE256" s="179">
        <f>IF(N256="základní",J256,0)</f>
        <v>0</v>
      </c>
      <c r="BF256" s="179">
        <f>IF(N256="snížená",J256,0)</f>
        <v>0</v>
      </c>
      <c r="BG256" s="179">
        <f>IF(N256="zákl. přenesená",J256,0)</f>
        <v>0</v>
      </c>
      <c r="BH256" s="179">
        <f>IF(N256="sníž. přenesená",J256,0)</f>
        <v>0</v>
      </c>
      <c r="BI256" s="179">
        <f>IF(N256="nulová",J256,0)</f>
        <v>0</v>
      </c>
      <c r="BJ256" s="19" t="s">
        <v>21</v>
      </c>
      <c r="BK256" s="179">
        <f>ROUND(I256*H256,2)</f>
        <v>0</v>
      </c>
      <c r="BL256" s="19" t="s">
        <v>133</v>
      </c>
      <c r="BM256" s="19" t="s">
        <v>458</v>
      </c>
    </row>
    <row r="257" spans="2:65" s="1" customFormat="1" ht="22.5" customHeight="1">
      <c r="B257" s="167"/>
      <c r="C257" s="168" t="s">
        <v>459</v>
      </c>
      <c r="D257" s="168" t="s">
        <v>128</v>
      </c>
      <c r="E257" s="169" t="s">
        <v>460</v>
      </c>
      <c r="F257" s="170" t="s">
        <v>461</v>
      </c>
      <c r="G257" s="171" t="s">
        <v>299</v>
      </c>
      <c r="H257" s="172">
        <v>1</v>
      </c>
      <c r="I257" s="173"/>
      <c r="J257" s="174">
        <f>ROUND(I257*H257,2)</f>
        <v>0</v>
      </c>
      <c r="K257" s="170" t="s">
        <v>3</v>
      </c>
      <c r="L257" s="36"/>
      <c r="M257" s="175" t="s">
        <v>3</v>
      </c>
      <c r="N257" s="176" t="s">
        <v>43</v>
      </c>
      <c r="O257" s="37"/>
      <c r="P257" s="177">
        <f>O257*H257</f>
        <v>0</v>
      </c>
      <c r="Q257" s="177">
        <v>0</v>
      </c>
      <c r="R257" s="177">
        <f>Q257*H257</f>
        <v>0</v>
      </c>
      <c r="S257" s="177">
        <v>0</v>
      </c>
      <c r="T257" s="178">
        <f>S257*H257</f>
        <v>0</v>
      </c>
      <c r="AR257" s="19" t="s">
        <v>133</v>
      </c>
      <c r="AT257" s="19" t="s">
        <v>128</v>
      </c>
      <c r="AU257" s="19" t="s">
        <v>183</v>
      </c>
      <c r="AY257" s="19" t="s">
        <v>126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19" t="s">
        <v>21</v>
      </c>
      <c r="BK257" s="179">
        <f>ROUND(I257*H257,2)</f>
        <v>0</v>
      </c>
      <c r="BL257" s="19" t="s">
        <v>133</v>
      </c>
      <c r="BM257" s="19" t="s">
        <v>462</v>
      </c>
    </row>
    <row r="258" spans="2:63" s="10" customFormat="1" ht="29.85" customHeight="1">
      <c r="B258" s="153"/>
      <c r="D258" s="164" t="s">
        <v>71</v>
      </c>
      <c r="E258" s="165" t="s">
        <v>195</v>
      </c>
      <c r="F258" s="165" t="s">
        <v>463</v>
      </c>
      <c r="I258" s="156"/>
      <c r="J258" s="166">
        <f>BK258</f>
        <v>0</v>
      </c>
      <c r="L258" s="153"/>
      <c r="M258" s="158"/>
      <c r="N258" s="159"/>
      <c r="O258" s="159"/>
      <c r="P258" s="160">
        <f>SUM(P259:P273)</f>
        <v>0</v>
      </c>
      <c r="Q258" s="159"/>
      <c r="R258" s="160">
        <f>SUM(R259:R273)</f>
        <v>0</v>
      </c>
      <c r="S258" s="159"/>
      <c r="T258" s="161">
        <f>SUM(T259:T273)</f>
        <v>3956</v>
      </c>
      <c r="AR258" s="154" t="s">
        <v>21</v>
      </c>
      <c r="AT258" s="162" t="s">
        <v>71</v>
      </c>
      <c r="AU258" s="162" t="s">
        <v>21</v>
      </c>
      <c r="AY258" s="154" t="s">
        <v>126</v>
      </c>
      <c r="BK258" s="163">
        <f>SUM(BK259:BK273)</f>
        <v>0</v>
      </c>
    </row>
    <row r="259" spans="2:65" s="1" customFormat="1" ht="22.5" customHeight="1">
      <c r="B259" s="167"/>
      <c r="C259" s="168" t="s">
        <v>464</v>
      </c>
      <c r="D259" s="168" t="s">
        <v>128</v>
      </c>
      <c r="E259" s="169" t="s">
        <v>465</v>
      </c>
      <c r="F259" s="170" t="s">
        <v>466</v>
      </c>
      <c r="G259" s="171" t="s">
        <v>157</v>
      </c>
      <c r="H259" s="172">
        <v>2</v>
      </c>
      <c r="I259" s="173"/>
      <c r="J259" s="174">
        <f>ROUND(I259*H259,2)</f>
        <v>0</v>
      </c>
      <c r="K259" s="170" t="s">
        <v>132</v>
      </c>
      <c r="L259" s="36"/>
      <c r="M259" s="175" t="s">
        <v>3</v>
      </c>
      <c r="N259" s="176" t="s">
        <v>43</v>
      </c>
      <c r="O259" s="37"/>
      <c r="P259" s="177">
        <f>O259*H259</f>
        <v>0</v>
      </c>
      <c r="Q259" s="177">
        <v>0</v>
      </c>
      <c r="R259" s="177">
        <f>Q259*H259</f>
        <v>0</v>
      </c>
      <c r="S259" s="177">
        <v>0</v>
      </c>
      <c r="T259" s="178">
        <f>S259*H259</f>
        <v>0</v>
      </c>
      <c r="AR259" s="19" t="s">
        <v>133</v>
      </c>
      <c r="AT259" s="19" t="s">
        <v>128</v>
      </c>
      <c r="AU259" s="19" t="s">
        <v>81</v>
      </c>
      <c r="AY259" s="19" t="s">
        <v>126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19" t="s">
        <v>21</v>
      </c>
      <c r="BK259" s="179">
        <f>ROUND(I259*H259,2)</f>
        <v>0</v>
      </c>
      <c r="BL259" s="19" t="s">
        <v>133</v>
      </c>
      <c r="BM259" s="19" t="s">
        <v>467</v>
      </c>
    </row>
    <row r="260" spans="2:47" s="1" customFormat="1" ht="22.5" customHeight="1">
      <c r="B260" s="36"/>
      <c r="D260" s="183" t="s">
        <v>135</v>
      </c>
      <c r="F260" s="184" t="s">
        <v>468</v>
      </c>
      <c r="I260" s="182"/>
      <c r="L260" s="36"/>
      <c r="M260" s="65"/>
      <c r="N260" s="37"/>
      <c r="O260" s="37"/>
      <c r="P260" s="37"/>
      <c r="Q260" s="37"/>
      <c r="R260" s="37"/>
      <c r="S260" s="37"/>
      <c r="T260" s="66"/>
      <c r="AT260" s="19" t="s">
        <v>135</v>
      </c>
      <c r="AU260" s="19" t="s">
        <v>81</v>
      </c>
    </row>
    <row r="261" spans="2:51" s="11" customFormat="1" ht="22.5" customHeight="1">
      <c r="B261" s="185"/>
      <c r="D261" s="183" t="s">
        <v>141</v>
      </c>
      <c r="E261" s="186" t="s">
        <v>3</v>
      </c>
      <c r="F261" s="187" t="s">
        <v>161</v>
      </c>
      <c r="H261" s="188" t="s">
        <v>3</v>
      </c>
      <c r="I261" s="189"/>
      <c r="L261" s="185"/>
      <c r="M261" s="190"/>
      <c r="N261" s="191"/>
      <c r="O261" s="191"/>
      <c r="P261" s="191"/>
      <c r="Q261" s="191"/>
      <c r="R261" s="191"/>
      <c r="S261" s="191"/>
      <c r="T261" s="192"/>
      <c r="AT261" s="188" t="s">
        <v>141</v>
      </c>
      <c r="AU261" s="188" t="s">
        <v>81</v>
      </c>
      <c r="AV261" s="11" t="s">
        <v>21</v>
      </c>
      <c r="AW261" s="11" t="s">
        <v>36</v>
      </c>
      <c r="AX261" s="11" t="s">
        <v>72</v>
      </c>
      <c r="AY261" s="188" t="s">
        <v>126</v>
      </c>
    </row>
    <row r="262" spans="2:51" s="11" customFormat="1" ht="22.5" customHeight="1">
      <c r="B262" s="185"/>
      <c r="D262" s="183" t="s">
        <v>141</v>
      </c>
      <c r="E262" s="186" t="s">
        <v>3</v>
      </c>
      <c r="F262" s="187" t="s">
        <v>469</v>
      </c>
      <c r="H262" s="188" t="s">
        <v>3</v>
      </c>
      <c r="I262" s="189"/>
      <c r="L262" s="185"/>
      <c r="M262" s="190"/>
      <c r="N262" s="191"/>
      <c r="O262" s="191"/>
      <c r="P262" s="191"/>
      <c r="Q262" s="191"/>
      <c r="R262" s="191"/>
      <c r="S262" s="191"/>
      <c r="T262" s="192"/>
      <c r="AT262" s="188" t="s">
        <v>141</v>
      </c>
      <c r="AU262" s="188" t="s">
        <v>81</v>
      </c>
      <c r="AV262" s="11" t="s">
        <v>21</v>
      </c>
      <c r="AW262" s="11" t="s">
        <v>36</v>
      </c>
      <c r="AX262" s="11" t="s">
        <v>72</v>
      </c>
      <c r="AY262" s="188" t="s">
        <v>126</v>
      </c>
    </row>
    <row r="263" spans="2:51" s="12" customFormat="1" ht="22.5" customHeight="1">
      <c r="B263" s="193"/>
      <c r="D263" s="180" t="s">
        <v>141</v>
      </c>
      <c r="E263" s="194" t="s">
        <v>3</v>
      </c>
      <c r="F263" s="195" t="s">
        <v>81</v>
      </c>
      <c r="H263" s="196">
        <v>2</v>
      </c>
      <c r="I263" s="197"/>
      <c r="L263" s="193"/>
      <c r="M263" s="198"/>
      <c r="N263" s="199"/>
      <c r="O263" s="199"/>
      <c r="P263" s="199"/>
      <c r="Q263" s="199"/>
      <c r="R263" s="199"/>
      <c r="S263" s="199"/>
      <c r="T263" s="200"/>
      <c r="AT263" s="201" t="s">
        <v>141</v>
      </c>
      <c r="AU263" s="201" t="s">
        <v>81</v>
      </c>
      <c r="AV263" s="12" t="s">
        <v>81</v>
      </c>
      <c r="AW263" s="12" t="s">
        <v>36</v>
      </c>
      <c r="AX263" s="12" t="s">
        <v>21</v>
      </c>
      <c r="AY263" s="201" t="s">
        <v>126</v>
      </c>
    </row>
    <row r="264" spans="2:65" s="1" customFormat="1" ht="22.5" customHeight="1">
      <c r="B264" s="167"/>
      <c r="C264" s="168" t="s">
        <v>470</v>
      </c>
      <c r="D264" s="168" t="s">
        <v>128</v>
      </c>
      <c r="E264" s="169" t="s">
        <v>471</v>
      </c>
      <c r="F264" s="170" t="s">
        <v>472</v>
      </c>
      <c r="G264" s="171" t="s">
        <v>157</v>
      </c>
      <c r="H264" s="172">
        <v>328</v>
      </c>
      <c r="I264" s="173"/>
      <c r="J264" s="174">
        <f>ROUND(I264*H264,2)</f>
        <v>0</v>
      </c>
      <c r="K264" s="170" t="s">
        <v>132</v>
      </c>
      <c r="L264" s="36"/>
      <c r="M264" s="175" t="s">
        <v>3</v>
      </c>
      <c r="N264" s="176" t="s">
        <v>43</v>
      </c>
      <c r="O264" s="37"/>
      <c r="P264" s="177">
        <f>O264*H264</f>
        <v>0</v>
      </c>
      <c r="Q264" s="177">
        <v>0</v>
      </c>
      <c r="R264" s="177">
        <f>Q264*H264</f>
        <v>0</v>
      </c>
      <c r="S264" s="177">
        <v>2</v>
      </c>
      <c r="T264" s="178">
        <f>S264*H264</f>
        <v>656</v>
      </c>
      <c r="AR264" s="19" t="s">
        <v>133</v>
      </c>
      <c r="AT264" s="19" t="s">
        <v>128</v>
      </c>
      <c r="AU264" s="19" t="s">
        <v>81</v>
      </c>
      <c r="AY264" s="19" t="s">
        <v>126</v>
      </c>
      <c r="BE264" s="179">
        <f>IF(N264="základní",J264,0)</f>
        <v>0</v>
      </c>
      <c r="BF264" s="179">
        <f>IF(N264="snížená",J264,0)</f>
        <v>0</v>
      </c>
      <c r="BG264" s="179">
        <f>IF(N264="zákl. přenesená",J264,0)</f>
        <v>0</v>
      </c>
      <c r="BH264" s="179">
        <f>IF(N264="sníž. přenesená",J264,0)</f>
        <v>0</v>
      </c>
      <c r="BI264" s="179">
        <f>IF(N264="nulová",J264,0)</f>
        <v>0</v>
      </c>
      <c r="BJ264" s="19" t="s">
        <v>21</v>
      </c>
      <c r="BK264" s="179">
        <f>ROUND(I264*H264,2)</f>
        <v>0</v>
      </c>
      <c r="BL264" s="19" t="s">
        <v>133</v>
      </c>
      <c r="BM264" s="19" t="s">
        <v>473</v>
      </c>
    </row>
    <row r="265" spans="2:47" s="1" customFormat="1" ht="22.5" customHeight="1">
      <c r="B265" s="36"/>
      <c r="D265" s="183" t="s">
        <v>135</v>
      </c>
      <c r="F265" s="184" t="s">
        <v>474</v>
      </c>
      <c r="I265" s="182"/>
      <c r="L265" s="36"/>
      <c r="M265" s="65"/>
      <c r="N265" s="37"/>
      <c r="O265" s="37"/>
      <c r="P265" s="37"/>
      <c r="Q265" s="37"/>
      <c r="R265" s="37"/>
      <c r="S265" s="37"/>
      <c r="T265" s="66"/>
      <c r="AT265" s="19" t="s">
        <v>135</v>
      </c>
      <c r="AU265" s="19" t="s">
        <v>81</v>
      </c>
    </row>
    <row r="266" spans="2:51" s="11" customFormat="1" ht="22.5" customHeight="1">
      <c r="B266" s="185"/>
      <c r="D266" s="183" t="s">
        <v>141</v>
      </c>
      <c r="E266" s="186" t="s">
        <v>3</v>
      </c>
      <c r="F266" s="187" t="s">
        <v>161</v>
      </c>
      <c r="H266" s="188" t="s">
        <v>3</v>
      </c>
      <c r="I266" s="189"/>
      <c r="L266" s="185"/>
      <c r="M266" s="190"/>
      <c r="N266" s="191"/>
      <c r="O266" s="191"/>
      <c r="P266" s="191"/>
      <c r="Q266" s="191"/>
      <c r="R266" s="191"/>
      <c r="S266" s="191"/>
      <c r="T266" s="192"/>
      <c r="AT266" s="188" t="s">
        <v>141</v>
      </c>
      <c r="AU266" s="188" t="s">
        <v>81</v>
      </c>
      <c r="AV266" s="11" t="s">
        <v>21</v>
      </c>
      <c r="AW266" s="11" t="s">
        <v>36</v>
      </c>
      <c r="AX266" s="11" t="s">
        <v>72</v>
      </c>
      <c r="AY266" s="188" t="s">
        <v>126</v>
      </c>
    </row>
    <row r="267" spans="2:51" s="11" customFormat="1" ht="22.5" customHeight="1">
      <c r="B267" s="185"/>
      <c r="D267" s="183" t="s">
        <v>141</v>
      </c>
      <c r="E267" s="186" t="s">
        <v>3</v>
      </c>
      <c r="F267" s="187" t="s">
        <v>475</v>
      </c>
      <c r="H267" s="188" t="s">
        <v>3</v>
      </c>
      <c r="I267" s="189"/>
      <c r="L267" s="185"/>
      <c r="M267" s="190"/>
      <c r="N267" s="191"/>
      <c r="O267" s="191"/>
      <c r="P267" s="191"/>
      <c r="Q267" s="191"/>
      <c r="R267" s="191"/>
      <c r="S267" s="191"/>
      <c r="T267" s="192"/>
      <c r="AT267" s="188" t="s">
        <v>141</v>
      </c>
      <c r="AU267" s="188" t="s">
        <v>81</v>
      </c>
      <c r="AV267" s="11" t="s">
        <v>21</v>
      </c>
      <c r="AW267" s="11" t="s">
        <v>36</v>
      </c>
      <c r="AX267" s="11" t="s">
        <v>72</v>
      </c>
      <c r="AY267" s="188" t="s">
        <v>126</v>
      </c>
    </row>
    <row r="268" spans="2:51" s="12" customFormat="1" ht="22.5" customHeight="1">
      <c r="B268" s="193"/>
      <c r="D268" s="183" t="s">
        <v>141</v>
      </c>
      <c r="E268" s="201" t="s">
        <v>3</v>
      </c>
      <c r="F268" s="202" t="s">
        <v>476</v>
      </c>
      <c r="H268" s="203">
        <v>288</v>
      </c>
      <c r="I268" s="197"/>
      <c r="L268" s="193"/>
      <c r="M268" s="198"/>
      <c r="N268" s="199"/>
      <c r="O268" s="199"/>
      <c r="P268" s="199"/>
      <c r="Q268" s="199"/>
      <c r="R268" s="199"/>
      <c r="S268" s="199"/>
      <c r="T268" s="200"/>
      <c r="AT268" s="201" t="s">
        <v>141</v>
      </c>
      <c r="AU268" s="201" t="s">
        <v>81</v>
      </c>
      <c r="AV268" s="12" t="s">
        <v>81</v>
      </c>
      <c r="AW268" s="12" t="s">
        <v>36</v>
      </c>
      <c r="AX268" s="12" t="s">
        <v>72</v>
      </c>
      <c r="AY268" s="201" t="s">
        <v>126</v>
      </c>
    </row>
    <row r="269" spans="2:51" s="11" customFormat="1" ht="22.5" customHeight="1">
      <c r="B269" s="185"/>
      <c r="D269" s="183" t="s">
        <v>141</v>
      </c>
      <c r="E269" s="186" t="s">
        <v>3</v>
      </c>
      <c r="F269" s="187" t="s">
        <v>477</v>
      </c>
      <c r="H269" s="188" t="s">
        <v>3</v>
      </c>
      <c r="I269" s="189"/>
      <c r="L269" s="185"/>
      <c r="M269" s="190"/>
      <c r="N269" s="191"/>
      <c r="O269" s="191"/>
      <c r="P269" s="191"/>
      <c r="Q269" s="191"/>
      <c r="R269" s="191"/>
      <c r="S269" s="191"/>
      <c r="T269" s="192"/>
      <c r="AT269" s="188" t="s">
        <v>141</v>
      </c>
      <c r="AU269" s="188" t="s">
        <v>81</v>
      </c>
      <c r="AV269" s="11" t="s">
        <v>21</v>
      </c>
      <c r="AW269" s="11" t="s">
        <v>36</v>
      </c>
      <c r="AX269" s="11" t="s">
        <v>72</v>
      </c>
      <c r="AY269" s="188" t="s">
        <v>126</v>
      </c>
    </row>
    <row r="270" spans="2:51" s="12" customFormat="1" ht="22.5" customHeight="1">
      <c r="B270" s="193"/>
      <c r="D270" s="183" t="s">
        <v>141</v>
      </c>
      <c r="E270" s="201" t="s">
        <v>3</v>
      </c>
      <c r="F270" s="202" t="s">
        <v>366</v>
      </c>
      <c r="H270" s="203">
        <v>40</v>
      </c>
      <c r="I270" s="197"/>
      <c r="L270" s="193"/>
      <c r="M270" s="198"/>
      <c r="N270" s="199"/>
      <c r="O270" s="199"/>
      <c r="P270" s="199"/>
      <c r="Q270" s="199"/>
      <c r="R270" s="199"/>
      <c r="S270" s="199"/>
      <c r="T270" s="200"/>
      <c r="AT270" s="201" t="s">
        <v>141</v>
      </c>
      <c r="AU270" s="201" t="s">
        <v>81</v>
      </c>
      <c r="AV270" s="12" t="s">
        <v>81</v>
      </c>
      <c r="AW270" s="12" t="s">
        <v>36</v>
      </c>
      <c r="AX270" s="12" t="s">
        <v>72</v>
      </c>
      <c r="AY270" s="201" t="s">
        <v>126</v>
      </c>
    </row>
    <row r="271" spans="2:51" s="13" customFormat="1" ht="22.5" customHeight="1">
      <c r="B271" s="204"/>
      <c r="D271" s="180" t="s">
        <v>141</v>
      </c>
      <c r="E271" s="205" t="s">
        <v>3</v>
      </c>
      <c r="F271" s="206" t="s">
        <v>154</v>
      </c>
      <c r="H271" s="207">
        <v>328</v>
      </c>
      <c r="I271" s="208"/>
      <c r="L271" s="204"/>
      <c r="M271" s="209"/>
      <c r="N271" s="210"/>
      <c r="O271" s="210"/>
      <c r="P271" s="210"/>
      <c r="Q271" s="210"/>
      <c r="R271" s="210"/>
      <c r="S271" s="210"/>
      <c r="T271" s="211"/>
      <c r="AT271" s="212" t="s">
        <v>141</v>
      </c>
      <c r="AU271" s="212" t="s">
        <v>81</v>
      </c>
      <c r="AV271" s="13" t="s">
        <v>133</v>
      </c>
      <c r="AW271" s="13" t="s">
        <v>36</v>
      </c>
      <c r="AX271" s="13" t="s">
        <v>21</v>
      </c>
      <c r="AY271" s="212" t="s">
        <v>126</v>
      </c>
    </row>
    <row r="272" spans="2:65" s="1" customFormat="1" ht="31.5" customHeight="1">
      <c r="B272" s="167"/>
      <c r="C272" s="168" t="s">
        <v>478</v>
      </c>
      <c r="D272" s="168" t="s">
        <v>128</v>
      </c>
      <c r="E272" s="169" t="s">
        <v>479</v>
      </c>
      <c r="F272" s="170" t="s">
        <v>480</v>
      </c>
      <c r="G272" s="171" t="s">
        <v>157</v>
      </c>
      <c r="H272" s="172">
        <v>11000</v>
      </c>
      <c r="I272" s="173"/>
      <c r="J272" s="174">
        <f>ROUND(I272*H272,2)</f>
        <v>0</v>
      </c>
      <c r="K272" s="170" t="s">
        <v>132</v>
      </c>
      <c r="L272" s="36"/>
      <c r="M272" s="175" t="s">
        <v>3</v>
      </c>
      <c r="N272" s="176" t="s">
        <v>43</v>
      </c>
      <c r="O272" s="37"/>
      <c r="P272" s="177">
        <f>O272*H272</f>
        <v>0</v>
      </c>
      <c r="Q272" s="177">
        <v>0</v>
      </c>
      <c r="R272" s="177">
        <f>Q272*H272</f>
        <v>0</v>
      </c>
      <c r="S272" s="177">
        <v>0.3</v>
      </c>
      <c r="T272" s="178">
        <f>S272*H272</f>
        <v>3300</v>
      </c>
      <c r="AR272" s="19" t="s">
        <v>133</v>
      </c>
      <c r="AT272" s="19" t="s">
        <v>128</v>
      </c>
      <c r="AU272" s="19" t="s">
        <v>81</v>
      </c>
      <c r="AY272" s="19" t="s">
        <v>126</v>
      </c>
      <c r="BE272" s="179">
        <f>IF(N272="základní",J272,0)</f>
        <v>0</v>
      </c>
      <c r="BF272" s="179">
        <f>IF(N272="snížená",J272,0)</f>
        <v>0</v>
      </c>
      <c r="BG272" s="179">
        <f>IF(N272="zákl. přenesená",J272,0)</f>
        <v>0</v>
      </c>
      <c r="BH272" s="179">
        <f>IF(N272="sníž. přenesená",J272,0)</f>
        <v>0</v>
      </c>
      <c r="BI272" s="179">
        <f>IF(N272="nulová",J272,0)</f>
        <v>0</v>
      </c>
      <c r="BJ272" s="19" t="s">
        <v>21</v>
      </c>
      <c r="BK272" s="179">
        <f>ROUND(I272*H272,2)</f>
        <v>0</v>
      </c>
      <c r="BL272" s="19" t="s">
        <v>133</v>
      </c>
      <c r="BM272" s="19" t="s">
        <v>481</v>
      </c>
    </row>
    <row r="273" spans="2:47" s="1" customFormat="1" ht="30" customHeight="1">
      <c r="B273" s="36"/>
      <c r="D273" s="183" t="s">
        <v>135</v>
      </c>
      <c r="F273" s="184" t="s">
        <v>482</v>
      </c>
      <c r="I273" s="182"/>
      <c r="L273" s="36"/>
      <c r="M273" s="65"/>
      <c r="N273" s="37"/>
      <c r="O273" s="37"/>
      <c r="P273" s="37"/>
      <c r="Q273" s="37"/>
      <c r="R273" s="37"/>
      <c r="S273" s="37"/>
      <c r="T273" s="66"/>
      <c r="AT273" s="19" t="s">
        <v>135</v>
      </c>
      <c r="AU273" s="19" t="s">
        <v>81</v>
      </c>
    </row>
    <row r="274" spans="2:63" s="10" customFormat="1" ht="29.85" customHeight="1">
      <c r="B274" s="153"/>
      <c r="D274" s="164" t="s">
        <v>71</v>
      </c>
      <c r="E274" s="165" t="s">
        <v>483</v>
      </c>
      <c r="F274" s="165" t="s">
        <v>484</v>
      </c>
      <c r="I274" s="156"/>
      <c r="J274" s="166">
        <f>BK274</f>
        <v>0</v>
      </c>
      <c r="L274" s="153"/>
      <c r="M274" s="158"/>
      <c r="N274" s="159"/>
      <c r="O274" s="159"/>
      <c r="P274" s="160">
        <f>SUM(P275:P357)</f>
        <v>0</v>
      </c>
      <c r="Q274" s="159"/>
      <c r="R274" s="160">
        <f>SUM(R275:R357)</f>
        <v>0</v>
      </c>
      <c r="S274" s="159"/>
      <c r="T274" s="161">
        <f>SUM(T275:T357)</f>
        <v>0</v>
      </c>
      <c r="AR274" s="154" t="s">
        <v>21</v>
      </c>
      <c r="AT274" s="162" t="s">
        <v>71</v>
      </c>
      <c r="AU274" s="162" t="s">
        <v>21</v>
      </c>
      <c r="AY274" s="154" t="s">
        <v>126</v>
      </c>
      <c r="BK274" s="163">
        <f>SUM(BK275:BK357)</f>
        <v>0</v>
      </c>
    </row>
    <row r="275" spans="2:65" s="1" customFormat="1" ht="31.5" customHeight="1">
      <c r="B275" s="167"/>
      <c r="C275" s="168" t="s">
        <v>485</v>
      </c>
      <c r="D275" s="168" t="s">
        <v>128</v>
      </c>
      <c r="E275" s="169" t="s">
        <v>486</v>
      </c>
      <c r="F275" s="170" t="s">
        <v>487</v>
      </c>
      <c r="G275" s="171" t="s">
        <v>208</v>
      </c>
      <c r="H275" s="172">
        <v>1900</v>
      </c>
      <c r="I275" s="173"/>
      <c r="J275" s="174">
        <f>ROUND(I275*H275,2)</f>
        <v>0</v>
      </c>
      <c r="K275" s="170" t="s">
        <v>132</v>
      </c>
      <c r="L275" s="36"/>
      <c r="M275" s="175" t="s">
        <v>3</v>
      </c>
      <c r="N275" s="176" t="s">
        <v>43</v>
      </c>
      <c r="O275" s="37"/>
      <c r="P275" s="177">
        <f>O275*H275</f>
        <v>0</v>
      </c>
      <c r="Q275" s="177">
        <v>0</v>
      </c>
      <c r="R275" s="177">
        <f>Q275*H275</f>
        <v>0</v>
      </c>
      <c r="S275" s="177">
        <v>0</v>
      </c>
      <c r="T275" s="178">
        <f>S275*H275</f>
        <v>0</v>
      </c>
      <c r="AR275" s="19" t="s">
        <v>133</v>
      </c>
      <c r="AT275" s="19" t="s">
        <v>128</v>
      </c>
      <c r="AU275" s="19" t="s">
        <v>81</v>
      </c>
      <c r="AY275" s="19" t="s">
        <v>126</v>
      </c>
      <c r="BE275" s="179">
        <f>IF(N275="základní",J275,0)</f>
        <v>0</v>
      </c>
      <c r="BF275" s="179">
        <f>IF(N275="snížená",J275,0)</f>
        <v>0</v>
      </c>
      <c r="BG275" s="179">
        <f>IF(N275="zákl. přenesená",J275,0)</f>
        <v>0</v>
      </c>
      <c r="BH275" s="179">
        <f>IF(N275="sníž. přenesená",J275,0)</f>
        <v>0</v>
      </c>
      <c r="BI275" s="179">
        <f>IF(N275="nulová",J275,0)</f>
        <v>0</v>
      </c>
      <c r="BJ275" s="19" t="s">
        <v>21</v>
      </c>
      <c r="BK275" s="179">
        <f>ROUND(I275*H275,2)</f>
        <v>0</v>
      </c>
      <c r="BL275" s="19" t="s">
        <v>133</v>
      </c>
      <c r="BM275" s="19" t="s">
        <v>488</v>
      </c>
    </row>
    <row r="276" spans="2:47" s="1" customFormat="1" ht="30" customHeight="1">
      <c r="B276" s="36"/>
      <c r="D276" s="183" t="s">
        <v>135</v>
      </c>
      <c r="F276" s="184" t="s">
        <v>489</v>
      </c>
      <c r="I276" s="182"/>
      <c r="L276" s="36"/>
      <c r="M276" s="65"/>
      <c r="N276" s="37"/>
      <c r="O276" s="37"/>
      <c r="P276" s="37"/>
      <c r="Q276" s="37"/>
      <c r="R276" s="37"/>
      <c r="S276" s="37"/>
      <c r="T276" s="66"/>
      <c r="AT276" s="19" t="s">
        <v>135</v>
      </c>
      <c r="AU276" s="19" t="s">
        <v>81</v>
      </c>
    </row>
    <row r="277" spans="2:51" s="11" customFormat="1" ht="22.5" customHeight="1">
      <c r="B277" s="185"/>
      <c r="D277" s="183" t="s">
        <v>141</v>
      </c>
      <c r="E277" s="186" t="s">
        <v>3</v>
      </c>
      <c r="F277" s="187" t="s">
        <v>490</v>
      </c>
      <c r="H277" s="188" t="s">
        <v>3</v>
      </c>
      <c r="I277" s="189"/>
      <c r="L277" s="185"/>
      <c r="M277" s="190"/>
      <c r="N277" s="191"/>
      <c r="O277" s="191"/>
      <c r="P277" s="191"/>
      <c r="Q277" s="191"/>
      <c r="R277" s="191"/>
      <c r="S277" s="191"/>
      <c r="T277" s="192"/>
      <c r="AT277" s="188" t="s">
        <v>141</v>
      </c>
      <c r="AU277" s="188" t="s">
        <v>81</v>
      </c>
      <c r="AV277" s="11" t="s">
        <v>21</v>
      </c>
      <c r="AW277" s="11" t="s">
        <v>36</v>
      </c>
      <c r="AX277" s="11" t="s">
        <v>72</v>
      </c>
      <c r="AY277" s="188" t="s">
        <v>126</v>
      </c>
    </row>
    <row r="278" spans="2:51" s="11" customFormat="1" ht="22.5" customHeight="1">
      <c r="B278" s="185"/>
      <c r="D278" s="183" t="s">
        <v>141</v>
      </c>
      <c r="E278" s="186" t="s">
        <v>3</v>
      </c>
      <c r="F278" s="187" t="s">
        <v>491</v>
      </c>
      <c r="H278" s="188" t="s">
        <v>3</v>
      </c>
      <c r="I278" s="189"/>
      <c r="L278" s="185"/>
      <c r="M278" s="190"/>
      <c r="N278" s="191"/>
      <c r="O278" s="191"/>
      <c r="P278" s="191"/>
      <c r="Q278" s="191"/>
      <c r="R278" s="191"/>
      <c r="S278" s="191"/>
      <c r="T278" s="192"/>
      <c r="AT278" s="188" t="s">
        <v>141</v>
      </c>
      <c r="AU278" s="188" t="s">
        <v>81</v>
      </c>
      <c r="AV278" s="11" t="s">
        <v>21</v>
      </c>
      <c r="AW278" s="11" t="s">
        <v>36</v>
      </c>
      <c r="AX278" s="11" t="s">
        <v>72</v>
      </c>
      <c r="AY278" s="188" t="s">
        <v>126</v>
      </c>
    </row>
    <row r="279" spans="2:51" s="12" customFormat="1" ht="22.5" customHeight="1">
      <c r="B279" s="193"/>
      <c r="D279" s="180" t="s">
        <v>141</v>
      </c>
      <c r="E279" s="194" t="s">
        <v>3</v>
      </c>
      <c r="F279" s="195" t="s">
        <v>492</v>
      </c>
      <c r="H279" s="196">
        <v>1900</v>
      </c>
      <c r="I279" s="197"/>
      <c r="L279" s="193"/>
      <c r="M279" s="198"/>
      <c r="N279" s="199"/>
      <c r="O279" s="199"/>
      <c r="P279" s="199"/>
      <c r="Q279" s="199"/>
      <c r="R279" s="199"/>
      <c r="S279" s="199"/>
      <c r="T279" s="200"/>
      <c r="AT279" s="201" t="s">
        <v>141</v>
      </c>
      <c r="AU279" s="201" t="s">
        <v>81</v>
      </c>
      <c r="AV279" s="12" t="s">
        <v>81</v>
      </c>
      <c r="AW279" s="12" t="s">
        <v>36</v>
      </c>
      <c r="AX279" s="12" t="s">
        <v>21</v>
      </c>
      <c r="AY279" s="201" t="s">
        <v>126</v>
      </c>
    </row>
    <row r="280" spans="2:65" s="1" customFormat="1" ht="22.5" customHeight="1">
      <c r="B280" s="167"/>
      <c r="C280" s="168" t="s">
        <v>493</v>
      </c>
      <c r="D280" s="168" t="s">
        <v>128</v>
      </c>
      <c r="E280" s="169" t="s">
        <v>494</v>
      </c>
      <c r="F280" s="170" t="s">
        <v>495</v>
      </c>
      <c r="G280" s="171" t="s">
        <v>208</v>
      </c>
      <c r="H280" s="172">
        <v>6284</v>
      </c>
      <c r="I280" s="173"/>
      <c r="J280" s="174">
        <f>ROUND(I280*H280,2)</f>
        <v>0</v>
      </c>
      <c r="K280" s="170" t="s">
        <v>132</v>
      </c>
      <c r="L280" s="36"/>
      <c r="M280" s="175" t="s">
        <v>3</v>
      </c>
      <c r="N280" s="176" t="s">
        <v>43</v>
      </c>
      <c r="O280" s="37"/>
      <c r="P280" s="177">
        <f>O280*H280</f>
        <v>0</v>
      </c>
      <c r="Q280" s="177">
        <v>0</v>
      </c>
      <c r="R280" s="177">
        <f>Q280*H280</f>
        <v>0</v>
      </c>
      <c r="S280" s="177">
        <v>0</v>
      </c>
      <c r="T280" s="178">
        <f>S280*H280</f>
        <v>0</v>
      </c>
      <c r="AR280" s="19" t="s">
        <v>133</v>
      </c>
      <c r="AT280" s="19" t="s">
        <v>128</v>
      </c>
      <c r="AU280" s="19" t="s">
        <v>81</v>
      </c>
      <c r="AY280" s="19" t="s">
        <v>126</v>
      </c>
      <c r="BE280" s="179">
        <f>IF(N280="základní",J280,0)</f>
        <v>0</v>
      </c>
      <c r="BF280" s="179">
        <f>IF(N280="snížená",J280,0)</f>
        <v>0</v>
      </c>
      <c r="BG280" s="179">
        <f>IF(N280="zákl. přenesená",J280,0)</f>
        <v>0</v>
      </c>
      <c r="BH280" s="179">
        <f>IF(N280="sníž. přenesená",J280,0)</f>
        <v>0</v>
      </c>
      <c r="BI280" s="179">
        <f>IF(N280="nulová",J280,0)</f>
        <v>0</v>
      </c>
      <c r="BJ280" s="19" t="s">
        <v>21</v>
      </c>
      <c r="BK280" s="179">
        <f>ROUND(I280*H280,2)</f>
        <v>0</v>
      </c>
      <c r="BL280" s="19" t="s">
        <v>133</v>
      </c>
      <c r="BM280" s="19" t="s">
        <v>496</v>
      </c>
    </row>
    <row r="281" spans="2:47" s="1" customFormat="1" ht="22.5" customHeight="1">
      <c r="B281" s="36"/>
      <c r="D281" s="183" t="s">
        <v>135</v>
      </c>
      <c r="F281" s="184" t="s">
        <v>497</v>
      </c>
      <c r="I281" s="182"/>
      <c r="L281" s="36"/>
      <c r="M281" s="65"/>
      <c r="N281" s="37"/>
      <c r="O281" s="37"/>
      <c r="P281" s="37"/>
      <c r="Q281" s="37"/>
      <c r="R281" s="37"/>
      <c r="S281" s="37"/>
      <c r="T281" s="66"/>
      <c r="AT281" s="19" t="s">
        <v>135</v>
      </c>
      <c r="AU281" s="19" t="s">
        <v>81</v>
      </c>
    </row>
    <row r="282" spans="2:51" s="11" customFormat="1" ht="22.5" customHeight="1">
      <c r="B282" s="185"/>
      <c r="D282" s="183" t="s">
        <v>141</v>
      </c>
      <c r="E282" s="186" t="s">
        <v>3</v>
      </c>
      <c r="F282" s="187" t="s">
        <v>498</v>
      </c>
      <c r="H282" s="188" t="s">
        <v>3</v>
      </c>
      <c r="I282" s="189"/>
      <c r="L282" s="185"/>
      <c r="M282" s="190"/>
      <c r="N282" s="191"/>
      <c r="O282" s="191"/>
      <c r="P282" s="191"/>
      <c r="Q282" s="191"/>
      <c r="R282" s="191"/>
      <c r="S282" s="191"/>
      <c r="T282" s="192"/>
      <c r="AT282" s="188" t="s">
        <v>141</v>
      </c>
      <c r="AU282" s="188" t="s">
        <v>81</v>
      </c>
      <c r="AV282" s="11" t="s">
        <v>21</v>
      </c>
      <c r="AW282" s="11" t="s">
        <v>36</v>
      </c>
      <c r="AX282" s="11" t="s">
        <v>72</v>
      </c>
      <c r="AY282" s="188" t="s">
        <v>126</v>
      </c>
    </row>
    <row r="283" spans="2:51" s="11" customFormat="1" ht="31.5" customHeight="1">
      <c r="B283" s="185"/>
      <c r="D283" s="183" t="s">
        <v>141</v>
      </c>
      <c r="E283" s="186" t="s">
        <v>3</v>
      </c>
      <c r="F283" s="187" t="s">
        <v>499</v>
      </c>
      <c r="H283" s="188" t="s">
        <v>3</v>
      </c>
      <c r="I283" s="189"/>
      <c r="L283" s="185"/>
      <c r="M283" s="190"/>
      <c r="N283" s="191"/>
      <c r="O283" s="191"/>
      <c r="P283" s="191"/>
      <c r="Q283" s="191"/>
      <c r="R283" s="191"/>
      <c r="S283" s="191"/>
      <c r="T283" s="192"/>
      <c r="AT283" s="188" t="s">
        <v>141</v>
      </c>
      <c r="AU283" s="188" t="s">
        <v>81</v>
      </c>
      <c r="AV283" s="11" t="s">
        <v>21</v>
      </c>
      <c r="AW283" s="11" t="s">
        <v>36</v>
      </c>
      <c r="AX283" s="11" t="s">
        <v>72</v>
      </c>
      <c r="AY283" s="188" t="s">
        <v>126</v>
      </c>
    </row>
    <row r="284" spans="2:51" s="12" customFormat="1" ht="22.5" customHeight="1">
      <c r="B284" s="193"/>
      <c r="D284" s="183" t="s">
        <v>141</v>
      </c>
      <c r="E284" s="201" t="s">
        <v>3</v>
      </c>
      <c r="F284" s="202" t="s">
        <v>500</v>
      </c>
      <c r="H284" s="203">
        <v>3800</v>
      </c>
      <c r="I284" s="197"/>
      <c r="L284" s="193"/>
      <c r="M284" s="198"/>
      <c r="N284" s="199"/>
      <c r="O284" s="199"/>
      <c r="P284" s="199"/>
      <c r="Q284" s="199"/>
      <c r="R284" s="199"/>
      <c r="S284" s="199"/>
      <c r="T284" s="200"/>
      <c r="AT284" s="201" t="s">
        <v>141</v>
      </c>
      <c r="AU284" s="201" t="s">
        <v>81</v>
      </c>
      <c r="AV284" s="12" t="s">
        <v>81</v>
      </c>
      <c r="AW284" s="12" t="s">
        <v>36</v>
      </c>
      <c r="AX284" s="12" t="s">
        <v>72</v>
      </c>
      <c r="AY284" s="201" t="s">
        <v>126</v>
      </c>
    </row>
    <row r="285" spans="2:51" s="11" customFormat="1" ht="22.5" customHeight="1">
      <c r="B285" s="185"/>
      <c r="D285" s="183" t="s">
        <v>141</v>
      </c>
      <c r="E285" s="186" t="s">
        <v>3</v>
      </c>
      <c r="F285" s="187" t="s">
        <v>501</v>
      </c>
      <c r="H285" s="188" t="s">
        <v>3</v>
      </c>
      <c r="I285" s="189"/>
      <c r="L285" s="185"/>
      <c r="M285" s="190"/>
      <c r="N285" s="191"/>
      <c r="O285" s="191"/>
      <c r="P285" s="191"/>
      <c r="Q285" s="191"/>
      <c r="R285" s="191"/>
      <c r="S285" s="191"/>
      <c r="T285" s="192"/>
      <c r="AT285" s="188" t="s">
        <v>141</v>
      </c>
      <c r="AU285" s="188" t="s">
        <v>81</v>
      </c>
      <c r="AV285" s="11" t="s">
        <v>21</v>
      </c>
      <c r="AW285" s="11" t="s">
        <v>36</v>
      </c>
      <c r="AX285" s="11" t="s">
        <v>72</v>
      </c>
      <c r="AY285" s="188" t="s">
        <v>126</v>
      </c>
    </row>
    <row r="286" spans="2:51" s="12" customFormat="1" ht="22.5" customHeight="1">
      <c r="B286" s="193"/>
      <c r="D286" s="183" t="s">
        <v>141</v>
      </c>
      <c r="E286" s="201" t="s">
        <v>3</v>
      </c>
      <c r="F286" s="202" t="s">
        <v>502</v>
      </c>
      <c r="H286" s="203">
        <v>1400</v>
      </c>
      <c r="I286" s="197"/>
      <c r="L286" s="193"/>
      <c r="M286" s="198"/>
      <c r="N286" s="199"/>
      <c r="O286" s="199"/>
      <c r="P286" s="199"/>
      <c r="Q286" s="199"/>
      <c r="R286" s="199"/>
      <c r="S286" s="199"/>
      <c r="T286" s="200"/>
      <c r="AT286" s="201" t="s">
        <v>141</v>
      </c>
      <c r="AU286" s="201" t="s">
        <v>81</v>
      </c>
      <c r="AV286" s="12" t="s">
        <v>81</v>
      </c>
      <c r="AW286" s="12" t="s">
        <v>36</v>
      </c>
      <c r="AX286" s="12" t="s">
        <v>72</v>
      </c>
      <c r="AY286" s="201" t="s">
        <v>126</v>
      </c>
    </row>
    <row r="287" spans="2:51" s="11" customFormat="1" ht="22.5" customHeight="1">
      <c r="B287" s="185"/>
      <c r="D287" s="183" t="s">
        <v>141</v>
      </c>
      <c r="E287" s="186" t="s">
        <v>3</v>
      </c>
      <c r="F287" s="187" t="s">
        <v>503</v>
      </c>
      <c r="H287" s="188" t="s">
        <v>3</v>
      </c>
      <c r="I287" s="189"/>
      <c r="L287" s="185"/>
      <c r="M287" s="190"/>
      <c r="N287" s="191"/>
      <c r="O287" s="191"/>
      <c r="P287" s="191"/>
      <c r="Q287" s="191"/>
      <c r="R287" s="191"/>
      <c r="S287" s="191"/>
      <c r="T287" s="192"/>
      <c r="AT287" s="188" t="s">
        <v>141</v>
      </c>
      <c r="AU287" s="188" t="s">
        <v>81</v>
      </c>
      <c r="AV287" s="11" t="s">
        <v>21</v>
      </c>
      <c r="AW287" s="11" t="s">
        <v>36</v>
      </c>
      <c r="AX287" s="11" t="s">
        <v>72</v>
      </c>
      <c r="AY287" s="188" t="s">
        <v>126</v>
      </c>
    </row>
    <row r="288" spans="2:51" s="12" customFormat="1" ht="22.5" customHeight="1">
      <c r="B288" s="193"/>
      <c r="D288" s="183" t="s">
        <v>141</v>
      </c>
      <c r="E288" s="201" t="s">
        <v>3</v>
      </c>
      <c r="F288" s="202" t="s">
        <v>504</v>
      </c>
      <c r="H288" s="203">
        <v>280</v>
      </c>
      <c r="I288" s="197"/>
      <c r="L288" s="193"/>
      <c r="M288" s="198"/>
      <c r="N288" s="199"/>
      <c r="O288" s="199"/>
      <c r="P288" s="199"/>
      <c r="Q288" s="199"/>
      <c r="R288" s="199"/>
      <c r="S288" s="199"/>
      <c r="T288" s="200"/>
      <c r="AT288" s="201" t="s">
        <v>141</v>
      </c>
      <c r="AU288" s="201" t="s">
        <v>81</v>
      </c>
      <c r="AV288" s="12" t="s">
        <v>81</v>
      </c>
      <c r="AW288" s="12" t="s">
        <v>36</v>
      </c>
      <c r="AX288" s="12" t="s">
        <v>72</v>
      </c>
      <c r="AY288" s="201" t="s">
        <v>126</v>
      </c>
    </row>
    <row r="289" spans="2:51" s="11" customFormat="1" ht="22.5" customHeight="1">
      <c r="B289" s="185"/>
      <c r="D289" s="183" t="s">
        <v>141</v>
      </c>
      <c r="E289" s="186" t="s">
        <v>3</v>
      </c>
      <c r="F289" s="187" t="s">
        <v>505</v>
      </c>
      <c r="H289" s="188" t="s">
        <v>3</v>
      </c>
      <c r="I289" s="189"/>
      <c r="L289" s="185"/>
      <c r="M289" s="190"/>
      <c r="N289" s="191"/>
      <c r="O289" s="191"/>
      <c r="P289" s="191"/>
      <c r="Q289" s="191"/>
      <c r="R289" s="191"/>
      <c r="S289" s="191"/>
      <c r="T289" s="192"/>
      <c r="AT289" s="188" t="s">
        <v>141</v>
      </c>
      <c r="AU289" s="188" t="s">
        <v>81</v>
      </c>
      <c r="AV289" s="11" t="s">
        <v>21</v>
      </c>
      <c r="AW289" s="11" t="s">
        <v>36</v>
      </c>
      <c r="AX289" s="11" t="s">
        <v>72</v>
      </c>
      <c r="AY289" s="188" t="s">
        <v>126</v>
      </c>
    </row>
    <row r="290" spans="2:51" s="12" customFormat="1" ht="22.5" customHeight="1">
      <c r="B290" s="193"/>
      <c r="D290" s="183" t="s">
        <v>141</v>
      </c>
      <c r="E290" s="201" t="s">
        <v>3</v>
      </c>
      <c r="F290" s="202" t="s">
        <v>133</v>
      </c>
      <c r="H290" s="203">
        <v>4</v>
      </c>
      <c r="I290" s="197"/>
      <c r="L290" s="193"/>
      <c r="M290" s="198"/>
      <c r="N290" s="199"/>
      <c r="O290" s="199"/>
      <c r="P290" s="199"/>
      <c r="Q290" s="199"/>
      <c r="R290" s="199"/>
      <c r="S290" s="199"/>
      <c r="T290" s="200"/>
      <c r="AT290" s="201" t="s">
        <v>141</v>
      </c>
      <c r="AU290" s="201" t="s">
        <v>81</v>
      </c>
      <c r="AV290" s="12" t="s">
        <v>81</v>
      </c>
      <c r="AW290" s="12" t="s">
        <v>36</v>
      </c>
      <c r="AX290" s="12" t="s">
        <v>72</v>
      </c>
      <c r="AY290" s="201" t="s">
        <v>126</v>
      </c>
    </row>
    <row r="291" spans="2:51" s="11" customFormat="1" ht="22.5" customHeight="1">
      <c r="B291" s="185"/>
      <c r="D291" s="183" t="s">
        <v>141</v>
      </c>
      <c r="E291" s="186" t="s">
        <v>3</v>
      </c>
      <c r="F291" s="187" t="s">
        <v>506</v>
      </c>
      <c r="H291" s="188" t="s">
        <v>3</v>
      </c>
      <c r="I291" s="189"/>
      <c r="L291" s="185"/>
      <c r="M291" s="190"/>
      <c r="N291" s="191"/>
      <c r="O291" s="191"/>
      <c r="P291" s="191"/>
      <c r="Q291" s="191"/>
      <c r="R291" s="191"/>
      <c r="S291" s="191"/>
      <c r="T291" s="192"/>
      <c r="AT291" s="188" t="s">
        <v>141</v>
      </c>
      <c r="AU291" s="188" t="s">
        <v>81</v>
      </c>
      <c r="AV291" s="11" t="s">
        <v>21</v>
      </c>
      <c r="AW291" s="11" t="s">
        <v>36</v>
      </c>
      <c r="AX291" s="11" t="s">
        <v>72</v>
      </c>
      <c r="AY291" s="188" t="s">
        <v>126</v>
      </c>
    </row>
    <row r="292" spans="2:51" s="12" customFormat="1" ht="22.5" customHeight="1">
      <c r="B292" s="193"/>
      <c r="D292" s="183" t="s">
        <v>141</v>
      </c>
      <c r="E292" s="201" t="s">
        <v>3</v>
      </c>
      <c r="F292" s="202" t="s">
        <v>507</v>
      </c>
      <c r="H292" s="203">
        <v>800</v>
      </c>
      <c r="I292" s="197"/>
      <c r="L292" s="193"/>
      <c r="M292" s="198"/>
      <c r="N292" s="199"/>
      <c r="O292" s="199"/>
      <c r="P292" s="199"/>
      <c r="Q292" s="199"/>
      <c r="R292" s="199"/>
      <c r="S292" s="199"/>
      <c r="T292" s="200"/>
      <c r="AT292" s="201" t="s">
        <v>141</v>
      </c>
      <c r="AU292" s="201" t="s">
        <v>81</v>
      </c>
      <c r="AV292" s="12" t="s">
        <v>81</v>
      </c>
      <c r="AW292" s="12" t="s">
        <v>36</v>
      </c>
      <c r="AX292" s="12" t="s">
        <v>72</v>
      </c>
      <c r="AY292" s="201" t="s">
        <v>126</v>
      </c>
    </row>
    <row r="293" spans="2:51" s="13" customFormat="1" ht="22.5" customHeight="1">
      <c r="B293" s="204"/>
      <c r="D293" s="180" t="s">
        <v>141</v>
      </c>
      <c r="E293" s="205" t="s">
        <v>3</v>
      </c>
      <c r="F293" s="206" t="s">
        <v>154</v>
      </c>
      <c r="H293" s="207">
        <v>6284</v>
      </c>
      <c r="I293" s="208"/>
      <c r="L293" s="204"/>
      <c r="M293" s="209"/>
      <c r="N293" s="210"/>
      <c r="O293" s="210"/>
      <c r="P293" s="210"/>
      <c r="Q293" s="210"/>
      <c r="R293" s="210"/>
      <c r="S293" s="210"/>
      <c r="T293" s="211"/>
      <c r="AT293" s="212" t="s">
        <v>141</v>
      </c>
      <c r="AU293" s="212" t="s">
        <v>81</v>
      </c>
      <c r="AV293" s="13" t="s">
        <v>133</v>
      </c>
      <c r="AW293" s="13" t="s">
        <v>36</v>
      </c>
      <c r="AX293" s="13" t="s">
        <v>21</v>
      </c>
      <c r="AY293" s="212" t="s">
        <v>126</v>
      </c>
    </row>
    <row r="294" spans="2:65" s="1" customFormat="1" ht="22.5" customHeight="1">
      <c r="B294" s="167"/>
      <c r="C294" s="168" t="s">
        <v>508</v>
      </c>
      <c r="D294" s="168" t="s">
        <v>128</v>
      </c>
      <c r="E294" s="169" t="s">
        <v>509</v>
      </c>
      <c r="F294" s="170" t="s">
        <v>510</v>
      </c>
      <c r="G294" s="171" t="s">
        <v>208</v>
      </c>
      <c r="H294" s="172">
        <v>72036</v>
      </c>
      <c r="I294" s="173"/>
      <c r="J294" s="174">
        <f>ROUND(I294*H294,2)</f>
        <v>0</v>
      </c>
      <c r="K294" s="170" t="s">
        <v>132</v>
      </c>
      <c r="L294" s="36"/>
      <c r="M294" s="175" t="s">
        <v>3</v>
      </c>
      <c r="N294" s="176" t="s">
        <v>43</v>
      </c>
      <c r="O294" s="37"/>
      <c r="P294" s="177">
        <f>O294*H294</f>
        <v>0</v>
      </c>
      <c r="Q294" s="177">
        <v>0</v>
      </c>
      <c r="R294" s="177">
        <f>Q294*H294</f>
        <v>0</v>
      </c>
      <c r="S294" s="177">
        <v>0</v>
      </c>
      <c r="T294" s="178">
        <f>S294*H294</f>
        <v>0</v>
      </c>
      <c r="AR294" s="19" t="s">
        <v>133</v>
      </c>
      <c r="AT294" s="19" t="s">
        <v>128</v>
      </c>
      <c r="AU294" s="19" t="s">
        <v>81</v>
      </c>
      <c r="AY294" s="19" t="s">
        <v>126</v>
      </c>
      <c r="BE294" s="179">
        <f>IF(N294="základní",J294,0)</f>
        <v>0</v>
      </c>
      <c r="BF294" s="179">
        <f>IF(N294="snížená",J294,0)</f>
        <v>0</v>
      </c>
      <c r="BG294" s="179">
        <f>IF(N294="zákl. přenesená",J294,0)</f>
        <v>0</v>
      </c>
      <c r="BH294" s="179">
        <f>IF(N294="sníž. přenesená",J294,0)</f>
        <v>0</v>
      </c>
      <c r="BI294" s="179">
        <f>IF(N294="nulová",J294,0)</f>
        <v>0</v>
      </c>
      <c r="BJ294" s="19" t="s">
        <v>21</v>
      </c>
      <c r="BK294" s="179">
        <f>ROUND(I294*H294,2)</f>
        <v>0</v>
      </c>
      <c r="BL294" s="19" t="s">
        <v>133</v>
      </c>
      <c r="BM294" s="19" t="s">
        <v>511</v>
      </c>
    </row>
    <row r="295" spans="2:47" s="1" customFormat="1" ht="30" customHeight="1">
      <c r="B295" s="36"/>
      <c r="D295" s="183" t="s">
        <v>135</v>
      </c>
      <c r="F295" s="184" t="s">
        <v>512</v>
      </c>
      <c r="I295" s="182"/>
      <c r="L295" s="36"/>
      <c r="M295" s="65"/>
      <c r="N295" s="37"/>
      <c r="O295" s="37"/>
      <c r="P295" s="37"/>
      <c r="Q295" s="37"/>
      <c r="R295" s="37"/>
      <c r="S295" s="37"/>
      <c r="T295" s="66"/>
      <c r="AT295" s="19" t="s">
        <v>135</v>
      </c>
      <c r="AU295" s="19" t="s">
        <v>81</v>
      </c>
    </row>
    <row r="296" spans="2:51" s="11" customFormat="1" ht="22.5" customHeight="1">
      <c r="B296" s="185"/>
      <c r="D296" s="183" t="s">
        <v>141</v>
      </c>
      <c r="E296" s="186" t="s">
        <v>3</v>
      </c>
      <c r="F296" s="187" t="s">
        <v>498</v>
      </c>
      <c r="H296" s="188" t="s">
        <v>3</v>
      </c>
      <c r="I296" s="189"/>
      <c r="L296" s="185"/>
      <c r="M296" s="190"/>
      <c r="N296" s="191"/>
      <c r="O296" s="191"/>
      <c r="P296" s="191"/>
      <c r="Q296" s="191"/>
      <c r="R296" s="191"/>
      <c r="S296" s="191"/>
      <c r="T296" s="192"/>
      <c r="AT296" s="188" t="s">
        <v>141</v>
      </c>
      <c r="AU296" s="188" t="s">
        <v>81</v>
      </c>
      <c r="AV296" s="11" t="s">
        <v>21</v>
      </c>
      <c r="AW296" s="11" t="s">
        <v>36</v>
      </c>
      <c r="AX296" s="11" t="s">
        <v>72</v>
      </c>
      <c r="AY296" s="188" t="s">
        <v>126</v>
      </c>
    </row>
    <row r="297" spans="2:51" s="11" customFormat="1" ht="22.5" customHeight="1">
      <c r="B297" s="185"/>
      <c r="D297" s="183" t="s">
        <v>141</v>
      </c>
      <c r="E297" s="186" t="s">
        <v>3</v>
      </c>
      <c r="F297" s="187" t="s">
        <v>501</v>
      </c>
      <c r="H297" s="188" t="s">
        <v>3</v>
      </c>
      <c r="I297" s="189"/>
      <c r="L297" s="185"/>
      <c r="M297" s="190"/>
      <c r="N297" s="191"/>
      <c r="O297" s="191"/>
      <c r="P297" s="191"/>
      <c r="Q297" s="191"/>
      <c r="R297" s="191"/>
      <c r="S297" s="191"/>
      <c r="T297" s="192"/>
      <c r="AT297" s="188" t="s">
        <v>141</v>
      </c>
      <c r="AU297" s="188" t="s">
        <v>81</v>
      </c>
      <c r="AV297" s="11" t="s">
        <v>21</v>
      </c>
      <c r="AW297" s="11" t="s">
        <v>36</v>
      </c>
      <c r="AX297" s="11" t="s">
        <v>72</v>
      </c>
      <c r="AY297" s="188" t="s">
        <v>126</v>
      </c>
    </row>
    <row r="298" spans="2:51" s="12" customFormat="1" ht="22.5" customHeight="1">
      <c r="B298" s="193"/>
      <c r="D298" s="183" t="s">
        <v>141</v>
      </c>
      <c r="E298" s="201" t="s">
        <v>3</v>
      </c>
      <c r="F298" s="202" t="s">
        <v>502</v>
      </c>
      <c r="H298" s="203">
        <v>1400</v>
      </c>
      <c r="I298" s="197"/>
      <c r="L298" s="193"/>
      <c r="M298" s="198"/>
      <c r="N298" s="199"/>
      <c r="O298" s="199"/>
      <c r="P298" s="199"/>
      <c r="Q298" s="199"/>
      <c r="R298" s="199"/>
      <c r="S298" s="199"/>
      <c r="T298" s="200"/>
      <c r="AT298" s="201" t="s">
        <v>141</v>
      </c>
      <c r="AU298" s="201" t="s">
        <v>81</v>
      </c>
      <c r="AV298" s="12" t="s">
        <v>81</v>
      </c>
      <c r="AW298" s="12" t="s">
        <v>36</v>
      </c>
      <c r="AX298" s="12" t="s">
        <v>72</v>
      </c>
      <c r="AY298" s="201" t="s">
        <v>126</v>
      </c>
    </row>
    <row r="299" spans="2:51" s="11" customFormat="1" ht="22.5" customHeight="1">
      <c r="B299" s="185"/>
      <c r="D299" s="183" t="s">
        <v>141</v>
      </c>
      <c r="E299" s="186" t="s">
        <v>3</v>
      </c>
      <c r="F299" s="187" t="s">
        <v>513</v>
      </c>
      <c r="H299" s="188" t="s">
        <v>3</v>
      </c>
      <c r="I299" s="189"/>
      <c r="L299" s="185"/>
      <c r="M299" s="190"/>
      <c r="N299" s="191"/>
      <c r="O299" s="191"/>
      <c r="P299" s="191"/>
      <c r="Q299" s="191"/>
      <c r="R299" s="191"/>
      <c r="S299" s="191"/>
      <c r="T299" s="192"/>
      <c r="AT299" s="188" t="s">
        <v>141</v>
      </c>
      <c r="AU299" s="188" t="s">
        <v>81</v>
      </c>
      <c r="AV299" s="11" t="s">
        <v>21</v>
      </c>
      <c r="AW299" s="11" t="s">
        <v>36</v>
      </c>
      <c r="AX299" s="11" t="s">
        <v>72</v>
      </c>
      <c r="AY299" s="188" t="s">
        <v>126</v>
      </c>
    </row>
    <row r="300" spans="2:51" s="12" customFormat="1" ht="22.5" customHeight="1">
      <c r="B300" s="193"/>
      <c r="D300" s="183" t="s">
        <v>141</v>
      </c>
      <c r="E300" s="201" t="s">
        <v>3</v>
      </c>
      <c r="F300" s="202" t="s">
        <v>504</v>
      </c>
      <c r="H300" s="203">
        <v>280</v>
      </c>
      <c r="I300" s="197"/>
      <c r="L300" s="193"/>
      <c r="M300" s="198"/>
      <c r="N300" s="199"/>
      <c r="O300" s="199"/>
      <c r="P300" s="199"/>
      <c r="Q300" s="199"/>
      <c r="R300" s="199"/>
      <c r="S300" s="199"/>
      <c r="T300" s="200"/>
      <c r="AT300" s="201" t="s">
        <v>141</v>
      </c>
      <c r="AU300" s="201" t="s">
        <v>81</v>
      </c>
      <c r="AV300" s="12" t="s">
        <v>81</v>
      </c>
      <c r="AW300" s="12" t="s">
        <v>36</v>
      </c>
      <c r="AX300" s="12" t="s">
        <v>72</v>
      </c>
      <c r="AY300" s="201" t="s">
        <v>126</v>
      </c>
    </row>
    <row r="301" spans="2:51" s="11" customFormat="1" ht="22.5" customHeight="1">
      <c r="B301" s="185"/>
      <c r="D301" s="183" t="s">
        <v>141</v>
      </c>
      <c r="E301" s="186" t="s">
        <v>3</v>
      </c>
      <c r="F301" s="187" t="s">
        <v>514</v>
      </c>
      <c r="H301" s="188" t="s">
        <v>3</v>
      </c>
      <c r="I301" s="189"/>
      <c r="L301" s="185"/>
      <c r="M301" s="190"/>
      <c r="N301" s="191"/>
      <c r="O301" s="191"/>
      <c r="P301" s="191"/>
      <c r="Q301" s="191"/>
      <c r="R301" s="191"/>
      <c r="S301" s="191"/>
      <c r="T301" s="192"/>
      <c r="AT301" s="188" t="s">
        <v>141</v>
      </c>
      <c r="AU301" s="188" t="s">
        <v>81</v>
      </c>
      <c r="AV301" s="11" t="s">
        <v>21</v>
      </c>
      <c r="AW301" s="11" t="s">
        <v>36</v>
      </c>
      <c r="AX301" s="11" t="s">
        <v>72</v>
      </c>
      <c r="AY301" s="188" t="s">
        <v>126</v>
      </c>
    </row>
    <row r="302" spans="2:51" s="12" customFormat="1" ht="22.5" customHeight="1">
      <c r="B302" s="193"/>
      <c r="D302" s="183" t="s">
        <v>141</v>
      </c>
      <c r="E302" s="201" t="s">
        <v>3</v>
      </c>
      <c r="F302" s="202" t="s">
        <v>133</v>
      </c>
      <c r="H302" s="203">
        <v>4</v>
      </c>
      <c r="I302" s="197"/>
      <c r="L302" s="193"/>
      <c r="M302" s="198"/>
      <c r="N302" s="199"/>
      <c r="O302" s="199"/>
      <c r="P302" s="199"/>
      <c r="Q302" s="199"/>
      <c r="R302" s="199"/>
      <c r="S302" s="199"/>
      <c r="T302" s="200"/>
      <c r="AT302" s="201" t="s">
        <v>141</v>
      </c>
      <c r="AU302" s="201" t="s">
        <v>81</v>
      </c>
      <c r="AV302" s="12" t="s">
        <v>81</v>
      </c>
      <c r="AW302" s="12" t="s">
        <v>36</v>
      </c>
      <c r="AX302" s="12" t="s">
        <v>72</v>
      </c>
      <c r="AY302" s="201" t="s">
        <v>126</v>
      </c>
    </row>
    <row r="303" spans="2:51" s="11" customFormat="1" ht="22.5" customHeight="1">
      <c r="B303" s="185"/>
      <c r="D303" s="183" t="s">
        <v>141</v>
      </c>
      <c r="E303" s="186" t="s">
        <v>3</v>
      </c>
      <c r="F303" s="187" t="s">
        <v>506</v>
      </c>
      <c r="H303" s="188" t="s">
        <v>3</v>
      </c>
      <c r="I303" s="189"/>
      <c r="L303" s="185"/>
      <c r="M303" s="190"/>
      <c r="N303" s="191"/>
      <c r="O303" s="191"/>
      <c r="P303" s="191"/>
      <c r="Q303" s="191"/>
      <c r="R303" s="191"/>
      <c r="S303" s="191"/>
      <c r="T303" s="192"/>
      <c r="AT303" s="188" t="s">
        <v>141</v>
      </c>
      <c r="AU303" s="188" t="s">
        <v>81</v>
      </c>
      <c r="AV303" s="11" t="s">
        <v>21</v>
      </c>
      <c r="AW303" s="11" t="s">
        <v>36</v>
      </c>
      <c r="AX303" s="11" t="s">
        <v>72</v>
      </c>
      <c r="AY303" s="188" t="s">
        <v>126</v>
      </c>
    </row>
    <row r="304" spans="2:51" s="12" customFormat="1" ht="22.5" customHeight="1">
      <c r="B304" s="193"/>
      <c r="D304" s="183" t="s">
        <v>141</v>
      </c>
      <c r="E304" s="201" t="s">
        <v>3</v>
      </c>
      <c r="F304" s="202" t="s">
        <v>507</v>
      </c>
      <c r="H304" s="203">
        <v>800</v>
      </c>
      <c r="I304" s="197"/>
      <c r="L304" s="193"/>
      <c r="M304" s="198"/>
      <c r="N304" s="199"/>
      <c r="O304" s="199"/>
      <c r="P304" s="199"/>
      <c r="Q304" s="199"/>
      <c r="R304" s="199"/>
      <c r="S304" s="199"/>
      <c r="T304" s="200"/>
      <c r="AT304" s="201" t="s">
        <v>141</v>
      </c>
      <c r="AU304" s="201" t="s">
        <v>81</v>
      </c>
      <c r="AV304" s="12" t="s">
        <v>81</v>
      </c>
      <c r="AW304" s="12" t="s">
        <v>36</v>
      </c>
      <c r="AX304" s="12" t="s">
        <v>72</v>
      </c>
      <c r="AY304" s="201" t="s">
        <v>126</v>
      </c>
    </row>
    <row r="305" spans="2:51" s="13" customFormat="1" ht="22.5" customHeight="1">
      <c r="B305" s="204"/>
      <c r="D305" s="183" t="s">
        <v>141</v>
      </c>
      <c r="E305" s="242" t="s">
        <v>3</v>
      </c>
      <c r="F305" s="243" t="s">
        <v>154</v>
      </c>
      <c r="H305" s="244">
        <v>2484</v>
      </c>
      <c r="I305" s="208"/>
      <c r="L305" s="204"/>
      <c r="M305" s="209"/>
      <c r="N305" s="210"/>
      <c r="O305" s="210"/>
      <c r="P305" s="210"/>
      <c r="Q305" s="210"/>
      <c r="R305" s="210"/>
      <c r="S305" s="210"/>
      <c r="T305" s="211"/>
      <c r="AT305" s="212" t="s">
        <v>141</v>
      </c>
      <c r="AU305" s="212" t="s">
        <v>81</v>
      </c>
      <c r="AV305" s="13" t="s">
        <v>133</v>
      </c>
      <c r="AW305" s="13" t="s">
        <v>36</v>
      </c>
      <c r="AX305" s="13" t="s">
        <v>21</v>
      </c>
      <c r="AY305" s="212" t="s">
        <v>126</v>
      </c>
    </row>
    <row r="306" spans="2:51" s="12" customFormat="1" ht="22.5" customHeight="1">
      <c r="B306" s="193"/>
      <c r="D306" s="180" t="s">
        <v>141</v>
      </c>
      <c r="F306" s="195" t="s">
        <v>515</v>
      </c>
      <c r="H306" s="196">
        <v>72036</v>
      </c>
      <c r="I306" s="197"/>
      <c r="L306" s="193"/>
      <c r="M306" s="198"/>
      <c r="N306" s="199"/>
      <c r="O306" s="199"/>
      <c r="P306" s="199"/>
      <c r="Q306" s="199"/>
      <c r="R306" s="199"/>
      <c r="S306" s="199"/>
      <c r="T306" s="200"/>
      <c r="AT306" s="201" t="s">
        <v>141</v>
      </c>
      <c r="AU306" s="201" t="s">
        <v>81</v>
      </c>
      <c r="AV306" s="12" t="s">
        <v>81</v>
      </c>
      <c r="AW306" s="12" t="s">
        <v>4</v>
      </c>
      <c r="AX306" s="12" t="s">
        <v>21</v>
      </c>
      <c r="AY306" s="201" t="s">
        <v>126</v>
      </c>
    </row>
    <row r="307" spans="2:65" s="1" customFormat="1" ht="22.5" customHeight="1">
      <c r="B307" s="167"/>
      <c r="C307" s="168" t="s">
        <v>516</v>
      </c>
      <c r="D307" s="168" t="s">
        <v>128</v>
      </c>
      <c r="E307" s="169" t="s">
        <v>517</v>
      </c>
      <c r="F307" s="170" t="s">
        <v>518</v>
      </c>
      <c r="G307" s="171" t="s">
        <v>208</v>
      </c>
      <c r="H307" s="172">
        <v>1900</v>
      </c>
      <c r="I307" s="173"/>
      <c r="J307" s="174">
        <f>ROUND(I307*H307,2)</f>
        <v>0</v>
      </c>
      <c r="K307" s="170" t="s">
        <v>132</v>
      </c>
      <c r="L307" s="36"/>
      <c r="M307" s="175" t="s">
        <v>3</v>
      </c>
      <c r="N307" s="176" t="s">
        <v>43</v>
      </c>
      <c r="O307" s="37"/>
      <c r="P307" s="177">
        <f>O307*H307</f>
        <v>0</v>
      </c>
      <c r="Q307" s="177">
        <v>0</v>
      </c>
      <c r="R307" s="177">
        <f>Q307*H307</f>
        <v>0</v>
      </c>
      <c r="S307" s="177">
        <v>0</v>
      </c>
      <c r="T307" s="178">
        <f>S307*H307</f>
        <v>0</v>
      </c>
      <c r="AR307" s="19" t="s">
        <v>133</v>
      </c>
      <c r="AT307" s="19" t="s">
        <v>128</v>
      </c>
      <c r="AU307" s="19" t="s">
        <v>81</v>
      </c>
      <c r="AY307" s="19" t="s">
        <v>126</v>
      </c>
      <c r="BE307" s="179">
        <f>IF(N307="základní",J307,0)</f>
        <v>0</v>
      </c>
      <c r="BF307" s="179">
        <f>IF(N307="snížená",J307,0)</f>
        <v>0</v>
      </c>
      <c r="BG307" s="179">
        <f>IF(N307="zákl. přenesená",J307,0)</f>
        <v>0</v>
      </c>
      <c r="BH307" s="179">
        <f>IF(N307="sníž. přenesená",J307,0)</f>
        <v>0</v>
      </c>
      <c r="BI307" s="179">
        <f>IF(N307="nulová",J307,0)</f>
        <v>0</v>
      </c>
      <c r="BJ307" s="19" t="s">
        <v>21</v>
      </c>
      <c r="BK307" s="179">
        <f>ROUND(I307*H307,2)</f>
        <v>0</v>
      </c>
      <c r="BL307" s="19" t="s">
        <v>133</v>
      </c>
      <c r="BM307" s="19" t="s">
        <v>519</v>
      </c>
    </row>
    <row r="308" spans="2:47" s="1" customFormat="1" ht="22.5" customHeight="1">
      <c r="B308" s="36"/>
      <c r="D308" s="183" t="s">
        <v>135</v>
      </c>
      <c r="F308" s="184" t="s">
        <v>518</v>
      </c>
      <c r="I308" s="182"/>
      <c r="L308" s="36"/>
      <c r="M308" s="65"/>
      <c r="N308" s="37"/>
      <c r="O308" s="37"/>
      <c r="P308" s="37"/>
      <c r="Q308" s="37"/>
      <c r="R308" s="37"/>
      <c r="S308" s="37"/>
      <c r="T308" s="66"/>
      <c r="AT308" s="19" t="s">
        <v>135</v>
      </c>
      <c r="AU308" s="19" t="s">
        <v>81</v>
      </c>
    </row>
    <row r="309" spans="2:51" s="11" customFormat="1" ht="22.5" customHeight="1">
      <c r="B309" s="185"/>
      <c r="D309" s="183" t="s">
        <v>141</v>
      </c>
      <c r="E309" s="186" t="s">
        <v>3</v>
      </c>
      <c r="F309" s="187" t="s">
        <v>520</v>
      </c>
      <c r="H309" s="188" t="s">
        <v>3</v>
      </c>
      <c r="I309" s="189"/>
      <c r="L309" s="185"/>
      <c r="M309" s="190"/>
      <c r="N309" s="191"/>
      <c r="O309" s="191"/>
      <c r="P309" s="191"/>
      <c r="Q309" s="191"/>
      <c r="R309" s="191"/>
      <c r="S309" s="191"/>
      <c r="T309" s="192"/>
      <c r="AT309" s="188" t="s">
        <v>141</v>
      </c>
      <c r="AU309" s="188" t="s">
        <v>81</v>
      </c>
      <c r="AV309" s="11" t="s">
        <v>21</v>
      </c>
      <c r="AW309" s="11" t="s">
        <v>36</v>
      </c>
      <c r="AX309" s="11" t="s">
        <v>72</v>
      </c>
      <c r="AY309" s="188" t="s">
        <v>126</v>
      </c>
    </row>
    <row r="310" spans="2:51" s="11" customFormat="1" ht="31.5" customHeight="1">
      <c r="B310" s="185"/>
      <c r="D310" s="183" t="s">
        <v>141</v>
      </c>
      <c r="E310" s="186" t="s">
        <v>3</v>
      </c>
      <c r="F310" s="187" t="s">
        <v>521</v>
      </c>
      <c r="H310" s="188" t="s">
        <v>3</v>
      </c>
      <c r="I310" s="189"/>
      <c r="L310" s="185"/>
      <c r="M310" s="190"/>
      <c r="N310" s="191"/>
      <c r="O310" s="191"/>
      <c r="P310" s="191"/>
      <c r="Q310" s="191"/>
      <c r="R310" s="191"/>
      <c r="S310" s="191"/>
      <c r="T310" s="192"/>
      <c r="AT310" s="188" t="s">
        <v>141</v>
      </c>
      <c r="AU310" s="188" t="s">
        <v>81</v>
      </c>
      <c r="AV310" s="11" t="s">
        <v>21</v>
      </c>
      <c r="AW310" s="11" t="s">
        <v>36</v>
      </c>
      <c r="AX310" s="11" t="s">
        <v>72</v>
      </c>
      <c r="AY310" s="188" t="s">
        <v>126</v>
      </c>
    </row>
    <row r="311" spans="2:51" s="12" customFormat="1" ht="22.5" customHeight="1">
      <c r="B311" s="193"/>
      <c r="D311" s="180" t="s">
        <v>141</v>
      </c>
      <c r="E311" s="194" t="s">
        <v>3</v>
      </c>
      <c r="F311" s="195" t="s">
        <v>492</v>
      </c>
      <c r="H311" s="196">
        <v>1900</v>
      </c>
      <c r="I311" s="197"/>
      <c r="L311" s="193"/>
      <c r="M311" s="198"/>
      <c r="N311" s="199"/>
      <c r="O311" s="199"/>
      <c r="P311" s="199"/>
      <c r="Q311" s="199"/>
      <c r="R311" s="199"/>
      <c r="S311" s="199"/>
      <c r="T311" s="200"/>
      <c r="AT311" s="201" t="s">
        <v>141</v>
      </c>
      <c r="AU311" s="201" t="s">
        <v>81</v>
      </c>
      <c r="AV311" s="12" t="s">
        <v>81</v>
      </c>
      <c r="AW311" s="12" t="s">
        <v>36</v>
      </c>
      <c r="AX311" s="12" t="s">
        <v>21</v>
      </c>
      <c r="AY311" s="201" t="s">
        <v>126</v>
      </c>
    </row>
    <row r="312" spans="2:65" s="1" customFormat="1" ht="22.5" customHeight="1">
      <c r="B312" s="167"/>
      <c r="C312" s="168" t="s">
        <v>522</v>
      </c>
      <c r="D312" s="168" t="s">
        <v>128</v>
      </c>
      <c r="E312" s="169" t="s">
        <v>523</v>
      </c>
      <c r="F312" s="170" t="s">
        <v>524</v>
      </c>
      <c r="G312" s="171" t="s">
        <v>208</v>
      </c>
      <c r="H312" s="172">
        <v>658</v>
      </c>
      <c r="I312" s="173"/>
      <c r="J312" s="174">
        <f>ROUND(I312*H312,2)</f>
        <v>0</v>
      </c>
      <c r="K312" s="170" t="s">
        <v>132</v>
      </c>
      <c r="L312" s="36"/>
      <c r="M312" s="175" t="s">
        <v>3</v>
      </c>
      <c r="N312" s="176" t="s">
        <v>43</v>
      </c>
      <c r="O312" s="37"/>
      <c r="P312" s="177">
        <f>O312*H312</f>
        <v>0</v>
      </c>
      <c r="Q312" s="177">
        <v>0</v>
      </c>
      <c r="R312" s="177">
        <f>Q312*H312</f>
        <v>0</v>
      </c>
      <c r="S312" s="177">
        <v>0</v>
      </c>
      <c r="T312" s="178">
        <f>S312*H312</f>
        <v>0</v>
      </c>
      <c r="AR312" s="19" t="s">
        <v>133</v>
      </c>
      <c r="AT312" s="19" t="s">
        <v>128</v>
      </c>
      <c r="AU312" s="19" t="s">
        <v>81</v>
      </c>
      <c r="AY312" s="19" t="s">
        <v>126</v>
      </c>
      <c r="BE312" s="179">
        <f>IF(N312="základní",J312,0)</f>
        <v>0</v>
      </c>
      <c r="BF312" s="179">
        <f>IF(N312="snížená",J312,0)</f>
        <v>0</v>
      </c>
      <c r="BG312" s="179">
        <f>IF(N312="zákl. přenesená",J312,0)</f>
        <v>0</v>
      </c>
      <c r="BH312" s="179">
        <f>IF(N312="sníž. přenesená",J312,0)</f>
        <v>0</v>
      </c>
      <c r="BI312" s="179">
        <f>IF(N312="nulová",J312,0)</f>
        <v>0</v>
      </c>
      <c r="BJ312" s="19" t="s">
        <v>21</v>
      </c>
      <c r="BK312" s="179">
        <f>ROUND(I312*H312,2)</f>
        <v>0</v>
      </c>
      <c r="BL312" s="19" t="s">
        <v>133</v>
      </c>
      <c r="BM312" s="19" t="s">
        <v>525</v>
      </c>
    </row>
    <row r="313" spans="2:47" s="1" customFormat="1" ht="22.5" customHeight="1">
      <c r="B313" s="36"/>
      <c r="D313" s="183" t="s">
        <v>135</v>
      </c>
      <c r="F313" s="184" t="s">
        <v>526</v>
      </c>
      <c r="I313" s="182"/>
      <c r="L313" s="36"/>
      <c r="M313" s="65"/>
      <c r="N313" s="37"/>
      <c r="O313" s="37"/>
      <c r="P313" s="37"/>
      <c r="Q313" s="37"/>
      <c r="R313" s="37"/>
      <c r="S313" s="37"/>
      <c r="T313" s="66"/>
      <c r="AT313" s="19" t="s">
        <v>135</v>
      </c>
      <c r="AU313" s="19" t="s">
        <v>81</v>
      </c>
    </row>
    <row r="314" spans="2:51" s="11" customFormat="1" ht="22.5" customHeight="1">
      <c r="B314" s="185"/>
      <c r="D314" s="183" t="s">
        <v>141</v>
      </c>
      <c r="E314" s="186" t="s">
        <v>3</v>
      </c>
      <c r="F314" s="187" t="s">
        <v>161</v>
      </c>
      <c r="H314" s="188" t="s">
        <v>3</v>
      </c>
      <c r="I314" s="189"/>
      <c r="L314" s="185"/>
      <c r="M314" s="190"/>
      <c r="N314" s="191"/>
      <c r="O314" s="191"/>
      <c r="P314" s="191"/>
      <c r="Q314" s="191"/>
      <c r="R314" s="191"/>
      <c r="S314" s="191"/>
      <c r="T314" s="192"/>
      <c r="AT314" s="188" t="s">
        <v>141</v>
      </c>
      <c r="AU314" s="188" t="s">
        <v>81</v>
      </c>
      <c r="AV314" s="11" t="s">
        <v>21</v>
      </c>
      <c r="AW314" s="11" t="s">
        <v>36</v>
      </c>
      <c r="AX314" s="11" t="s">
        <v>72</v>
      </c>
      <c r="AY314" s="188" t="s">
        <v>126</v>
      </c>
    </row>
    <row r="315" spans="2:51" s="11" customFormat="1" ht="22.5" customHeight="1">
      <c r="B315" s="185"/>
      <c r="D315" s="183" t="s">
        <v>141</v>
      </c>
      <c r="E315" s="186" t="s">
        <v>3</v>
      </c>
      <c r="F315" s="187" t="s">
        <v>475</v>
      </c>
      <c r="H315" s="188" t="s">
        <v>3</v>
      </c>
      <c r="I315" s="189"/>
      <c r="L315" s="185"/>
      <c r="M315" s="190"/>
      <c r="N315" s="191"/>
      <c r="O315" s="191"/>
      <c r="P315" s="191"/>
      <c r="Q315" s="191"/>
      <c r="R315" s="191"/>
      <c r="S315" s="191"/>
      <c r="T315" s="192"/>
      <c r="AT315" s="188" t="s">
        <v>141</v>
      </c>
      <c r="AU315" s="188" t="s">
        <v>81</v>
      </c>
      <c r="AV315" s="11" t="s">
        <v>21</v>
      </c>
      <c r="AW315" s="11" t="s">
        <v>36</v>
      </c>
      <c r="AX315" s="11" t="s">
        <v>72</v>
      </c>
      <c r="AY315" s="188" t="s">
        <v>126</v>
      </c>
    </row>
    <row r="316" spans="2:51" s="11" customFormat="1" ht="22.5" customHeight="1">
      <c r="B316" s="185"/>
      <c r="D316" s="183" t="s">
        <v>141</v>
      </c>
      <c r="E316" s="186" t="s">
        <v>3</v>
      </c>
      <c r="F316" s="187" t="s">
        <v>477</v>
      </c>
      <c r="H316" s="188" t="s">
        <v>3</v>
      </c>
      <c r="I316" s="189"/>
      <c r="L316" s="185"/>
      <c r="M316" s="190"/>
      <c r="N316" s="191"/>
      <c r="O316" s="191"/>
      <c r="P316" s="191"/>
      <c r="Q316" s="191"/>
      <c r="R316" s="191"/>
      <c r="S316" s="191"/>
      <c r="T316" s="192"/>
      <c r="AT316" s="188" t="s">
        <v>141</v>
      </c>
      <c r="AU316" s="188" t="s">
        <v>81</v>
      </c>
      <c r="AV316" s="11" t="s">
        <v>21</v>
      </c>
      <c r="AW316" s="11" t="s">
        <v>36</v>
      </c>
      <c r="AX316" s="11" t="s">
        <v>72</v>
      </c>
      <c r="AY316" s="188" t="s">
        <v>126</v>
      </c>
    </row>
    <row r="317" spans="2:51" s="12" customFormat="1" ht="22.5" customHeight="1">
      <c r="B317" s="193"/>
      <c r="D317" s="183" t="s">
        <v>141</v>
      </c>
      <c r="E317" s="201" t="s">
        <v>3</v>
      </c>
      <c r="F317" s="202" t="s">
        <v>527</v>
      </c>
      <c r="H317" s="203">
        <v>656</v>
      </c>
      <c r="I317" s="197"/>
      <c r="L317" s="193"/>
      <c r="M317" s="198"/>
      <c r="N317" s="199"/>
      <c r="O317" s="199"/>
      <c r="P317" s="199"/>
      <c r="Q317" s="199"/>
      <c r="R317" s="199"/>
      <c r="S317" s="199"/>
      <c r="T317" s="200"/>
      <c r="AT317" s="201" t="s">
        <v>141</v>
      </c>
      <c r="AU317" s="201" t="s">
        <v>81</v>
      </c>
      <c r="AV317" s="12" t="s">
        <v>81</v>
      </c>
      <c r="AW317" s="12" t="s">
        <v>36</v>
      </c>
      <c r="AX317" s="12" t="s">
        <v>72</v>
      </c>
      <c r="AY317" s="201" t="s">
        <v>126</v>
      </c>
    </row>
    <row r="318" spans="2:51" s="11" customFormat="1" ht="22.5" customHeight="1">
      <c r="B318" s="185"/>
      <c r="D318" s="183" t="s">
        <v>141</v>
      </c>
      <c r="E318" s="186" t="s">
        <v>3</v>
      </c>
      <c r="F318" s="187" t="s">
        <v>528</v>
      </c>
      <c r="H318" s="188" t="s">
        <v>3</v>
      </c>
      <c r="I318" s="189"/>
      <c r="L318" s="185"/>
      <c r="M318" s="190"/>
      <c r="N318" s="191"/>
      <c r="O318" s="191"/>
      <c r="P318" s="191"/>
      <c r="Q318" s="191"/>
      <c r="R318" s="191"/>
      <c r="S318" s="191"/>
      <c r="T318" s="192"/>
      <c r="AT318" s="188" t="s">
        <v>141</v>
      </c>
      <c r="AU318" s="188" t="s">
        <v>81</v>
      </c>
      <c r="AV318" s="11" t="s">
        <v>21</v>
      </c>
      <c r="AW318" s="11" t="s">
        <v>36</v>
      </c>
      <c r="AX318" s="11" t="s">
        <v>72</v>
      </c>
      <c r="AY318" s="188" t="s">
        <v>126</v>
      </c>
    </row>
    <row r="319" spans="2:51" s="12" customFormat="1" ht="22.5" customHeight="1">
      <c r="B319" s="193"/>
      <c r="D319" s="183" t="s">
        <v>141</v>
      </c>
      <c r="E319" s="201" t="s">
        <v>3</v>
      </c>
      <c r="F319" s="202" t="s">
        <v>81</v>
      </c>
      <c r="H319" s="203">
        <v>2</v>
      </c>
      <c r="I319" s="197"/>
      <c r="L319" s="193"/>
      <c r="M319" s="198"/>
      <c r="N319" s="199"/>
      <c r="O319" s="199"/>
      <c r="P319" s="199"/>
      <c r="Q319" s="199"/>
      <c r="R319" s="199"/>
      <c r="S319" s="199"/>
      <c r="T319" s="200"/>
      <c r="AT319" s="201" t="s">
        <v>141</v>
      </c>
      <c r="AU319" s="201" t="s">
        <v>81</v>
      </c>
      <c r="AV319" s="12" t="s">
        <v>81</v>
      </c>
      <c r="AW319" s="12" t="s">
        <v>36</v>
      </c>
      <c r="AX319" s="12" t="s">
        <v>72</v>
      </c>
      <c r="AY319" s="201" t="s">
        <v>126</v>
      </c>
    </row>
    <row r="320" spans="2:51" s="13" customFormat="1" ht="22.5" customHeight="1">
      <c r="B320" s="204"/>
      <c r="D320" s="180" t="s">
        <v>141</v>
      </c>
      <c r="E320" s="205" t="s">
        <v>3</v>
      </c>
      <c r="F320" s="206" t="s">
        <v>154</v>
      </c>
      <c r="H320" s="207">
        <v>658</v>
      </c>
      <c r="I320" s="208"/>
      <c r="L320" s="204"/>
      <c r="M320" s="209"/>
      <c r="N320" s="210"/>
      <c r="O320" s="210"/>
      <c r="P320" s="210"/>
      <c r="Q320" s="210"/>
      <c r="R320" s="210"/>
      <c r="S320" s="210"/>
      <c r="T320" s="211"/>
      <c r="AT320" s="212" t="s">
        <v>141</v>
      </c>
      <c r="AU320" s="212" t="s">
        <v>81</v>
      </c>
      <c r="AV320" s="13" t="s">
        <v>133</v>
      </c>
      <c r="AW320" s="13" t="s">
        <v>36</v>
      </c>
      <c r="AX320" s="13" t="s">
        <v>21</v>
      </c>
      <c r="AY320" s="212" t="s">
        <v>126</v>
      </c>
    </row>
    <row r="321" spans="2:65" s="1" customFormat="1" ht="22.5" customHeight="1">
      <c r="B321" s="167"/>
      <c r="C321" s="168" t="s">
        <v>352</v>
      </c>
      <c r="D321" s="168" t="s">
        <v>128</v>
      </c>
      <c r="E321" s="169" t="s">
        <v>529</v>
      </c>
      <c r="F321" s="170" t="s">
        <v>530</v>
      </c>
      <c r="G321" s="171" t="s">
        <v>208</v>
      </c>
      <c r="H321" s="172">
        <v>19082</v>
      </c>
      <c r="I321" s="173"/>
      <c r="J321" s="174">
        <f>ROUND(I321*H321,2)</f>
        <v>0</v>
      </c>
      <c r="K321" s="170" t="s">
        <v>132</v>
      </c>
      <c r="L321" s="36"/>
      <c r="M321" s="175" t="s">
        <v>3</v>
      </c>
      <c r="N321" s="176" t="s">
        <v>43</v>
      </c>
      <c r="O321" s="37"/>
      <c r="P321" s="177">
        <f>O321*H321</f>
        <v>0</v>
      </c>
      <c r="Q321" s="177">
        <v>0</v>
      </c>
      <c r="R321" s="177">
        <f>Q321*H321</f>
        <v>0</v>
      </c>
      <c r="S321" s="177">
        <v>0</v>
      </c>
      <c r="T321" s="178">
        <f>S321*H321</f>
        <v>0</v>
      </c>
      <c r="AR321" s="19" t="s">
        <v>133</v>
      </c>
      <c r="AT321" s="19" t="s">
        <v>128</v>
      </c>
      <c r="AU321" s="19" t="s">
        <v>81</v>
      </c>
      <c r="AY321" s="19" t="s">
        <v>126</v>
      </c>
      <c r="BE321" s="179">
        <f>IF(N321="základní",J321,0)</f>
        <v>0</v>
      </c>
      <c r="BF321" s="179">
        <f>IF(N321="snížená",J321,0)</f>
        <v>0</v>
      </c>
      <c r="BG321" s="179">
        <f>IF(N321="zákl. přenesená",J321,0)</f>
        <v>0</v>
      </c>
      <c r="BH321" s="179">
        <f>IF(N321="sníž. přenesená",J321,0)</f>
        <v>0</v>
      </c>
      <c r="BI321" s="179">
        <f>IF(N321="nulová",J321,0)</f>
        <v>0</v>
      </c>
      <c r="BJ321" s="19" t="s">
        <v>21</v>
      </c>
      <c r="BK321" s="179">
        <f>ROUND(I321*H321,2)</f>
        <v>0</v>
      </c>
      <c r="BL321" s="19" t="s">
        <v>133</v>
      </c>
      <c r="BM321" s="19" t="s">
        <v>531</v>
      </c>
    </row>
    <row r="322" spans="2:47" s="1" customFormat="1" ht="30" customHeight="1">
      <c r="B322" s="36"/>
      <c r="D322" s="183" t="s">
        <v>135</v>
      </c>
      <c r="F322" s="184" t="s">
        <v>532</v>
      </c>
      <c r="I322" s="182"/>
      <c r="L322" s="36"/>
      <c r="M322" s="65"/>
      <c r="N322" s="37"/>
      <c r="O322" s="37"/>
      <c r="P322" s="37"/>
      <c r="Q322" s="37"/>
      <c r="R322" s="37"/>
      <c r="S322" s="37"/>
      <c r="T322" s="66"/>
      <c r="AT322" s="19" t="s">
        <v>135</v>
      </c>
      <c r="AU322" s="19" t="s">
        <v>81</v>
      </c>
    </row>
    <row r="323" spans="2:51" s="12" customFormat="1" ht="22.5" customHeight="1">
      <c r="B323" s="193"/>
      <c r="D323" s="180" t="s">
        <v>141</v>
      </c>
      <c r="F323" s="195" t="s">
        <v>533</v>
      </c>
      <c r="H323" s="196">
        <v>19082</v>
      </c>
      <c r="I323" s="197"/>
      <c r="L323" s="193"/>
      <c r="M323" s="198"/>
      <c r="N323" s="199"/>
      <c r="O323" s="199"/>
      <c r="P323" s="199"/>
      <c r="Q323" s="199"/>
      <c r="R323" s="199"/>
      <c r="S323" s="199"/>
      <c r="T323" s="200"/>
      <c r="AT323" s="201" t="s">
        <v>141</v>
      </c>
      <c r="AU323" s="201" t="s">
        <v>81</v>
      </c>
      <c r="AV323" s="12" t="s">
        <v>81</v>
      </c>
      <c r="AW323" s="12" t="s">
        <v>4</v>
      </c>
      <c r="AX323" s="12" t="s">
        <v>21</v>
      </c>
      <c r="AY323" s="201" t="s">
        <v>126</v>
      </c>
    </row>
    <row r="324" spans="2:65" s="1" customFormat="1" ht="22.5" customHeight="1">
      <c r="B324" s="167"/>
      <c r="C324" s="168" t="s">
        <v>402</v>
      </c>
      <c r="D324" s="168" t="s">
        <v>128</v>
      </c>
      <c r="E324" s="169" t="s">
        <v>534</v>
      </c>
      <c r="F324" s="170" t="s">
        <v>535</v>
      </c>
      <c r="G324" s="171" t="s">
        <v>208</v>
      </c>
      <c r="H324" s="172">
        <v>2175</v>
      </c>
      <c r="I324" s="173"/>
      <c r="J324" s="174">
        <f>ROUND(I324*H324,2)</f>
        <v>0</v>
      </c>
      <c r="K324" s="170" t="s">
        <v>132</v>
      </c>
      <c r="L324" s="36"/>
      <c r="M324" s="175" t="s">
        <v>3</v>
      </c>
      <c r="N324" s="176" t="s">
        <v>43</v>
      </c>
      <c r="O324" s="37"/>
      <c r="P324" s="177">
        <f>O324*H324</f>
        <v>0</v>
      </c>
      <c r="Q324" s="177">
        <v>0</v>
      </c>
      <c r="R324" s="177">
        <f>Q324*H324</f>
        <v>0</v>
      </c>
      <c r="S324" s="177">
        <v>0</v>
      </c>
      <c r="T324" s="178">
        <f>S324*H324</f>
        <v>0</v>
      </c>
      <c r="AR324" s="19" t="s">
        <v>133</v>
      </c>
      <c r="AT324" s="19" t="s">
        <v>128</v>
      </c>
      <c r="AU324" s="19" t="s">
        <v>81</v>
      </c>
      <c r="AY324" s="19" t="s">
        <v>126</v>
      </c>
      <c r="BE324" s="179">
        <f>IF(N324="základní",J324,0)</f>
        <v>0</v>
      </c>
      <c r="BF324" s="179">
        <f>IF(N324="snížená",J324,0)</f>
        <v>0</v>
      </c>
      <c r="BG324" s="179">
        <f>IF(N324="zákl. přenesená",J324,0)</f>
        <v>0</v>
      </c>
      <c r="BH324" s="179">
        <f>IF(N324="sníž. přenesená",J324,0)</f>
        <v>0</v>
      </c>
      <c r="BI324" s="179">
        <f>IF(N324="nulová",J324,0)</f>
        <v>0</v>
      </c>
      <c r="BJ324" s="19" t="s">
        <v>21</v>
      </c>
      <c r="BK324" s="179">
        <f>ROUND(I324*H324,2)</f>
        <v>0</v>
      </c>
      <c r="BL324" s="19" t="s">
        <v>133</v>
      </c>
      <c r="BM324" s="19" t="s">
        <v>536</v>
      </c>
    </row>
    <row r="325" spans="2:47" s="1" customFormat="1" ht="30" customHeight="1">
      <c r="B325" s="36"/>
      <c r="D325" s="183" t="s">
        <v>135</v>
      </c>
      <c r="F325" s="184" t="s">
        <v>537</v>
      </c>
      <c r="I325" s="182"/>
      <c r="L325" s="36"/>
      <c r="M325" s="65"/>
      <c r="N325" s="37"/>
      <c r="O325" s="37"/>
      <c r="P325" s="37"/>
      <c r="Q325" s="37"/>
      <c r="R325" s="37"/>
      <c r="S325" s="37"/>
      <c r="T325" s="66"/>
      <c r="AT325" s="19" t="s">
        <v>135</v>
      </c>
      <c r="AU325" s="19" t="s">
        <v>81</v>
      </c>
    </row>
    <row r="326" spans="2:51" s="11" customFormat="1" ht="22.5" customHeight="1">
      <c r="B326" s="185"/>
      <c r="D326" s="183" t="s">
        <v>141</v>
      </c>
      <c r="E326" s="186" t="s">
        <v>3</v>
      </c>
      <c r="F326" s="187" t="s">
        <v>538</v>
      </c>
      <c r="H326" s="188" t="s">
        <v>3</v>
      </c>
      <c r="I326" s="189"/>
      <c r="L326" s="185"/>
      <c r="M326" s="190"/>
      <c r="N326" s="191"/>
      <c r="O326" s="191"/>
      <c r="P326" s="191"/>
      <c r="Q326" s="191"/>
      <c r="R326" s="191"/>
      <c r="S326" s="191"/>
      <c r="T326" s="192"/>
      <c r="AT326" s="188" t="s">
        <v>141</v>
      </c>
      <c r="AU326" s="188" t="s">
        <v>81</v>
      </c>
      <c r="AV326" s="11" t="s">
        <v>21</v>
      </c>
      <c r="AW326" s="11" t="s">
        <v>36</v>
      </c>
      <c r="AX326" s="11" t="s">
        <v>72</v>
      </c>
      <c r="AY326" s="188" t="s">
        <v>126</v>
      </c>
    </row>
    <row r="327" spans="2:51" s="12" customFormat="1" ht="22.5" customHeight="1">
      <c r="B327" s="193"/>
      <c r="D327" s="180" t="s">
        <v>141</v>
      </c>
      <c r="E327" s="194" t="s">
        <v>3</v>
      </c>
      <c r="F327" s="195" t="s">
        <v>539</v>
      </c>
      <c r="H327" s="196">
        <v>2175</v>
      </c>
      <c r="I327" s="197"/>
      <c r="L327" s="193"/>
      <c r="M327" s="198"/>
      <c r="N327" s="199"/>
      <c r="O327" s="199"/>
      <c r="P327" s="199"/>
      <c r="Q327" s="199"/>
      <c r="R327" s="199"/>
      <c r="S327" s="199"/>
      <c r="T327" s="200"/>
      <c r="AT327" s="201" t="s">
        <v>141</v>
      </c>
      <c r="AU327" s="201" t="s">
        <v>81</v>
      </c>
      <c r="AV327" s="12" t="s">
        <v>81</v>
      </c>
      <c r="AW327" s="12" t="s">
        <v>36</v>
      </c>
      <c r="AX327" s="12" t="s">
        <v>21</v>
      </c>
      <c r="AY327" s="201" t="s">
        <v>126</v>
      </c>
    </row>
    <row r="328" spans="2:65" s="1" customFormat="1" ht="22.5" customHeight="1">
      <c r="B328" s="167"/>
      <c r="C328" s="168" t="s">
        <v>425</v>
      </c>
      <c r="D328" s="168" t="s">
        <v>128</v>
      </c>
      <c r="E328" s="169" t="s">
        <v>540</v>
      </c>
      <c r="F328" s="170" t="s">
        <v>541</v>
      </c>
      <c r="G328" s="171" t="s">
        <v>208</v>
      </c>
      <c r="H328" s="172">
        <v>63075</v>
      </c>
      <c r="I328" s="173"/>
      <c r="J328" s="174">
        <f>ROUND(I328*H328,2)</f>
        <v>0</v>
      </c>
      <c r="K328" s="170" t="s">
        <v>132</v>
      </c>
      <c r="L328" s="36"/>
      <c r="M328" s="175" t="s">
        <v>3</v>
      </c>
      <c r="N328" s="176" t="s">
        <v>43</v>
      </c>
      <c r="O328" s="37"/>
      <c r="P328" s="177">
        <f>O328*H328</f>
        <v>0</v>
      </c>
      <c r="Q328" s="177">
        <v>0</v>
      </c>
      <c r="R328" s="177">
        <f>Q328*H328</f>
        <v>0</v>
      </c>
      <c r="S328" s="177">
        <v>0</v>
      </c>
      <c r="T328" s="178">
        <f>S328*H328</f>
        <v>0</v>
      </c>
      <c r="AR328" s="19" t="s">
        <v>133</v>
      </c>
      <c r="AT328" s="19" t="s">
        <v>128</v>
      </c>
      <c r="AU328" s="19" t="s">
        <v>81</v>
      </c>
      <c r="AY328" s="19" t="s">
        <v>126</v>
      </c>
      <c r="BE328" s="179">
        <f>IF(N328="základní",J328,0)</f>
        <v>0</v>
      </c>
      <c r="BF328" s="179">
        <f>IF(N328="snížená",J328,0)</f>
        <v>0</v>
      </c>
      <c r="BG328" s="179">
        <f>IF(N328="zákl. přenesená",J328,0)</f>
        <v>0</v>
      </c>
      <c r="BH328" s="179">
        <f>IF(N328="sníž. přenesená",J328,0)</f>
        <v>0</v>
      </c>
      <c r="BI328" s="179">
        <f>IF(N328="nulová",J328,0)</f>
        <v>0</v>
      </c>
      <c r="BJ328" s="19" t="s">
        <v>21</v>
      </c>
      <c r="BK328" s="179">
        <f>ROUND(I328*H328,2)</f>
        <v>0</v>
      </c>
      <c r="BL328" s="19" t="s">
        <v>133</v>
      </c>
      <c r="BM328" s="19" t="s">
        <v>542</v>
      </c>
    </row>
    <row r="329" spans="2:47" s="1" customFormat="1" ht="30" customHeight="1">
      <c r="B329" s="36"/>
      <c r="D329" s="183" t="s">
        <v>135</v>
      </c>
      <c r="F329" s="184" t="s">
        <v>543</v>
      </c>
      <c r="I329" s="182"/>
      <c r="L329" s="36"/>
      <c r="M329" s="65"/>
      <c r="N329" s="37"/>
      <c r="O329" s="37"/>
      <c r="P329" s="37"/>
      <c r="Q329" s="37"/>
      <c r="R329" s="37"/>
      <c r="S329" s="37"/>
      <c r="T329" s="66"/>
      <c r="AT329" s="19" t="s">
        <v>135</v>
      </c>
      <c r="AU329" s="19" t="s">
        <v>81</v>
      </c>
    </row>
    <row r="330" spans="2:51" s="11" customFormat="1" ht="22.5" customHeight="1">
      <c r="B330" s="185"/>
      <c r="D330" s="183" t="s">
        <v>141</v>
      </c>
      <c r="E330" s="186" t="s">
        <v>3</v>
      </c>
      <c r="F330" s="187" t="s">
        <v>538</v>
      </c>
      <c r="H330" s="188" t="s">
        <v>3</v>
      </c>
      <c r="I330" s="189"/>
      <c r="L330" s="185"/>
      <c r="M330" s="190"/>
      <c r="N330" s="191"/>
      <c r="O330" s="191"/>
      <c r="P330" s="191"/>
      <c r="Q330" s="191"/>
      <c r="R330" s="191"/>
      <c r="S330" s="191"/>
      <c r="T330" s="192"/>
      <c r="AT330" s="188" t="s">
        <v>141</v>
      </c>
      <c r="AU330" s="188" t="s">
        <v>81</v>
      </c>
      <c r="AV330" s="11" t="s">
        <v>21</v>
      </c>
      <c r="AW330" s="11" t="s">
        <v>36</v>
      </c>
      <c r="AX330" s="11" t="s">
        <v>72</v>
      </c>
      <c r="AY330" s="188" t="s">
        <v>126</v>
      </c>
    </row>
    <row r="331" spans="2:51" s="12" customFormat="1" ht="22.5" customHeight="1">
      <c r="B331" s="193"/>
      <c r="D331" s="183" t="s">
        <v>141</v>
      </c>
      <c r="E331" s="201" t="s">
        <v>3</v>
      </c>
      <c r="F331" s="202" t="s">
        <v>539</v>
      </c>
      <c r="H331" s="203">
        <v>2175</v>
      </c>
      <c r="I331" s="197"/>
      <c r="L331" s="193"/>
      <c r="M331" s="198"/>
      <c r="N331" s="199"/>
      <c r="O331" s="199"/>
      <c r="P331" s="199"/>
      <c r="Q331" s="199"/>
      <c r="R331" s="199"/>
      <c r="S331" s="199"/>
      <c r="T331" s="200"/>
      <c r="AT331" s="201" t="s">
        <v>141</v>
      </c>
      <c r="AU331" s="201" t="s">
        <v>81</v>
      </c>
      <c r="AV331" s="12" t="s">
        <v>81</v>
      </c>
      <c r="AW331" s="12" t="s">
        <v>36</v>
      </c>
      <c r="AX331" s="12" t="s">
        <v>21</v>
      </c>
      <c r="AY331" s="201" t="s">
        <v>126</v>
      </c>
    </row>
    <row r="332" spans="2:51" s="12" customFormat="1" ht="22.5" customHeight="1">
      <c r="B332" s="193"/>
      <c r="D332" s="180" t="s">
        <v>141</v>
      </c>
      <c r="F332" s="195" t="s">
        <v>544</v>
      </c>
      <c r="H332" s="196">
        <v>63075</v>
      </c>
      <c r="I332" s="197"/>
      <c r="L332" s="193"/>
      <c r="M332" s="198"/>
      <c r="N332" s="199"/>
      <c r="O332" s="199"/>
      <c r="P332" s="199"/>
      <c r="Q332" s="199"/>
      <c r="R332" s="199"/>
      <c r="S332" s="199"/>
      <c r="T332" s="200"/>
      <c r="AT332" s="201" t="s">
        <v>141</v>
      </c>
      <c r="AU332" s="201" t="s">
        <v>81</v>
      </c>
      <c r="AV332" s="12" t="s">
        <v>81</v>
      </c>
      <c r="AW332" s="12" t="s">
        <v>4</v>
      </c>
      <c r="AX332" s="12" t="s">
        <v>21</v>
      </c>
      <c r="AY332" s="201" t="s">
        <v>126</v>
      </c>
    </row>
    <row r="333" spans="2:65" s="1" customFormat="1" ht="22.5" customHeight="1">
      <c r="B333" s="167"/>
      <c r="C333" s="168" t="s">
        <v>441</v>
      </c>
      <c r="D333" s="168" t="s">
        <v>128</v>
      </c>
      <c r="E333" s="169" t="s">
        <v>545</v>
      </c>
      <c r="F333" s="170" t="s">
        <v>546</v>
      </c>
      <c r="G333" s="171" t="s">
        <v>208</v>
      </c>
      <c r="H333" s="172">
        <v>102</v>
      </c>
      <c r="I333" s="173"/>
      <c r="J333" s="174">
        <f>ROUND(I333*H333,2)</f>
        <v>0</v>
      </c>
      <c r="K333" s="170" t="s">
        <v>132</v>
      </c>
      <c r="L333" s="36"/>
      <c r="M333" s="175" t="s">
        <v>3</v>
      </c>
      <c r="N333" s="176" t="s">
        <v>43</v>
      </c>
      <c r="O333" s="37"/>
      <c r="P333" s="177">
        <f>O333*H333</f>
        <v>0</v>
      </c>
      <c r="Q333" s="177">
        <v>0</v>
      </c>
      <c r="R333" s="177">
        <f>Q333*H333</f>
        <v>0</v>
      </c>
      <c r="S333" s="177">
        <v>0</v>
      </c>
      <c r="T333" s="178">
        <f>S333*H333</f>
        <v>0</v>
      </c>
      <c r="AR333" s="19" t="s">
        <v>133</v>
      </c>
      <c r="AT333" s="19" t="s">
        <v>128</v>
      </c>
      <c r="AU333" s="19" t="s">
        <v>81</v>
      </c>
      <c r="AY333" s="19" t="s">
        <v>126</v>
      </c>
      <c r="BE333" s="179">
        <f>IF(N333="základní",J333,0)</f>
        <v>0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19" t="s">
        <v>21</v>
      </c>
      <c r="BK333" s="179">
        <f>ROUND(I333*H333,2)</f>
        <v>0</v>
      </c>
      <c r="BL333" s="19" t="s">
        <v>133</v>
      </c>
      <c r="BM333" s="19" t="s">
        <v>547</v>
      </c>
    </row>
    <row r="334" spans="2:47" s="1" customFormat="1" ht="30" customHeight="1">
      <c r="B334" s="36"/>
      <c r="D334" s="183" t="s">
        <v>135</v>
      </c>
      <c r="F334" s="184" t="s">
        <v>548</v>
      </c>
      <c r="I334" s="182"/>
      <c r="L334" s="36"/>
      <c r="M334" s="65"/>
      <c r="N334" s="37"/>
      <c r="O334" s="37"/>
      <c r="P334" s="37"/>
      <c r="Q334" s="37"/>
      <c r="R334" s="37"/>
      <c r="S334" s="37"/>
      <c r="T334" s="66"/>
      <c r="AT334" s="19" t="s">
        <v>135</v>
      </c>
      <c r="AU334" s="19" t="s">
        <v>81</v>
      </c>
    </row>
    <row r="335" spans="2:51" s="11" customFormat="1" ht="22.5" customHeight="1">
      <c r="B335" s="185"/>
      <c r="D335" s="183" t="s">
        <v>141</v>
      </c>
      <c r="E335" s="186" t="s">
        <v>3</v>
      </c>
      <c r="F335" s="187" t="s">
        <v>549</v>
      </c>
      <c r="H335" s="188" t="s">
        <v>3</v>
      </c>
      <c r="I335" s="189"/>
      <c r="L335" s="185"/>
      <c r="M335" s="190"/>
      <c r="N335" s="191"/>
      <c r="O335" s="191"/>
      <c r="P335" s="191"/>
      <c r="Q335" s="191"/>
      <c r="R335" s="191"/>
      <c r="S335" s="191"/>
      <c r="T335" s="192"/>
      <c r="AT335" s="188" t="s">
        <v>141</v>
      </c>
      <c r="AU335" s="188" t="s">
        <v>81</v>
      </c>
      <c r="AV335" s="11" t="s">
        <v>21</v>
      </c>
      <c r="AW335" s="11" t="s">
        <v>36</v>
      </c>
      <c r="AX335" s="11" t="s">
        <v>72</v>
      </c>
      <c r="AY335" s="188" t="s">
        <v>126</v>
      </c>
    </row>
    <row r="336" spans="2:51" s="12" customFormat="1" ht="22.5" customHeight="1">
      <c r="B336" s="193"/>
      <c r="D336" s="180" t="s">
        <v>141</v>
      </c>
      <c r="E336" s="194" t="s">
        <v>3</v>
      </c>
      <c r="F336" s="195" t="s">
        <v>550</v>
      </c>
      <c r="H336" s="196">
        <v>102</v>
      </c>
      <c r="I336" s="197"/>
      <c r="L336" s="193"/>
      <c r="M336" s="198"/>
      <c r="N336" s="199"/>
      <c r="O336" s="199"/>
      <c r="P336" s="199"/>
      <c r="Q336" s="199"/>
      <c r="R336" s="199"/>
      <c r="S336" s="199"/>
      <c r="T336" s="200"/>
      <c r="AT336" s="201" t="s">
        <v>141</v>
      </c>
      <c r="AU336" s="201" t="s">
        <v>81</v>
      </c>
      <c r="AV336" s="12" t="s">
        <v>81</v>
      </c>
      <c r="AW336" s="12" t="s">
        <v>36</v>
      </c>
      <c r="AX336" s="12" t="s">
        <v>21</v>
      </c>
      <c r="AY336" s="201" t="s">
        <v>126</v>
      </c>
    </row>
    <row r="337" spans="2:65" s="1" customFormat="1" ht="22.5" customHeight="1">
      <c r="B337" s="167"/>
      <c r="C337" s="168" t="s">
        <v>551</v>
      </c>
      <c r="D337" s="168" t="s">
        <v>128</v>
      </c>
      <c r="E337" s="169" t="s">
        <v>552</v>
      </c>
      <c r="F337" s="170" t="s">
        <v>553</v>
      </c>
      <c r="G337" s="171" t="s">
        <v>208</v>
      </c>
      <c r="H337" s="172">
        <v>2958</v>
      </c>
      <c r="I337" s="173"/>
      <c r="J337" s="174">
        <f>ROUND(I337*H337,2)</f>
        <v>0</v>
      </c>
      <c r="K337" s="170" t="s">
        <v>132</v>
      </c>
      <c r="L337" s="36"/>
      <c r="M337" s="175" t="s">
        <v>3</v>
      </c>
      <c r="N337" s="176" t="s">
        <v>43</v>
      </c>
      <c r="O337" s="37"/>
      <c r="P337" s="177">
        <f>O337*H337</f>
        <v>0</v>
      </c>
      <c r="Q337" s="177">
        <v>0</v>
      </c>
      <c r="R337" s="177">
        <f>Q337*H337</f>
        <v>0</v>
      </c>
      <c r="S337" s="177">
        <v>0</v>
      </c>
      <c r="T337" s="178">
        <f>S337*H337</f>
        <v>0</v>
      </c>
      <c r="AR337" s="19" t="s">
        <v>133</v>
      </c>
      <c r="AT337" s="19" t="s">
        <v>128</v>
      </c>
      <c r="AU337" s="19" t="s">
        <v>81</v>
      </c>
      <c r="AY337" s="19" t="s">
        <v>126</v>
      </c>
      <c r="BE337" s="179">
        <f>IF(N337="základní",J337,0)</f>
        <v>0</v>
      </c>
      <c r="BF337" s="179">
        <f>IF(N337="snížená",J337,0)</f>
        <v>0</v>
      </c>
      <c r="BG337" s="179">
        <f>IF(N337="zákl. přenesená",J337,0)</f>
        <v>0</v>
      </c>
      <c r="BH337" s="179">
        <f>IF(N337="sníž. přenesená",J337,0)</f>
        <v>0</v>
      </c>
      <c r="BI337" s="179">
        <f>IF(N337="nulová",J337,0)</f>
        <v>0</v>
      </c>
      <c r="BJ337" s="19" t="s">
        <v>21</v>
      </c>
      <c r="BK337" s="179">
        <f>ROUND(I337*H337,2)</f>
        <v>0</v>
      </c>
      <c r="BL337" s="19" t="s">
        <v>133</v>
      </c>
      <c r="BM337" s="19" t="s">
        <v>554</v>
      </c>
    </row>
    <row r="338" spans="2:47" s="1" customFormat="1" ht="30" customHeight="1">
      <c r="B338" s="36"/>
      <c r="D338" s="183" t="s">
        <v>135</v>
      </c>
      <c r="F338" s="184" t="s">
        <v>555</v>
      </c>
      <c r="I338" s="182"/>
      <c r="L338" s="36"/>
      <c r="M338" s="65"/>
      <c r="N338" s="37"/>
      <c r="O338" s="37"/>
      <c r="P338" s="37"/>
      <c r="Q338" s="37"/>
      <c r="R338" s="37"/>
      <c r="S338" s="37"/>
      <c r="T338" s="66"/>
      <c r="AT338" s="19" t="s">
        <v>135</v>
      </c>
      <c r="AU338" s="19" t="s">
        <v>81</v>
      </c>
    </row>
    <row r="339" spans="2:51" s="11" customFormat="1" ht="22.5" customHeight="1">
      <c r="B339" s="185"/>
      <c r="D339" s="183" t="s">
        <v>141</v>
      </c>
      <c r="E339" s="186" t="s">
        <v>3</v>
      </c>
      <c r="F339" s="187" t="s">
        <v>549</v>
      </c>
      <c r="H339" s="188" t="s">
        <v>3</v>
      </c>
      <c r="I339" s="189"/>
      <c r="L339" s="185"/>
      <c r="M339" s="190"/>
      <c r="N339" s="191"/>
      <c r="O339" s="191"/>
      <c r="P339" s="191"/>
      <c r="Q339" s="191"/>
      <c r="R339" s="191"/>
      <c r="S339" s="191"/>
      <c r="T339" s="192"/>
      <c r="AT339" s="188" t="s">
        <v>141</v>
      </c>
      <c r="AU339" s="188" t="s">
        <v>81</v>
      </c>
      <c r="AV339" s="11" t="s">
        <v>21</v>
      </c>
      <c r="AW339" s="11" t="s">
        <v>36</v>
      </c>
      <c r="AX339" s="11" t="s">
        <v>72</v>
      </c>
      <c r="AY339" s="188" t="s">
        <v>126</v>
      </c>
    </row>
    <row r="340" spans="2:51" s="12" customFormat="1" ht="22.5" customHeight="1">
      <c r="B340" s="193"/>
      <c r="D340" s="183" t="s">
        <v>141</v>
      </c>
      <c r="E340" s="201" t="s">
        <v>3</v>
      </c>
      <c r="F340" s="202" t="s">
        <v>550</v>
      </c>
      <c r="H340" s="203">
        <v>102</v>
      </c>
      <c r="I340" s="197"/>
      <c r="L340" s="193"/>
      <c r="M340" s="198"/>
      <c r="N340" s="199"/>
      <c r="O340" s="199"/>
      <c r="P340" s="199"/>
      <c r="Q340" s="199"/>
      <c r="R340" s="199"/>
      <c r="S340" s="199"/>
      <c r="T340" s="200"/>
      <c r="AT340" s="201" t="s">
        <v>141</v>
      </c>
      <c r="AU340" s="201" t="s">
        <v>81</v>
      </c>
      <c r="AV340" s="12" t="s">
        <v>81</v>
      </c>
      <c r="AW340" s="12" t="s">
        <v>36</v>
      </c>
      <c r="AX340" s="12" t="s">
        <v>21</v>
      </c>
      <c r="AY340" s="201" t="s">
        <v>126</v>
      </c>
    </row>
    <row r="341" spans="2:51" s="12" customFormat="1" ht="22.5" customHeight="1">
      <c r="B341" s="193"/>
      <c r="D341" s="180" t="s">
        <v>141</v>
      </c>
      <c r="F341" s="195" t="s">
        <v>556</v>
      </c>
      <c r="H341" s="196">
        <v>2958</v>
      </c>
      <c r="I341" s="197"/>
      <c r="L341" s="193"/>
      <c r="M341" s="198"/>
      <c r="N341" s="199"/>
      <c r="O341" s="199"/>
      <c r="P341" s="199"/>
      <c r="Q341" s="199"/>
      <c r="R341" s="199"/>
      <c r="S341" s="199"/>
      <c r="T341" s="200"/>
      <c r="AT341" s="201" t="s">
        <v>141</v>
      </c>
      <c r="AU341" s="201" t="s">
        <v>81</v>
      </c>
      <c r="AV341" s="12" t="s">
        <v>81</v>
      </c>
      <c r="AW341" s="12" t="s">
        <v>4</v>
      </c>
      <c r="AX341" s="12" t="s">
        <v>21</v>
      </c>
      <c r="AY341" s="201" t="s">
        <v>126</v>
      </c>
    </row>
    <row r="342" spans="2:65" s="1" customFormat="1" ht="22.5" customHeight="1">
      <c r="B342" s="167"/>
      <c r="C342" s="168" t="s">
        <v>557</v>
      </c>
      <c r="D342" s="168" t="s">
        <v>128</v>
      </c>
      <c r="E342" s="169" t="s">
        <v>558</v>
      </c>
      <c r="F342" s="170" t="s">
        <v>559</v>
      </c>
      <c r="G342" s="171" t="s">
        <v>208</v>
      </c>
      <c r="H342" s="172">
        <v>2831</v>
      </c>
      <c r="I342" s="173"/>
      <c r="J342" s="174">
        <f>ROUND(I342*H342,2)</f>
        <v>0</v>
      </c>
      <c r="K342" s="170" t="s">
        <v>132</v>
      </c>
      <c r="L342" s="36"/>
      <c r="M342" s="175" t="s">
        <v>3</v>
      </c>
      <c r="N342" s="176" t="s">
        <v>43</v>
      </c>
      <c r="O342" s="37"/>
      <c r="P342" s="177">
        <f>O342*H342</f>
        <v>0</v>
      </c>
      <c r="Q342" s="177">
        <v>0</v>
      </c>
      <c r="R342" s="177">
        <f>Q342*H342</f>
        <v>0</v>
      </c>
      <c r="S342" s="177">
        <v>0</v>
      </c>
      <c r="T342" s="178">
        <f>S342*H342</f>
        <v>0</v>
      </c>
      <c r="AR342" s="19" t="s">
        <v>133</v>
      </c>
      <c r="AT342" s="19" t="s">
        <v>128</v>
      </c>
      <c r="AU342" s="19" t="s">
        <v>81</v>
      </c>
      <c r="AY342" s="19" t="s">
        <v>126</v>
      </c>
      <c r="BE342" s="179">
        <f>IF(N342="základní",J342,0)</f>
        <v>0</v>
      </c>
      <c r="BF342" s="179">
        <f>IF(N342="snížená",J342,0)</f>
        <v>0</v>
      </c>
      <c r="BG342" s="179">
        <f>IF(N342="zákl. přenesená",J342,0)</f>
        <v>0</v>
      </c>
      <c r="BH342" s="179">
        <f>IF(N342="sníž. přenesená",J342,0)</f>
        <v>0</v>
      </c>
      <c r="BI342" s="179">
        <f>IF(N342="nulová",J342,0)</f>
        <v>0</v>
      </c>
      <c r="BJ342" s="19" t="s">
        <v>21</v>
      </c>
      <c r="BK342" s="179">
        <f>ROUND(I342*H342,2)</f>
        <v>0</v>
      </c>
      <c r="BL342" s="19" t="s">
        <v>133</v>
      </c>
      <c r="BM342" s="19" t="s">
        <v>560</v>
      </c>
    </row>
    <row r="343" spans="2:47" s="1" customFormat="1" ht="22.5" customHeight="1">
      <c r="B343" s="36"/>
      <c r="D343" s="183" t="s">
        <v>135</v>
      </c>
      <c r="F343" s="184" t="s">
        <v>561</v>
      </c>
      <c r="I343" s="182"/>
      <c r="L343" s="36"/>
      <c r="M343" s="65"/>
      <c r="N343" s="37"/>
      <c r="O343" s="37"/>
      <c r="P343" s="37"/>
      <c r="Q343" s="37"/>
      <c r="R343" s="37"/>
      <c r="S343" s="37"/>
      <c r="T343" s="66"/>
      <c r="AT343" s="19" t="s">
        <v>135</v>
      </c>
      <c r="AU343" s="19" t="s">
        <v>81</v>
      </c>
    </row>
    <row r="344" spans="2:51" s="11" customFormat="1" ht="22.5" customHeight="1">
      <c r="B344" s="185"/>
      <c r="D344" s="183" t="s">
        <v>141</v>
      </c>
      <c r="E344" s="186" t="s">
        <v>3</v>
      </c>
      <c r="F344" s="187" t="s">
        <v>538</v>
      </c>
      <c r="H344" s="188" t="s">
        <v>3</v>
      </c>
      <c r="I344" s="189"/>
      <c r="L344" s="185"/>
      <c r="M344" s="190"/>
      <c r="N344" s="191"/>
      <c r="O344" s="191"/>
      <c r="P344" s="191"/>
      <c r="Q344" s="191"/>
      <c r="R344" s="191"/>
      <c r="S344" s="191"/>
      <c r="T344" s="192"/>
      <c r="AT344" s="188" t="s">
        <v>141</v>
      </c>
      <c r="AU344" s="188" t="s">
        <v>81</v>
      </c>
      <c r="AV344" s="11" t="s">
        <v>21</v>
      </c>
      <c r="AW344" s="11" t="s">
        <v>36</v>
      </c>
      <c r="AX344" s="11" t="s">
        <v>72</v>
      </c>
      <c r="AY344" s="188" t="s">
        <v>126</v>
      </c>
    </row>
    <row r="345" spans="2:51" s="12" customFormat="1" ht="22.5" customHeight="1">
      <c r="B345" s="193"/>
      <c r="D345" s="183" t="s">
        <v>141</v>
      </c>
      <c r="E345" s="201" t="s">
        <v>3</v>
      </c>
      <c r="F345" s="202" t="s">
        <v>539</v>
      </c>
      <c r="H345" s="203">
        <v>2175</v>
      </c>
      <c r="I345" s="197"/>
      <c r="L345" s="193"/>
      <c r="M345" s="198"/>
      <c r="N345" s="199"/>
      <c r="O345" s="199"/>
      <c r="P345" s="199"/>
      <c r="Q345" s="199"/>
      <c r="R345" s="199"/>
      <c r="S345" s="199"/>
      <c r="T345" s="200"/>
      <c r="AT345" s="201" t="s">
        <v>141</v>
      </c>
      <c r="AU345" s="201" t="s">
        <v>81</v>
      </c>
      <c r="AV345" s="12" t="s">
        <v>81</v>
      </c>
      <c r="AW345" s="12" t="s">
        <v>36</v>
      </c>
      <c r="AX345" s="12" t="s">
        <v>72</v>
      </c>
      <c r="AY345" s="201" t="s">
        <v>126</v>
      </c>
    </row>
    <row r="346" spans="2:51" s="11" customFormat="1" ht="22.5" customHeight="1">
      <c r="B346" s="185"/>
      <c r="D346" s="183" t="s">
        <v>141</v>
      </c>
      <c r="E346" s="186" t="s">
        <v>3</v>
      </c>
      <c r="F346" s="187" t="s">
        <v>562</v>
      </c>
      <c r="H346" s="188" t="s">
        <v>3</v>
      </c>
      <c r="I346" s="189"/>
      <c r="L346" s="185"/>
      <c r="M346" s="190"/>
      <c r="N346" s="191"/>
      <c r="O346" s="191"/>
      <c r="P346" s="191"/>
      <c r="Q346" s="191"/>
      <c r="R346" s="191"/>
      <c r="S346" s="191"/>
      <c r="T346" s="192"/>
      <c r="AT346" s="188" t="s">
        <v>141</v>
      </c>
      <c r="AU346" s="188" t="s">
        <v>81</v>
      </c>
      <c r="AV346" s="11" t="s">
        <v>21</v>
      </c>
      <c r="AW346" s="11" t="s">
        <v>36</v>
      </c>
      <c r="AX346" s="11" t="s">
        <v>72</v>
      </c>
      <c r="AY346" s="188" t="s">
        <v>126</v>
      </c>
    </row>
    <row r="347" spans="2:51" s="12" customFormat="1" ht="22.5" customHeight="1">
      <c r="B347" s="193"/>
      <c r="D347" s="183" t="s">
        <v>141</v>
      </c>
      <c r="E347" s="201" t="s">
        <v>3</v>
      </c>
      <c r="F347" s="202" t="s">
        <v>527</v>
      </c>
      <c r="H347" s="203">
        <v>656</v>
      </c>
      <c r="I347" s="197"/>
      <c r="L347" s="193"/>
      <c r="M347" s="198"/>
      <c r="N347" s="199"/>
      <c r="O347" s="199"/>
      <c r="P347" s="199"/>
      <c r="Q347" s="199"/>
      <c r="R347" s="199"/>
      <c r="S347" s="199"/>
      <c r="T347" s="200"/>
      <c r="AT347" s="201" t="s">
        <v>141</v>
      </c>
      <c r="AU347" s="201" t="s">
        <v>81</v>
      </c>
      <c r="AV347" s="12" t="s">
        <v>81</v>
      </c>
      <c r="AW347" s="12" t="s">
        <v>36</v>
      </c>
      <c r="AX347" s="12" t="s">
        <v>72</v>
      </c>
      <c r="AY347" s="201" t="s">
        <v>126</v>
      </c>
    </row>
    <row r="348" spans="2:51" s="13" customFormat="1" ht="22.5" customHeight="1">
      <c r="B348" s="204"/>
      <c r="D348" s="180" t="s">
        <v>141</v>
      </c>
      <c r="E348" s="205" t="s">
        <v>3</v>
      </c>
      <c r="F348" s="206" t="s">
        <v>154</v>
      </c>
      <c r="H348" s="207">
        <v>2831</v>
      </c>
      <c r="I348" s="208"/>
      <c r="L348" s="204"/>
      <c r="M348" s="209"/>
      <c r="N348" s="210"/>
      <c r="O348" s="210"/>
      <c r="P348" s="210"/>
      <c r="Q348" s="210"/>
      <c r="R348" s="210"/>
      <c r="S348" s="210"/>
      <c r="T348" s="211"/>
      <c r="AT348" s="212" t="s">
        <v>141</v>
      </c>
      <c r="AU348" s="212" t="s">
        <v>81</v>
      </c>
      <c r="AV348" s="13" t="s">
        <v>133</v>
      </c>
      <c r="AW348" s="13" t="s">
        <v>36</v>
      </c>
      <c r="AX348" s="13" t="s">
        <v>21</v>
      </c>
      <c r="AY348" s="212" t="s">
        <v>126</v>
      </c>
    </row>
    <row r="349" spans="2:65" s="1" customFormat="1" ht="31.5" customHeight="1">
      <c r="B349" s="167"/>
      <c r="C349" s="168" t="s">
        <v>563</v>
      </c>
      <c r="D349" s="168" t="s">
        <v>128</v>
      </c>
      <c r="E349" s="169" t="s">
        <v>564</v>
      </c>
      <c r="F349" s="170" t="s">
        <v>565</v>
      </c>
      <c r="G349" s="171" t="s">
        <v>208</v>
      </c>
      <c r="H349" s="172">
        <v>102</v>
      </c>
      <c r="I349" s="173"/>
      <c r="J349" s="174">
        <f>ROUND(I349*H349,2)</f>
        <v>0</v>
      </c>
      <c r="K349" s="170" t="s">
        <v>132</v>
      </c>
      <c r="L349" s="36"/>
      <c r="M349" s="175" t="s">
        <v>3</v>
      </c>
      <c r="N349" s="176" t="s">
        <v>43</v>
      </c>
      <c r="O349" s="37"/>
      <c r="P349" s="177">
        <f>O349*H349</f>
        <v>0</v>
      </c>
      <c r="Q349" s="177">
        <v>0</v>
      </c>
      <c r="R349" s="177">
        <f>Q349*H349</f>
        <v>0</v>
      </c>
      <c r="S349" s="177">
        <v>0</v>
      </c>
      <c r="T349" s="178">
        <f>S349*H349</f>
        <v>0</v>
      </c>
      <c r="AR349" s="19" t="s">
        <v>133</v>
      </c>
      <c r="AT349" s="19" t="s">
        <v>128</v>
      </c>
      <c r="AU349" s="19" t="s">
        <v>81</v>
      </c>
      <c r="AY349" s="19" t="s">
        <v>126</v>
      </c>
      <c r="BE349" s="179">
        <f>IF(N349="základní",J349,0)</f>
        <v>0</v>
      </c>
      <c r="BF349" s="179">
        <f>IF(N349="snížená",J349,0)</f>
        <v>0</v>
      </c>
      <c r="BG349" s="179">
        <f>IF(N349="zákl. přenesená",J349,0)</f>
        <v>0</v>
      </c>
      <c r="BH349" s="179">
        <f>IF(N349="sníž. přenesená",J349,0)</f>
        <v>0</v>
      </c>
      <c r="BI349" s="179">
        <f>IF(N349="nulová",J349,0)</f>
        <v>0</v>
      </c>
      <c r="BJ349" s="19" t="s">
        <v>21</v>
      </c>
      <c r="BK349" s="179">
        <f>ROUND(I349*H349,2)</f>
        <v>0</v>
      </c>
      <c r="BL349" s="19" t="s">
        <v>133</v>
      </c>
      <c r="BM349" s="19" t="s">
        <v>566</v>
      </c>
    </row>
    <row r="350" spans="2:47" s="1" customFormat="1" ht="22.5" customHeight="1">
      <c r="B350" s="36"/>
      <c r="D350" s="183" t="s">
        <v>135</v>
      </c>
      <c r="F350" s="184" t="s">
        <v>567</v>
      </c>
      <c r="I350" s="182"/>
      <c r="L350" s="36"/>
      <c r="M350" s="65"/>
      <c r="N350" s="37"/>
      <c r="O350" s="37"/>
      <c r="P350" s="37"/>
      <c r="Q350" s="37"/>
      <c r="R350" s="37"/>
      <c r="S350" s="37"/>
      <c r="T350" s="66"/>
      <c r="AT350" s="19" t="s">
        <v>135</v>
      </c>
      <c r="AU350" s="19" t="s">
        <v>81</v>
      </c>
    </row>
    <row r="351" spans="2:51" s="11" customFormat="1" ht="22.5" customHeight="1">
      <c r="B351" s="185"/>
      <c r="D351" s="183" t="s">
        <v>141</v>
      </c>
      <c r="E351" s="186" t="s">
        <v>3</v>
      </c>
      <c r="F351" s="187" t="s">
        <v>142</v>
      </c>
      <c r="H351" s="188" t="s">
        <v>3</v>
      </c>
      <c r="I351" s="189"/>
      <c r="L351" s="185"/>
      <c r="M351" s="190"/>
      <c r="N351" s="191"/>
      <c r="O351" s="191"/>
      <c r="P351" s="191"/>
      <c r="Q351" s="191"/>
      <c r="R351" s="191"/>
      <c r="S351" s="191"/>
      <c r="T351" s="192"/>
      <c r="AT351" s="188" t="s">
        <v>141</v>
      </c>
      <c r="AU351" s="188" t="s">
        <v>81</v>
      </c>
      <c r="AV351" s="11" t="s">
        <v>21</v>
      </c>
      <c r="AW351" s="11" t="s">
        <v>36</v>
      </c>
      <c r="AX351" s="11" t="s">
        <v>72</v>
      </c>
      <c r="AY351" s="188" t="s">
        <v>126</v>
      </c>
    </row>
    <row r="352" spans="2:51" s="11" customFormat="1" ht="22.5" customHeight="1">
      <c r="B352" s="185"/>
      <c r="D352" s="183" t="s">
        <v>141</v>
      </c>
      <c r="E352" s="186" t="s">
        <v>3</v>
      </c>
      <c r="F352" s="187" t="s">
        <v>549</v>
      </c>
      <c r="H352" s="188" t="s">
        <v>3</v>
      </c>
      <c r="I352" s="189"/>
      <c r="L352" s="185"/>
      <c r="M352" s="190"/>
      <c r="N352" s="191"/>
      <c r="O352" s="191"/>
      <c r="P352" s="191"/>
      <c r="Q352" s="191"/>
      <c r="R352" s="191"/>
      <c r="S352" s="191"/>
      <c r="T352" s="192"/>
      <c r="AT352" s="188" t="s">
        <v>141</v>
      </c>
      <c r="AU352" s="188" t="s">
        <v>81</v>
      </c>
      <c r="AV352" s="11" t="s">
        <v>21</v>
      </c>
      <c r="AW352" s="11" t="s">
        <v>36</v>
      </c>
      <c r="AX352" s="11" t="s">
        <v>72</v>
      </c>
      <c r="AY352" s="188" t="s">
        <v>126</v>
      </c>
    </row>
    <row r="353" spans="2:51" s="12" customFormat="1" ht="22.5" customHeight="1">
      <c r="B353" s="193"/>
      <c r="D353" s="180" t="s">
        <v>141</v>
      </c>
      <c r="E353" s="194" t="s">
        <v>3</v>
      </c>
      <c r="F353" s="195" t="s">
        <v>550</v>
      </c>
      <c r="H353" s="196">
        <v>102</v>
      </c>
      <c r="I353" s="197"/>
      <c r="L353" s="193"/>
      <c r="M353" s="198"/>
      <c r="N353" s="199"/>
      <c r="O353" s="199"/>
      <c r="P353" s="199"/>
      <c r="Q353" s="199"/>
      <c r="R353" s="199"/>
      <c r="S353" s="199"/>
      <c r="T353" s="200"/>
      <c r="AT353" s="201" t="s">
        <v>141</v>
      </c>
      <c r="AU353" s="201" t="s">
        <v>81</v>
      </c>
      <c r="AV353" s="12" t="s">
        <v>81</v>
      </c>
      <c r="AW353" s="12" t="s">
        <v>36</v>
      </c>
      <c r="AX353" s="12" t="s">
        <v>21</v>
      </c>
      <c r="AY353" s="201" t="s">
        <v>126</v>
      </c>
    </row>
    <row r="354" spans="2:65" s="1" customFormat="1" ht="31.5" customHeight="1">
      <c r="B354" s="167"/>
      <c r="C354" s="168" t="s">
        <v>568</v>
      </c>
      <c r="D354" s="168" t="s">
        <v>128</v>
      </c>
      <c r="E354" s="169" t="s">
        <v>569</v>
      </c>
      <c r="F354" s="170" t="s">
        <v>570</v>
      </c>
      <c r="G354" s="171" t="s">
        <v>208</v>
      </c>
      <c r="H354" s="172">
        <v>280</v>
      </c>
      <c r="I354" s="173"/>
      <c r="J354" s="174">
        <f>ROUND(I354*H354,2)</f>
        <v>0</v>
      </c>
      <c r="K354" s="170" t="s">
        <v>132</v>
      </c>
      <c r="L354" s="36"/>
      <c r="M354" s="175" t="s">
        <v>3</v>
      </c>
      <c r="N354" s="176" t="s">
        <v>43</v>
      </c>
      <c r="O354" s="37"/>
      <c r="P354" s="177">
        <f>O354*H354</f>
        <v>0</v>
      </c>
      <c r="Q354" s="177">
        <v>0</v>
      </c>
      <c r="R354" s="177">
        <f>Q354*H354</f>
        <v>0</v>
      </c>
      <c r="S354" s="177">
        <v>0</v>
      </c>
      <c r="T354" s="178">
        <f>S354*H354</f>
        <v>0</v>
      </c>
      <c r="AR354" s="19" t="s">
        <v>133</v>
      </c>
      <c r="AT354" s="19" t="s">
        <v>128</v>
      </c>
      <c r="AU354" s="19" t="s">
        <v>81</v>
      </c>
      <c r="AY354" s="19" t="s">
        <v>126</v>
      </c>
      <c r="BE354" s="179">
        <f>IF(N354="základní",J354,0)</f>
        <v>0</v>
      </c>
      <c r="BF354" s="179">
        <f>IF(N354="snížená",J354,0)</f>
        <v>0</v>
      </c>
      <c r="BG354" s="179">
        <f>IF(N354="zákl. přenesená",J354,0)</f>
        <v>0</v>
      </c>
      <c r="BH354" s="179">
        <f>IF(N354="sníž. přenesená",J354,0)</f>
        <v>0</v>
      </c>
      <c r="BI354" s="179">
        <f>IF(N354="nulová",J354,0)</f>
        <v>0</v>
      </c>
      <c r="BJ354" s="19" t="s">
        <v>21</v>
      </c>
      <c r="BK354" s="179">
        <f>ROUND(I354*H354,2)</f>
        <v>0</v>
      </c>
      <c r="BL354" s="19" t="s">
        <v>133</v>
      </c>
      <c r="BM354" s="19" t="s">
        <v>571</v>
      </c>
    </row>
    <row r="355" spans="2:47" s="1" customFormat="1" ht="22.5" customHeight="1">
      <c r="B355" s="36"/>
      <c r="D355" s="180" t="s">
        <v>135</v>
      </c>
      <c r="F355" s="181" t="s">
        <v>572</v>
      </c>
      <c r="I355" s="182"/>
      <c r="L355" s="36"/>
      <c r="M355" s="65"/>
      <c r="N355" s="37"/>
      <c r="O355" s="37"/>
      <c r="P355" s="37"/>
      <c r="Q355" s="37"/>
      <c r="R355" s="37"/>
      <c r="S355" s="37"/>
      <c r="T355" s="66"/>
      <c r="AT355" s="19" t="s">
        <v>135</v>
      </c>
      <c r="AU355" s="19" t="s">
        <v>81</v>
      </c>
    </row>
    <row r="356" spans="2:65" s="1" customFormat="1" ht="31.5" customHeight="1">
      <c r="B356" s="167"/>
      <c r="C356" s="168" t="s">
        <v>573</v>
      </c>
      <c r="D356" s="168" t="s">
        <v>128</v>
      </c>
      <c r="E356" s="169" t="s">
        <v>574</v>
      </c>
      <c r="F356" s="170" t="s">
        <v>575</v>
      </c>
      <c r="G356" s="171" t="s">
        <v>208</v>
      </c>
      <c r="H356" s="172">
        <v>4</v>
      </c>
      <c r="I356" s="173"/>
      <c r="J356" s="174">
        <f>ROUND(I356*H356,2)</f>
        <v>0</v>
      </c>
      <c r="K356" s="170" t="s">
        <v>132</v>
      </c>
      <c r="L356" s="36"/>
      <c r="M356" s="175" t="s">
        <v>3</v>
      </c>
      <c r="N356" s="176" t="s">
        <v>43</v>
      </c>
      <c r="O356" s="37"/>
      <c r="P356" s="177">
        <f>O356*H356</f>
        <v>0</v>
      </c>
      <c r="Q356" s="177">
        <v>0</v>
      </c>
      <c r="R356" s="177">
        <f>Q356*H356</f>
        <v>0</v>
      </c>
      <c r="S356" s="177">
        <v>0</v>
      </c>
      <c r="T356" s="178">
        <f>S356*H356</f>
        <v>0</v>
      </c>
      <c r="AR356" s="19" t="s">
        <v>133</v>
      </c>
      <c r="AT356" s="19" t="s">
        <v>128</v>
      </c>
      <c r="AU356" s="19" t="s">
        <v>81</v>
      </c>
      <c r="AY356" s="19" t="s">
        <v>126</v>
      </c>
      <c r="BE356" s="179">
        <f>IF(N356="základní",J356,0)</f>
        <v>0</v>
      </c>
      <c r="BF356" s="179">
        <f>IF(N356="snížená",J356,0)</f>
        <v>0</v>
      </c>
      <c r="BG356" s="179">
        <f>IF(N356="zákl. přenesená",J356,0)</f>
        <v>0</v>
      </c>
      <c r="BH356" s="179">
        <f>IF(N356="sníž. přenesená",J356,0)</f>
        <v>0</v>
      </c>
      <c r="BI356" s="179">
        <f>IF(N356="nulová",J356,0)</f>
        <v>0</v>
      </c>
      <c r="BJ356" s="19" t="s">
        <v>21</v>
      </c>
      <c r="BK356" s="179">
        <f>ROUND(I356*H356,2)</f>
        <v>0</v>
      </c>
      <c r="BL356" s="19" t="s">
        <v>133</v>
      </c>
      <c r="BM356" s="19" t="s">
        <v>576</v>
      </c>
    </row>
    <row r="357" spans="2:47" s="1" customFormat="1" ht="22.5" customHeight="1">
      <c r="B357" s="36"/>
      <c r="D357" s="183" t="s">
        <v>135</v>
      </c>
      <c r="F357" s="184" t="s">
        <v>577</v>
      </c>
      <c r="I357" s="182"/>
      <c r="L357" s="36"/>
      <c r="M357" s="245"/>
      <c r="N357" s="246"/>
      <c r="O357" s="246"/>
      <c r="P357" s="246"/>
      <c r="Q357" s="246"/>
      <c r="R357" s="246"/>
      <c r="S357" s="246"/>
      <c r="T357" s="247"/>
      <c r="AT357" s="19" t="s">
        <v>135</v>
      </c>
      <c r="AU357" s="19" t="s">
        <v>81</v>
      </c>
    </row>
    <row r="358" spans="2:12" s="1" customFormat="1" ht="6.95" customHeight="1">
      <c r="B358" s="51"/>
      <c r="C358" s="52"/>
      <c r="D358" s="52"/>
      <c r="E358" s="52"/>
      <c r="F358" s="52"/>
      <c r="G358" s="52"/>
      <c r="H358" s="52"/>
      <c r="I358" s="120"/>
      <c r="J358" s="52"/>
      <c r="K358" s="52"/>
      <c r="L358" s="36"/>
    </row>
    <row r="359" ht="13.5">
      <c r="AT359" s="248"/>
    </row>
  </sheetData>
  <autoFilter ref="C86:K86"/>
  <mergeCells count="9">
    <mergeCell ref="E79:H79"/>
    <mergeCell ref="G1:H1"/>
    <mergeCell ref="L2:V2"/>
    <mergeCell ref="E7:H7"/>
    <mergeCell ref="E9:H9"/>
    <mergeCell ref="E24:H24"/>
    <mergeCell ref="E45:H45"/>
    <mergeCell ref="E47:H47"/>
    <mergeCell ref="E77:H77"/>
  </mergeCells>
  <hyperlinks>
    <hyperlink ref="F1:G1" location="C2" tooltip="Krycí list soupisu" display="1) Krycí list soupisu"/>
    <hyperlink ref="G1:H1" location="C54" tooltip="Rekapitulace" display="2) Rekapitulace"/>
    <hyperlink ref="J1" location="C86" tooltip="Soupis prací" display="3) Soupis prací"/>
    <hyperlink ref="L1:V1" location="'Rekapitulace zakázky'!C2" tooltip="Rekapitulace zakázky" display="Rekapitulace zakázk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9"/>
  <sheetViews>
    <sheetView showGridLines="0" tabSelected="1" workbookViewId="0" topLeftCell="A1">
      <pane ySplit="1" topLeftCell="A89" activePane="bottomLeft" state="frozen"/>
      <selection pane="bottomLeft" activeCell="G103" sqref="G103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4" customWidth="1"/>
    <col min="10" max="10" width="23.421875" style="0" customWidth="1"/>
    <col min="11" max="11" width="15.421875" style="0" customWidth="1"/>
    <col min="19" max="19" width="8.140625" style="0" customWidth="1"/>
    <col min="20" max="20" width="29.710937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70" ht="21.75" customHeight="1">
      <c r="A1" s="17"/>
      <c r="B1" s="255"/>
      <c r="C1" s="255"/>
      <c r="D1" s="254" t="s">
        <v>1</v>
      </c>
      <c r="E1" s="255"/>
      <c r="F1" s="256" t="s">
        <v>620</v>
      </c>
      <c r="G1" s="377" t="s">
        <v>621</v>
      </c>
      <c r="H1" s="377"/>
      <c r="I1" s="261"/>
      <c r="J1" s="256" t="s">
        <v>622</v>
      </c>
      <c r="K1" s="254" t="s">
        <v>86</v>
      </c>
      <c r="L1" s="256" t="s">
        <v>623</v>
      </c>
      <c r="M1" s="256"/>
      <c r="N1" s="256"/>
      <c r="O1" s="256"/>
      <c r="P1" s="256"/>
      <c r="Q1" s="256"/>
      <c r="R1" s="256"/>
      <c r="S1" s="256"/>
      <c r="T1" s="256"/>
      <c r="U1" s="252"/>
      <c r="V1" s="252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AT2" s="19" t="s">
        <v>85</v>
      </c>
    </row>
    <row r="3" spans="2:46" ht="6.95" customHeight="1">
      <c r="B3" s="20"/>
      <c r="C3" s="21"/>
      <c r="D3" s="21"/>
      <c r="E3" s="21"/>
      <c r="F3" s="21"/>
      <c r="G3" s="21"/>
      <c r="H3" s="21"/>
      <c r="I3" s="95"/>
      <c r="J3" s="21"/>
      <c r="K3" s="22"/>
      <c r="AT3" s="19" t="s">
        <v>81</v>
      </c>
    </row>
    <row r="4" spans="2:46" ht="36.95" customHeight="1">
      <c r="B4" s="23"/>
      <c r="C4" s="24"/>
      <c r="D4" s="25" t="s">
        <v>87</v>
      </c>
      <c r="E4" s="24"/>
      <c r="F4" s="24"/>
      <c r="G4" s="24"/>
      <c r="H4" s="24"/>
      <c r="I4" s="96"/>
      <c r="J4" s="24"/>
      <c r="K4" s="26"/>
      <c r="M4" s="27" t="s">
        <v>11</v>
      </c>
      <c r="AT4" s="19" t="s">
        <v>4</v>
      </c>
    </row>
    <row r="5" spans="2:11" ht="6.95" customHeight="1">
      <c r="B5" s="23"/>
      <c r="C5" s="24"/>
      <c r="D5" s="24"/>
      <c r="E5" s="24"/>
      <c r="F5" s="24"/>
      <c r="G5" s="24"/>
      <c r="H5" s="24"/>
      <c r="I5" s="96"/>
      <c r="J5" s="24"/>
      <c r="K5" s="26"/>
    </row>
    <row r="6" spans="2:11" ht="15">
      <c r="B6" s="23"/>
      <c r="C6" s="24"/>
      <c r="D6" s="32" t="s">
        <v>16</v>
      </c>
      <c r="E6" s="24"/>
      <c r="F6" s="24"/>
      <c r="G6" s="24"/>
      <c r="H6" s="24"/>
      <c r="I6" s="96"/>
      <c r="J6" s="24"/>
      <c r="K6" s="26"/>
    </row>
    <row r="7" spans="2:11" ht="22.5" customHeight="1">
      <c r="B7" s="23"/>
      <c r="C7" s="24"/>
      <c r="D7" s="24"/>
      <c r="E7" s="378" t="str">
        <f>'Rekapitulace zakázky'!K6</f>
        <v>Odstranění staré ekologické zátěže v areálu společnosti ŠROUBY Krupka s.r.o.</v>
      </c>
      <c r="F7" s="370"/>
      <c r="G7" s="370"/>
      <c r="H7" s="370"/>
      <c r="I7" s="96"/>
      <c r="J7" s="24"/>
      <c r="K7" s="26"/>
    </row>
    <row r="8" spans="2:11" s="1" customFormat="1" ht="15">
      <c r="B8" s="36"/>
      <c r="C8" s="37"/>
      <c r="D8" s="32" t="s">
        <v>88</v>
      </c>
      <c r="E8" s="37"/>
      <c r="F8" s="37"/>
      <c r="G8" s="37"/>
      <c r="H8" s="37"/>
      <c r="I8" s="97"/>
      <c r="J8" s="37"/>
      <c r="K8" s="40"/>
    </row>
    <row r="9" spans="2:11" s="1" customFormat="1" ht="36.95" customHeight="1">
      <c r="B9" s="36"/>
      <c r="C9" s="37"/>
      <c r="D9" s="37"/>
      <c r="E9" s="379" t="s">
        <v>578</v>
      </c>
      <c r="F9" s="363"/>
      <c r="G9" s="363"/>
      <c r="H9" s="363"/>
      <c r="I9" s="97"/>
      <c r="J9" s="37"/>
      <c r="K9" s="40"/>
    </row>
    <row r="10" spans="2:11" s="1" customFormat="1" ht="13.5">
      <c r="B10" s="36"/>
      <c r="C10" s="37"/>
      <c r="D10" s="37"/>
      <c r="E10" s="37"/>
      <c r="F10" s="37"/>
      <c r="G10" s="37"/>
      <c r="H10" s="37"/>
      <c r="I10" s="97"/>
      <c r="J10" s="37"/>
      <c r="K10" s="40"/>
    </row>
    <row r="11" spans="2:11" s="1" customFormat="1" ht="14.45" customHeight="1">
      <c r="B11" s="36"/>
      <c r="C11" s="37"/>
      <c r="D11" s="32" t="s">
        <v>19</v>
      </c>
      <c r="E11" s="37"/>
      <c r="F11" s="30" t="s">
        <v>3</v>
      </c>
      <c r="G11" s="37"/>
      <c r="H11" s="37"/>
      <c r="I11" s="98" t="s">
        <v>20</v>
      </c>
      <c r="J11" s="30" t="s">
        <v>3</v>
      </c>
      <c r="K11" s="40"/>
    </row>
    <row r="12" spans="2:11" s="1" customFormat="1" ht="14.45" customHeight="1">
      <c r="B12" s="36"/>
      <c r="C12" s="37"/>
      <c r="D12" s="32" t="s">
        <v>22</v>
      </c>
      <c r="E12" s="37"/>
      <c r="F12" s="30" t="s">
        <v>23</v>
      </c>
      <c r="G12" s="37"/>
      <c r="H12" s="37"/>
      <c r="I12" s="98" t="s">
        <v>24</v>
      </c>
      <c r="J12" s="99" t="str">
        <f>'Rekapitulace zakázky'!AN8</f>
        <v>9.2.2016</v>
      </c>
      <c r="K12" s="40"/>
    </row>
    <row r="13" spans="2:11" s="1" customFormat="1" ht="10.9" customHeight="1">
      <c r="B13" s="36"/>
      <c r="C13" s="37"/>
      <c r="D13" s="37"/>
      <c r="E13" s="37"/>
      <c r="F13" s="37"/>
      <c r="G13" s="37"/>
      <c r="H13" s="37"/>
      <c r="I13" s="97"/>
      <c r="J13" s="37"/>
      <c r="K13" s="40"/>
    </row>
    <row r="14" spans="2:11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98" t="s">
        <v>29</v>
      </c>
      <c r="J14" s="30" t="s">
        <v>3</v>
      </c>
      <c r="K14" s="40"/>
    </row>
    <row r="15" spans="2:11" s="1" customFormat="1" ht="18" customHeight="1">
      <c r="B15" s="36"/>
      <c r="C15" s="37"/>
      <c r="D15" s="37"/>
      <c r="E15" s="30" t="s">
        <v>30</v>
      </c>
      <c r="F15" s="37"/>
      <c r="G15" s="37"/>
      <c r="H15" s="37"/>
      <c r="I15" s="98" t="s">
        <v>31</v>
      </c>
      <c r="J15" s="30" t="s">
        <v>3</v>
      </c>
      <c r="K15" s="40"/>
    </row>
    <row r="16" spans="2:11" s="1" customFormat="1" ht="6.95" customHeight="1">
      <c r="B16" s="36"/>
      <c r="C16" s="37"/>
      <c r="D16" s="37"/>
      <c r="E16" s="37"/>
      <c r="F16" s="37"/>
      <c r="G16" s="37"/>
      <c r="H16" s="37"/>
      <c r="I16" s="97"/>
      <c r="J16" s="37"/>
      <c r="K16" s="40"/>
    </row>
    <row r="17" spans="2:11" s="1" customFormat="1" ht="14.45" customHeight="1">
      <c r="B17" s="36"/>
      <c r="C17" s="37"/>
      <c r="D17" s="32" t="s">
        <v>32</v>
      </c>
      <c r="E17" s="37"/>
      <c r="F17" s="37"/>
      <c r="G17" s="37"/>
      <c r="H17" s="37"/>
      <c r="I17" s="98" t="s">
        <v>29</v>
      </c>
      <c r="J17" s="30" t="str">
        <f>IF('Rekapitulace zakázky'!AN13="Vyplň údaj","",IF('Rekapitulace zakázky'!AN13="","",'Rekapitulace zakázky'!AN13))</f>
        <v/>
      </c>
      <c r="K17" s="40"/>
    </row>
    <row r="18" spans="2:11" s="1" customFormat="1" ht="18" customHeight="1">
      <c r="B18" s="36"/>
      <c r="C18" s="37"/>
      <c r="D18" s="37"/>
      <c r="E18" s="30" t="str">
        <f>IF('Rekapitulace zakázky'!E14="Vyplň údaj","",IF('Rekapitulace zakázky'!E14="","",'Rekapitulace zakázky'!E14))</f>
        <v/>
      </c>
      <c r="F18" s="37"/>
      <c r="G18" s="37"/>
      <c r="H18" s="37"/>
      <c r="I18" s="98" t="s">
        <v>31</v>
      </c>
      <c r="J18" s="30" t="str">
        <f>IF('Rekapitulace zakázky'!AN14="Vyplň údaj","",IF('Rekapitulace zakázky'!AN14="","",'Rekapitulace zakázky'!AN14))</f>
        <v/>
      </c>
      <c r="K18" s="40"/>
    </row>
    <row r="19" spans="2:11" s="1" customFormat="1" ht="6.95" customHeight="1">
      <c r="B19" s="36"/>
      <c r="C19" s="37"/>
      <c r="D19" s="37"/>
      <c r="E19" s="37"/>
      <c r="F19" s="37"/>
      <c r="G19" s="37"/>
      <c r="H19" s="37"/>
      <c r="I19" s="97"/>
      <c r="J19" s="37"/>
      <c r="K19" s="40"/>
    </row>
    <row r="20" spans="2:11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98" t="s">
        <v>29</v>
      </c>
      <c r="J20" s="30" t="s">
        <v>3</v>
      </c>
      <c r="K20" s="40"/>
    </row>
    <row r="21" spans="2:11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98" t="s">
        <v>31</v>
      </c>
      <c r="J21" s="30" t="s">
        <v>3</v>
      </c>
      <c r="K21" s="40"/>
    </row>
    <row r="22" spans="2:11" s="1" customFormat="1" ht="6.95" customHeight="1">
      <c r="B22" s="36"/>
      <c r="C22" s="37"/>
      <c r="D22" s="37"/>
      <c r="E22" s="37"/>
      <c r="F22" s="37"/>
      <c r="G22" s="37"/>
      <c r="H22" s="37"/>
      <c r="I22" s="97"/>
      <c r="J22" s="37"/>
      <c r="K22" s="40"/>
    </row>
    <row r="23" spans="2:11" s="1" customFormat="1" ht="14.45" customHeight="1">
      <c r="B23" s="36"/>
      <c r="C23" s="37"/>
      <c r="D23" s="32" t="s">
        <v>37</v>
      </c>
      <c r="E23" s="37"/>
      <c r="F23" s="37"/>
      <c r="G23" s="37"/>
      <c r="H23" s="37"/>
      <c r="I23" s="97"/>
      <c r="J23" s="37"/>
      <c r="K23" s="40"/>
    </row>
    <row r="24" spans="2:11" s="6" customFormat="1" ht="22.5" customHeight="1">
      <c r="B24" s="102"/>
      <c r="C24" s="103"/>
      <c r="D24" s="103"/>
      <c r="E24" s="373" t="s">
        <v>3</v>
      </c>
      <c r="F24" s="380"/>
      <c r="G24" s="380"/>
      <c r="H24" s="380"/>
      <c r="I24" s="104"/>
      <c r="J24" s="103"/>
      <c r="K24" s="105"/>
    </row>
    <row r="25" spans="2:11" s="1" customFormat="1" ht="6.95" customHeight="1">
      <c r="B25" s="36"/>
      <c r="C25" s="37"/>
      <c r="D25" s="37"/>
      <c r="E25" s="37"/>
      <c r="F25" s="37"/>
      <c r="G25" s="37"/>
      <c r="H25" s="37"/>
      <c r="I25" s="97"/>
      <c r="J25" s="37"/>
      <c r="K25" s="40"/>
    </row>
    <row r="26" spans="2:11" s="1" customFormat="1" ht="6.95" customHeight="1">
      <c r="B26" s="36"/>
      <c r="C26" s="37"/>
      <c r="D26" s="63"/>
      <c r="E26" s="63"/>
      <c r="F26" s="63"/>
      <c r="G26" s="63"/>
      <c r="H26" s="63"/>
      <c r="I26" s="106"/>
      <c r="J26" s="63"/>
      <c r="K26" s="107"/>
    </row>
    <row r="27" spans="2:11" s="1" customFormat="1" ht="25.35" customHeight="1">
      <c r="B27" s="36"/>
      <c r="C27" s="37"/>
      <c r="D27" s="108" t="s">
        <v>38</v>
      </c>
      <c r="E27" s="37"/>
      <c r="F27" s="37"/>
      <c r="G27" s="37"/>
      <c r="H27" s="37"/>
      <c r="I27" s="97"/>
      <c r="J27" s="109">
        <f>ROUND(J81,2)</f>
        <v>0</v>
      </c>
      <c r="K27" s="40"/>
    </row>
    <row r="28" spans="2:11" s="1" customFormat="1" ht="6.95" customHeight="1">
      <c r="B28" s="36"/>
      <c r="C28" s="37"/>
      <c r="D28" s="63"/>
      <c r="E28" s="63"/>
      <c r="F28" s="63"/>
      <c r="G28" s="63"/>
      <c r="H28" s="63"/>
      <c r="I28" s="106"/>
      <c r="J28" s="63"/>
      <c r="K28" s="107"/>
    </row>
    <row r="29" spans="2:11" s="1" customFormat="1" ht="14.45" customHeight="1">
      <c r="B29" s="36"/>
      <c r="C29" s="37"/>
      <c r="D29" s="37"/>
      <c r="E29" s="37"/>
      <c r="F29" s="41" t="s">
        <v>40</v>
      </c>
      <c r="G29" s="37"/>
      <c r="H29" s="37"/>
      <c r="I29" s="110" t="s">
        <v>39</v>
      </c>
      <c r="J29" s="41" t="s">
        <v>41</v>
      </c>
      <c r="K29" s="40"/>
    </row>
    <row r="30" spans="2:11" s="1" customFormat="1" ht="14.45" customHeight="1">
      <c r="B30" s="36"/>
      <c r="C30" s="37"/>
      <c r="D30" s="44" t="s">
        <v>42</v>
      </c>
      <c r="E30" s="44" t="s">
        <v>43</v>
      </c>
      <c r="F30" s="111">
        <f>ROUND(SUM(BE81:BE105),2)</f>
        <v>0</v>
      </c>
      <c r="G30" s="37"/>
      <c r="H30" s="37"/>
      <c r="I30" s="112">
        <v>0.21</v>
      </c>
      <c r="J30" s="111">
        <f>ROUND(ROUND((SUM(BE81:BE105)),2)*I30,2)</f>
        <v>0</v>
      </c>
      <c r="K30" s="40"/>
    </row>
    <row r="31" spans="2:11" s="1" customFormat="1" ht="14.45" customHeight="1">
      <c r="B31" s="36"/>
      <c r="C31" s="37"/>
      <c r="D31" s="37"/>
      <c r="E31" s="44" t="s">
        <v>44</v>
      </c>
      <c r="F31" s="111">
        <f>ROUND(SUM(BF81:BF105),2)</f>
        <v>0</v>
      </c>
      <c r="G31" s="37"/>
      <c r="H31" s="37"/>
      <c r="I31" s="112">
        <v>0.15</v>
      </c>
      <c r="J31" s="111">
        <f>ROUND(ROUND((SUM(BF81:BF105)),2)*I31,2)</f>
        <v>0</v>
      </c>
      <c r="K31" s="40"/>
    </row>
    <row r="32" spans="2:11" s="1" customFormat="1" ht="14.45" customHeight="1" hidden="1">
      <c r="B32" s="36"/>
      <c r="C32" s="37"/>
      <c r="D32" s="37"/>
      <c r="E32" s="44" t="s">
        <v>45</v>
      </c>
      <c r="F32" s="111">
        <f>ROUND(SUM(BG81:BG105),2)</f>
        <v>0</v>
      </c>
      <c r="G32" s="37"/>
      <c r="H32" s="37"/>
      <c r="I32" s="112">
        <v>0.21</v>
      </c>
      <c r="J32" s="111">
        <v>0</v>
      </c>
      <c r="K32" s="40"/>
    </row>
    <row r="33" spans="2:11" s="1" customFormat="1" ht="14.45" customHeight="1" hidden="1">
      <c r="B33" s="36"/>
      <c r="C33" s="37"/>
      <c r="D33" s="37"/>
      <c r="E33" s="44" t="s">
        <v>46</v>
      </c>
      <c r="F33" s="111">
        <f>ROUND(SUM(BH81:BH105),2)</f>
        <v>0</v>
      </c>
      <c r="G33" s="37"/>
      <c r="H33" s="37"/>
      <c r="I33" s="112">
        <v>0.15</v>
      </c>
      <c r="J33" s="111">
        <v>0</v>
      </c>
      <c r="K33" s="40"/>
    </row>
    <row r="34" spans="2:11" s="1" customFormat="1" ht="14.45" customHeight="1" hidden="1">
      <c r="B34" s="36"/>
      <c r="C34" s="37"/>
      <c r="D34" s="37"/>
      <c r="E34" s="44" t="s">
        <v>47</v>
      </c>
      <c r="F34" s="111">
        <f>ROUND(SUM(BI81:BI105),2)</f>
        <v>0</v>
      </c>
      <c r="G34" s="37"/>
      <c r="H34" s="37"/>
      <c r="I34" s="112">
        <v>0</v>
      </c>
      <c r="J34" s="111">
        <v>0</v>
      </c>
      <c r="K34" s="40"/>
    </row>
    <row r="35" spans="2:11" s="1" customFormat="1" ht="6.95" customHeight="1">
      <c r="B35" s="36"/>
      <c r="C35" s="37"/>
      <c r="D35" s="37"/>
      <c r="E35" s="37"/>
      <c r="F35" s="37"/>
      <c r="G35" s="37"/>
      <c r="H35" s="37"/>
      <c r="I35" s="97"/>
      <c r="J35" s="37"/>
      <c r="K35" s="40"/>
    </row>
    <row r="36" spans="2:11" s="1" customFormat="1" ht="25.35" customHeight="1">
      <c r="B36" s="36"/>
      <c r="C36" s="113"/>
      <c r="D36" s="114" t="s">
        <v>48</v>
      </c>
      <c r="E36" s="67"/>
      <c r="F36" s="67"/>
      <c r="G36" s="115" t="s">
        <v>49</v>
      </c>
      <c r="H36" s="116" t="s">
        <v>50</v>
      </c>
      <c r="I36" s="117"/>
      <c r="J36" s="118">
        <f>SUM(J27:J34)</f>
        <v>0</v>
      </c>
      <c r="K36" s="119"/>
    </row>
    <row r="37" spans="2:11" s="1" customFormat="1" ht="14.45" customHeight="1">
      <c r="B37" s="51"/>
      <c r="C37" s="52"/>
      <c r="D37" s="52"/>
      <c r="E37" s="52"/>
      <c r="F37" s="52"/>
      <c r="G37" s="52"/>
      <c r="H37" s="52"/>
      <c r="I37" s="120"/>
      <c r="J37" s="52"/>
      <c r="K37" s="53"/>
    </row>
    <row r="41" spans="2:11" s="1" customFormat="1" ht="6.95" customHeight="1">
      <c r="B41" s="54"/>
      <c r="C41" s="55"/>
      <c r="D41" s="55"/>
      <c r="E41" s="55"/>
      <c r="F41" s="55"/>
      <c r="G41" s="55"/>
      <c r="H41" s="55"/>
      <c r="I41" s="121"/>
      <c r="J41" s="55"/>
      <c r="K41" s="122"/>
    </row>
    <row r="42" spans="2:11" s="1" customFormat="1" ht="36.95" customHeight="1">
      <c r="B42" s="36"/>
      <c r="C42" s="25" t="s">
        <v>94</v>
      </c>
      <c r="D42" s="37"/>
      <c r="E42" s="37"/>
      <c r="F42" s="37"/>
      <c r="G42" s="37"/>
      <c r="H42" s="37"/>
      <c r="I42" s="97"/>
      <c r="J42" s="37"/>
      <c r="K42" s="40"/>
    </row>
    <row r="43" spans="2:11" s="1" customFormat="1" ht="6.95" customHeight="1">
      <c r="B43" s="36"/>
      <c r="C43" s="37"/>
      <c r="D43" s="37"/>
      <c r="E43" s="37"/>
      <c r="F43" s="37"/>
      <c r="G43" s="37"/>
      <c r="H43" s="37"/>
      <c r="I43" s="97"/>
      <c r="J43" s="37"/>
      <c r="K43" s="40"/>
    </row>
    <row r="44" spans="2:11" s="1" customFormat="1" ht="14.45" customHeight="1">
      <c r="B44" s="36"/>
      <c r="C44" s="32" t="s">
        <v>16</v>
      </c>
      <c r="D44" s="37"/>
      <c r="E44" s="37"/>
      <c r="F44" s="37"/>
      <c r="G44" s="37"/>
      <c r="H44" s="37"/>
      <c r="I44" s="97"/>
      <c r="J44" s="37"/>
      <c r="K44" s="40"/>
    </row>
    <row r="45" spans="2:11" s="1" customFormat="1" ht="22.5" customHeight="1">
      <c r="B45" s="36"/>
      <c r="C45" s="37"/>
      <c r="D45" s="37"/>
      <c r="E45" s="378" t="str">
        <f>E7</f>
        <v>Odstranění staré ekologické zátěže v areálu společnosti ŠROUBY Krupka s.r.o.</v>
      </c>
      <c r="F45" s="363"/>
      <c r="G45" s="363"/>
      <c r="H45" s="363"/>
      <c r="I45" s="97"/>
      <c r="J45" s="37"/>
      <c r="K45" s="40"/>
    </row>
    <row r="46" spans="2:11" s="1" customFormat="1" ht="14.45" customHeight="1">
      <c r="B46" s="36"/>
      <c r="C46" s="32" t="s">
        <v>88</v>
      </c>
      <c r="D46" s="37"/>
      <c r="E46" s="37"/>
      <c r="F46" s="37"/>
      <c r="G46" s="37"/>
      <c r="H46" s="37"/>
      <c r="I46" s="97"/>
      <c r="J46" s="37"/>
      <c r="K46" s="40"/>
    </row>
    <row r="47" spans="2:11" s="1" customFormat="1" ht="23.25" customHeight="1">
      <c r="B47" s="36"/>
      <c r="C47" s="37"/>
      <c r="D47" s="37"/>
      <c r="E47" s="379" t="str">
        <f>E9</f>
        <v>VRN - Vedlejší a ostatní náklady</v>
      </c>
      <c r="F47" s="363"/>
      <c r="G47" s="363"/>
      <c r="H47" s="363"/>
      <c r="I47" s="97"/>
      <c r="J47" s="37"/>
      <c r="K47" s="40"/>
    </row>
    <row r="48" spans="2:11" s="1" customFormat="1" ht="6.95" customHeight="1">
      <c r="B48" s="36"/>
      <c r="C48" s="37"/>
      <c r="D48" s="37"/>
      <c r="E48" s="37"/>
      <c r="F48" s="37"/>
      <c r="G48" s="37"/>
      <c r="H48" s="37"/>
      <c r="I48" s="97"/>
      <c r="J48" s="37"/>
      <c r="K48" s="40"/>
    </row>
    <row r="49" spans="2:11" s="1" customFormat="1" ht="18" customHeight="1">
      <c r="B49" s="36"/>
      <c r="C49" s="32" t="s">
        <v>22</v>
      </c>
      <c r="D49" s="37"/>
      <c r="E49" s="37"/>
      <c r="F49" s="30" t="str">
        <f>F12</f>
        <v>Krupka u Teplic</v>
      </c>
      <c r="G49" s="37"/>
      <c r="H49" s="37"/>
      <c r="I49" s="98" t="s">
        <v>24</v>
      </c>
      <c r="J49" s="99" t="str">
        <f>IF(J12="","",J12)</f>
        <v>9.2.2016</v>
      </c>
      <c r="K49" s="40"/>
    </row>
    <row r="50" spans="2:11" s="1" customFormat="1" ht="6.95" customHeight="1">
      <c r="B50" s="36"/>
      <c r="C50" s="37"/>
      <c r="D50" s="37"/>
      <c r="E50" s="37"/>
      <c r="F50" s="37"/>
      <c r="G50" s="37"/>
      <c r="H50" s="37"/>
      <c r="I50" s="97"/>
      <c r="J50" s="37"/>
      <c r="K50" s="40"/>
    </row>
    <row r="51" spans="2:11" s="1" customFormat="1" ht="15">
      <c r="B51" s="36"/>
      <c r="C51" s="32" t="s">
        <v>28</v>
      </c>
      <c r="D51" s="37"/>
      <c r="E51" s="37"/>
      <c r="F51" s="30" t="str">
        <f>E15</f>
        <v xml:space="preserve">Česká republika - Ministerstvo financí </v>
      </c>
      <c r="G51" s="37"/>
      <c r="H51" s="37"/>
      <c r="I51" s="98" t="s">
        <v>34</v>
      </c>
      <c r="J51" s="30" t="str">
        <f>E21</f>
        <v>VODNÍ ZDROJE, a.s. Praha 5</v>
      </c>
      <c r="K51" s="40"/>
    </row>
    <row r="52" spans="2:11" s="1" customFormat="1" ht="14.45" customHeight="1">
      <c r="B52" s="36"/>
      <c r="C52" s="32" t="s">
        <v>32</v>
      </c>
      <c r="D52" s="37"/>
      <c r="E52" s="37"/>
      <c r="F52" s="30" t="str">
        <f>IF(E18="","",E18)</f>
        <v/>
      </c>
      <c r="G52" s="37"/>
      <c r="H52" s="37"/>
      <c r="I52" s="97"/>
      <c r="J52" s="37"/>
      <c r="K52" s="40"/>
    </row>
    <row r="53" spans="2:11" s="1" customFormat="1" ht="10.35" customHeight="1">
      <c r="B53" s="36"/>
      <c r="C53" s="37"/>
      <c r="D53" s="37"/>
      <c r="E53" s="37"/>
      <c r="F53" s="37"/>
      <c r="G53" s="37"/>
      <c r="H53" s="37"/>
      <c r="I53" s="97"/>
      <c r="J53" s="37"/>
      <c r="K53" s="40"/>
    </row>
    <row r="54" spans="2:11" s="1" customFormat="1" ht="29.25" customHeight="1">
      <c r="B54" s="36"/>
      <c r="C54" s="123" t="s">
        <v>95</v>
      </c>
      <c r="D54" s="113"/>
      <c r="E54" s="113"/>
      <c r="F54" s="113"/>
      <c r="G54" s="113"/>
      <c r="H54" s="113"/>
      <c r="I54" s="124"/>
      <c r="J54" s="125" t="s">
        <v>96</v>
      </c>
      <c r="K54" s="126"/>
    </row>
    <row r="55" spans="2:11" s="1" customFormat="1" ht="10.35" customHeight="1">
      <c r="B55" s="36"/>
      <c r="C55" s="37"/>
      <c r="D55" s="37"/>
      <c r="E55" s="37"/>
      <c r="F55" s="37"/>
      <c r="G55" s="37"/>
      <c r="H55" s="37"/>
      <c r="I55" s="97"/>
      <c r="J55" s="37"/>
      <c r="K55" s="40"/>
    </row>
    <row r="56" spans="2:47" s="1" customFormat="1" ht="29.25" customHeight="1">
      <c r="B56" s="36"/>
      <c r="C56" s="127" t="s">
        <v>97</v>
      </c>
      <c r="D56" s="37"/>
      <c r="E56" s="37"/>
      <c r="F56" s="37"/>
      <c r="G56" s="37"/>
      <c r="H56" s="37"/>
      <c r="I56" s="97"/>
      <c r="J56" s="109">
        <f>J81</f>
        <v>0</v>
      </c>
      <c r="K56" s="40"/>
      <c r="AU56" s="19" t="s">
        <v>98</v>
      </c>
    </row>
    <row r="57" spans="2:11" s="7" customFormat="1" ht="24.95" customHeight="1">
      <c r="B57" s="128"/>
      <c r="C57" s="129"/>
      <c r="D57" s="130" t="s">
        <v>579</v>
      </c>
      <c r="E57" s="131"/>
      <c r="F57" s="131"/>
      <c r="G57" s="131"/>
      <c r="H57" s="131"/>
      <c r="I57" s="132"/>
      <c r="J57" s="133">
        <f>J82</f>
        <v>0</v>
      </c>
      <c r="K57" s="134"/>
    </row>
    <row r="58" spans="2:11" s="8" customFormat="1" ht="19.9" customHeight="1">
      <c r="B58" s="135"/>
      <c r="C58" s="136"/>
      <c r="D58" s="137" t="s">
        <v>580</v>
      </c>
      <c r="E58" s="138"/>
      <c r="F58" s="138"/>
      <c r="G58" s="138"/>
      <c r="H58" s="138"/>
      <c r="I58" s="139"/>
      <c r="J58" s="140">
        <f>J83</f>
        <v>0</v>
      </c>
      <c r="K58" s="141"/>
    </row>
    <row r="59" spans="2:11" s="8" customFormat="1" ht="19.9" customHeight="1">
      <c r="B59" s="135"/>
      <c r="C59" s="136"/>
      <c r="D59" s="137" t="s">
        <v>581</v>
      </c>
      <c r="E59" s="138"/>
      <c r="F59" s="138"/>
      <c r="G59" s="138"/>
      <c r="H59" s="138"/>
      <c r="I59" s="139"/>
      <c r="J59" s="140">
        <f>J93</f>
        <v>0</v>
      </c>
      <c r="K59" s="141"/>
    </row>
    <row r="60" spans="2:11" s="8" customFormat="1" ht="19.9" customHeight="1">
      <c r="B60" s="135"/>
      <c r="C60" s="136"/>
      <c r="D60" s="137" t="s">
        <v>582</v>
      </c>
      <c r="E60" s="138"/>
      <c r="F60" s="138"/>
      <c r="G60" s="138"/>
      <c r="H60" s="138"/>
      <c r="I60" s="139"/>
      <c r="J60" s="140">
        <f>J96</f>
        <v>0</v>
      </c>
      <c r="K60" s="141"/>
    </row>
    <row r="61" spans="2:11" s="8" customFormat="1" ht="19.9" customHeight="1">
      <c r="B61" s="135"/>
      <c r="C61" s="136"/>
      <c r="D61" s="137" t="s">
        <v>583</v>
      </c>
      <c r="E61" s="138"/>
      <c r="F61" s="138"/>
      <c r="G61" s="138"/>
      <c r="H61" s="138"/>
      <c r="I61" s="139"/>
      <c r="J61" s="140">
        <f>J101</f>
        <v>0</v>
      </c>
      <c r="K61" s="141"/>
    </row>
    <row r="62" spans="2:11" s="1" customFormat="1" ht="21.75" customHeight="1">
      <c r="B62" s="36"/>
      <c r="C62" s="37"/>
      <c r="D62" s="37"/>
      <c r="E62" s="37"/>
      <c r="F62" s="37"/>
      <c r="G62" s="37"/>
      <c r="H62" s="37"/>
      <c r="I62" s="97"/>
      <c r="J62" s="37"/>
      <c r="K62" s="40"/>
    </row>
    <row r="63" spans="2:11" s="1" customFormat="1" ht="6.95" customHeight="1">
      <c r="B63" s="51"/>
      <c r="C63" s="52"/>
      <c r="D63" s="52"/>
      <c r="E63" s="52"/>
      <c r="F63" s="52"/>
      <c r="G63" s="52"/>
      <c r="H63" s="52"/>
      <c r="I63" s="120"/>
      <c r="J63" s="52"/>
      <c r="K63" s="53"/>
    </row>
    <row r="67" spans="2:12" s="1" customFormat="1" ht="6.95" customHeight="1">
      <c r="B67" s="54"/>
      <c r="C67" s="55"/>
      <c r="D67" s="55"/>
      <c r="E67" s="55"/>
      <c r="F67" s="55"/>
      <c r="G67" s="55"/>
      <c r="H67" s="55"/>
      <c r="I67" s="121"/>
      <c r="J67" s="55"/>
      <c r="K67" s="55"/>
      <c r="L67" s="36"/>
    </row>
    <row r="68" spans="2:12" s="1" customFormat="1" ht="36.95" customHeight="1">
      <c r="B68" s="36"/>
      <c r="C68" s="56" t="s">
        <v>110</v>
      </c>
      <c r="L68" s="36"/>
    </row>
    <row r="69" spans="2:12" s="1" customFormat="1" ht="6.95" customHeight="1">
      <c r="B69" s="36"/>
      <c r="L69" s="36"/>
    </row>
    <row r="70" spans="2:12" s="1" customFormat="1" ht="14.45" customHeight="1">
      <c r="B70" s="36"/>
      <c r="C70" s="58" t="s">
        <v>16</v>
      </c>
      <c r="L70" s="36"/>
    </row>
    <row r="71" spans="2:12" s="1" customFormat="1" ht="22.5" customHeight="1">
      <c r="B71" s="36"/>
      <c r="E71" s="381" t="str">
        <f>E7</f>
        <v>Odstranění staré ekologické zátěže v areálu společnosti ŠROUBY Krupka s.r.o.</v>
      </c>
      <c r="F71" s="358"/>
      <c r="G71" s="358"/>
      <c r="H71" s="358"/>
      <c r="L71" s="36"/>
    </row>
    <row r="72" spans="2:12" s="1" customFormat="1" ht="14.45" customHeight="1">
      <c r="B72" s="36"/>
      <c r="C72" s="58" t="s">
        <v>88</v>
      </c>
      <c r="L72" s="36"/>
    </row>
    <row r="73" spans="2:12" s="1" customFormat="1" ht="23.25" customHeight="1">
      <c r="B73" s="36"/>
      <c r="E73" s="355" t="str">
        <f>E9</f>
        <v>VRN - Vedlejší a ostatní náklady</v>
      </c>
      <c r="F73" s="358"/>
      <c r="G73" s="358"/>
      <c r="H73" s="358"/>
      <c r="L73" s="36"/>
    </row>
    <row r="74" spans="2:12" s="1" customFormat="1" ht="6.95" customHeight="1">
      <c r="B74" s="36"/>
      <c r="L74" s="36"/>
    </row>
    <row r="75" spans="2:12" s="1" customFormat="1" ht="18" customHeight="1">
      <c r="B75" s="36"/>
      <c r="C75" s="58" t="s">
        <v>22</v>
      </c>
      <c r="F75" s="142" t="str">
        <f>F12</f>
        <v>Krupka u Teplic</v>
      </c>
      <c r="I75" s="143" t="s">
        <v>24</v>
      </c>
      <c r="J75" s="62" t="str">
        <f>IF(J12="","",J12)</f>
        <v>9.2.2016</v>
      </c>
      <c r="L75" s="36"/>
    </row>
    <row r="76" spans="2:12" s="1" customFormat="1" ht="6.95" customHeight="1">
      <c r="B76" s="36"/>
      <c r="L76" s="36"/>
    </row>
    <row r="77" spans="2:12" s="1" customFormat="1" ht="15">
      <c r="B77" s="36"/>
      <c r="C77" s="58" t="s">
        <v>28</v>
      </c>
      <c r="F77" s="142" t="str">
        <f>E15</f>
        <v xml:space="preserve">Česká republika - Ministerstvo financí </v>
      </c>
      <c r="I77" s="143" t="s">
        <v>34</v>
      </c>
      <c r="J77" s="142" t="str">
        <f>E21</f>
        <v>VODNÍ ZDROJE, a.s. Praha 5</v>
      </c>
      <c r="L77" s="36"/>
    </row>
    <row r="78" spans="2:12" s="1" customFormat="1" ht="14.45" customHeight="1">
      <c r="B78" s="36"/>
      <c r="C78" s="58" t="s">
        <v>32</v>
      </c>
      <c r="F78" s="142" t="str">
        <f>IF(E18="","",E18)</f>
        <v/>
      </c>
      <c r="L78" s="36"/>
    </row>
    <row r="79" spans="2:12" s="1" customFormat="1" ht="10.35" customHeight="1">
      <c r="B79" s="36"/>
      <c r="L79" s="36"/>
    </row>
    <row r="80" spans="2:20" s="9" customFormat="1" ht="29.25" customHeight="1">
      <c r="B80" s="144"/>
      <c r="C80" s="145" t="s">
        <v>111</v>
      </c>
      <c r="D80" s="146" t="s">
        <v>57</v>
      </c>
      <c r="E80" s="146" t="s">
        <v>53</v>
      </c>
      <c r="F80" s="146" t="s">
        <v>112</v>
      </c>
      <c r="G80" s="146" t="s">
        <v>113</v>
      </c>
      <c r="H80" s="146" t="s">
        <v>114</v>
      </c>
      <c r="I80" s="147" t="s">
        <v>115</v>
      </c>
      <c r="J80" s="146" t="s">
        <v>96</v>
      </c>
      <c r="K80" s="148" t="s">
        <v>116</v>
      </c>
      <c r="L80" s="144"/>
      <c r="M80" s="69" t="s">
        <v>117</v>
      </c>
      <c r="N80" s="70" t="s">
        <v>42</v>
      </c>
      <c r="O80" s="70" t="s">
        <v>118</v>
      </c>
      <c r="P80" s="70" t="s">
        <v>119</v>
      </c>
      <c r="Q80" s="70" t="s">
        <v>120</v>
      </c>
      <c r="R80" s="70" t="s">
        <v>121</v>
      </c>
      <c r="S80" s="70" t="s">
        <v>122</v>
      </c>
      <c r="T80" s="71" t="s">
        <v>123</v>
      </c>
    </row>
    <row r="81" spans="2:63" s="1" customFormat="1" ht="29.25" customHeight="1">
      <c r="B81" s="36"/>
      <c r="C81" s="73" t="s">
        <v>97</v>
      </c>
      <c r="J81" s="149">
        <f>BK81</f>
        <v>0</v>
      </c>
      <c r="L81" s="36"/>
      <c r="M81" s="72"/>
      <c r="N81" s="63"/>
      <c r="O81" s="63"/>
      <c r="P81" s="150">
        <f>P82</f>
        <v>0</v>
      </c>
      <c r="Q81" s="63"/>
      <c r="R81" s="150">
        <f>R82</f>
        <v>0</v>
      </c>
      <c r="S81" s="63"/>
      <c r="T81" s="151">
        <f>T82</f>
        <v>0</v>
      </c>
      <c r="AT81" s="19" t="s">
        <v>71</v>
      </c>
      <c r="AU81" s="19" t="s">
        <v>98</v>
      </c>
      <c r="BK81" s="152">
        <f>BK82</f>
        <v>0</v>
      </c>
    </row>
    <row r="82" spans="2:63" s="10" customFormat="1" ht="37.35" customHeight="1">
      <c r="B82" s="153"/>
      <c r="D82" s="154" t="s">
        <v>71</v>
      </c>
      <c r="E82" s="155" t="s">
        <v>82</v>
      </c>
      <c r="F82" s="155" t="s">
        <v>584</v>
      </c>
      <c r="I82" s="156"/>
      <c r="J82" s="157">
        <f>BK82</f>
        <v>0</v>
      </c>
      <c r="L82" s="153"/>
      <c r="M82" s="158"/>
      <c r="N82" s="159"/>
      <c r="O82" s="159"/>
      <c r="P82" s="160">
        <f>P83+P93+P96+P101</f>
        <v>0</v>
      </c>
      <c r="Q82" s="159"/>
      <c r="R82" s="160">
        <f>R83+R93+R96+R101</f>
        <v>0</v>
      </c>
      <c r="S82" s="159"/>
      <c r="T82" s="161">
        <f>T83+T93+T96+T101</f>
        <v>0</v>
      </c>
      <c r="AR82" s="154" t="s">
        <v>170</v>
      </c>
      <c r="AT82" s="162" t="s">
        <v>71</v>
      </c>
      <c r="AU82" s="162" t="s">
        <v>72</v>
      </c>
      <c r="AY82" s="154" t="s">
        <v>126</v>
      </c>
      <c r="BK82" s="163">
        <f>BK83+BK93+BK96+BK101</f>
        <v>0</v>
      </c>
    </row>
    <row r="83" spans="2:63" s="10" customFormat="1" ht="19.9" customHeight="1">
      <c r="B83" s="153"/>
      <c r="D83" s="164" t="s">
        <v>71</v>
      </c>
      <c r="E83" s="165" t="s">
        <v>585</v>
      </c>
      <c r="F83" s="165" t="s">
        <v>586</v>
      </c>
      <c r="I83" s="156"/>
      <c r="J83" s="166">
        <f>BK83</f>
        <v>0</v>
      </c>
      <c r="L83" s="153"/>
      <c r="M83" s="158"/>
      <c r="N83" s="159"/>
      <c r="O83" s="159"/>
      <c r="P83" s="160">
        <f>SUM(P84:P92)</f>
        <v>0</v>
      </c>
      <c r="Q83" s="159"/>
      <c r="R83" s="160">
        <f>SUM(R84:R92)</f>
        <v>0</v>
      </c>
      <c r="S83" s="159"/>
      <c r="T83" s="161">
        <f>SUM(T84:T92)</f>
        <v>0</v>
      </c>
      <c r="AR83" s="154" t="s">
        <v>170</v>
      </c>
      <c r="AT83" s="162" t="s">
        <v>71</v>
      </c>
      <c r="AU83" s="162" t="s">
        <v>21</v>
      </c>
      <c r="AY83" s="154" t="s">
        <v>126</v>
      </c>
      <c r="BK83" s="163">
        <f>SUM(BK84:BK92)</f>
        <v>0</v>
      </c>
    </row>
    <row r="84" spans="2:65" s="1" customFormat="1" ht="22.5" customHeight="1">
      <c r="B84" s="167"/>
      <c r="C84" s="168" t="s">
        <v>21</v>
      </c>
      <c r="D84" s="168" t="s">
        <v>128</v>
      </c>
      <c r="E84" s="169" t="s">
        <v>587</v>
      </c>
      <c r="F84" s="170" t="s">
        <v>588</v>
      </c>
      <c r="G84" s="171" t="s">
        <v>131</v>
      </c>
      <c r="H84" s="172">
        <v>4050</v>
      </c>
      <c r="I84" s="173"/>
      <c r="J84" s="174">
        <f>ROUND(I84*H84,2)</f>
        <v>0</v>
      </c>
      <c r="K84" s="170" t="s">
        <v>132</v>
      </c>
      <c r="L84" s="36"/>
      <c r="M84" s="175" t="s">
        <v>3</v>
      </c>
      <c r="N84" s="176" t="s">
        <v>43</v>
      </c>
      <c r="O84" s="37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AR84" s="19" t="s">
        <v>589</v>
      </c>
      <c r="AT84" s="19" t="s">
        <v>128</v>
      </c>
      <c r="AU84" s="19" t="s">
        <v>81</v>
      </c>
      <c r="AY84" s="19" t="s">
        <v>126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9" t="s">
        <v>21</v>
      </c>
      <c r="BK84" s="179">
        <f>ROUND(I84*H84,2)</f>
        <v>0</v>
      </c>
      <c r="BL84" s="19" t="s">
        <v>589</v>
      </c>
      <c r="BM84" s="19" t="s">
        <v>590</v>
      </c>
    </row>
    <row r="85" spans="2:47" s="1" customFormat="1" ht="22.5" customHeight="1">
      <c r="B85" s="36"/>
      <c r="D85" s="183" t="s">
        <v>135</v>
      </c>
      <c r="F85" s="184" t="s">
        <v>591</v>
      </c>
      <c r="I85" s="182"/>
      <c r="L85" s="36"/>
      <c r="M85" s="65"/>
      <c r="N85" s="37"/>
      <c r="O85" s="37"/>
      <c r="P85" s="37"/>
      <c r="Q85" s="37"/>
      <c r="R85" s="37"/>
      <c r="S85" s="37"/>
      <c r="T85" s="66"/>
      <c r="AT85" s="19" t="s">
        <v>135</v>
      </c>
      <c r="AU85" s="19" t="s">
        <v>81</v>
      </c>
    </row>
    <row r="86" spans="2:51" s="11" customFormat="1" ht="22.5" customHeight="1">
      <c r="B86" s="185"/>
      <c r="D86" s="183" t="s">
        <v>141</v>
      </c>
      <c r="E86" s="186" t="s">
        <v>3</v>
      </c>
      <c r="F86" s="187" t="s">
        <v>592</v>
      </c>
      <c r="H86" s="188" t="s">
        <v>3</v>
      </c>
      <c r="I86" s="189"/>
      <c r="L86" s="185"/>
      <c r="M86" s="190"/>
      <c r="N86" s="191"/>
      <c r="O86" s="191"/>
      <c r="P86" s="191"/>
      <c r="Q86" s="191"/>
      <c r="R86" s="191"/>
      <c r="S86" s="191"/>
      <c r="T86" s="192"/>
      <c r="AT86" s="188" t="s">
        <v>141</v>
      </c>
      <c r="AU86" s="188" t="s">
        <v>81</v>
      </c>
      <c r="AV86" s="11" t="s">
        <v>21</v>
      </c>
      <c r="AW86" s="11" t="s">
        <v>36</v>
      </c>
      <c r="AX86" s="11" t="s">
        <v>72</v>
      </c>
      <c r="AY86" s="188" t="s">
        <v>126</v>
      </c>
    </row>
    <row r="87" spans="2:51" s="11" customFormat="1" ht="22.5" customHeight="1">
      <c r="B87" s="185"/>
      <c r="D87" s="183" t="s">
        <v>141</v>
      </c>
      <c r="E87" s="186" t="s">
        <v>3</v>
      </c>
      <c r="F87" s="187" t="s">
        <v>161</v>
      </c>
      <c r="H87" s="188" t="s">
        <v>3</v>
      </c>
      <c r="I87" s="189"/>
      <c r="L87" s="185"/>
      <c r="M87" s="190"/>
      <c r="N87" s="191"/>
      <c r="O87" s="191"/>
      <c r="P87" s="191"/>
      <c r="Q87" s="191"/>
      <c r="R87" s="191"/>
      <c r="S87" s="191"/>
      <c r="T87" s="192"/>
      <c r="AT87" s="188" t="s">
        <v>141</v>
      </c>
      <c r="AU87" s="188" t="s">
        <v>81</v>
      </c>
      <c r="AV87" s="11" t="s">
        <v>21</v>
      </c>
      <c r="AW87" s="11" t="s">
        <v>36</v>
      </c>
      <c r="AX87" s="11" t="s">
        <v>72</v>
      </c>
      <c r="AY87" s="188" t="s">
        <v>126</v>
      </c>
    </row>
    <row r="88" spans="2:51" s="12" customFormat="1" ht="22.5" customHeight="1">
      <c r="B88" s="193"/>
      <c r="D88" s="183" t="s">
        <v>141</v>
      </c>
      <c r="E88" s="201" t="s">
        <v>3</v>
      </c>
      <c r="F88" s="202" t="s">
        <v>593</v>
      </c>
      <c r="H88" s="203">
        <v>2250</v>
      </c>
      <c r="I88" s="197"/>
      <c r="L88" s="193"/>
      <c r="M88" s="198"/>
      <c r="N88" s="199"/>
      <c r="O88" s="199"/>
      <c r="P88" s="199"/>
      <c r="Q88" s="199"/>
      <c r="R88" s="199"/>
      <c r="S88" s="199"/>
      <c r="T88" s="200"/>
      <c r="AT88" s="201" t="s">
        <v>141</v>
      </c>
      <c r="AU88" s="201" t="s">
        <v>81</v>
      </c>
      <c r="AV88" s="12" t="s">
        <v>81</v>
      </c>
      <c r="AW88" s="12" t="s">
        <v>36</v>
      </c>
      <c r="AX88" s="12" t="s">
        <v>72</v>
      </c>
      <c r="AY88" s="201" t="s">
        <v>126</v>
      </c>
    </row>
    <row r="89" spans="2:51" s="11" customFormat="1" ht="22.5" customHeight="1">
      <c r="B89" s="185"/>
      <c r="D89" s="183" t="s">
        <v>141</v>
      </c>
      <c r="E89" s="186" t="s">
        <v>3</v>
      </c>
      <c r="F89" s="187" t="s">
        <v>594</v>
      </c>
      <c r="H89" s="188" t="s">
        <v>3</v>
      </c>
      <c r="I89" s="189"/>
      <c r="L89" s="185"/>
      <c r="M89" s="190"/>
      <c r="N89" s="191"/>
      <c r="O89" s="191"/>
      <c r="P89" s="191"/>
      <c r="Q89" s="191"/>
      <c r="R89" s="191"/>
      <c r="S89" s="191"/>
      <c r="T89" s="192"/>
      <c r="AT89" s="188" t="s">
        <v>141</v>
      </c>
      <c r="AU89" s="188" t="s">
        <v>81</v>
      </c>
      <c r="AV89" s="11" t="s">
        <v>21</v>
      </c>
      <c r="AW89" s="11" t="s">
        <v>36</v>
      </c>
      <c r="AX89" s="11" t="s">
        <v>72</v>
      </c>
      <c r="AY89" s="188" t="s">
        <v>126</v>
      </c>
    </row>
    <row r="90" spans="2:51" s="11" customFormat="1" ht="22.5" customHeight="1">
      <c r="B90" s="185"/>
      <c r="D90" s="183" t="s">
        <v>141</v>
      </c>
      <c r="E90" s="186" t="s">
        <v>3</v>
      </c>
      <c r="F90" s="187" t="s">
        <v>166</v>
      </c>
      <c r="H90" s="188" t="s">
        <v>3</v>
      </c>
      <c r="I90" s="189"/>
      <c r="L90" s="185"/>
      <c r="M90" s="190"/>
      <c r="N90" s="191"/>
      <c r="O90" s="191"/>
      <c r="P90" s="191"/>
      <c r="Q90" s="191"/>
      <c r="R90" s="191"/>
      <c r="S90" s="191"/>
      <c r="T90" s="192"/>
      <c r="AT90" s="188" t="s">
        <v>141</v>
      </c>
      <c r="AU90" s="188" t="s">
        <v>81</v>
      </c>
      <c r="AV90" s="11" t="s">
        <v>21</v>
      </c>
      <c r="AW90" s="11" t="s">
        <v>36</v>
      </c>
      <c r="AX90" s="11" t="s">
        <v>72</v>
      </c>
      <c r="AY90" s="188" t="s">
        <v>126</v>
      </c>
    </row>
    <row r="91" spans="2:51" s="12" customFormat="1" ht="22.5" customHeight="1">
      <c r="B91" s="193"/>
      <c r="D91" s="183" t="s">
        <v>141</v>
      </c>
      <c r="E91" s="201" t="s">
        <v>3</v>
      </c>
      <c r="F91" s="202" t="s">
        <v>153</v>
      </c>
      <c r="H91" s="203">
        <v>1800</v>
      </c>
      <c r="I91" s="197"/>
      <c r="L91" s="193"/>
      <c r="M91" s="198"/>
      <c r="N91" s="199"/>
      <c r="O91" s="199"/>
      <c r="P91" s="199"/>
      <c r="Q91" s="199"/>
      <c r="R91" s="199"/>
      <c r="S91" s="199"/>
      <c r="T91" s="200"/>
      <c r="AT91" s="201" t="s">
        <v>141</v>
      </c>
      <c r="AU91" s="201" t="s">
        <v>81</v>
      </c>
      <c r="AV91" s="12" t="s">
        <v>81</v>
      </c>
      <c r="AW91" s="12" t="s">
        <v>36</v>
      </c>
      <c r="AX91" s="12" t="s">
        <v>72</v>
      </c>
      <c r="AY91" s="201" t="s">
        <v>126</v>
      </c>
    </row>
    <row r="92" spans="2:51" s="13" customFormat="1" ht="22.5" customHeight="1">
      <c r="B92" s="204"/>
      <c r="D92" s="183" t="s">
        <v>141</v>
      </c>
      <c r="E92" s="242" t="s">
        <v>3</v>
      </c>
      <c r="F92" s="243" t="s">
        <v>154</v>
      </c>
      <c r="H92" s="244">
        <v>4050</v>
      </c>
      <c r="I92" s="208"/>
      <c r="L92" s="204"/>
      <c r="M92" s="209"/>
      <c r="N92" s="210"/>
      <c r="O92" s="210"/>
      <c r="P92" s="210"/>
      <c r="Q92" s="210"/>
      <c r="R92" s="210"/>
      <c r="S92" s="210"/>
      <c r="T92" s="211"/>
      <c r="AT92" s="212" t="s">
        <v>141</v>
      </c>
      <c r="AU92" s="212" t="s">
        <v>81</v>
      </c>
      <c r="AV92" s="13" t="s">
        <v>133</v>
      </c>
      <c r="AW92" s="13" t="s">
        <v>36</v>
      </c>
      <c r="AX92" s="13" t="s">
        <v>21</v>
      </c>
      <c r="AY92" s="212" t="s">
        <v>126</v>
      </c>
    </row>
    <row r="93" spans="2:63" s="10" customFormat="1" ht="29.85" customHeight="1">
      <c r="B93" s="153"/>
      <c r="D93" s="164" t="s">
        <v>71</v>
      </c>
      <c r="E93" s="165" t="s">
        <v>595</v>
      </c>
      <c r="F93" s="165" t="s">
        <v>596</v>
      </c>
      <c r="I93" s="156"/>
      <c r="J93" s="166">
        <f>BK93</f>
        <v>0</v>
      </c>
      <c r="L93" s="153"/>
      <c r="M93" s="158"/>
      <c r="N93" s="159"/>
      <c r="O93" s="159"/>
      <c r="P93" s="160">
        <f>SUM(P94:P95)</f>
        <v>0</v>
      </c>
      <c r="Q93" s="159"/>
      <c r="R93" s="160">
        <f>SUM(R94:R95)</f>
        <v>0</v>
      </c>
      <c r="S93" s="159"/>
      <c r="T93" s="161">
        <f>SUM(T94:T95)</f>
        <v>0</v>
      </c>
      <c r="AR93" s="154" t="s">
        <v>170</v>
      </c>
      <c r="AT93" s="162" t="s">
        <v>71</v>
      </c>
      <c r="AU93" s="162" t="s">
        <v>21</v>
      </c>
      <c r="AY93" s="154" t="s">
        <v>126</v>
      </c>
      <c r="BK93" s="163">
        <f>SUM(BK94:BK95)</f>
        <v>0</v>
      </c>
    </row>
    <row r="94" spans="2:65" s="1" customFormat="1" ht="22.5" customHeight="1">
      <c r="B94" s="167"/>
      <c r="C94" s="168" t="s">
        <v>81</v>
      </c>
      <c r="D94" s="168" t="s">
        <v>128</v>
      </c>
      <c r="E94" s="169" t="s">
        <v>597</v>
      </c>
      <c r="F94" s="170" t="s">
        <v>598</v>
      </c>
      <c r="G94" s="171" t="s">
        <v>798</v>
      </c>
      <c r="H94" s="172">
        <v>1</v>
      </c>
      <c r="I94" s="173"/>
      <c r="J94" s="174">
        <f>ROUND(I94*H94,2)</f>
        <v>0</v>
      </c>
      <c r="K94" s="170" t="s">
        <v>132</v>
      </c>
      <c r="L94" s="36"/>
      <c r="M94" s="175" t="s">
        <v>3</v>
      </c>
      <c r="N94" s="176" t="s">
        <v>43</v>
      </c>
      <c r="O94" s="37"/>
      <c r="P94" s="177">
        <f>O94*H94</f>
        <v>0</v>
      </c>
      <c r="Q94" s="177">
        <v>0</v>
      </c>
      <c r="R94" s="177">
        <f>Q94*H94</f>
        <v>0</v>
      </c>
      <c r="S94" s="177">
        <v>0</v>
      </c>
      <c r="T94" s="178">
        <f>S94*H94</f>
        <v>0</v>
      </c>
      <c r="AR94" s="19" t="s">
        <v>589</v>
      </c>
      <c r="AT94" s="19" t="s">
        <v>128</v>
      </c>
      <c r="AU94" s="19" t="s">
        <v>81</v>
      </c>
      <c r="AY94" s="19" t="s">
        <v>126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9" t="s">
        <v>21</v>
      </c>
      <c r="BK94" s="179">
        <f>ROUND(I94*H94,2)</f>
        <v>0</v>
      </c>
      <c r="BL94" s="19" t="s">
        <v>589</v>
      </c>
      <c r="BM94" s="19" t="s">
        <v>599</v>
      </c>
    </row>
    <row r="95" spans="2:47" s="1" customFormat="1" ht="22.5" customHeight="1">
      <c r="B95" s="36"/>
      <c r="D95" s="183" t="s">
        <v>135</v>
      </c>
      <c r="F95" s="184" t="s">
        <v>600</v>
      </c>
      <c r="I95" s="182"/>
      <c r="L95" s="36"/>
      <c r="M95" s="65"/>
      <c r="N95" s="37"/>
      <c r="O95" s="37"/>
      <c r="P95" s="37"/>
      <c r="Q95" s="37"/>
      <c r="R95" s="37"/>
      <c r="S95" s="37"/>
      <c r="T95" s="66"/>
      <c r="AT95" s="19" t="s">
        <v>135</v>
      </c>
      <c r="AU95" s="19" t="s">
        <v>81</v>
      </c>
    </row>
    <row r="96" spans="2:63" s="10" customFormat="1" ht="29.85" customHeight="1">
      <c r="B96" s="153"/>
      <c r="D96" s="164" t="s">
        <v>71</v>
      </c>
      <c r="E96" s="165" t="s">
        <v>601</v>
      </c>
      <c r="F96" s="165" t="s">
        <v>602</v>
      </c>
      <c r="I96" s="156"/>
      <c r="J96" s="166">
        <f>BK96</f>
        <v>0</v>
      </c>
      <c r="L96" s="153"/>
      <c r="M96" s="158"/>
      <c r="N96" s="159"/>
      <c r="O96" s="159"/>
      <c r="P96" s="160">
        <f>SUM(P97:P100)</f>
        <v>0</v>
      </c>
      <c r="Q96" s="159"/>
      <c r="R96" s="160">
        <f>SUM(R97:R100)</f>
        <v>0</v>
      </c>
      <c r="S96" s="159"/>
      <c r="T96" s="161">
        <f>SUM(T97:T100)</f>
        <v>0</v>
      </c>
      <c r="AR96" s="154" t="s">
        <v>170</v>
      </c>
      <c r="AT96" s="162" t="s">
        <v>71</v>
      </c>
      <c r="AU96" s="162" t="s">
        <v>21</v>
      </c>
      <c r="AY96" s="154" t="s">
        <v>126</v>
      </c>
      <c r="BK96" s="163">
        <f>SUM(BK97:BK100)</f>
        <v>0</v>
      </c>
    </row>
    <row r="97" spans="2:65" s="1" customFormat="1" ht="31.5" customHeight="1">
      <c r="B97" s="167"/>
      <c r="C97" s="168" t="s">
        <v>144</v>
      </c>
      <c r="D97" s="168" t="s">
        <v>128</v>
      </c>
      <c r="E97" s="169" t="s">
        <v>603</v>
      </c>
      <c r="F97" s="170" t="s">
        <v>604</v>
      </c>
      <c r="G97" s="171" t="s">
        <v>798</v>
      </c>
      <c r="H97" s="172">
        <v>1</v>
      </c>
      <c r="I97" s="173"/>
      <c r="J97" s="174">
        <f>ROUND(I97*H97,2)</f>
        <v>0</v>
      </c>
      <c r="K97" s="170" t="s">
        <v>132</v>
      </c>
      <c r="L97" s="36"/>
      <c r="M97" s="175" t="s">
        <v>3</v>
      </c>
      <c r="N97" s="176" t="s">
        <v>43</v>
      </c>
      <c r="O97" s="37"/>
      <c r="P97" s="177">
        <f>O97*H97</f>
        <v>0</v>
      </c>
      <c r="Q97" s="177">
        <v>0</v>
      </c>
      <c r="R97" s="177">
        <f>Q97*H97</f>
        <v>0</v>
      </c>
      <c r="S97" s="177">
        <v>0</v>
      </c>
      <c r="T97" s="178">
        <f>S97*H97</f>
        <v>0</v>
      </c>
      <c r="AR97" s="19" t="s">
        <v>589</v>
      </c>
      <c r="AT97" s="19" t="s">
        <v>128</v>
      </c>
      <c r="AU97" s="19" t="s">
        <v>81</v>
      </c>
      <c r="AY97" s="19" t="s">
        <v>126</v>
      </c>
      <c r="BE97" s="179">
        <f>IF(N97="základní",J97,0)</f>
        <v>0</v>
      </c>
      <c r="BF97" s="179">
        <f>IF(N97="snížená",J97,0)</f>
        <v>0</v>
      </c>
      <c r="BG97" s="179">
        <f>IF(N97="zákl. přenesená",J97,0)</f>
        <v>0</v>
      </c>
      <c r="BH97" s="179">
        <f>IF(N97="sníž. přenesená",J97,0)</f>
        <v>0</v>
      </c>
      <c r="BI97" s="179">
        <f>IF(N97="nulová",J97,0)</f>
        <v>0</v>
      </c>
      <c r="BJ97" s="19" t="s">
        <v>21</v>
      </c>
      <c r="BK97" s="179">
        <f>ROUND(I97*H97,2)</f>
        <v>0</v>
      </c>
      <c r="BL97" s="19" t="s">
        <v>589</v>
      </c>
      <c r="BM97" s="19" t="s">
        <v>605</v>
      </c>
    </row>
    <row r="98" spans="2:47" s="1" customFormat="1" ht="22.5" customHeight="1">
      <c r="B98" s="36"/>
      <c r="D98" s="180" t="s">
        <v>135</v>
      </c>
      <c r="F98" s="181" t="s">
        <v>606</v>
      </c>
      <c r="I98" s="182"/>
      <c r="L98" s="36"/>
      <c r="M98" s="65"/>
      <c r="N98" s="37"/>
      <c r="O98" s="37"/>
      <c r="P98" s="37"/>
      <c r="Q98" s="37"/>
      <c r="R98" s="37"/>
      <c r="S98" s="37"/>
      <c r="T98" s="66"/>
      <c r="AT98" s="19" t="s">
        <v>135</v>
      </c>
      <c r="AU98" s="19" t="s">
        <v>81</v>
      </c>
    </row>
    <row r="99" spans="2:65" s="1" customFormat="1" ht="22.5" customHeight="1">
      <c r="B99" s="167"/>
      <c r="C99" s="168" t="s">
        <v>133</v>
      </c>
      <c r="D99" s="168" t="s">
        <v>128</v>
      </c>
      <c r="E99" s="169" t="s">
        <v>607</v>
      </c>
      <c r="F99" s="170" t="s">
        <v>608</v>
      </c>
      <c r="G99" s="171" t="s">
        <v>798</v>
      </c>
      <c r="H99" s="172">
        <v>1</v>
      </c>
      <c r="I99" s="173"/>
      <c r="J99" s="174">
        <f>ROUND(I99*H99,2)</f>
        <v>0</v>
      </c>
      <c r="K99" s="170" t="s">
        <v>132</v>
      </c>
      <c r="L99" s="36"/>
      <c r="M99" s="175" t="s">
        <v>3</v>
      </c>
      <c r="N99" s="176" t="s">
        <v>43</v>
      </c>
      <c r="O99" s="37"/>
      <c r="P99" s="177">
        <f>O99*H99</f>
        <v>0</v>
      </c>
      <c r="Q99" s="177">
        <v>0</v>
      </c>
      <c r="R99" s="177">
        <f>Q99*H99</f>
        <v>0</v>
      </c>
      <c r="S99" s="177">
        <v>0</v>
      </c>
      <c r="T99" s="178">
        <f>S99*H99</f>
        <v>0</v>
      </c>
      <c r="AR99" s="19" t="s">
        <v>589</v>
      </c>
      <c r="AT99" s="19" t="s">
        <v>128</v>
      </c>
      <c r="AU99" s="19" t="s">
        <v>81</v>
      </c>
      <c r="AY99" s="19" t="s">
        <v>126</v>
      </c>
      <c r="BE99" s="179">
        <f>IF(N99="základní",J99,0)</f>
        <v>0</v>
      </c>
      <c r="BF99" s="179">
        <f>IF(N99="snížená",J99,0)</f>
        <v>0</v>
      </c>
      <c r="BG99" s="179">
        <f>IF(N99="zákl. přenesená",J99,0)</f>
        <v>0</v>
      </c>
      <c r="BH99" s="179">
        <f>IF(N99="sníž. přenesená",J99,0)</f>
        <v>0</v>
      </c>
      <c r="BI99" s="179">
        <f>IF(N99="nulová",J99,0)</f>
        <v>0</v>
      </c>
      <c r="BJ99" s="19" t="s">
        <v>21</v>
      </c>
      <c r="BK99" s="179">
        <f>ROUND(I99*H99,2)</f>
        <v>0</v>
      </c>
      <c r="BL99" s="19" t="s">
        <v>589</v>
      </c>
      <c r="BM99" s="19" t="s">
        <v>609</v>
      </c>
    </row>
    <row r="100" spans="2:47" s="1" customFormat="1" ht="22.5" customHeight="1">
      <c r="B100" s="36"/>
      <c r="D100" s="183" t="s">
        <v>135</v>
      </c>
      <c r="F100" s="184" t="s">
        <v>610</v>
      </c>
      <c r="I100" s="182"/>
      <c r="L100" s="36"/>
      <c r="M100" s="65"/>
      <c r="N100" s="37"/>
      <c r="O100" s="37"/>
      <c r="P100" s="37"/>
      <c r="Q100" s="37"/>
      <c r="R100" s="37"/>
      <c r="S100" s="37"/>
      <c r="T100" s="66"/>
      <c r="AT100" s="19" t="s">
        <v>135</v>
      </c>
      <c r="AU100" s="19" t="s">
        <v>81</v>
      </c>
    </row>
    <row r="101" spans="2:63" s="10" customFormat="1" ht="29.85" customHeight="1">
      <c r="B101" s="153"/>
      <c r="D101" s="164" t="s">
        <v>71</v>
      </c>
      <c r="E101" s="165" t="s">
        <v>611</v>
      </c>
      <c r="F101" s="165" t="s">
        <v>612</v>
      </c>
      <c r="I101" s="156"/>
      <c r="J101" s="166">
        <f>BK101</f>
        <v>0</v>
      </c>
      <c r="L101" s="153"/>
      <c r="M101" s="158"/>
      <c r="N101" s="159"/>
      <c r="O101" s="159"/>
      <c r="P101" s="160">
        <f>SUM(P102:P105)</f>
        <v>0</v>
      </c>
      <c r="Q101" s="159"/>
      <c r="R101" s="160">
        <f>SUM(R102:R105)</f>
        <v>0</v>
      </c>
      <c r="S101" s="159"/>
      <c r="T101" s="161">
        <f>SUM(T102:T105)</f>
        <v>0</v>
      </c>
      <c r="AR101" s="154" t="s">
        <v>170</v>
      </c>
      <c r="AT101" s="162" t="s">
        <v>71</v>
      </c>
      <c r="AU101" s="162" t="s">
        <v>21</v>
      </c>
      <c r="AY101" s="154" t="s">
        <v>126</v>
      </c>
      <c r="BK101" s="163">
        <f>SUM(BK102:BK105)</f>
        <v>0</v>
      </c>
    </row>
    <row r="102" spans="2:65" s="1" customFormat="1" ht="22.5" customHeight="1">
      <c r="B102" s="167"/>
      <c r="C102" s="168" t="s">
        <v>170</v>
      </c>
      <c r="D102" s="168" t="s">
        <v>128</v>
      </c>
      <c r="E102" s="169" t="s">
        <v>613</v>
      </c>
      <c r="F102" s="170" t="s">
        <v>612</v>
      </c>
      <c r="G102" s="171" t="s">
        <v>798</v>
      </c>
      <c r="H102" s="172">
        <v>1</v>
      </c>
      <c r="I102" s="173"/>
      <c r="J102" s="174">
        <f>ROUND(I102*H102,2)</f>
        <v>0</v>
      </c>
      <c r="K102" s="170" t="s">
        <v>132</v>
      </c>
      <c r="L102" s="36"/>
      <c r="M102" s="175" t="s">
        <v>3</v>
      </c>
      <c r="N102" s="176" t="s">
        <v>43</v>
      </c>
      <c r="O102" s="37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9" t="s">
        <v>589</v>
      </c>
      <c r="AT102" s="19" t="s">
        <v>128</v>
      </c>
      <c r="AU102" s="19" t="s">
        <v>81</v>
      </c>
      <c r="AY102" s="19" t="s">
        <v>126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9" t="s">
        <v>21</v>
      </c>
      <c r="BK102" s="179">
        <f>ROUND(I102*H102,2)</f>
        <v>0</v>
      </c>
      <c r="BL102" s="19" t="s">
        <v>589</v>
      </c>
      <c r="BM102" s="19" t="s">
        <v>614</v>
      </c>
    </row>
    <row r="103" spans="2:47" s="1" customFormat="1" ht="22.5" customHeight="1">
      <c r="B103" s="36"/>
      <c r="D103" s="183" t="s">
        <v>135</v>
      </c>
      <c r="F103" s="184" t="s">
        <v>615</v>
      </c>
      <c r="I103" s="182"/>
      <c r="L103" s="36"/>
      <c r="M103" s="65"/>
      <c r="N103" s="37"/>
      <c r="O103" s="37"/>
      <c r="P103" s="37"/>
      <c r="Q103" s="37"/>
      <c r="R103" s="37"/>
      <c r="S103" s="37"/>
      <c r="T103" s="66"/>
      <c r="AT103" s="19" t="s">
        <v>135</v>
      </c>
      <c r="AU103" s="19" t="s">
        <v>81</v>
      </c>
    </row>
    <row r="104" spans="2:51" s="11" customFormat="1" ht="22.5" customHeight="1">
      <c r="B104" s="185"/>
      <c r="D104" s="183" t="s">
        <v>141</v>
      </c>
      <c r="E104" s="186" t="s">
        <v>3</v>
      </c>
      <c r="F104" s="187" t="s">
        <v>616</v>
      </c>
      <c r="H104" s="188" t="s">
        <v>3</v>
      </c>
      <c r="I104" s="189"/>
      <c r="L104" s="185"/>
      <c r="M104" s="190"/>
      <c r="N104" s="191"/>
      <c r="O104" s="191"/>
      <c r="P104" s="191"/>
      <c r="Q104" s="191"/>
      <c r="R104" s="191"/>
      <c r="S104" s="191"/>
      <c r="T104" s="192"/>
      <c r="AT104" s="188" t="s">
        <v>141</v>
      </c>
      <c r="AU104" s="188" t="s">
        <v>81</v>
      </c>
      <c r="AV104" s="11" t="s">
        <v>21</v>
      </c>
      <c r="AW104" s="11" t="s">
        <v>36</v>
      </c>
      <c r="AX104" s="11" t="s">
        <v>72</v>
      </c>
      <c r="AY104" s="188" t="s">
        <v>126</v>
      </c>
    </row>
    <row r="105" spans="2:51" s="12" customFormat="1" ht="22.5" customHeight="1">
      <c r="B105" s="193"/>
      <c r="D105" s="183" t="s">
        <v>141</v>
      </c>
      <c r="E105" s="201" t="s">
        <v>3</v>
      </c>
      <c r="F105" s="202" t="s">
        <v>21</v>
      </c>
      <c r="H105" s="203">
        <v>1</v>
      </c>
      <c r="I105" s="197"/>
      <c r="L105" s="193"/>
      <c r="M105" s="249"/>
      <c r="N105" s="250"/>
      <c r="O105" s="250"/>
      <c r="P105" s="250"/>
      <c r="Q105" s="250"/>
      <c r="R105" s="250"/>
      <c r="S105" s="250"/>
      <c r="T105" s="251"/>
      <c r="AT105" s="201" t="s">
        <v>141</v>
      </c>
      <c r="AU105" s="201" t="s">
        <v>81</v>
      </c>
      <c r="AV105" s="12" t="s">
        <v>81</v>
      </c>
      <c r="AW105" s="12" t="s">
        <v>36</v>
      </c>
      <c r="AX105" s="12" t="s">
        <v>21</v>
      </c>
      <c r="AY105" s="201" t="s">
        <v>126</v>
      </c>
    </row>
    <row r="106" spans="2:12" s="1" customFormat="1" ht="6.95" customHeight="1">
      <c r="B106" s="51"/>
      <c r="C106" s="52"/>
      <c r="D106" s="52"/>
      <c r="E106" s="52"/>
      <c r="F106" s="52"/>
      <c r="G106" s="52"/>
      <c r="H106" s="52"/>
      <c r="I106" s="120"/>
      <c r="J106" s="52"/>
      <c r="K106" s="52"/>
      <c r="L106" s="36"/>
    </row>
    <row r="359" ht="13.5">
      <c r="AT359" s="248"/>
    </row>
  </sheetData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zakázky'!C2" tooltip="Rekapitulace zakázky" display="Rekapitulace zakázk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7"/>
  <sheetViews>
    <sheetView showGridLines="0" workbookViewId="0" topLeftCell="A1"/>
  </sheetViews>
  <sheetFormatPr defaultColWidth="9.140625" defaultRowHeight="13.5"/>
  <cols>
    <col min="1" max="1" width="7.140625" style="262" customWidth="1"/>
    <col min="2" max="2" width="1.421875" style="262" customWidth="1"/>
    <col min="3" max="4" width="4.28125" style="262" customWidth="1"/>
    <col min="5" max="5" width="10.00390625" style="262" customWidth="1"/>
    <col min="6" max="6" width="7.8515625" style="262" customWidth="1"/>
    <col min="7" max="7" width="4.28125" style="262" customWidth="1"/>
    <col min="8" max="8" width="66.7109375" style="262" customWidth="1"/>
    <col min="9" max="10" width="17.140625" style="262" customWidth="1"/>
    <col min="11" max="11" width="1.421875" style="262" customWidth="1"/>
    <col min="12" max="16384" width="9.140625" style="262" customWidth="1"/>
  </cols>
  <sheetData>
    <row r="1" ht="37.5" customHeight="1"/>
    <row r="2" spans="2:1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268" customFormat="1" ht="45" customHeight="1">
      <c r="B3" s="266"/>
      <c r="C3" s="384" t="s">
        <v>624</v>
      </c>
      <c r="D3" s="384"/>
      <c r="E3" s="384"/>
      <c r="F3" s="384"/>
      <c r="G3" s="384"/>
      <c r="H3" s="384"/>
      <c r="I3" s="384"/>
      <c r="J3" s="384"/>
      <c r="K3" s="267"/>
    </row>
    <row r="4" spans="2:11" ht="25.5" customHeight="1">
      <c r="B4" s="269"/>
      <c r="C4" s="389" t="s">
        <v>625</v>
      </c>
      <c r="D4" s="389"/>
      <c r="E4" s="389"/>
      <c r="F4" s="389"/>
      <c r="G4" s="389"/>
      <c r="H4" s="389"/>
      <c r="I4" s="389"/>
      <c r="J4" s="389"/>
      <c r="K4" s="270"/>
    </row>
    <row r="5" spans="2:11" ht="5.25" customHeight="1">
      <c r="B5" s="269"/>
      <c r="C5" s="271"/>
      <c r="D5" s="271"/>
      <c r="E5" s="271"/>
      <c r="F5" s="271"/>
      <c r="G5" s="271"/>
      <c r="H5" s="271"/>
      <c r="I5" s="271"/>
      <c r="J5" s="271"/>
      <c r="K5" s="270"/>
    </row>
    <row r="6" spans="2:11" ht="15" customHeight="1">
      <c r="B6" s="269"/>
      <c r="C6" s="386" t="s">
        <v>626</v>
      </c>
      <c r="D6" s="386"/>
      <c r="E6" s="386"/>
      <c r="F6" s="386"/>
      <c r="G6" s="386"/>
      <c r="H6" s="386"/>
      <c r="I6" s="386"/>
      <c r="J6" s="386"/>
      <c r="K6" s="270"/>
    </row>
    <row r="7" spans="2:11" ht="15" customHeight="1">
      <c r="B7" s="273"/>
      <c r="C7" s="386" t="s">
        <v>627</v>
      </c>
      <c r="D7" s="386"/>
      <c r="E7" s="386"/>
      <c r="F7" s="386"/>
      <c r="G7" s="386"/>
      <c r="H7" s="386"/>
      <c r="I7" s="386"/>
      <c r="J7" s="386"/>
      <c r="K7" s="270"/>
    </row>
    <row r="8" spans="2:1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ht="15" customHeight="1">
      <c r="B9" s="273"/>
      <c r="C9" s="386" t="s">
        <v>628</v>
      </c>
      <c r="D9" s="386"/>
      <c r="E9" s="386"/>
      <c r="F9" s="386"/>
      <c r="G9" s="386"/>
      <c r="H9" s="386"/>
      <c r="I9" s="386"/>
      <c r="J9" s="386"/>
      <c r="K9" s="270"/>
    </row>
    <row r="10" spans="2:11" ht="15" customHeight="1">
      <c r="B10" s="273"/>
      <c r="C10" s="272"/>
      <c r="D10" s="386" t="s">
        <v>629</v>
      </c>
      <c r="E10" s="386"/>
      <c r="F10" s="386"/>
      <c r="G10" s="386"/>
      <c r="H10" s="386"/>
      <c r="I10" s="386"/>
      <c r="J10" s="386"/>
      <c r="K10" s="270"/>
    </row>
    <row r="11" spans="2:11" ht="15" customHeight="1">
      <c r="B11" s="273"/>
      <c r="C11" s="274"/>
      <c r="D11" s="386" t="s">
        <v>630</v>
      </c>
      <c r="E11" s="386"/>
      <c r="F11" s="386"/>
      <c r="G11" s="386"/>
      <c r="H11" s="386"/>
      <c r="I11" s="386"/>
      <c r="J11" s="386"/>
      <c r="K11" s="270"/>
    </row>
    <row r="12" spans="2:11" ht="12.75" customHeight="1">
      <c r="B12" s="273"/>
      <c r="C12" s="274"/>
      <c r="D12" s="274"/>
      <c r="E12" s="274"/>
      <c r="F12" s="274"/>
      <c r="G12" s="274"/>
      <c r="H12" s="274"/>
      <c r="I12" s="274"/>
      <c r="J12" s="274"/>
      <c r="K12" s="270"/>
    </row>
    <row r="13" spans="2:11" ht="15" customHeight="1">
      <c r="B13" s="273"/>
      <c r="C13" s="274"/>
      <c r="D13" s="386" t="s">
        <v>631</v>
      </c>
      <c r="E13" s="386"/>
      <c r="F13" s="386"/>
      <c r="G13" s="386"/>
      <c r="H13" s="386"/>
      <c r="I13" s="386"/>
      <c r="J13" s="386"/>
      <c r="K13" s="270"/>
    </row>
    <row r="14" spans="2:11" ht="15" customHeight="1">
      <c r="B14" s="273"/>
      <c r="C14" s="274"/>
      <c r="D14" s="386" t="s">
        <v>632</v>
      </c>
      <c r="E14" s="386"/>
      <c r="F14" s="386"/>
      <c r="G14" s="386"/>
      <c r="H14" s="386"/>
      <c r="I14" s="386"/>
      <c r="J14" s="386"/>
      <c r="K14" s="270"/>
    </row>
    <row r="15" spans="2:11" ht="15" customHeight="1">
      <c r="B15" s="273"/>
      <c r="C15" s="274"/>
      <c r="D15" s="386" t="s">
        <v>633</v>
      </c>
      <c r="E15" s="386"/>
      <c r="F15" s="386"/>
      <c r="G15" s="386"/>
      <c r="H15" s="386"/>
      <c r="I15" s="386"/>
      <c r="J15" s="386"/>
      <c r="K15" s="270"/>
    </row>
    <row r="16" spans="2:11" ht="15" customHeight="1">
      <c r="B16" s="273"/>
      <c r="C16" s="274"/>
      <c r="D16" s="274"/>
      <c r="E16" s="275" t="s">
        <v>78</v>
      </c>
      <c r="F16" s="386" t="s">
        <v>634</v>
      </c>
      <c r="G16" s="386"/>
      <c r="H16" s="386"/>
      <c r="I16" s="386"/>
      <c r="J16" s="386"/>
      <c r="K16" s="270"/>
    </row>
    <row r="17" spans="2:11" ht="15" customHeight="1">
      <c r="B17" s="273"/>
      <c r="C17" s="274"/>
      <c r="D17" s="274"/>
      <c r="E17" s="275" t="s">
        <v>635</v>
      </c>
      <c r="F17" s="386" t="s">
        <v>636</v>
      </c>
      <c r="G17" s="386"/>
      <c r="H17" s="386"/>
      <c r="I17" s="386"/>
      <c r="J17" s="386"/>
      <c r="K17" s="270"/>
    </row>
    <row r="18" spans="2:11" ht="15" customHeight="1">
      <c r="B18" s="273"/>
      <c r="C18" s="274"/>
      <c r="D18" s="274"/>
      <c r="E18" s="275" t="s">
        <v>637</v>
      </c>
      <c r="F18" s="386" t="s">
        <v>638</v>
      </c>
      <c r="G18" s="386"/>
      <c r="H18" s="386"/>
      <c r="I18" s="386"/>
      <c r="J18" s="386"/>
      <c r="K18" s="270"/>
    </row>
    <row r="19" spans="2:11" ht="15" customHeight="1">
      <c r="B19" s="273"/>
      <c r="C19" s="274"/>
      <c r="D19" s="274"/>
      <c r="E19" s="275" t="s">
        <v>84</v>
      </c>
      <c r="F19" s="386" t="s">
        <v>83</v>
      </c>
      <c r="G19" s="386"/>
      <c r="H19" s="386"/>
      <c r="I19" s="386"/>
      <c r="J19" s="386"/>
      <c r="K19" s="270"/>
    </row>
    <row r="20" spans="2:11" ht="15" customHeight="1">
      <c r="B20" s="273"/>
      <c r="C20" s="274"/>
      <c r="D20" s="274"/>
      <c r="E20" s="275" t="s">
        <v>639</v>
      </c>
      <c r="F20" s="386" t="s">
        <v>640</v>
      </c>
      <c r="G20" s="386"/>
      <c r="H20" s="386"/>
      <c r="I20" s="386"/>
      <c r="J20" s="386"/>
      <c r="K20" s="270"/>
    </row>
    <row r="21" spans="2:11" ht="15" customHeight="1">
      <c r="B21" s="273"/>
      <c r="C21" s="274"/>
      <c r="D21" s="274"/>
      <c r="E21" s="275" t="s">
        <v>641</v>
      </c>
      <c r="F21" s="386" t="s">
        <v>642</v>
      </c>
      <c r="G21" s="386"/>
      <c r="H21" s="386"/>
      <c r="I21" s="386"/>
      <c r="J21" s="386"/>
      <c r="K21" s="270"/>
    </row>
    <row r="22" spans="2:11" ht="12.75" customHeight="1">
      <c r="B22" s="273"/>
      <c r="C22" s="274"/>
      <c r="D22" s="274"/>
      <c r="E22" s="274"/>
      <c r="F22" s="274"/>
      <c r="G22" s="274"/>
      <c r="H22" s="274"/>
      <c r="I22" s="274"/>
      <c r="J22" s="274"/>
      <c r="K22" s="270"/>
    </row>
    <row r="23" spans="2:11" ht="15" customHeight="1">
      <c r="B23" s="273"/>
      <c r="C23" s="386" t="s">
        <v>643</v>
      </c>
      <c r="D23" s="386"/>
      <c r="E23" s="386"/>
      <c r="F23" s="386"/>
      <c r="G23" s="386"/>
      <c r="H23" s="386"/>
      <c r="I23" s="386"/>
      <c r="J23" s="386"/>
      <c r="K23" s="270"/>
    </row>
    <row r="24" spans="2:11" ht="15" customHeight="1">
      <c r="B24" s="273"/>
      <c r="C24" s="386" t="s">
        <v>644</v>
      </c>
      <c r="D24" s="386"/>
      <c r="E24" s="386"/>
      <c r="F24" s="386"/>
      <c r="G24" s="386"/>
      <c r="H24" s="386"/>
      <c r="I24" s="386"/>
      <c r="J24" s="386"/>
      <c r="K24" s="270"/>
    </row>
    <row r="25" spans="2:11" ht="15" customHeight="1">
      <c r="B25" s="273"/>
      <c r="C25" s="272"/>
      <c r="D25" s="386" t="s">
        <v>645</v>
      </c>
      <c r="E25" s="386"/>
      <c r="F25" s="386"/>
      <c r="G25" s="386"/>
      <c r="H25" s="386"/>
      <c r="I25" s="386"/>
      <c r="J25" s="386"/>
      <c r="K25" s="270"/>
    </row>
    <row r="26" spans="2:11" ht="15" customHeight="1">
      <c r="B26" s="273"/>
      <c r="C26" s="274"/>
      <c r="D26" s="386" t="s">
        <v>646</v>
      </c>
      <c r="E26" s="386"/>
      <c r="F26" s="386"/>
      <c r="G26" s="386"/>
      <c r="H26" s="386"/>
      <c r="I26" s="386"/>
      <c r="J26" s="386"/>
      <c r="K26" s="270"/>
    </row>
    <row r="27" spans="2:11" ht="12.75" customHeight="1">
      <c r="B27" s="273"/>
      <c r="C27" s="274"/>
      <c r="D27" s="274"/>
      <c r="E27" s="274"/>
      <c r="F27" s="274"/>
      <c r="G27" s="274"/>
      <c r="H27" s="274"/>
      <c r="I27" s="274"/>
      <c r="J27" s="274"/>
      <c r="K27" s="270"/>
    </row>
    <row r="28" spans="2:11" ht="15" customHeight="1">
      <c r="B28" s="273"/>
      <c r="C28" s="274"/>
      <c r="D28" s="386" t="s">
        <v>647</v>
      </c>
      <c r="E28" s="386"/>
      <c r="F28" s="386"/>
      <c r="G28" s="386"/>
      <c r="H28" s="386"/>
      <c r="I28" s="386"/>
      <c r="J28" s="386"/>
      <c r="K28" s="270"/>
    </row>
    <row r="29" spans="2:11" ht="15" customHeight="1">
      <c r="B29" s="273"/>
      <c r="C29" s="274"/>
      <c r="D29" s="386" t="s">
        <v>648</v>
      </c>
      <c r="E29" s="386"/>
      <c r="F29" s="386"/>
      <c r="G29" s="386"/>
      <c r="H29" s="386"/>
      <c r="I29" s="386"/>
      <c r="J29" s="386"/>
      <c r="K29" s="270"/>
    </row>
    <row r="30" spans="2:11" ht="12.75" customHeight="1">
      <c r="B30" s="273"/>
      <c r="C30" s="274"/>
      <c r="D30" s="274"/>
      <c r="E30" s="274"/>
      <c r="F30" s="274"/>
      <c r="G30" s="274"/>
      <c r="H30" s="274"/>
      <c r="I30" s="274"/>
      <c r="J30" s="274"/>
      <c r="K30" s="270"/>
    </row>
    <row r="31" spans="2:11" ht="15" customHeight="1">
      <c r="B31" s="273"/>
      <c r="C31" s="274"/>
      <c r="D31" s="386" t="s">
        <v>649</v>
      </c>
      <c r="E31" s="386"/>
      <c r="F31" s="386"/>
      <c r="G31" s="386"/>
      <c r="H31" s="386"/>
      <c r="I31" s="386"/>
      <c r="J31" s="386"/>
      <c r="K31" s="270"/>
    </row>
    <row r="32" spans="2:11" ht="15" customHeight="1">
      <c r="B32" s="273"/>
      <c r="C32" s="274"/>
      <c r="D32" s="386" t="s">
        <v>650</v>
      </c>
      <c r="E32" s="386"/>
      <c r="F32" s="386"/>
      <c r="G32" s="386"/>
      <c r="H32" s="386"/>
      <c r="I32" s="386"/>
      <c r="J32" s="386"/>
      <c r="K32" s="270"/>
    </row>
    <row r="33" spans="2:11" ht="15" customHeight="1">
      <c r="B33" s="273"/>
      <c r="C33" s="274"/>
      <c r="D33" s="386" t="s">
        <v>651</v>
      </c>
      <c r="E33" s="386"/>
      <c r="F33" s="386"/>
      <c r="G33" s="386"/>
      <c r="H33" s="386"/>
      <c r="I33" s="386"/>
      <c r="J33" s="386"/>
      <c r="K33" s="270"/>
    </row>
    <row r="34" spans="2:11" ht="15" customHeight="1">
      <c r="B34" s="273"/>
      <c r="C34" s="274"/>
      <c r="D34" s="272"/>
      <c r="E34" s="276" t="s">
        <v>111</v>
      </c>
      <c r="F34" s="272"/>
      <c r="G34" s="386" t="s">
        <v>652</v>
      </c>
      <c r="H34" s="386"/>
      <c r="I34" s="386"/>
      <c r="J34" s="386"/>
      <c r="K34" s="270"/>
    </row>
    <row r="35" spans="2:11" ht="30.75" customHeight="1">
      <c r="B35" s="273"/>
      <c r="C35" s="274"/>
      <c r="D35" s="272"/>
      <c r="E35" s="276" t="s">
        <v>653</v>
      </c>
      <c r="F35" s="272"/>
      <c r="G35" s="386" t="s">
        <v>654</v>
      </c>
      <c r="H35" s="386"/>
      <c r="I35" s="386"/>
      <c r="J35" s="386"/>
      <c r="K35" s="270"/>
    </row>
    <row r="36" spans="2:11" ht="15" customHeight="1">
      <c r="B36" s="273"/>
      <c r="C36" s="274"/>
      <c r="D36" s="272"/>
      <c r="E36" s="276" t="s">
        <v>53</v>
      </c>
      <c r="F36" s="272"/>
      <c r="G36" s="386" t="s">
        <v>655</v>
      </c>
      <c r="H36" s="386"/>
      <c r="I36" s="386"/>
      <c r="J36" s="386"/>
      <c r="K36" s="270"/>
    </row>
    <row r="37" spans="2:11" ht="15" customHeight="1">
      <c r="B37" s="273"/>
      <c r="C37" s="274"/>
      <c r="D37" s="272"/>
      <c r="E37" s="276" t="s">
        <v>112</v>
      </c>
      <c r="F37" s="272"/>
      <c r="G37" s="386" t="s">
        <v>656</v>
      </c>
      <c r="H37" s="386"/>
      <c r="I37" s="386"/>
      <c r="J37" s="386"/>
      <c r="K37" s="270"/>
    </row>
    <row r="38" spans="2:11" ht="15" customHeight="1">
      <c r="B38" s="273"/>
      <c r="C38" s="274"/>
      <c r="D38" s="272"/>
      <c r="E38" s="276" t="s">
        <v>113</v>
      </c>
      <c r="F38" s="272"/>
      <c r="G38" s="386" t="s">
        <v>657</v>
      </c>
      <c r="H38" s="386"/>
      <c r="I38" s="386"/>
      <c r="J38" s="386"/>
      <c r="K38" s="270"/>
    </row>
    <row r="39" spans="2:11" ht="15" customHeight="1">
      <c r="B39" s="273"/>
      <c r="C39" s="274"/>
      <c r="D39" s="272"/>
      <c r="E39" s="276" t="s">
        <v>114</v>
      </c>
      <c r="F39" s="272"/>
      <c r="G39" s="386" t="s">
        <v>658</v>
      </c>
      <c r="H39" s="386"/>
      <c r="I39" s="386"/>
      <c r="J39" s="386"/>
      <c r="K39" s="270"/>
    </row>
    <row r="40" spans="2:11" ht="15" customHeight="1">
      <c r="B40" s="273"/>
      <c r="C40" s="274"/>
      <c r="D40" s="272"/>
      <c r="E40" s="276" t="s">
        <v>659</v>
      </c>
      <c r="F40" s="272"/>
      <c r="G40" s="386" t="s">
        <v>660</v>
      </c>
      <c r="H40" s="386"/>
      <c r="I40" s="386"/>
      <c r="J40" s="386"/>
      <c r="K40" s="270"/>
    </row>
    <row r="41" spans="2:11" ht="15" customHeight="1">
      <c r="B41" s="273"/>
      <c r="C41" s="274"/>
      <c r="D41" s="272"/>
      <c r="E41" s="276"/>
      <c r="F41" s="272"/>
      <c r="G41" s="386" t="s">
        <v>661</v>
      </c>
      <c r="H41" s="386"/>
      <c r="I41" s="386"/>
      <c r="J41" s="386"/>
      <c r="K41" s="270"/>
    </row>
    <row r="42" spans="2:11" ht="15" customHeight="1">
      <c r="B42" s="273"/>
      <c r="C42" s="274"/>
      <c r="D42" s="272"/>
      <c r="E42" s="276" t="s">
        <v>662</v>
      </c>
      <c r="F42" s="272"/>
      <c r="G42" s="386" t="s">
        <v>663</v>
      </c>
      <c r="H42" s="386"/>
      <c r="I42" s="386"/>
      <c r="J42" s="386"/>
      <c r="K42" s="270"/>
    </row>
    <row r="43" spans="2:11" ht="15" customHeight="1">
      <c r="B43" s="273"/>
      <c r="C43" s="274"/>
      <c r="D43" s="272"/>
      <c r="E43" s="276" t="s">
        <v>116</v>
      </c>
      <c r="F43" s="272"/>
      <c r="G43" s="386" t="s">
        <v>664</v>
      </c>
      <c r="H43" s="386"/>
      <c r="I43" s="386"/>
      <c r="J43" s="386"/>
      <c r="K43" s="270"/>
    </row>
    <row r="44" spans="2:11" ht="12.75" customHeight="1">
      <c r="B44" s="273"/>
      <c r="C44" s="274"/>
      <c r="D44" s="272"/>
      <c r="E44" s="272"/>
      <c r="F44" s="272"/>
      <c r="G44" s="272"/>
      <c r="H44" s="272"/>
      <c r="I44" s="272"/>
      <c r="J44" s="272"/>
      <c r="K44" s="270"/>
    </row>
    <row r="45" spans="2:11" ht="15" customHeight="1">
      <c r="B45" s="273"/>
      <c r="C45" s="274"/>
      <c r="D45" s="386" t="s">
        <v>665</v>
      </c>
      <c r="E45" s="386"/>
      <c r="F45" s="386"/>
      <c r="G45" s="386"/>
      <c r="H45" s="386"/>
      <c r="I45" s="386"/>
      <c r="J45" s="386"/>
      <c r="K45" s="270"/>
    </row>
    <row r="46" spans="2:11" ht="15" customHeight="1">
      <c r="B46" s="273"/>
      <c r="C46" s="274"/>
      <c r="D46" s="274"/>
      <c r="E46" s="386" t="s">
        <v>666</v>
      </c>
      <c r="F46" s="386"/>
      <c r="G46" s="386"/>
      <c r="H46" s="386"/>
      <c r="I46" s="386"/>
      <c r="J46" s="386"/>
      <c r="K46" s="270"/>
    </row>
    <row r="47" spans="2:11" ht="15" customHeight="1">
      <c r="B47" s="273"/>
      <c r="C47" s="274"/>
      <c r="D47" s="274"/>
      <c r="E47" s="386" t="s">
        <v>667</v>
      </c>
      <c r="F47" s="386"/>
      <c r="G47" s="386"/>
      <c r="H47" s="386"/>
      <c r="I47" s="386"/>
      <c r="J47" s="386"/>
      <c r="K47" s="270"/>
    </row>
    <row r="48" spans="2:11" ht="15" customHeight="1">
      <c r="B48" s="273"/>
      <c r="C48" s="274"/>
      <c r="D48" s="274"/>
      <c r="E48" s="386" t="s">
        <v>668</v>
      </c>
      <c r="F48" s="386"/>
      <c r="G48" s="386"/>
      <c r="H48" s="386"/>
      <c r="I48" s="386"/>
      <c r="J48" s="386"/>
      <c r="K48" s="270"/>
    </row>
    <row r="49" spans="2:11" ht="15" customHeight="1">
      <c r="B49" s="273"/>
      <c r="C49" s="274"/>
      <c r="D49" s="386" t="s">
        <v>669</v>
      </c>
      <c r="E49" s="386"/>
      <c r="F49" s="386"/>
      <c r="G49" s="386"/>
      <c r="H49" s="386"/>
      <c r="I49" s="386"/>
      <c r="J49" s="386"/>
      <c r="K49" s="270"/>
    </row>
    <row r="50" spans="2:11" ht="25.5" customHeight="1">
      <c r="B50" s="269"/>
      <c r="C50" s="389" t="s">
        <v>670</v>
      </c>
      <c r="D50" s="389"/>
      <c r="E50" s="389"/>
      <c r="F50" s="389"/>
      <c r="G50" s="389"/>
      <c r="H50" s="389"/>
      <c r="I50" s="389"/>
      <c r="J50" s="389"/>
      <c r="K50" s="270"/>
    </row>
    <row r="51" spans="2:11" ht="5.25" customHeight="1">
      <c r="B51" s="269"/>
      <c r="C51" s="271"/>
      <c r="D51" s="271"/>
      <c r="E51" s="271"/>
      <c r="F51" s="271"/>
      <c r="G51" s="271"/>
      <c r="H51" s="271"/>
      <c r="I51" s="271"/>
      <c r="J51" s="271"/>
      <c r="K51" s="270"/>
    </row>
    <row r="52" spans="2:11" ht="15" customHeight="1">
      <c r="B52" s="269"/>
      <c r="C52" s="386" t="s">
        <v>671</v>
      </c>
      <c r="D52" s="386"/>
      <c r="E52" s="386"/>
      <c r="F52" s="386"/>
      <c r="G52" s="386"/>
      <c r="H52" s="386"/>
      <c r="I52" s="386"/>
      <c r="J52" s="386"/>
      <c r="K52" s="270"/>
    </row>
    <row r="53" spans="2:11" ht="15" customHeight="1">
      <c r="B53" s="269"/>
      <c r="C53" s="386" t="s">
        <v>672</v>
      </c>
      <c r="D53" s="386"/>
      <c r="E53" s="386"/>
      <c r="F53" s="386"/>
      <c r="G53" s="386"/>
      <c r="H53" s="386"/>
      <c r="I53" s="386"/>
      <c r="J53" s="386"/>
      <c r="K53" s="270"/>
    </row>
    <row r="54" spans="2:11" ht="12.75" customHeight="1">
      <c r="B54" s="269"/>
      <c r="C54" s="272"/>
      <c r="D54" s="272"/>
      <c r="E54" s="272"/>
      <c r="F54" s="272"/>
      <c r="G54" s="272"/>
      <c r="H54" s="272"/>
      <c r="I54" s="272"/>
      <c r="J54" s="272"/>
      <c r="K54" s="270"/>
    </row>
    <row r="55" spans="2:11" ht="15" customHeight="1">
      <c r="B55" s="269"/>
      <c r="C55" s="386" t="s">
        <v>673</v>
      </c>
      <c r="D55" s="386"/>
      <c r="E55" s="386"/>
      <c r="F55" s="386"/>
      <c r="G55" s="386"/>
      <c r="H55" s="386"/>
      <c r="I55" s="386"/>
      <c r="J55" s="386"/>
      <c r="K55" s="270"/>
    </row>
    <row r="56" spans="2:11" ht="15" customHeight="1">
      <c r="B56" s="269"/>
      <c r="C56" s="274"/>
      <c r="D56" s="386" t="s">
        <v>674</v>
      </c>
      <c r="E56" s="386"/>
      <c r="F56" s="386"/>
      <c r="G56" s="386"/>
      <c r="H56" s="386"/>
      <c r="I56" s="386"/>
      <c r="J56" s="386"/>
      <c r="K56" s="270"/>
    </row>
    <row r="57" spans="2:11" ht="15" customHeight="1">
      <c r="B57" s="269"/>
      <c r="C57" s="274"/>
      <c r="D57" s="386" t="s">
        <v>675</v>
      </c>
      <c r="E57" s="386"/>
      <c r="F57" s="386"/>
      <c r="G57" s="386"/>
      <c r="H57" s="386"/>
      <c r="I57" s="386"/>
      <c r="J57" s="386"/>
      <c r="K57" s="270"/>
    </row>
    <row r="58" spans="2:11" ht="15" customHeight="1">
      <c r="B58" s="269"/>
      <c r="C58" s="274"/>
      <c r="D58" s="386" t="s">
        <v>676</v>
      </c>
      <c r="E58" s="386"/>
      <c r="F58" s="386"/>
      <c r="G58" s="386"/>
      <c r="H58" s="386"/>
      <c r="I58" s="386"/>
      <c r="J58" s="386"/>
      <c r="K58" s="270"/>
    </row>
    <row r="59" spans="2:11" ht="15" customHeight="1">
      <c r="B59" s="269"/>
      <c r="C59" s="274"/>
      <c r="D59" s="386" t="s">
        <v>677</v>
      </c>
      <c r="E59" s="386"/>
      <c r="F59" s="386"/>
      <c r="G59" s="386"/>
      <c r="H59" s="386"/>
      <c r="I59" s="386"/>
      <c r="J59" s="386"/>
      <c r="K59" s="270"/>
    </row>
    <row r="60" spans="2:11" ht="15" customHeight="1">
      <c r="B60" s="269"/>
      <c r="C60" s="274"/>
      <c r="D60" s="388" t="s">
        <v>678</v>
      </c>
      <c r="E60" s="388"/>
      <c r="F60" s="388"/>
      <c r="G60" s="388"/>
      <c r="H60" s="388"/>
      <c r="I60" s="388"/>
      <c r="J60" s="388"/>
      <c r="K60" s="270"/>
    </row>
    <row r="61" spans="2:11" ht="15" customHeight="1">
      <c r="B61" s="269"/>
      <c r="C61" s="274"/>
      <c r="D61" s="386" t="s">
        <v>679</v>
      </c>
      <c r="E61" s="386"/>
      <c r="F61" s="386"/>
      <c r="G61" s="386"/>
      <c r="H61" s="386"/>
      <c r="I61" s="386"/>
      <c r="J61" s="386"/>
      <c r="K61" s="270"/>
    </row>
    <row r="62" spans="2:11" ht="12.75" customHeight="1">
      <c r="B62" s="269"/>
      <c r="C62" s="274"/>
      <c r="D62" s="274"/>
      <c r="E62" s="277"/>
      <c r="F62" s="274"/>
      <c r="G62" s="274"/>
      <c r="H62" s="274"/>
      <c r="I62" s="274"/>
      <c r="J62" s="274"/>
      <c r="K62" s="270"/>
    </row>
    <row r="63" spans="2:11" ht="15" customHeight="1">
      <c r="B63" s="269"/>
      <c r="C63" s="274"/>
      <c r="D63" s="386" t="s">
        <v>680</v>
      </c>
      <c r="E63" s="386"/>
      <c r="F63" s="386"/>
      <c r="G63" s="386"/>
      <c r="H63" s="386"/>
      <c r="I63" s="386"/>
      <c r="J63" s="386"/>
      <c r="K63" s="270"/>
    </row>
    <row r="64" spans="2:11" ht="15" customHeight="1">
      <c r="B64" s="269"/>
      <c r="C64" s="274"/>
      <c r="D64" s="388" t="s">
        <v>681</v>
      </c>
      <c r="E64" s="388"/>
      <c r="F64" s="388"/>
      <c r="G64" s="388"/>
      <c r="H64" s="388"/>
      <c r="I64" s="388"/>
      <c r="J64" s="388"/>
      <c r="K64" s="270"/>
    </row>
    <row r="65" spans="2:11" ht="15" customHeight="1">
      <c r="B65" s="269"/>
      <c r="C65" s="274"/>
      <c r="D65" s="386" t="s">
        <v>682</v>
      </c>
      <c r="E65" s="386"/>
      <c r="F65" s="386"/>
      <c r="G65" s="386"/>
      <c r="H65" s="386"/>
      <c r="I65" s="386"/>
      <c r="J65" s="386"/>
      <c r="K65" s="270"/>
    </row>
    <row r="66" spans="2:11" ht="15" customHeight="1">
      <c r="B66" s="269"/>
      <c r="C66" s="274"/>
      <c r="D66" s="386" t="s">
        <v>683</v>
      </c>
      <c r="E66" s="386"/>
      <c r="F66" s="386"/>
      <c r="G66" s="386"/>
      <c r="H66" s="386"/>
      <c r="I66" s="386"/>
      <c r="J66" s="386"/>
      <c r="K66" s="270"/>
    </row>
    <row r="67" spans="2:11" ht="15" customHeight="1">
      <c r="B67" s="269"/>
      <c r="C67" s="274"/>
      <c r="D67" s="386" t="s">
        <v>684</v>
      </c>
      <c r="E67" s="386"/>
      <c r="F67" s="386"/>
      <c r="G67" s="386"/>
      <c r="H67" s="386"/>
      <c r="I67" s="386"/>
      <c r="J67" s="386"/>
      <c r="K67" s="270"/>
    </row>
    <row r="68" spans="2:11" ht="15" customHeight="1">
      <c r="B68" s="269"/>
      <c r="C68" s="274"/>
      <c r="D68" s="386" t="s">
        <v>685</v>
      </c>
      <c r="E68" s="386"/>
      <c r="F68" s="386"/>
      <c r="G68" s="386"/>
      <c r="H68" s="386"/>
      <c r="I68" s="386"/>
      <c r="J68" s="386"/>
      <c r="K68" s="270"/>
    </row>
    <row r="69" spans="2:11" ht="12.75" customHeight="1">
      <c r="B69" s="278"/>
      <c r="C69" s="279"/>
      <c r="D69" s="279"/>
      <c r="E69" s="279"/>
      <c r="F69" s="279"/>
      <c r="G69" s="279"/>
      <c r="H69" s="279"/>
      <c r="I69" s="279"/>
      <c r="J69" s="279"/>
      <c r="K69" s="280"/>
    </row>
    <row r="70" spans="2:11" ht="18.75" customHeight="1">
      <c r="B70" s="281"/>
      <c r="C70" s="281"/>
      <c r="D70" s="281"/>
      <c r="E70" s="281"/>
      <c r="F70" s="281"/>
      <c r="G70" s="281"/>
      <c r="H70" s="281"/>
      <c r="I70" s="281"/>
      <c r="J70" s="281"/>
      <c r="K70" s="282"/>
    </row>
    <row r="71" spans="2:11" ht="18.75" customHeight="1">
      <c r="B71" s="282"/>
      <c r="C71" s="282"/>
      <c r="D71" s="282"/>
      <c r="E71" s="282"/>
      <c r="F71" s="282"/>
      <c r="G71" s="282"/>
      <c r="H71" s="282"/>
      <c r="I71" s="282"/>
      <c r="J71" s="282"/>
      <c r="K71" s="282"/>
    </row>
    <row r="72" spans="2:11" ht="7.5" customHeight="1">
      <c r="B72" s="283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ht="45" customHeight="1">
      <c r="B73" s="286"/>
      <c r="C73" s="387" t="s">
        <v>686</v>
      </c>
      <c r="D73" s="387"/>
      <c r="E73" s="387"/>
      <c r="F73" s="387"/>
      <c r="G73" s="387"/>
      <c r="H73" s="387"/>
      <c r="I73" s="387"/>
      <c r="J73" s="387"/>
      <c r="K73" s="287"/>
    </row>
    <row r="74" spans="2:11" ht="17.25" customHeight="1">
      <c r="B74" s="286"/>
      <c r="C74" s="288" t="s">
        <v>687</v>
      </c>
      <c r="D74" s="288"/>
      <c r="E74" s="288"/>
      <c r="F74" s="288" t="s">
        <v>688</v>
      </c>
      <c r="G74" s="289"/>
      <c r="H74" s="288" t="s">
        <v>112</v>
      </c>
      <c r="I74" s="288" t="s">
        <v>57</v>
      </c>
      <c r="J74" s="288" t="s">
        <v>689</v>
      </c>
      <c r="K74" s="287"/>
    </row>
    <row r="75" spans="2:11" ht="17.25" customHeight="1">
      <c r="B75" s="286"/>
      <c r="C75" s="290" t="s">
        <v>690</v>
      </c>
      <c r="D75" s="290"/>
      <c r="E75" s="290"/>
      <c r="F75" s="291" t="s">
        <v>691</v>
      </c>
      <c r="G75" s="292"/>
      <c r="H75" s="290"/>
      <c r="I75" s="290"/>
      <c r="J75" s="290" t="s">
        <v>692</v>
      </c>
      <c r="K75" s="287"/>
    </row>
    <row r="76" spans="2:11" ht="5.25" customHeight="1">
      <c r="B76" s="286"/>
      <c r="C76" s="293"/>
      <c r="D76" s="293"/>
      <c r="E76" s="293"/>
      <c r="F76" s="293"/>
      <c r="G76" s="294"/>
      <c r="H76" s="293"/>
      <c r="I76" s="293"/>
      <c r="J76" s="293"/>
      <c r="K76" s="287"/>
    </row>
    <row r="77" spans="2:11" ht="15" customHeight="1">
      <c r="B77" s="286"/>
      <c r="C77" s="276" t="s">
        <v>53</v>
      </c>
      <c r="D77" s="293"/>
      <c r="E77" s="293"/>
      <c r="F77" s="295" t="s">
        <v>693</v>
      </c>
      <c r="G77" s="294"/>
      <c r="H77" s="276" t="s">
        <v>694</v>
      </c>
      <c r="I77" s="276" t="s">
        <v>695</v>
      </c>
      <c r="J77" s="276">
        <v>20</v>
      </c>
      <c r="K77" s="287"/>
    </row>
    <row r="78" spans="2:11" ht="15" customHeight="1">
      <c r="B78" s="286"/>
      <c r="C78" s="276" t="s">
        <v>696</v>
      </c>
      <c r="D78" s="276"/>
      <c r="E78" s="276"/>
      <c r="F78" s="295" t="s">
        <v>693</v>
      </c>
      <c r="G78" s="294"/>
      <c r="H78" s="276" t="s">
        <v>697</v>
      </c>
      <c r="I78" s="276" t="s">
        <v>695</v>
      </c>
      <c r="J78" s="276">
        <v>120</v>
      </c>
      <c r="K78" s="287"/>
    </row>
    <row r="79" spans="2:11" ht="15" customHeight="1">
      <c r="B79" s="296"/>
      <c r="C79" s="276" t="s">
        <v>698</v>
      </c>
      <c r="D79" s="276"/>
      <c r="E79" s="276"/>
      <c r="F79" s="295" t="s">
        <v>699</v>
      </c>
      <c r="G79" s="294"/>
      <c r="H79" s="276" t="s">
        <v>700</v>
      </c>
      <c r="I79" s="276" t="s">
        <v>695</v>
      </c>
      <c r="J79" s="276">
        <v>50</v>
      </c>
      <c r="K79" s="287"/>
    </row>
    <row r="80" spans="2:11" ht="15" customHeight="1">
      <c r="B80" s="296"/>
      <c r="C80" s="276" t="s">
        <v>701</v>
      </c>
      <c r="D80" s="276"/>
      <c r="E80" s="276"/>
      <c r="F80" s="295" t="s">
        <v>693</v>
      </c>
      <c r="G80" s="294"/>
      <c r="H80" s="276" t="s">
        <v>702</v>
      </c>
      <c r="I80" s="276" t="s">
        <v>703</v>
      </c>
      <c r="J80" s="276"/>
      <c r="K80" s="287"/>
    </row>
    <row r="81" spans="2:11" ht="15" customHeight="1">
      <c r="B81" s="296"/>
      <c r="C81" s="297" t="s">
        <v>704</v>
      </c>
      <c r="D81" s="297"/>
      <c r="E81" s="297"/>
      <c r="F81" s="298" t="s">
        <v>699</v>
      </c>
      <c r="G81" s="297"/>
      <c r="H81" s="297" t="s">
        <v>705</v>
      </c>
      <c r="I81" s="297" t="s">
        <v>695</v>
      </c>
      <c r="J81" s="297">
        <v>15</v>
      </c>
      <c r="K81" s="287"/>
    </row>
    <row r="82" spans="2:11" ht="15" customHeight="1">
      <c r="B82" s="296"/>
      <c r="C82" s="297" t="s">
        <v>706</v>
      </c>
      <c r="D82" s="297"/>
      <c r="E82" s="297"/>
      <c r="F82" s="298" t="s">
        <v>699</v>
      </c>
      <c r="G82" s="297"/>
      <c r="H82" s="297" t="s">
        <v>707</v>
      </c>
      <c r="I82" s="297" t="s">
        <v>695</v>
      </c>
      <c r="J82" s="297">
        <v>15</v>
      </c>
      <c r="K82" s="287"/>
    </row>
    <row r="83" spans="2:11" ht="15" customHeight="1">
      <c r="B83" s="296"/>
      <c r="C83" s="297" t="s">
        <v>708</v>
      </c>
      <c r="D83" s="297"/>
      <c r="E83" s="297"/>
      <c r="F83" s="298" t="s">
        <v>699</v>
      </c>
      <c r="G83" s="297"/>
      <c r="H83" s="297" t="s">
        <v>709</v>
      </c>
      <c r="I83" s="297" t="s">
        <v>695</v>
      </c>
      <c r="J83" s="297">
        <v>20</v>
      </c>
      <c r="K83" s="287"/>
    </row>
    <row r="84" spans="2:11" ht="15" customHeight="1">
      <c r="B84" s="296"/>
      <c r="C84" s="297" t="s">
        <v>710</v>
      </c>
      <c r="D84" s="297"/>
      <c r="E84" s="297"/>
      <c r="F84" s="298" t="s">
        <v>699</v>
      </c>
      <c r="G84" s="297"/>
      <c r="H84" s="297" t="s">
        <v>711</v>
      </c>
      <c r="I84" s="297" t="s">
        <v>695</v>
      </c>
      <c r="J84" s="297">
        <v>20</v>
      </c>
      <c r="K84" s="287"/>
    </row>
    <row r="85" spans="2:11" ht="15" customHeight="1">
      <c r="B85" s="296"/>
      <c r="C85" s="276" t="s">
        <v>712</v>
      </c>
      <c r="D85" s="276"/>
      <c r="E85" s="276"/>
      <c r="F85" s="295" t="s">
        <v>699</v>
      </c>
      <c r="G85" s="294"/>
      <c r="H85" s="276" t="s">
        <v>713</v>
      </c>
      <c r="I85" s="276" t="s">
        <v>695</v>
      </c>
      <c r="J85" s="276">
        <v>50</v>
      </c>
      <c r="K85" s="287"/>
    </row>
    <row r="86" spans="2:11" ht="15" customHeight="1">
      <c r="B86" s="296"/>
      <c r="C86" s="276" t="s">
        <v>714</v>
      </c>
      <c r="D86" s="276"/>
      <c r="E86" s="276"/>
      <c r="F86" s="295" t="s">
        <v>699</v>
      </c>
      <c r="G86" s="294"/>
      <c r="H86" s="276" t="s">
        <v>715</v>
      </c>
      <c r="I86" s="276" t="s">
        <v>695</v>
      </c>
      <c r="J86" s="276">
        <v>20</v>
      </c>
      <c r="K86" s="287"/>
    </row>
    <row r="87" spans="2:11" ht="15" customHeight="1">
      <c r="B87" s="296"/>
      <c r="C87" s="276" t="s">
        <v>716</v>
      </c>
      <c r="D87" s="276"/>
      <c r="E87" s="276"/>
      <c r="F87" s="295" t="s">
        <v>699</v>
      </c>
      <c r="G87" s="294"/>
      <c r="H87" s="276" t="s">
        <v>717</v>
      </c>
      <c r="I87" s="276" t="s">
        <v>695</v>
      </c>
      <c r="J87" s="276">
        <v>20</v>
      </c>
      <c r="K87" s="287"/>
    </row>
    <row r="88" spans="2:11" ht="15" customHeight="1">
      <c r="B88" s="296"/>
      <c r="C88" s="276" t="s">
        <v>718</v>
      </c>
      <c r="D88" s="276"/>
      <c r="E88" s="276"/>
      <c r="F88" s="295" t="s">
        <v>699</v>
      </c>
      <c r="G88" s="294"/>
      <c r="H88" s="276" t="s">
        <v>719</v>
      </c>
      <c r="I88" s="276" t="s">
        <v>695</v>
      </c>
      <c r="J88" s="276">
        <v>50</v>
      </c>
      <c r="K88" s="287"/>
    </row>
    <row r="89" spans="2:11" ht="15" customHeight="1">
      <c r="B89" s="296"/>
      <c r="C89" s="276" t="s">
        <v>720</v>
      </c>
      <c r="D89" s="276"/>
      <c r="E89" s="276"/>
      <c r="F89" s="295" t="s">
        <v>699</v>
      </c>
      <c r="G89" s="294"/>
      <c r="H89" s="276" t="s">
        <v>720</v>
      </c>
      <c r="I89" s="276" t="s">
        <v>695</v>
      </c>
      <c r="J89" s="276">
        <v>50</v>
      </c>
      <c r="K89" s="287"/>
    </row>
    <row r="90" spans="2:11" ht="15" customHeight="1">
      <c r="B90" s="296"/>
      <c r="C90" s="276" t="s">
        <v>117</v>
      </c>
      <c r="D90" s="276"/>
      <c r="E90" s="276"/>
      <c r="F90" s="295" t="s">
        <v>699</v>
      </c>
      <c r="G90" s="294"/>
      <c r="H90" s="276" t="s">
        <v>721</v>
      </c>
      <c r="I90" s="276" t="s">
        <v>695</v>
      </c>
      <c r="J90" s="276">
        <v>255</v>
      </c>
      <c r="K90" s="287"/>
    </row>
    <row r="91" spans="2:11" ht="15" customHeight="1">
      <c r="B91" s="296"/>
      <c r="C91" s="276" t="s">
        <v>722</v>
      </c>
      <c r="D91" s="276"/>
      <c r="E91" s="276"/>
      <c r="F91" s="295" t="s">
        <v>693</v>
      </c>
      <c r="G91" s="294"/>
      <c r="H91" s="276" t="s">
        <v>723</v>
      </c>
      <c r="I91" s="276" t="s">
        <v>724</v>
      </c>
      <c r="J91" s="276"/>
      <c r="K91" s="287"/>
    </row>
    <row r="92" spans="2:11" ht="15" customHeight="1">
      <c r="B92" s="296"/>
      <c r="C92" s="276" t="s">
        <v>725</v>
      </c>
      <c r="D92" s="276"/>
      <c r="E92" s="276"/>
      <c r="F92" s="295" t="s">
        <v>693</v>
      </c>
      <c r="G92" s="294"/>
      <c r="H92" s="276" t="s">
        <v>726</v>
      </c>
      <c r="I92" s="276" t="s">
        <v>727</v>
      </c>
      <c r="J92" s="276"/>
      <c r="K92" s="287"/>
    </row>
    <row r="93" spans="2:11" ht="15" customHeight="1">
      <c r="B93" s="296"/>
      <c r="C93" s="276" t="s">
        <v>728</v>
      </c>
      <c r="D93" s="276"/>
      <c r="E93" s="276"/>
      <c r="F93" s="295" t="s">
        <v>693</v>
      </c>
      <c r="G93" s="294"/>
      <c r="H93" s="276" t="s">
        <v>728</v>
      </c>
      <c r="I93" s="276" t="s">
        <v>727</v>
      </c>
      <c r="J93" s="276"/>
      <c r="K93" s="287"/>
    </row>
    <row r="94" spans="2:11" ht="15" customHeight="1">
      <c r="B94" s="296"/>
      <c r="C94" s="276" t="s">
        <v>38</v>
      </c>
      <c r="D94" s="276"/>
      <c r="E94" s="276"/>
      <c r="F94" s="295" t="s">
        <v>693</v>
      </c>
      <c r="G94" s="294"/>
      <c r="H94" s="276" t="s">
        <v>729</v>
      </c>
      <c r="I94" s="276" t="s">
        <v>727</v>
      </c>
      <c r="J94" s="276"/>
      <c r="K94" s="287"/>
    </row>
    <row r="95" spans="2:11" ht="15" customHeight="1">
      <c r="B95" s="296"/>
      <c r="C95" s="276" t="s">
        <v>48</v>
      </c>
      <c r="D95" s="276"/>
      <c r="E95" s="276"/>
      <c r="F95" s="295" t="s">
        <v>693</v>
      </c>
      <c r="G95" s="294"/>
      <c r="H95" s="276" t="s">
        <v>730</v>
      </c>
      <c r="I95" s="276" t="s">
        <v>727</v>
      </c>
      <c r="J95" s="276"/>
      <c r="K95" s="287"/>
    </row>
    <row r="96" spans="2:11" ht="15" customHeight="1">
      <c r="B96" s="299"/>
      <c r="C96" s="300"/>
      <c r="D96" s="300"/>
      <c r="E96" s="300"/>
      <c r="F96" s="300"/>
      <c r="G96" s="300"/>
      <c r="H96" s="300"/>
      <c r="I96" s="300"/>
      <c r="J96" s="300"/>
      <c r="K96" s="301"/>
    </row>
    <row r="97" spans="2:11" ht="18.75" customHeight="1">
      <c r="B97" s="302"/>
      <c r="C97" s="303"/>
      <c r="D97" s="303"/>
      <c r="E97" s="303"/>
      <c r="F97" s="303"/>
      <c r="G97" s="303"/>
      <c r="H97" s="303"/>
      <c r="I97" s="303"/>
      <c r="J97" s="303"/>
      <c r="K97" s="302"/>
    </row>
    <row r="98" spans="2:11" ht="18.75" customHeight="1">
      <c r="B98" s="282"/>
      <c r="C98" s="282"/>
      <c r="D98" s="282"/>
      <c r="E98" s="282"/>
      <c r="F98" s="282"/>
      <c r="G98" s="282"/>
      <c r="H98" s="282"/>
      <c r="I98" s="282"/>
      <c r="J98" s="282"/>
      <c r="K98" s="282"/>
    </row>
    <row r="99" spans="2:11" ht="7.5" customHeight="1">
      <c r="B99" s="283"/>
      <c r="C99" s="284"/>
      <c r="D99" s="284"/>
      <c r="E99" s="284"/>
      <c r="F99" s="284"/>
      <c r="G99" s="284"/>
      <c r="H99" s="284"/>
      <c r="I99" s="284"/>
      <c r="J99" s="284"/>
      <c r="K99" s="285"/>
    </row>
    <row r="100" spans="2:11" ht="45" customHeight="1">
      <c r="B100" s="286"/>
      <c r="C100" s="387" t="s">
        <v>731</v>
      </c>
      <c r="D100" s="387"/>
      <c r="E100" s="387"/>
      <c r="F100" s="387"/>
      <c r="G100" s="387"/>
      <c r="H100" s="387"/>
      <c r="I100" s="387"/>
      <c r="J100" s="387"/>
      <c r="K100" s="287"/>
    </row>
    <row r="101" spans="2:11" ht="17.25" customHeight="1">
      <c r="B101" s="286"/>
      <c r="C101" s="288" t="s">
        <v>687</v>
      </c>
      <c r="D101" s="288"/>
      <c r="E101" s="288"/>
      <c r="F101" s="288" t="s">
        <v>688</v>
      </c>
      <c r="G101" s="289"/>
      <c r="H101" s="288" t="s">
        <v>112</v>
      </c>
      <c r="I101" s="288" t="s">
        <v>57</v>
      </c>
      <c r="J101" s="288" t="s">
        <v>689</v>
      </c>
      <c r="K101" s="287"/>
    </row>
    <row r="102" spans="2:11" ht="17.25" customHeight="1">
      <c r="B102" s="286"/>
      <c r="C102" s="290" t="s">
        <v>690</v>
      </c>
      <c r="D102" s="290"/>
      <c r="E102" s="290"/>
      <c r="F102" s="291" t="s">
        <v>691</v>
      </c>
      <c r="G102" s="292"/>
      <c r="H102" s="290"/>
      <c r="I102" s="290"/>
      <c r="J102" s="290" t="s">
        <v>692</v>
      </c>
      <c r="K102" s="287"/>
    </row>
    <row r="103" spans="2:11" ht="5.25" customHeight="1">
      <c r="B103" s="286"/>
      <c r="C103" s="288"/>
      <c r="D103" s="288"/>
      <c r="E103" s="288"/>
      <c r="F103" s="288"/>
      <c r="G103" s="304"/>
      <c r="H103" s="288"/>
      <c r="I103" s="288"/>
      <c r="J103" s="288"/>
      <c r="K103" s="287"/>
    </row>
    <row r="104" spans="2:11" ht="15" customHeight="1">
      <c r="B104" s="286"/>
      <c r="C104" s="276" t="s">
        <v>53</v>
      </c>
      <c r="D104" s="293"/>
      <c r="E104" s="293"/>
      <c r="F104" s="295" t="s">
        <v>693</v>
      </c>
      <c r="G104" s="304"/>
      <c r="H104" s="276" t="s">
        <v>732</v>
      </c>
      <c r="I104" s="276" t="s">
        <v>695</v>
      </c>
      <c r="J104" s="276">
        <v>20</v>
      </c>
      <c r="K104" s="287"/>
    </row>
    <row r="105" spans="2:11" ht="15" customHeight="1">
      <c r="B105" s="286"/>
      <c r="C105" s="276" t="s">
        <v>696</v>
      </c>
      <c r="D105" s="276"/>
      <c r="E105" s="276"/>
      <c r="F105" s="295" t="s">
        <v>693</v>
      </c>
      <c r="G105" s="276"/>
      <c r="H105" s="276" t="s">
        <v>732</v>
      </c>
      <c r="I105" s="276" t="s">
        <v>695</v>
      </c>
      <c r="J105" s="276">
        <v>120</v>
      </c>
      <c r="K105" s="287"/>
    </row>
    <row r="106" spans="2:11" ht="15" customHeight="1">
      <c r="B106" s="296"/>
      <c r="C106" s="276" t="s">
        <v>698</v>
      </c>
      <c r="D106" s="276"/>
      <c r="E106" s="276"/>
      <c r="F106" s="295" t="s">
        <v>699</v>
      </c>
      <c r="G106" s="276"/>
      <c r="H106" s="276" t="s">
        <v>732</v>
      </c>
      <c r="I106" s="276" t="s">
        <v>695</v>
      </c>
      <c r="J106" s="276">
        <v>50</v>
      </c>
      <c r="K106" s="287"/>
    </row>
    <row r="107" spans="2:11" ht="15" customHeight="1">
      <c r="B107" s="296"/>
      <c r="C107" s="276" t="s">
        <v>701</v>
      </c>
      <c r="D107" s="276"/>
      <c r="E107" s="276"/>
      <c r="F107" s="295" t="s">
        <v>693</v>
      </c>
      <c r="G107" s="276"/>
      <c r="H107" s="276" t="s">
        <v>732</v>
      </c>
      <c r="I107" s="276" t="s">
        <v>703</v>
      </c>
      <c r="J107" s="276"/>
      <c r="K107" s="287"/>
    </row>
    <row r="108" spans="2:11" ht="15" customHeight="1">
      <c r="B108" s="296"/>
      <c r="C108" s="276" t="s">
        <v>712</v>
      </c>
      <c r="D108" s="276"/>
      <c r="E108" s="276"/>
      <c r="F108" s="295" t="s">
        <v>699</v>
      </c>
      <c r="G108" s="276"/>
      <c r="H108" s="276" t="s">
        <v>732</v>
      </c>
      <c r="I108" s="276" t="s">
        <v>695</v>
      </c>
      <c r="J108" s="276">
        <v>50</v>
      </c>
      <c r="K108" s="287"/>
    </row>
    <row r="109" spans="2:11" ht="15" customHeight="1">
      <c r="B109" s="296"/>
      <c r="C109" s="276" t="s">
        <v>720</v>
      </c>
      <c r="D109" s="276"/>
      <c r="E109" s="276"/>
      <c r="F109" s="295" t="s">
        <v>699</v>
      </c>
      <c r="G109" s="276"/>
      <c r="H109" s="276" t="s">
        <v>732</v>
      </c>
      <c r="I109" s="276" t="s">
        <v>695</v>
      </c>
      <c r="J109" s="276">
        <v>50</v>
      </c>
      <c r="K109" s="287"/>
    </row>
    <row r="110" spans="2:11" ht="15" customHeight="1">
      <c r="B110" s="296"/>
      <c r="C110" s="276" t="s">
        <v>718</v>
      </c>
      <c r="D110" s="276"/>
      <c r="E110" s="276"/>
      <c r="F110" s="295" t="s">
        <v>699</v>
      </c>
      <c r="G110" s="276"/>
      <c r="H110" s="276" t="s">
        <v>732</v>
      </c>
      <c r="I110" s="276" t="s">
        <v>695</v>
      </c>
      <c r="J110" s="276">
        <v>50</v>
      </c>
      <c r="K110" s="287"/>
    </row>
    <row r="111" spans="2:11" ht="15" customHeight="1">
      <c r="B111" s="296"/>
      <c r="C111" s="276" t="s">
        <v>53</v>
      </c>
      <c r="D111" s="276"/>
      <c r="E111" s="276"/>
      <c r="F111" s="295" t="s">
        <v>693</v>
      </c>
      <c r="G111" s="276"/>
      <c r="H111" s="276" t="s">
        <v>733</v>
      </c>
      <c r="I111" s="276" t="s">
        <v>695</v>
      </c>
      <c r="J111" s="276">
        <v>20</v>
      </c>
      <c r="K111" s="287"/>
    </row>
    <row r="112" spans="2:11" ht="15" customHeight="1">
      <c r="B112" s="296"/>
      <c r="C112" s="276" t="s">
        <v>734</v>
      </c>
      <c r="D112" s="276"/>
      <c r="E112" s="276"/>
      <c r="F112" s="295" t="s">
        <v>693</v>
      </c>
      <c r="G112" s="276"/>
      <c r="H112" s="276" t="s">
        <v>735</v>
      </c>
      <c r="I112" s="276" t="s">
        <v>695</v>
      </c>
      <c r="J112" s="276">
        <v>120</v>
      </c>
      <c r="K112" s="287"/>
    </row>
    <row r="113" spans="2:11" ht="15" customHeight="1">
      <c r="B113" s="296"/>
      <c r="C113" s="276" t="s">
        <v>38</v>
      </c>
      <c r="D113" s="276"/>
      <c r="E113" s="276"/>
      <c r="F113" s="295" t="s">
        <v>693</v>
      </c>
      <c r="G113" s="276"/>
      <c r="H113" s="276" t="s">
        <v>736</v>
      </c>
      <c r="I113" s="276" t="s">
        <v>727</v>
      </c>
      <c r="J113" s="276"/>
      <c r="K113" s="287"/>
    </row>
    <row r="114" spans="2:11" ht="15" customHeight="1">
      <c r="B114" s="296"/>
      <c r="C114" s="276" t="s">
        <v>48</v>
      </c>
      <c r="D114" s="276"/>
      <c r="E114" s="276"/>
      <c r="F114" s="295" t="s">
        <v>693</v>
      </c>
      <c r="G114" s="276"/>
      <c r="H114" s="276" t="s">
        <v>737</v>
      </c>
      <c r="I114" s="276" t="s">
        <v>727</v>
      </c>
      <c r="J114" s="276"/>
      <c r="K114" s="287"/>
    </row>
    <row r="115" spans="2:11" ht="15" customHeight="1">
      <c r="B115" s="296"/>
      <c r="C115" s="276" t="s">
        <v>57</v>
      </c>
      <c r="D115" s="276"/>
      <c r="E115" s="276"/>
      <c r="F115" s="295" t="s">
        <v>693</v>
      </c>
      <c r="G115" s="276"/>
      <c r="H115" s="276" t="s">
        <v>738</v>
      </c>
      <c r="I115" s="276" t="s">
        <v>739</v>
      </c>
      <c r="J115" s="276"/>
      <c r="K115" s="287"/>
    </row>
    <row r="116" spans="2:11" ht="15" customHeight="1">
      <c r="B116" s="299"/>
      <c r="C116" s="305"/>
      <c r="D116" s="305"/>
      <c r="E116" s="305"/>
      <c r="F116" s="305"/>
      <c r="G116" s="305"/>
      <c r="H116" s="305"/>
      <c r="I116" s="305"/>
      <c r="J116" s="305"/>
      <c r="K116" s="301"/>
    </row>
    <row r="117" spans="2:11" ht="18.75" customHeight="1">
      <c r="B117" s="306"/>
      <c r="C117" s="272"/>
      <c r="D117" s="272"/>
      <c r="E117" s="272"/>
      <c r="F117" s="307"/>
      <c r="G117" s="272"/>
      <c r="H117" s="272"/>
      <c r="I117" s="272"/>
      <c r="J117" s="272"/>
      <c r="K117" s="306"/>
    </row>
    <row r="118" spans="2:11" ht="18.75" customHeight="1">
      <c r="B118" s="282"/>
      <c r="C118" s="282"/>
      <c r="D118" s="282"/>
      <c r="E118" s="282"/>
      <c r="F118" s="282"/>
      <c r="G118" s="282"/>
      <c r="H118" s="282"/>
      <c r="I118" s="282"/>
      <c r="J118" s="282"/>
      <c r="K118" s="282"/>
    </row>
    <row r="119" spans="2:11" ht="7.5" customHeight="1">
      <c r="B119" s="308"/>
      <c r="C119" s="309"/>
      <c r="D119" s="309"/>
      <c r="E119" s="309"/>
      <c r="F119" s="309"/>
      <c r="G119" s="309"/>
      <c r="H119" s="309"/>
      <c r="I119" s="309"/>
      <c r="J119" s="309"/>
      <c r="K119" s="310"/>
    </row>
    <row r="120" spans="2:11" ht="45" customHeight="1">
      <c r="B120" s="311"/>
      <c r="C120" s="384" t="s">
        <v>740</v>
      </c>
      <c r="D120" s="384"/>
      <c r="E120" s="384"/>
      <c r="F120" s="384"/>
      <c r="G120" s="384"/>
      <c r="H120" s="384"/>
      <c r="I120" s="384"/>
      <c r="J120" s="384"/>
      <c r="K120" s="312"/>
    </row>
    <row r="121" spans="2:11" ht="17.25" customHeight="1">
      <c r="B121" s="313"/>
      <c r="C121" s="288" t="s">
        <v>687</v>
      </c>
      <c r="D121" s="288"/>
      <c r="E121" s="288"/>
      <c r="F121" s="288" t="s">
        <v>688</v>
      </c>
      <c r="G121" s="289"/>
      <c r="H121" s="288" t="s">
        <v>112</v>
      </c>
      <c r="I121" s="288" t="s">
        <v>57</v>
      </c>
      <c r="J121" s="288" t="s">
        <v>689</v>
      </c>
      <c r="K121" s="314"/>
    </row>
    <row r="122" spans="2:11" ht="17.25" customHeight="1">
      <c r="B122" s="313"/>
      <c r="C122" s="290" t="s">
        <v>690</v>
      </c>
      <c r="D122" s="290"/>
      <c r="E122" s="290"/>
      <c r="F122" s="291" t="s">
        <v>691</v>
      </c>
      <c r="G122" s="292"/>
      <c r="H122" s="290"/>
      <c r="I122" s="290"/>
      <c r="J122" s="290" t="s">
        <v>692</v>
      </c>
      <c r="K122" s="314"/>
    </row>
    <row r="123" spans="2:11" ht="5.25" customHeight="1">
      <c r="B123" s="315"/>
      <c r="C123" s="293"/>
      <c r="D123" s="293"/>
      <c r="E123" s="293"/>
      <c r="F123" s="293"/>
      <c r="G123" s="276"/>
      <c r="H123" s="293"/>
      <c r="I123" s="293"/>
      <c r="J123" s="293"/>
      <c r="K123" s="316"/>
    </row>
    <row r="124" spans="2:11" ht="15" customHeight="1">
      <c r="B124" s="315"/>
      <c r="C124" s="276" t="s">
        <v>696</v>
      </c>
      <c r="D124" s="293"/>
      <c r="E124" s="293"/>
      <c r="F124" s="295" t="s">
        <v>693</v>
      </c>
      <c r="G124" s="276"/>
      <c r="H124" s="276" t="s">
        <v>732</v>
      </c>
      <c r="I124" s="276" t="s">
        <v>695</v>
      </c>
      <c r="J124" s="276">
        <v>120</v>
      </c>
      <c r="K124" s="317"/>
    </row>
    <row r="125" spans="2:11" ht="15" customHeight="1">
      <c r="B125" s="315"/>
      <c r="C125" s="276" t="s">
        <v>741</v>
      </c>
      <c r="D125" s="276"/>
      <c r="E125" s="276"/>
      <c r="F125" s="295" t="s">
        <v>693</v>
      </c>
      <c r="G125" s="276"/>
      <c r="H125" s="276" t="s">
        <v>742</v>
      </c>
      <c r="I125" s="276" t="s">
        <v>695</v>
      </c>
      <c r="J125" s="276" t="s">
        <v>743</v>
      </c>
      <c r="K125" s="317"/>
    </row>
    <row r="126" spans="2:11" ht="15" customHeight="1">
      <c r="B126" s="315"/>
      <c r="C126" s="276" t="s">
        <v>641</v>
      </c>
      <c r="D126" s="276"/>
      <c r="E126" s="276"/>
      <c r="F126" s="295" t="s">
        <v>693</v>
      </c>
      <c r="G126" s="276"/>
      <c r="H126" s="276" t="s">
        <v>744</v>
      </c>
      <c r="I126" s="276" t="s">
        <v>695</v>
      </c>
      <c r="J126" s="276" t="s">
        <v>743</v>
      </c>
      <c r="K126" s="317"/>
    </row>
    <row r="127" spans="2:11" ht="15" customHeight="1">
      <c r="B127" s="315"/>
      <c r="C127" s="276" t="s">
        <v>704</v>
      </c>
      <c r="D127" s="276"/>
      <c r="E127" s="276"/>
      <c r="F127" s="295" t="s">
        <v>699</v>
      </c>
      <c r="G127" s="276"/>
      <c r="H127" s="276" t="s">
        <v>705</v>
      </c>
      <c r="I127" s="276" t="s">
        <v>695</v>
      </c>
      <c r="J127" s="276">
        <v>15</v>
      </c>
      <c r="K127" s="317"/>
    </row>
    <row r="128" spans="2:11" ht="15" customHeight="1">
      <c r="B128" s="315"/>
      <c r="C128" s="297" t="s">
        <v>706</v>
      </c>
      <c r="D128" s="297"/>
      <c r="E128" s="297"/>
      <c r="F128" s="298" t="s">
        <v>699</v>
      </c>
      <c r="G128" s="297"/>
      <c r="H128" s="297" t="s">
        <v>707</v>
      </c>
      <c r="I128" s="297" t="s">
        <v>695</v>
      </c>
      <c r="J128" s="297">
        <v>15</v>
      </c>
      <c r="K128" s="317"/>
    </row>
    <row r="129" spans="2:11" ht="15" customHeight="1">
      <c r="B129" s="315"/>
      <c r="C129" s="297" t="s">
        <v>708</v>
      </c>
      <c r="D129" s="297"/>
      <c r="E129" s="297"/>
      <c r="F129" s="298" t="s">
        <v>699</v>
      </c>
      <c r="G129" s="297"/>
      <c r="H129" s="297" t="s">
        <v>709</v>
      </c>
      <c r="I129" s="297" t="s">
        <v>695</v>
      </c>
      <c r="J129" s="297">
        <v>20</v>
      </c>
      <c r="K129" s="317"/>
    </row>
    <row r="130" spans="2:11" ht="15" customHeight="1">
      <c r="B130" s="315"/>
      <c r="C130" s="297" t="s">
        <v>710</v>
      </c>
      <c r="D130" s="297"/>
      <c r="E130" s="297"/>
      <c r="F130" s="298" t="s">
        <v>699</v>
      </c>
      <c r="G130" s="297"/>
      <c r="H130" s="297" t="s">
        <v>711</v>
      </c>
      <c r="I130" s="297" t="s">
        <v>695</v>
      </c>
      <c r="J130" s="297">
        <v>20</v>
      </c>
      <c r="K130" s="317"/>
    </row>
    <row r="131" spans="2:11" ht="15" customHeight="1">
      <c r="B131" s="315"/>
      <c r="C131" s="276" t="s">
        <v>698</v>
      </c>
      <c r="D131" s="276"/>
      <c r="E131" s="276"/>
      <c r="F131" s="295" t="s">
        <v>699</v>
      </c>
      <c r="G131" s="276"/>
      <c r="H131" s="276" t="s">
        <v>732</v>
      </c>
      <c r="I131" s="276" t="s">
        <v>695</v>
      </c>
      <c r="J131" s="276">
        <v>50</v>
      </c>
      <c r="K131" s="317"/>
    </row>
    <row r="132" spans="2:11" ht="15" customHeight="1">
      <c r="B132" s="315"/>
      <c r="C132" s="276" t="s">
        <v>712</v>
      </c>
      <c r="D132" s="276"/>
      <c r="E132" s="276"/>
      <c r="F132" s="295" t="s">
        <v>699</v>
      </c>
      <c r="G132" s="276"/>
      <c r="H132" s="276" t="s">
        <v>732</v>
      </c>
      <c r="I132" s="276" t="s">
        <v>695</v>
      </c>
      <c r="J132" s="276">
        <v>50</v>
      </c>
      <c r="K132" s="317"/>
    </row>
    <row r="133" spans="2:11" ht="15" customHeight="1">
      <c r="B133" s="315"/>
      <c r="C133" s="276" t="s">
        <v>718</v>
      </c>
      <c r="D133" s="276"/>
      <c r="E133" s="276"/>
      <c r="F133" s="295" t="s">
        <v>699</v>
      </c>
      <c r="G133" s="276"/>
      <c r="H133" s="276" t="s">
        <v>732</v>
      </c>
      <c r="I133" s="276" t="s">
        <v>695</v>
      </c>
      <c r="J133" s="276">
        <v>50</v>
      </c>
      <c r="K133" s="317"/>
    </row>
    <row r="134" spans="2:11" ht="15" customHeight="1">
      <c r="B134" s="315"/>
      <c r="C134" s="276" t="s">
        <v>720</v>
      </c>
      <c r="D134" s="276"/>
      <c r="E134" s="276"/>
      <c r="F134" s="295" t="s">
        <v>699</v>
      </c>
      <c r="G134" s="276"/>
      <c r="H134" s="276" t="s">
        <v>732</v>
      </c>
      <c r="I134" s="276" t="s">
        <v>695</v>
      </c>
      <c r="J134" s="276">
        <v>50</v>
      </c>
      <c r="K134" s="317"/>
    </row>
    <row r="135" spans="2:11" ht="15" customHeight="1">
      <c r="B135" s="315"/>
      <c r="C135" s="276" t="s">
        <v>117</v>
      </c>
      <c r="D135" s="276"/>
      <c r="E135" s="276"/>
      <c r="F135" s="295" t="s">
        <v>699</v>
      </c>
      <c r="G135" s="276"/>
      <c r="H135" s="276" t="s">
        <v>745</v>
      </c>
      <c r="I135" s="276" t="s">
        <v>695</v>
      </c>
      <c r="J135" s="276">
        <v>255</v>
      </c>
      <c r="K135" s="317"/>
    </row>
    <row r="136" spans="2:11" ht="15" customHeight="1">
      <c r="B136" s="315"/>
      <c r="C136" s="276" t="s">
        <v>722</v>
      </c>
      <c r="D136" s="276"/>
      <c r="E136" s="276"/>
      <c r="F136" s="295" t="s">
        <v>693</v>
      </c>
      <c r="G136" s="276"/>
      <c r="H136" s="276" t="s">
        <v>746</v>
      </c>
      <c r="I136" s="276" t="s">
        <v>724</v>
      </c>
      <c r="J136" s="276"/>
      <c r="K136" s="317"/>
    </row>
    <row r="137" spans="2:11" ht="15" customHeight="1">
      <c r="B137" s="315"/>
      <c r="C137" s="276" t="s">
        <v>725</v>
      </c>
      <c r="D137" s="276"/>
      <c r="E137" s="276"/>
      <c r="F137" s="295" t="s">
        <v>693</v>
      </c>
      <c r="G137" s="276"/>
      <c r="H137" s="276" t="s">
        <v>747</v>
      </c>
      <c r="I137" s="276" t="s">
        <v>727</v>
      </c>
      <c r="J137" s="276"/>
      <c r="K137" s="317"/>
    </row>
    <row r="138" spans="2:11" ht="15" customHeight="1">
      <c r="B138" s="315"/>
      <c r="C138" s="276" t="s">
        <v>728</v>
      </c>
      <c r="D138" s="276"/>
      <c r="E138" s="276"/>
      <c r="F138" s="295" t="s">
        <v>693</v>
      </c>
      <c r="G138" s="276"/>
      <c r="H138" s="276" t="s">
        <v>728</v>
      </c>
      <c r="I138" s="276" t="s">
        <v>727</v>
      </c>
      <c r="J138" s="276"/>
      <c r="K138" s="317"/>
    </row>
    <row r="139" spans="2:11" ht="15" customHeight="1">
      <c r="B139" s="315"/>
      <c r="C139" s="276" t="s">
        <v>38</v>
      </c>
      <c r="D139" s="276"/>
      <c r="E139" s="276"/>
      <c r="F139" s="295" t="s">
        <v>693</v>
      </c>
      <c r="G139" s="276"/>
      <c r="H139" s="276" t="s">
        <v>748</v>
      </c>
      <c r="I139" s="276" t="s">
        <v>727</v>
      </c>
      <c r="J139" s="276"/>
      <c r="K139" s="317"/>
    </row>
    <row r="140" spans="2:11" ht="15" customHeight="1">
      <c r="B140" s="315"/>
      <c r="C140" s="276" t="s">
        <v>749</v>
      </c>
      <c r="D140" s="276"/>
      <c r="E140" s="276"/>
      <c r="F140" s="295" t="s">
        <v>693</v>
      </c>
      <c r="G140" s="276"/>
      <c r="H140" s="276" t="s">
        <v>750</v>
      </c>
      <c r="I140" s="276" t="s">
        <v>727</v>
      </c>
      <c r="J140" s="276"/>
      <c r="K140" s="317"/>
    </row>
    <row r="141" spans="2:11" ht="15" customHeight="1">
      <c r="B141" s="318"/>
      <c r="C141" s="319"/>
      <c r="D141" s="319"/>
      <c r="E141" s="319"/>
      <c r="F141" s="319"/>
      <c r="G141" s="319"/>
      <c r="H141" s="319"/>
      <c r="I141" s="319"/>
      <c r="J141" s="319"/>
      <c r="K141" s="320"/>
    </row>
    <row r="142" spans="2:11" ht="18.75" customHeight="1">
      <c r="B142" s="272"/>
      <c r="C142" s="272"/>
      <c r="D142" s="272"/>
      <c r="E142" s="272"/>
      <c r="F142" s="307"/>
      <c r="G142" s="272"/>
      <c r="H142" s="272"/>
      <c r="I142" s="272"/>
      <c r="J142" s="272"/>
      <c r="K142" s="272"/>
    </row>
    <row r="143" spans="2:11" ht="18.75" customHeight="1"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</row>
    <row r="144" spans="2:11" ht="7.5" customHeight="1">
      <c r="B144" s="283"/>
      <c r="C144" s="284"/>
      <c r="D144" s="284"/>
      <c r="E144" s="284"/>
      <c r="F144" s="284"/>
      <c r="G144" s="284"/>
      <c r="H144" s="284"/>
      <c r="I144" s="284"/>
      <c r="J144" s="284"/>
      <c r="K144" s="285"/>
    </row>
    <row r="145" spans="2:11" ht="45" customHeight="1">
      <c r="B145" s="286"/>
      <c r="C145" s="387" t="s">
        <v>751</v>
      </c>
      <c r="D145" s="387"/>
      <c r="E145" s="387"/>
      <c r="F145" s="387"/>
      <c r="G145" s="387"/>
      <c r="H145" s="387"/>
      <c r="I145" s="387"/>
      <c r="J145" s="387"/>
      <c r="K145" s="287"/>
    </row>
    <row r="146" spans="2:11" ht="17.25" customHeight="1">
      <c r="B146" s="286"/>
      <c r="C146" s="288" t="s">
        <v>687</v>
      </c>
      <c r="D146" s="288"/>
      <c r="E146" s="288"/>
      <c r="F146" s="288" t="s">
        <v>688</v>
      </c>
      <c r="G146" s="289"/>
      <c r="H146" s="288" t="s">
        <v>112</v>
      </c>
      <c r="I146" s="288" t="s">
        <v>57</v>
      </c>
      <c r="J146" s="288" t="s">
        <v>689</v>
      </c>
      <c r="K146" s="287"/>
    </row>
    <row r="147" spans="2:11" ht="17.25" customHeight="1">
      <c r="B147" s="286"/>
      <c r="C147" s="290" t="s">
        <v>690</v>
      </c>
      <c r="D147" s="290"/>
      <c r="E147" s="290"/>
      <c r="F147" s="291" t="s">
        <v>691</v>
      </c>
      <c r="G147" s="292"/>
      <c r="H147" s="290"/>
      <c r="I147" s="290"/>
      <c r="J147" s="290" t="s">
        <v>692</v>
      </c>
      <c r="K147" s="287"/>
    </row>
    <row r="148" spans="2:11" ht="5.25" customHeight="1">
      <c r="B148" s="296"/>
      <c r="C148" s="293"/>
      <c r="D148" s="293"/>
      <c r="E148" s="293"/>
      <c r="F148" s="293"/>
      <c r="G148" s="294"/>
      <c r="H148" s="293"/>
      <c r="I148" s="293"/>
      <c r="J148" s="293"/>
      <c r="K148" s="317"/>
    </row>
    <row r="149" spans="2:11" ht="15" customHeight="1">
      <c r="B149" s="296"/>
      <c r="C149" s="321" t="s">
        <v>696</v>
      </c>
      <c r="D149" s="276"/>
      <c r="E149" s="276"/>
      <c r="F149" s="322" t="s">
        <v>693</v>
      </c>
      <c r="G149" s="276"/>
      <c r="H149" s="321" t="s">
        <v>732</v>
      </c>
      <c r="I149" s="321" t="s">
        <v>695</v>
      </c>
      <c r="J149" s="321">
        <v>120</v>
      </c>
      <c r="K149" s="317"/>
    </row>
    <row r="150" spans="2:11" ht="15" customHeight="1">
      <c r="B150" s="296"/>
      <c r="C150" s="321" t="s">
        <v>741</v>
      </c>
      <c r="D150" s="276"/>
      <c r="E150" s="276"/>
      <c r="F150" s="322" t="s">
        <v>693</v>
      </c>
      <c r="G150" s="276"/>
      <c r="H150" s="321" t="s">
        <v>752</v>
      </c>
      <c r="I150" s="321" t="s">
        <v>695</v>
      </c>
      <c r="J150" s="321" t="s">
        <v>743</v>
      </c>
      <c r="K150" s="317"/>
    </row>
    <row r="151" spans="2:11" ht="15" customHeight="1">
      <c r="B151" s="296"/>
      <c r="C151" s="321" t="s">
        <v>641</v>
      </c>
      <c r="D151" s="276"/>
      <c r="E151" s="276"/>
      <c r="F151" s="322" t="s">
        <v>693</v>
      </c>
      <c r="G151" s="276"/>
      <c r="H151" s="321" t="s">
        <v>753</v>
      </c>
      <c r="I151" s="321" t="s">
        <v>695</v>
      </c>
      <c r="J151" s="321" t="s">
        <v>743</v>
      </c>
      <c r="K151" s="317"/>
    </row>
    <row r="152" spans="2:11" ht="15" customHeight="1">
      <c r="B152" s="296"/>
      <c r="C152" s="321" t="s">
        <v>698</v>
      </c>
      <c r="D152" s="276"/>
      <c r="E152" s="276"/>
      <c r="F152" s="322" t="s">
        <v>699</v>
      </c>
      <c r="G152" s="276"/>
      <c r="H152" s="321" t="s">
        <v>732</v>
      </c>
      <c r="I152" s="321" t="s">
        <v>695</v>
      </c>
      <c r="J152" s="321">
        <v>50</v>
      </c>
      <c r="K152" s="317"/>
    </row>
    <row r="153" spans="2:11" ht="15" customHeight="1">
      <c r="B153" s="296"/>
      <c r="C153" s="321" t="s">
        <v>701</v>
      </c>
      <c r="D153" s="276"/>
      <c r="E153" s="276"/>
      <c r="F153" s="322" t="s">
        <v>693</v>
      </c>
      <c r="G153" s="276"/>
      <c r="H153" s="321" t="s">
        <v>732</v>
      </c>
      <c r="I153" s="321" t="s">
        <v>703</v>
      </c>
      <c r="J153" s="321"/>
      <c r="K153" s="317"/>
    </row>
    <row r="154" spans="2:11" ht="15" customHeight="1">
      <c r="B154" s="296"/>
      <c r="C154" s="321" t="s">
        <v>712</v>
      </c>
      <c r="D154" s="276"/>
      <c r="E154" s="276"/>
      <c r="F154" s="322" t="s">
        <v>699</v>
      </c>
      <c r="G154" s="276"/>
      <c r="H154" s="321" t="s">
        <v>732</v>
      </c>
      <c r="I154" s="321" t="s">
        <v>695</v>
      </c>
      <c r="J154" s="321">
        <v>50</v>
      </c>
      <c r="K154" s="317"/>
    </row>
    <row r="155" spans="2:11" ht="15" customHeight="1">
      <c r="B155" s="296"/>
      <c r="C155" s="321" t="s">
        <v>720</v>
      </c>
      <c r="D155" s="276"/>
      <c r="E155" s="276"/>
      <c r="F155" s="322" t="s">
        <v>699</v>
      </c>
      <c r="G155" s="276"/>
      <c r="H155" s="321" t="s">
        <v>732</v>
      </c>
      <c r="I155" s="321" t="s">
        <v>695</v>
      </c>
      <c r="J155" s="321">
        <v>50</v>
      </c>
      <c r="K155" s="317"/>
    </row>
    <row r="156" spans="2:11" ht="15" customHeight="1">
      <c r="B156" s="296"/>
      <c r="C156" s="321" t="s">
        <v>718</v>
      </c>
      <c r="D156" s="276"/>
      <c r="E156" s="276"/>
      <c r="F156" s="322" t="s">
        <v>699</v>
      </c>
      <c r="G156" s="276"/>
      <c r="H156" s="321" t="s">
        <v>732</v>
      </c>
      <c r="I156" s="321" t="s">
        <v>695</v>
      </c>
      <c r="J156" s="321">
        <v>50</v>
      </c>
      <c r="K156" s="317"/>
    </row>
    <row r="157" spans="2:11" ht="15" customHeight="1">
      <c r="B157" s="296"/>
      <c r="C157" s="321" t="s">
        <v>95</v>
      </c>
      <c r="D157" s="276"/>
      <c r="E157" s="276"/>
      <c r="F157" s="322" t="s">
        <v>693</v>
      </c>
      <c r="G157" s="276"/>
      <c r="H157" s="321" t="s">
        <v>754</v>
      </c>
      <c r="I157" s="321" t="s">
        <v>695</v>
      </c>
      <c r="J157" s="321" t="s">
        <v>755</v>
      </c>
      <c r="K157" s="317"/>
    </row>
    <row r="158" spans="2:11" ht="15" customHeight="1">
      <c r="B158" s="296"/>
      <c r="C158" s="321" t="s">
        <v>756</v>
      </c>
      <c r="D158" s="276"/>
      <c r="E158" s="276"/>
      <c r="F158" s="322" t="s">
        <v>693</v>
      </c>
      <c r="G158" s="276"/>
      <c r="H158" s="321" t="s">
        <v>757</v>
      </c>
      <c r="I158" s="321" t="s">
        <v>727</v>
      </c>
      <c r="J158" s="321"/>
      <c r="K158" s="317"/>
    </row>
    <row r="159" spans="2:11" ht="15" customHeight="1">
      <c r="B159" s="323"/>
      <c r="C159" s="305"/>
      <c r="D159" s="305"/>
      <c r="E159" s="305"/>
      <c r="F159" s="305"/>
      <c r="G159" s="305"/>
      <c r="H159" s="305"/>
      <c r="I159" s="305"/>
      <c r="J159" s="305"/>
      <c r="K159" s="324"/>
    </row>
    <row r="160" spans="2:11" ht="18.75" customHeight="1">
      <c r="B160" s="272"/>
      <c r="C160" s="276"/>
      <c r="D160" s="276"/>
      <c r="E160" s="276"/>
      <c r="F160" s="295"/>
      <c r="G160" s="276"/>
      <c r="H160" s="276"/>
      <c r="I160" s="276"/>
      <c r="J160" s="276"/>
      <c r="K160" s="272"/>
    </row>
    <row r="161" spans="2:11" ht="18.75" customHeight="1">
      <c r="B161" s="272"/>
      <c r="C161" s="276"/>
      <c r="D161" s="276"/>
      <c r="E161" s="276"/>
      <c r="F161" s="295"/>
      <c r="G161" s="276"/>
      <c r="H161" s="276"/>
      <c r="I161" s="276"/>
      <c r="J161" s="276"/>
      <c r="K161" s="272"/>
    </row>
    <row r="162" spans="2:11" ht="18.75" customHeight="1">
      <c r="B162" s="272"/>
      <c r="C162" s="276"/>
      <c r="D162" s="276"/>
      <c r="E162" s="276"/>
      <c r="F162" s="295"/>
      <c r="G162" s="276"/>
      <c r="H162" s="276"/>
      <c r="I162" s="276"/>
      <c r="J162" s="276"/>
      <c r="K162" s="272"/>
    </row>
    <row r="163" spans="2:11" ht="18.75" customHeight="1">
      <c r="B163" s="272"/>
      <c r="C163" s="276"/>
      <c r="D163" s="276"/>
      <c r="E163" s="276"/>
      <c r="F163" s="295"/>
      <c r="G163" s="276"/>
      <c r="H163" s="276"/>
      <c r="I163" s="276"/>
      <c r="J163" s="276"/>
      <c r="K163" s="272"/>
    </row>
    <row r="164" spans="2:11" ht="18.75" customHeight="1">
      <c r="B164" s="272"/>
      <c r="C164" s="276"/>
      <c r="D164" s="276"/>
      <c r="E164" s="276"/>
      <c r="F164" s="295"/>
      <c r="G164" s="276"/>
      <c r="H164" s="276"/>
      <c r="I164" s="276"/>
      <c r="J164" s="276"/>
      <c r="K164" s="272"/>
    </row>
    <row r="165" spans="2:11" ht="18.75" customHeight="1">
      <c r="B165" s="272"/>
      <c r="C165" s="276"/>
      <c r="D165" s="276"/>
      <c r="E165" s="276"/>
      <c r="F165" s="295"/>
      <c r="G165" s="276"/>
      <c r="H165" s="276"/>
      <c r="I165" s="276"/>
      <c r="J165" s="276"/>
      <c r="K165" s="272"/>
    </row>
    <row r="166" spans="2:11" ht="18.75" customHeight="1">
      <c r="B166" s="272"/>
      <c r="C166" s="276"/>
      <c r="D166" s="276"/>
      <c r="E166" s="276"/>
      <c r="F166" s="295"/>
      <c r="G166" s="276"/>
      <c r="H166" s="276"/>
      <c r="I166" s="276"/>
      <c r="J166" s="276"/>
      <c r="K166" s="272"/>
    </row>
    <row r="167" spans="2:11" ht="18.75" customHeight="1">
      <c r="B167" s="282"/>
      <c r="C167" s="282"/>
      <c r="D167" s="282"/>
      <c r="E167" s="282"/>
      <c r="F167" s="282"/>
      <c r="G167" s="282"/>
      <c r="H167" s="282"/>
      <c r="I167" s="282"/>
      <c r="J167" s="282"/>
      <c r="K167" s="282"/>
    </row>
    <row r="168" spans="2:11" ht="7.5" customHeight="1">
      <c r="B168" s="263"/>
      <c r="C168" s="264"/>
      <c r="D168" s="264"/>
      <c r="E168" s="264"/>
      <c r="F168" s="264"/>
      <c r="G168" s="264"/>
      <c r="H168" s="264"/>
      <c r="I168" s="264"/>
      <c r="J168" s="264"/>
      <c r="K168" s="265"/>
    </row>
    <row r="169" spans="2:11" ht="45" customHeight="1">
      <c r="B169" s="266"/>
      <c r="C169" s="384" t="s">
        <v>758</v>
      </c>
      <c r="D169" s="384"/>
      <c r="E169" s="384"/>
      <c r="F169" s="384"/>
      <c r="G169" s="384"/>
      <c r="H169" s="384"/>
      <c r="I169" s="384"/>
      <c r="J169" s="384"/>
      <c r="K169" s="267"/>
    </row>
    <row r="170" spans="2:11" ht="17.25" customHeight="1">
      <c r="B170" s="266"/>
      <c r="C170" s="288" t="s">
        <v>687</v>
      </c>
      <c r="D170" s="288"/>
      <c r="E170" s="288"/>
      <c r="F170" s="288" t="s">
        <v>688</v>
      </c>
      <c r="G170" s="325"/>
      <c r="H170" s="326" t="s">
        <v>112</v>
      </c>
      <c r="I170" s="326" t="s">
        <v>57</v>
      </c>
      <c r="J170" s="288" t="s">
        <v>689</v>
      </c>
      <c r="K170" s="267"/>
    </row>
    <row r="171" spans="2:11" ht="17.25" customHeight="1">
      <c r="B171" s="269"/>
      <c r="C171" s="290" t="s">
        <v>690</v>
      </c>
      <c r="D171" s="290"/>
      <c r="E171" s="290"/>
      <c r="F171" s="291" t="s">
        <v>691</v>
      </c>
      <c r="G171" s="327"/>
      <c r="H171" s="328"/>
      <c r="I171" s="328"/>
      <c r="J171" s="290" t="s">
        <v>692</v>
      </c>
      <c r="K171" s="270"/>
    </row>
    <row r="172" spans="2:11" ht="5.25" customHeight="1">
      <c r="B172" s="296"/>
      <c r="C172" s="293"/>
      <c r="D172" s="293"/>
      <c r="E172" s="293"/>
      <c r="F172" s="293"/>
      <c r="G172" s="294"/>
      <c r="H172" s="293"/>
      <c r="I172" s="293"/>
      <c r="J172" s="293"/>
      <c r="K172" s="317"/>
    </row>
    <row r="173" spans="2:11" ht="15" customHeight="1">
      <c r="B173" s="296"/>
      <c r="C173" s="276" t="s">
        <v>696</v>
      </c>
      <c r="D173" s="276"/>
      <c r="E173" s="276"/>
      <c r="F173" s="295" t="s">
        <v>693</v>
      </c>
      <c r="G173" s="276"/>
      <c r="H173" s="276" t="s">
        <v>732</v>
      </c>
      <c r="I173" s="276" t="s">
        <v>695</v>
      </c>
      <c r="J173" s="276">
        <v>120</v>
      </c>
      <c r="K173" s="317"/>
    </row>
    <row r="174" spans="2:11" ht="15" customHeight="1">
      <c r="B174" s="296"/>
      <c r="C174" s="276" t="s">
        <v>741</v>
      </c>
      <c r="D174" s="276"/>
      <c r="E174" s="276"/>
      <c r="F174" s="295" t="s">
        <v>693</v>
      </c>
      <c r="G174" s="276"/>
      <c r="H174" s="276" t="s">
        <v>742</v>
      </c>
      <c r="I174" s="276" t="s">
        <v>695</v>
      </c>
      <c r="J174" s="276" t="s">
        <v>743</v>
      </c>
      <c r="K174" s="317"/>
    </row>
    <row r="175" spans="2:11" ht="15" customHeight="1">
      <c r="B175" s="296"/>
      <c r="C175" s="276" t="s">
        <v>641</v>
      </c>
      <c r="D175" s="276"/>
      <c r="E175" s="276"/>
      <c r="F175" s="295" t="s">
        <v>693</v>
      </c>
      <c r="G175" s="276"/>
      <c r="H175" s="276" t="s">
        <v>759</v>
      </c>
      <c r="I175" s="276" t="s">
        <v>695</v>
      </c>
      <c r="J175" s="276" t="s">
        <v>743</v>
      </c>
      <c r="K175" s="317"/>
    </row>
    <row r="176" spans="2:11" ht="15" customHeight="1">
      <c r="B176" s="296"/>
      <c r="C176" s="276" t="s">
        <v>698</v>
      </c>
      <c r="D176" s="276"/>
      <c r="E176" s="276"/>
      <c r="F176" s="295" t="s">
        <v>699</v>
      </c>
      <c r="G176" s="276"/>
      <c r="H176" s="276" t="s">
        <v>759</v>
      </c>
      <c r="I176" s="276" t="s">
        <v>695</v>
      </c>
      <c r="J176" s="276">
        <v>50</v>
      </c>
      <c r="K176" s="317"/>
    </row>
    <row r="177" spans="2:11" ht="15" customHeight="1">
      <c r="B177" s="296"/>
      <c r="C177" s="276" t="s">
        <v>701</v>
      </c>
      <c r="D177" s="276"/>
      <c r="E177" s="276"/>
      <c r="F177" s="295" t="s">
        <v>693</v>
      </c>
      <c r="G177" s="276"/>
      <c r="H177" s="276" t="s">
        <v>759</v>
      </c>
      <c r="I177" s="276" t="s">
        <v>703</v>
      </c>
      <c r="J177" s="276"/>
      <c r="K177" s="317"/>
    </row>
    <row r="178" spans="2:11" ht="15" customHeight="1">
      <c r="B178" s="296"/>
      <c r="C178" s="276" t="s">
        <v>712</v>
      </c>
      <c r="D178" s="276"/>
      <c r="E178" s="276"/>
      <c r="F178" s="295" t="s">
        <v>699</v>
      </c>
      <c r="G178" s="276"/>
      <c r="H178" s="276" t="s">
        <v>759</v>
      </c>
      <c r="I178" s="276" t="s">
        <v>695</v>
      </c>
      <c r="J178" s="276">
        <v>50</v>
      </c>
      <c r="K178" s="317"/>
    </row>
    <row r="179" spans="2:11" ht="15" customHeight="1">
      <c r="B179" s="296"/>
      <c r="C179" s="276" t="s">
        <v>720</v>
      </c>
      <c r="D179" s="276"/>
      <c r="E179" s="276"/>
      <c r="F179" s="295" t="s">
        <v>699</v>
      </c>
      <c r="G179" s="276"/>
      <c r="H179" s="276" t="s">
        <v>759</v>
      </c>
      <c r="I179" s="276" t="s">
        <v>695</v>
      </c>
      <c r="J179" s="276">
        <v>50</v>
      </c>
      <c r="K179" s="317"/>
    </row>
    <row r="180" spans="2:11" ht="15" customHeight="1">
      <c r="B180" s="296"/>
      <c r="C180" s="276" t="s">
        <v>718</v>
      </c>
      <c r="D180" s="276"/>
      <c r="E180" s="276"/>
      <c r="F180" s="295" t="s">
        <v>699</v>
      </c>
      <c r="G180" s="276"/>
      <c r="H180" s="276" t="s">
        <v>759</v>
      </c>
      <c r="I180" s="276" t="s">
        <v>695</v>
      </c>
      <c r="J180" s="276">
        <v>50</v>
      </c>
      <c r="K180" s="317"/>
    </row>
    <row r="181" spans="2:11" ht="15" customHeight="1">
      <c r="B181" s="296"/>
      <c r="C181" s="276" t="s">
        <v>111</v>
      </c>
      <c r="D181" s="276"/>
      <c r="E181" s="276"/>
      <c r="F181" s="295" t="s">
        <v>693</v>
      </c>
      <c r="G181" s="276"/>
      <c r="H181" s="276" t="s">
        <v>760</v>
      </c>
      <c r="I181" s="276" t="s">
        <v>761</v>
      </c>
      <c r="J181" s="276"/>
      <c r="K181" s="317"/>
    </row>
    <row r="182" spans="2:11" ht="15" customHeight="1">
      <c r="B182" s="296"/>
      <c r="C182" s="276" t="s">
        <v>57</v>
      </c>
      <c r="D182" s="276"/>
      <c r="E182" s="276"/>
      <c r="F182" s="295" t="s">
        <v>693</v>
      </c>
      <c r="G182" s="276"/>
      <c r="H182" s="276" t="s">
        <v>762</v>
      </c>
      <c r="I182" s="276" t="s">
        <v>763</v>
      </c>
      <c r="J182" s="276">
        <v>1</v>
      </c>
      <c r="K182" s="317"/>
    </row>
    <row r="183" spans="2:11" ht="15" customHeight="1">
      <c r="B183" s="296"/>
      <c r="C183" s="276" t="s">
        <v>53</v>
      </c>
      <c r="D183" s="276"/>
      <c r="E183" s="276"/>
      <c r="F183" s="295" t="s">
        <v>693</v>
      </c>
      <c r="G183" s="276"/>
      <c r="H183" s="276" t="s">
        <v>764</v>
      </c>
      <c r="I183" s="276" t="s">
        <v>695</v>
      </c>
      <c r="J183" s="276">
        <v>20</v>
      </c>
      <c r="K183" s="317"/>
    </row>
    <row r="184" spans="2:11" ht="15" customHeight="1">
      <c r="B184" s="296"/>
      <c r="C184" s="276" t="s">
        <v>112</v>
      </c>
      <c r="D184" s="276"/>
      <c r="E184" s="276"/>
      <c r="F184" s="295" t="s">
        <v>693</v>
      </c>
      <c r="G184" s="276"/>
      <c r="H184" s="276" t="s">
        <v>765</v>
      </c>
      <c r="I184" s="276" t="s">
        <v>695</v>
      </c>
      <c r="J184" s="276">
        <v>255</v>
      </c>
      <c r="K184" s="317"/>
    </row>
    <row r="185" spans="2:11" ht="15" customHeight="1">
      <c r="B185" s="296"/>
      <c r="C185" s="276" t="s">
        <v>113</v>
      </c>
      <c r="D185" s="276"/>
      <c r="E185" s="276"/>
      <c r="F185" s="295" t="s">
        <v>693</v>
      </c>
      <c r="G185" s="276"/>
      <c r="H185" s="276" t="s">
        <v>657</v>
      </c>
      <c r="I185" s="276" t="s">
        <v>695</v>
      </c>
      <c r="J185" s="276">
        <v>10</v>
      </c>
      <c r="K185" s="317"/>
    </row>
    <row r="186" spans="2:11" ht="15" customHeight="1">
      <c r="B186" s="296"/>
      <c r="C186" s="276" t="s">
        <v>114</v>
      </c>
      <c r="D186" s="276"/>
      <c r="E186" s="276"/>
      <c r="F186" s="295" t="s">
        <v>693</v>
      </c>
      <c r="G186" s="276"/>
      <c r="H186" s="276" t="s">
        <v>766</v>
      </c>
      <c r="I186" s="276" t="s">
        <v>727</v>
      </c>
      <c r="J186" s="276"/>
      <c r="K186" s="317"/>
    </row>
    <row r="187" spans="2:11" ht="15" customHeight="1">
      <c r="B187" s="296"/>
      <c r="C187" s="276" t="s">
        <v>767</v>
      </c>
      <c r="D187" s="276"/>
      <c r="E187" s="276"/>
      <c r="F187" s="295" t="s">
        <v>693</v>
      </c>
      <c r="G187" s="276"/>
      <c r="H187" s="276" t="s">
        <v>768</v>
      </c>
      <c r="I187" s="276" t="s">
        <v>727</v>
      </c>
      <c r="J187" s="276"/>
      <c r="K187" s="317"/>
    </row>
    <row r="188" spans="2:11" ht="15" customHeight="1">
      <c r="B188" s="296"/>
      <c r="C188" s="276" t="s">
        <v>756</v>
      </c>
      <c r="D188" s="276"/>
      <c r="E188" s="276"/>
      <c r="F188" s="295" t="s">
        <v>693</v>
      </c>
      <c r="G188" s="276"/>
      <c r="H188" s="276" t="s">
        <v>769</v>
      </c>
      <c r="I188" s="276" t="s">
        <v>727</v>
      </c>
      <c r="J188" s="276"/>
      <c r="K188" s="317"/>
    </row>
    <row r="189" spans="2:11" ht="15" customHeight="1">
      <c r="B189" s="296"/>
      <c r="C189" s="276" t="s">
        <v>116</v>
      </c>
      <c r="D189" s="276"/>
      <c r="E189" s="276"/>
      <c r="F189" s="295" t="s">
        <v>699</v>
      </c>
      <c r="G189" s="276"/>
      <c r="H189" s="276" t="s">
        <v>770</v>
      </c>
      <c r="I189" s="276" t="s">
        <v>695</v>
      </c>
      <c r="J189" s="276">
        <v>50</v>
      </c>
      <c r="K189" s="317"/>
    </row>
    <row r="190" spans="2:11" ht="15" customHeight="1">
      <c r="B190" s="296"/>
      <c r="C190" s="276" t="s">
        <v>771</v>
      </c>
      <c r="D190" s="276"/>
      <c r="E190" s="276"/>
      <c r="F190" s="295" t="s">
        <v>699</v>
      </c>
      <c r="G190" s="276"/>
      <c r="H190" s="276" t="s">
        <v>772</v>
      </c>
      <c r="I190" s="276" t="s">
        <v>773</v>
      </c>
      <c r="J190" s="276"/>
      <c r="K190" s="317"/>
    </row>
    <row r="191" spans="2:11" ht="15" customHeight="1">
      <c r="B191" s="296"/>
      <c r="C191" s="276" t="s">
        <v>774</v>
      </c>
      <c r="D191" s="276"/>
      <c r="E191" s="276"/>
      <c r="F191" s="295" t="s">
        <v>699</v>
      </c>
      <c r="G191" s="276"/>
      <c r="H191" s="276" t="s">
        <v>775</v>
      </c>
      <c r="I191" s="276" t="s">
        <v>773</v>
      </c>
      <c r="J191" s="276"/>
      <c r="K191" s="317"/>
    </row>
    <row r="192" spans="2:11" ht="15" customHeight="1">
      <c r="B192" s="296"/>
      <c r="C192" s="276" t="s">
        <v>776</v>
      </c>
      <c r="D192" s="276"/>
      <c r="E192" s="276"/>
      <c r="F192" s="295" t="s">
        <v>699</v>
      </c>
      <c r="G192" s="276"/>
      <c r="H192" s="276" t="s">
        <v>777</v>
      </c>
      <c r="I192" s="276" t="s">
        <v>773</v>
      </c>
      <c r="J192" s="276"/>
      <c r="K192" s="317"/>
    </row>
    <row r="193" spans="2:11" ht="15" customHeight="1">
      <c r="B193" s="296"/>
      <c r="C193" s="329" t="s">
        <v>778</v>
      </c>
      <c r="D193" s="276"/>
      <c r="E193" s="276"/>
      <c r="F193" s="295" t="s">
        <v>699</v>
      </c>
      <c r="G193" s="276"/>
      <c r="H193" s="276" t="s">
        <v>779</v>
      </c>
      <c r="I193" s="276" t="s">
        <v>780</v>
      </c>
      <c r="J193" s="330" t="s">
        <v>781</v>
      </c>
      <c r="K193" s="317"/>
    </row>
    <row r="194" spans="2:11" ht="15" customHeight="1">
      <c r="B194" s="323"/>
      <c r="C194" s="305"/>
      <c r="D194" s="305"/>
      <c r="E194" s="305"/>
      <c r="F194" s="305"/>
      <c r="G194" s="305"/>
      <c r="H194" s="305"/>
      <c r="I194" s="305"/>
      <c r="J194" s="305"/>
      <c r="K194" s="324"/>
    </row>
    <row r="195" spans="2:11" ht="18.75" customHeight="1">
      <c r="B195" s="272"/>
      <c r="C195" s="276"/>
      <c r="D195" s="276"/>
      <c r="E195" s="276"/>
      <c r="F195" s="295"/>
      <c r="G195" s="276"/>
      <c r="H195" s="276"/>
      <c r="I195" s="276"/>
      <c r="J195" s="276"/>
      <c r="K195" s="272"/>
    </row>
    <row r="196" spans="2:11" ht="18.75" customHeight="1">
      <c r="B196" s="282"/>
      <c r="C196" s="282"/>
      <c r="D196" s="282"/>
      <c r="E196" s="282"/>
      <c r="F196" s="282"/>
      <c r="G196" s="282"/>
      <c r="H196" s="282"/>
      <c r="I196" s="282"/>
      <c r="J196" s="282"/>
      <c r="K196" s="282"/>
    </row>
    <row r="197" spans="2:11" ht="13.5">
      <c r="B197" s="263"/>
      <c r="C197" s="264"/>
      <c r="D197" s="264"/>
      <c r="E197" s="264"/>
      <c r="F197" s="264"/>
      <c r="G197" s="264"/>
      <c r="H197" s="264"/>
      <c r="I197" s="264"/>
      <c r="J197" s="264"/>
      <c r="K197" s="265"/>
    </row>
    <row r="198" spans="2:11" ht="21">
      <c r="B198" s="266"/>
      <c r="C198" s="384" t="s">
        <v>782</v>
      </c>
      <c r="D198" s="384"/>
      <c r="E198" s="384"/>
      <c r="F198" s="384"/>
      <c r="G198" s="384"/>
      <c r="H198" s="384"/>
      <c r="I198" s="384"/>
      <c r="J198" s="384"/>
      <c r="K198" s="267"/>
    </row>
    <row r="199" spans="2:11" ht="25.5" customHeight="1">
      <c r="B199" s="266"/>
      <c r="C199" s="331" t="s">
        <v>783</v>
      </c>
      <c r="D199" s="331"/>
      <c r="E199" s="331"/>
      <c r="F199" s="331" t="s">
        <v>784</v>
      </c>
      <c r="G199" s="332"/>
      <c r="H199" s="385" t="s">
        <v>785</v>
      </c>
      <c r="I199" s="385"/>
      <c r="J199" s="385"/>
      <c r="K199" s="267"/>
    </row>
    <row r="200" spans="2:11" ht="5.25" customHeight="1">
      <c r="B200" s="296"/>
      <c r="C200" s="293"/>
      <c r="D200" s="293"/>
      <c r="E200" s="293"/>
      <c r="F200" s="293"/>
      <c r="G200" s="276"/>
      <c r="H200" s="293"/>
      <c r="I200" s="293"/>
      <c r="J200" s="293"/>
      <c r="K200" s="317"/>
    </row>
    <row r="201" spans="2:11" ht="15" customHeight="1">
      <c r="B201" s="296"/>
      <c r="C201" s="276" t="s">
        <v>786</v>
      </c>
      <c r="D201" s="276"/>
      <c r="E201" s="276"/>
      <c r="F201" s="295" t="s">
        <v>43</v>
      </c>
      <c r="G201" s="276"/>
      <c r="H201" s="383" t="s">
        <v>787</v>
      </c>
      <c r="I201" s="383"/>
      <c r="J201" s="383"/>
      <c r="K201" s="317"/>
    </row>
    <row r="202" spans="2:11" ht="15" customHeight="1">
      <c r="B202" s="296"/>
      <c r="C202" s="302"/>
      <c r="D202" s="276"/>
      <c r="E202" s="276"/>
      <c r="F202" s="295" t="s">
        <v>44</v>
      </c>
      <c r="G202" s="276"/>
      <c r="H202" s="383" t="s">
        <v>788</v>
      </c>
      <c r="I202" s="383"/>
      <c r="J202" s="383"/>
      <c r="K202" s="317"/>
    </row>
    <row r="203" spans="2:11" ht="15" customHeight="1">
      <c r="B203" s="296"/>
      <c r="C203" s="302"/>
      <c r="D203" s="276"/>
      <c r="E203" s="276"/>
      <c r="F203" s="295" t="s">
        <v>47</v>
      </c>
      <c r="G203" s="276"/>
      <c r="H203" s="383" t="s">
        <v>789</v>
      </c>
      <c r="I203" s="383"/>
      <c r="J203" s="383"/>
      <c r="K203" s="317"/>
    </row>
    <row r="204" spans="2:11" ht="15" customHeight="1">
      <c r="B204" s="296"/>
      <c r="C204" s="276"/>
      <c r="D204" s="276"/>
      <c r="E204" s="276"/>
      <c r="F204" s="295" t="s">
        <v>45</v>
      </c>
      <c r="G204" s="276"/>
      <c r="H204" s="383" t="s">
        <v>790</v>
      </c>
      <c r="I204" s="383"/>
      <c r="J204" s="383"/>
      <c r="K204" s="317"/>
    </row>
    <row r="205" spans="2:11" ht="15" customHeight="1">
      <c r="B205" s="296"/>
      <c r="C205" s="276"/>
      <c r="D205" s="276"/>
      <c r="E205" s="276"/>
      <c r="F205" s="295" t="s">
        <v>46</v>
      </c>
      <c r="G205" s="276"/>
      <c r="H205" s="383" t="s">
        <v>791</v>
      </c>
      <c r="I205" s="383"/>
      <c r="J205" s="383"/>
      <c r="K205" s="317"/>
    </row>
    <row r="206" spans="2:11" ht="15" customHeight="1">
      <c r="B206" s="296"/>
      <c r="C206" s="276"/>
      <c r="D206" s="276"/>
      <c r="E206" s="276"/>
      <c r="F206" s="295"/>
      <c r="G206" s="276"/>
      <c r="H206" s="276"/>
      <c r="I206" s="276"/>
      <c r="J206" s="276"/>
      <c r="K206" s="317"/>
    </row>
    <row r="207" spans="2:11" ht="15" customHeight="1">
      <c r="B207" s="296"/>
      <c r="C207" s="276" t="s">
        <v>739</v>
      </c>
      <c r="D207" s="276"/>
      <c r="E207" s="276"/>
      <c r="F207" s="295" t="s">
        <v>78</v>
      </c>
      <c r="G207" s="276"/>
      <c r="H207" s="383" t="s">
        <v>792</v>
      </c>
      <c r="I207" s="383"/>
      <c r="J207" s="383"/>
      <c r="K207" s="317"/>
    </row>
    <row r="208" spans="2:11" ht="15" customHeight="1">
      <c r="B208" s="296"/>
      <c r="C208" s="302"/>
      <c r="D208" s="276"/>
      <c r="E208" s="276"/>
      <c r="F208" s="295" t="s">
        <v>637</v>
      </c>
      <c r="G208" s="276"/>
      <c r="H208" s="383" t="s">
        <v>638</v>
      </c>
      <c r="I208" s="383"/>
      <c r="J208" s="383"/>
      <c r="K208" s="317"/>
    </row>
    <row r="209" spans="2:11" ht="15" customHeight="1">
      <c r="B209" s="296"/>
      <c r="C209" s="276"/>
      <c r="D209" s="276"/>
      <c r="E209" s="276"/>
      <c r="F209" s="295" t="s">
        <v>635</v>
      </c>
      <c r="G209" s="276"/>
      <c r="H209" s="383" t="s">
        <v>793</v>
      </c>
      <c r="I209" s="383"/>
      <c r="J209" s="383"/>
      <c r="K209" s="317"/>
    </row>
    <row r="210" spans="2:11" ht="15" customHeight="1">
      <c r="B210" s="333"/>
      <c r="C210" s="302"/>
      <c r="D210" s="302"/>
      <c r="E210" s="302"/>
      <c r="F210" s="295" t="s">
        <v>84</v>
      </c>
      <c r="G210" s="281"/>
      <c r="H210" s="382" t="s">
        <v>83</v>
      </c>
      <c r="I210" s="382"/>
      <c r="J210" s="382"/>
      <c r="K210" s="334"/>
    </row>
    <row r="211" spans="2:11" ht="15" customHeight="1">
      <c r="B211" s="333"/>
      <c r="C211" s="302"/>
      <c r="D211" s="302"/>
      <c r="E211" s="302"/>
      <c r="F211" s="295" t="s">
        <v>639</v>
      </c>
      <c r="G211" s="281"/>
      <c r="H211" s="382" t="s">
        <v>612</v>
      </c>
      <c r="I211" s="382"/>
      <c r="J211" s="382"/>
      <c r="K211" s="334"/>
    </row>
    <row r="212" spans="2:11" ht="15" customHeight="1">
      <c r="B212" s="333"/>
      <c r="C212" s="302"/>
      <c r="D212" s="302"/>
      <c r="E212" s="302"/>
      <c r="F212" s="335"/>
      <c r="G212" s="281"/>
      <c r="H212" s="336"/>
      <c r="I212" s="336"/>
      <c r="J212" s="336"/>
      <c r="K212" s="334"/>
    </row>
    <row r="213" spans="2:11" ht="15" customHeight="1">
      <c r="B213" s="333"/>
      <c r="C213" s="276" t="s">
        <v>763</v>
      </c>
      <c r="D213" s="302"/>
      <c r="E213" s="302"/>
      <c r="F213" s="295">
        <v>1</v>
      </c>
      <c r="G213" s="281"/>
      <c r="H213" s="382" t="s">
        <v>794</v>
      </c>
      <c r="I213" s="382"/>
      <c r="J213" s="382"/>
      <c r="K213" s="334"/>
    </row>
    <row r="214" spans="2:11" ht="15" customHeight="1">
      <c r="B214" s="333"/>
      <c r="C214" s="302"/>
      <c r="D214" s="302"/>
      <c r="E214" s="302"/>
      <c r="F214" s="295">
        <v>2</v>
      </c>
      <c r="G214" s="281"/>
      <c r="H214" s="382" t="s">
        <v>795</v>
      </c>
      <c r="I214" s="382"/>
      <c r="J214" s="382"/>
      <c r="K214" s="334"/>
    </row>
    <row r="215" spans="2:11" ht="15" customHeight="1">
      <c r="B215" s="333"/>
      <c r="C215" s="302"/>
      <c r="D215" s="302"/>
      <c r="E215" s="302"/>
      <c r="F215" s="295">
        <v>3</v>
      </c>
      <c r="G215" s="281"/>
      <c r="H215" s="382" t="s">
        <v>796</v>
      </c>
      <c r="I215" s="382"/>
      <c r="J215" s="382"/>
      <c r="K215" s="334"/>
    </row>
    <row r="216" spans="2:11" ht="15" customHeight="1">
      <c r="B216" s="333"/>
      <c r="C216" s="302"/>
      <c r="D216" s="302"/>
      <c r="E216" s="302"/>
      <c r="F216" s="295">
        <v>4</v>
      </c>
      <c r="G216" s="281"/>
      <c r="H216" s="382" t="s">
        <v>797</v>
      </c>
      <c r="I216" s="382"/>
      <c r="J216" s="382"/>
      <c r="K216" s="334"/>
    </row>
    <row r="217" spans="2:11" ht="12.75" customHeight="1">
      <c r="B217" s="337"/>
      <c r="C217" s="338"/>
      <c r="D217" s="338"/>
      <c r="E217" s="338"/>
      <c r="F217" s="338"/>
      <c r="G217" s="338"/>
      <c r="H217" s="338"/>
      <c r="I217" s="338"/>
      <c r="J217" s="338"/>
      <c r="K217" s="339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10:J210"/>
    <mergeCell ref="C169:J169"/>
    <mergeCell ref="C198:J198"/>
    <mergeCell ref="H199:J199"/>
    <mergeCell ref="H201:J201"/>
    <mergeCell ref="H202:J202"/>
    <mergeCell ref="H203:J203"/>
    <mergeCell ref="H211:J211"/>
    <mergeCell ref="H213:J213"/>
    <mergeCell ref="H214:J214"/>
    <mergeCell ref="H215:J215"/>
    <mergeCell ref="H216:J216"/>
    <mergeCell ref="H204:J204"/>
    <mergeCell ref="H205:J205"/>
    <mergeCell ref="H207:J207"/>
    <mergeCell ref="H208:J208"/>
    <mergeCell ref="H209:J209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F47F0FEF-C3BE-4D23-8F27-36D0C78FCD8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OnlySoft-PC\Vlastnik</dc:creator>
  <cp:keywords/>
  <dc:description/>
  <cp:lastModifiedBy>Čáp Jiří Ing.</cp:lastModifiedBy>
  <dcterms:created xsi:type="dcterms:W3CDTF">2016-02-10T10:30:15Z</dcterms:created>
  <dcterms:modified xsi:type="dcterms:W3CDTF">2016-02-11T13:59:40Z</dcterms:modified>
  <cp:category/>
  <cp:version/>
  <cp:contentType/>
  <cp:contentStatus/>
</cp:coreProperties>
</file>