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955" windowHeight="12300" activeTab="0"/>
  </bookViews>
  <sheets>
    <sheet name="Rozpočet slepý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<sst xmlns="http://schemas.openxmlformats.org/spreadsheetml/2006/main" count="107" uniqueCount="65">
  <si>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rešerše, seznámení se s podkladovými materiály</t>
  </si>
  <si>
    <t>kontrola dokumentace z průběhu realizace</t>
  </si>
  <si>
    <t>zpracování stanovisek supervize</t>
  </si>
  <si>
    <t>kontrola fakturačních podkladů</t>
  </si>
  <si>
    <t>kontrola časového průběhu prací a dodržování harmonogramu</t>
  </si>
  <si>
    <t>účast na kvartálních KD</t>
  </si>
  <si>
    <t>účast na technických KD</t>
  </si>
  <si>
    <t>zpracování etapových zpráv</t>
  </si>
  <si>
    <t>zpracování RP supervize</t>
  </si>
  <si>
    <t>zpracování ZZ supervize</t>
  </si>
  <si>
    <t>naplnění DTB SEKM</t>
  </si>
  <si>
    <t>jednotka</t>
  </si>
  <si>
    <t>cena za jednotku</t>
  </si>
  <si>
    <t>počet jednotek</t>
  </si>
  <si>
    <t>cena za položku</t>
  </si>
  <si>
    <t>položka</t>
  </si>
  <si>
    <t>ks</t>
  </si>
  <si>
    <t>hod</t>
  </si>
  <si>
    <t>doprava</t>
  </si>
  <si>
    <t>kpl</t>
  </si>
  <si>
    <t>Inženýrská část</t>
  </si>
  <si>
    <t>kontrola průběhu prací na lokalitě</t>
  </si>
  <si>
    <t>Přípravné práce</t>
  </si>
  <si>
    <t>Kontrola prací</t>
  </si>
  <si>
    <t>Zpracování zpráv, doprava</t>
  </si>
  <si>
    <t>CELKEM SUPERVIZNÍ ČINNOST</t>
  </si>
  <si>
    <t xml:space="preserve">Technická část </t>
  </si>
  <si>
    <t>Vstupní monitoring podzemních vod</t>
  </si>
  <si>
    <t>VM -odběry podzemních vod,dynamický režim odběru</t>
  </si>
  <si>
    <t>VM- sestavení vzorkov.plánu, určení, rozsah monitoringu.</t>
  </si>
  <si>
    <t>VM-odběry podzemních vod, statický režim odběru</t>
  </si>
  <si>
    <t>VM-stanovení pH vzorku</t>
  </si>
  <si>
    <t>Monitoring stanovení síranů</t>
  </si>
  <si>
    <t>Monitoring stanovení chloridů</t>
  </si>
  <si>
    <t>Monitoring stanovení As</t>
  </si>
  <si>
    <t>Monitoring stanovení Pb</t>
  </si>
  <si>
    <t>Monitoring stanovení Cd</t>
  </si>
  <si>
    <t>Monitoring stanovení Zn</t>
  </si>
  <si>
    <t>Monitoring stanovení Sb</t>
  </si>
  <si>
    <t>Monitoring čerpání, odběr vzorků čerpané vody</t>
  </si>
  <si>
    <t>Monitoring čerpání, stnaovení pH</t>
  </si>
  <si>
    <t>Monitoring čerpání, stanovení rozp.látek v RAS</t>
  </si>
  <si>
    <t>Monitoring  čerpání stanovení vodivosti</t>
  </si>
  <si>
    <t>Monitoring  čerpání stanovení As</t>
  </si>
  <si>
    <t>Monitoring podloží po odtěžbě zátěžové vrstvy (silikát.struska)</t>
  </si>
  <si>
    <t>Monitoring sanovaného prostoru,odběry směs.vzorků povrchových vrstev</t>
  </si>
  <si>
    <t>Monitoring sanovaného prostoru stanovení As ve výluhu</t>
  </si>
  <si>
    <t>Monitoring sanovaného prostoru stanovení Pb ve výluhu</t>
  </si>
  <si>
    <t>Monitoring sanovaného prostoru stanovení Zn ve výluhu</t>
  </si>
  <si>
    <t>Monitoring sanovaného prostoru stanovení Sb ve výluhu</t>
  </si>
  <si>
    <t>Postsanační monitoring podzemních vod</t>
  </si>
  <si>
    <t>Výstupní monitoring,sestavení vzorkovacího plánu, určení rozsahu</t>
  </si>
  <si>
    <t>Výstupní monitoring,odběry podzemních vod, dynamický režim odběru</t>
  </si>
  <si>
    <t>Výstupní monitoring odběry ,odběry podzemních vod, statický režim odběru</t>
  </si>
  <si>
    <t>Výstupní monitoring stanovení pH vzorku</t>
  </si>
  <si>
    <t>monitoring stanovení síranů</t>
  </si>
  <si>
    <t>monitoring stanovení chloridů</t>
  </si>
  <si>
    <t>monitoring stanovení As</t>
  </si>
  <si>
    <t>monitoring stanovení Pb</t>
  </si>
  <si>
    <t>monitoring stanovení Cd</t>
  </si>
  <si>
    <t>monitoring stanovení Zn</t>
  </si>
  <si>
    <t>monitoring stanovení Sb</t>
  </si>
  <si>
    <t>DPH 21%</t>
  </si>
  <si>
    <t>CELKEM SUPERVIZNÍ ČINNOST vč.DPH</t>
  </si>
  <si>
    <t>Cena supervize - Kovohutě Příbram nástupnická a.s.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</si>
</sst>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right" vertical="center" wrapText="1"/>
    </xf>
    <xf numFmtId="39" fontId="2" fillId="33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39" fontId="3" fillId="0" borderId="1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vertical="center"/>
    </xf>
    <xf numFmtId="39" fontId="2" fillId="0" borderId="13" xfId="0" applyNumberFormat="1" applyFont="1" applyFill="1" applyBorder="1" applyAlignment="1">
      <alignment horizontal="right" vertical="center" wrapText="1"/>
    </xf>
    <xf numFmtId="39" fontId="2" fillId="0" borderId="28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39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justify" vertical="center" wrapText="1"/>
    </xf>
    <xf numFmtId="39" fontId="3" fillId="0" borderId="0" xfId="0" applyNumberFormat="1" applyFont="1" applyAlignment="1">
      <alignment/>
    </xf>
    <xf numFmtId="39" fontId="3" fillId="0" borderId="32" xfId="0" applyNumberFormat="1" applyFont="1" applyFill="1" applyBorder="1" applyAlignment="1">
      <alignment horizontal="right" vertical="center" wrapText="1"/>
    </xf>
    <xf numFmtId="39" fontId="2" fillId="0" borderId="33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 wrapText="1"/>
    </xf>
    <xf numFmtId="39" fontId="3" fillId="0" borderId="35" xfId="0" applyNumberFormat="1" applyFont="1" applyFill="1" applyBorder="1" applyAlignment="1">
      <alignment horizontal="right" vertical="center" wrapText="1"/>
    </xf>
    <xf numFmtId="39" fontId="2" fillId="0" borderId="36" xfId="0" applyNumberFormat="1" applyFont="1" applyFill="1" applyBorder="1" applyAlignment="1">
      <alignment horizontal="right" vertical="center" wrapText="1"/>
    </xf>
    <xf numFmtId="39" fontId="2" fillId="0" borderId="13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9" fontId="2" fillId="0" borderId="37" xfId="0" applyNumberFormat="1" applyFont="1" applyBorder="1" applyAlignment="1">
      <alignment horizontal="right" vertical="center" wrapText="1"/>
    </xf>
    <xf numFmtId="39" fontId="2" fillId="0" borderId="33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justify" vertical="center" wrapText="1"/>
    </xf>
    <xf numFmtId="39" fontId="2" fillId="0" borderId="28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39" fontId="2" fillId="0" borderId="32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39" fontId="3" fillId="0" borderId="18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39" fontId="3" fillId="0" borderId="21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39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18" xfId="0" applyNumberFormat="1" applyFont="1" applyBorder="1" applyAlignment="1" applyProtection="1">
      <alignment horizontal="right" vertical="center" wrapText="1"/>
      <protection locked="0"/>
    </xf>
    <xf numFmtId="39" fontId="3" fillId="0" borderId="21" xfId="0" applyNumberFormat="1" applyFont="1" applyBorder="1" applyAlignment="1" applyProtection="1">
      <alignment horizontal="right" vertical="center" wrapText="1"/>
      <protection locked="0"/>
    </xf>
    <xf numFmtId="39" fontId="3" fillId="0" borderId="10" xfId="0" applyNumberFormat="1" applyFont="1" applyBorder="1" applyAlignment="1" applyProtection="1">
      <alignment horizontal="right" vertical="center" wrapText="1"/>
      <protection locked="0"/>
    </xf>
    <xf numFmtId="39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29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44.00390625" style="22" customWidth="1"/>
    <col min="2" max="2" width="9.140625" style="23" customWidth="1"/>
    <col min="3" max="3" width="9.7109375" style="23" customWidth="1"/>
    <col min="4" max="4" width="10.7109375" style="22" customWidth="1"/>
    <col min="5" max="5" width="13.421875" style="22" customWidth="1"/>
    <col min="6" max="6" width="20.421875" style="7" customWidth="1"/>
    <col min="7" max="7" width="32.57421875" style="50" customWidth="1"/>
  </cols>
  <sheetData>
    <row r="1" spans="1:5" ht="15.75">
      <c r="A1" s="98" t="s">
        <v>64</v>
      </c>
      <c r="B1" s="98"/>
      <c r="C1" s="98"/>
      <c r="D1" s="98"/>
      <c r="E1" s="98"/>
    </row>
    <row r="2" spans="1:5" ht="15.75" thickBot="1">
      <c r="A2" s="12"/>
      <c r="B2" s="13"/>
      <c r="C2" s="13"/>
      <c r="D2" s="12"/>
      <c r="E2" s="12"/>
    </row>
    <row r="3" spans="1:7" s="1" customFormat="1" ht="29.25" thickBot="1">
      <c r="A3" s="24" t="s">
        <v>15</v>
      </c>
      <c r="B3" s="25" t="s">
        <v>11</v>
      </c>
      <c r="C3" s="25" t="s">
        <v>13</v>
      </c>
      <c r="D3" s="25" t="s">
        <v>12</v>
      </c>
      <c r="E3" s="49" t="s">
        <v>14</v>
      </c>
      <c r="F3" s="13"/>
      <c r="G3" s="51"/>
    </row>
    <row r="4" spans="1:5" ht="15.75" thickBot="1">
      <c r="A4" s="30" t="s">
        <v>20</v>
      </c>
      <c r="B4" s="31"/>
      <c r="C4" s="31"/>
      <c r="D4" s="32"/>
      <c r="E4" s="33">
        <f>SUM(E5+E8+E15)</f>
        <v>0</v>
      </c>
    </row>
    <row r="5" spans="1:5" ht="15">
      <c r="A5" s="26" t="s">
        <v>22</v>
      </c>
      <c r="B5" s="27"/>
      <c r="C5" s="27"/>
      <c r="D5" s="28"/>
      <c r="E5" s="29">
        <f>E6+E7</f>
        <v>0</v>
      </c>
    </row>
    <row r="6" spans="1:5" ht="15">
      <c r="A6" s="14" t="s">
        <v>8</v>
      </c>
      <c r="B6" s="15" t="s">
        <v>16</v>
      </c>
      <c r="C6" s="16">
        <v>1</v>
      </c>
      <c r="D6" s="96"/>
      <c r="E6" s="17">
        <f>D6*C6</f>
        <v>0</v>
      </c>
    </row>
    <row r="7" spans="1:5" ht="15.75" thickBot="1">
      <c r="A7" s="18" t="s">
        <v>0</v>
      </c>
      <c r="B7" s="19" t="s">
        <v>17</v>
      </c>
      <c r="C7" s="20">
        <v>16</v>
      </c>
      <c r="D7" s="97"/>
      <c r="E7" s="21">
        <f>D7*C7</f>
        <v>0</v>
      </c>
    </row>
    <row r="8" spans="1:5" ht="15.75" thickBot="1">
      <c r="A8" s="38" t="s">
        <v>23</v>
      </c>
      <c r="B8" s="39"/>
      <c r="C8" s="40"/>
      <c r="D8" s="41"/>
      <c r="E8" s="42">
        <f>E9+E10+E11+E12+E13+E14</f>
        <v>0</v>
      </c>
    </row>
    <row r="9" spans="1:5" ht="15">
      <c r="A9" s="34" t="s">
        <v>21</v>
      </c>
      <c r="B9" s="35" t="s">
        <v>17</v>
      </c>
      <c r="C9" s="36">
        <f>16*6</f>
        <v>96</v>
      </c>
      <c r="D9" s="95"/>
      <c r="E9" s="37">
        <f aca="true" t="shared" si="0" ref="E9:E14">D9*C9</f>
        <v>0</v>
      </c>
    </row>
    <row r="10" spans="1:5" ht="15">
      <c r="A10" s="14" t="s">
        <v>1</v>
      </c>
      <c r="B10" s="15" t="s">
        <v>17</v>
      </c>
      <c r="C10" s="16">
        <f>8*6</f>
        <v>48</v>
      </c>
      <c r="D10" s="96"/>
      <c r="E10" s="17">
        <f t="shared" si="0"/>
        <v>0</v>
      </c>
    </row>
    <row r="11" spans="1:5" ht="15">
      <c r="A11" s="14" t="s">
        <v>3</v>
      </c>
      <c r="B11" s="15" t="s">
        <v>17</v>
      </c>
      <c r="C11" s="16">
        <f>4*6</f>
        <v>24</v>
      </c>
      <c r="D11" s="96"/>
      <c r="E11" s="17">
        <f t="shared" si="0"/>
        <v>0</v>
      </c>
    </row>
    <row r="12" spans="1:5" ht="30">
      <c r="A12" s="14" t="s">
        <v>4</v>
      </c>
      <c r="B12" s="15" t="s">
        <v>17</v>
      </c>
      <c r="C12" s="16">
        <v>6</v>
      </c>
      <c r="D12" s="96"/>
      <c r="E12" s="17">
        <f t="shared" si="0"/>
        <v>0</v>
      </c>
    </row>
    <row r="13" spans="1:5" ht="15">
      <c r="A13" s="14" t="s">
        <v>5</v>
      </c>
      <c r="B13" s="15" t="s">
        <v>16</v>
      </c>
      <c r="C13" s="16">
        <v>3</v>
      </c>
      <c r="D13" s="96"/>
      <c r="E13" s="17">
        <f t="shared" si="0"/>
        <v>0</v>
      </c>
    </row>
    <row r="14" spans="1:5" ht="15.75" thickBot="1">
      <c r="A14" s="18" t="s">
        <v>6</v>
      </c>
      <c r="B14" s="19" t="s">
        <v>17</v>
      </c>
      <c r="C14" s="20">
        <f>4*25</f>
        <v>100</v>
      </c>
      <c r="D14" s="97"/>
      <c r="E14" s="21">
        <f t="shared" si="0"/>
        <v>0</v>
      </c>
    </row>
    <row r="15" spans="1:5" ht="15.75" thickBot="1">
      <c r="A15" s="38" t="s">
        <v>24</v>
      </c>
      <c r="B15" s="39"/>
      <c r="C15" s="40"/>
      <c r="D15" s="41"/>
      <c r="E15" s="42">
        <f>E16+E17+E18+E19+E20</f>
        <v>0</v>
      </c>
    </row>
    <row r="16" spans="1:7" ht="15">
      <c r="A16" s="34" t="s">
        <v>10</v>
      </c>
      <c r="B16" s="35" t="s">
        <v>16</v>
      </c>
      <c r="C16" s="36">
        <v>1</v>
      </c>
      <c r="D16" s="95"/>
      <c r="E16" s="37">
        <f>D16*C16</f>
        <v>0</v>
      </c>
      <c r="G16" s="52"/>
    </row>
    <row r="17" spans="1:5" ht="15">
      <c r="A17" s="14" t="s">
        <v>2</v>
      </c>
      <c r="B17" s="15" t="s">
        <v>17</v>
      </c>
      <c r="C17" s="16">
        <f>2*6</f>
        <v>12</v>
      </c>
      <c r="D17" s="96"/>
      <c r="E17" s="17">
        <f>D17*C17</f>
        <v>0</v>
      </c>
    </row>
    <row r="18" spans="1:7" ht="15">
      <c r="A18" s="14" t="s">
        <v>7</v>
      </c>
      <c r="B18" s="15" t="s">
        <v>16</v>
      </c>
      <c r="C18" s="16">
        <v>3</v>
      </c>
      <c r="D18" s="96"/>
      <c r="E18" s="17">
        <f>D18*C18</f>
        <v>0</v>
      </c>
      <c r="G18" s="53"/>
    </row>
    <row r="19" spans="1:5" ht="15">
      <c r="A19" s="14" t="s">
        <v>9</v>
      </c>
      <c r="B19" s="15" t="s">
        <v>16</v>
      </c>
      <c r="C19" s="16">
        <v>1</v>
      </c>
      <c r="D19" s="96"/>
      <c r="E19" s="17">
        <f>D19*C19</f>
        <v>0</v>
      </c>
    </row>
    <row r="20" spans="1:5" ht="15.75" thickBot="1">
      <c r="A20" s="18" t="s">
        <v>18</v>
      </c>
      <c r="B20" s="19" t="s">
        <v>19</v>
      </c>
      <c r="C20" s="20">
        <v>1</v>
      </c>
      <c r="D20" s="97"/>
      <c r="E20" s="21">
        <f>D20*C20</f>
        <v>0</v>
      </c>
    </row>
    <row r="21" spans="1:5" ht="15.75" thickBot="1">
      <c r="A21" s="30" t="s">
        <v>26</v>
      </c>
      <c r="B21" s="43"/>
      <c r="C21" s="44"/>
      <c r="D21" s="45"/>
      <c r="E21" s="6">
        <f>SUM(E22+E46+E59)</f>
        <v>0</v>
      </c>
    </row>
    <row r="22" spans="1:5" ht="15">
      <c r="A22" s="99" t="s">
        <v>27</v>
      </c>
      <c r="B22" s="100"/>
      <c r="C22" s="100"/>
      <c r="D22" s="58"/>
      <c r="E22" s="59">
        <f>SUM(E23:E38)</f>
        <v>0</v>
      </c>
    </row>
    <row r="23" spans="1:5" ht="30">
      <c r="A23" s="56" t="s">
        <v>29</v>
      </c>
      <c r="B23" s="54" t="s">
        <v>19</v>
      </c>
      <c r="C23" s="54">
        <v>1</v>
      </c>
      <c r="D23" s="90"/>
      <c r="E23" s="55">
        <f>SUM(C23*D23)</f>
        <v>0</v>
      </c>
    </row>
    <row r="24" spans="1:5" ht="30">
      <c r="A24" s="56" t="s">
        <v>28</v>
      </c>
      <c r="B24" s="54" t="s">
        <v>16</v>
      </c>
      <c r="C24" s="54">
        <v>12</v>
      </c>
      <c r="D24" s="90"/>
      <c r="E24" s="55">
        <f>SUM(C24*D24)</f>
        <v>0</v>
      </c>
    </row>
    <row r="25" spans="1:5" ht="30">
      <c r="A25" s="56" t="s">
        <v>30</v>
      </c>
      <c r="B25" s="54" t="s">
        <v>16</v>
      </c>
      <c r="C25" s="54">
        <v>4</v>
      </c>
      <c r="D25" s="90"/>
      <c r="E25" s="55">
        <f aca="true" t="shared" si="1" ref="E25:E38">C25*D25</f>
        <v>0</v>
      </c>
    </row>
    <row r="26" spans="1:5" ht="15">
      <c r="A26" s="56" t="s">
        <v>31</v>
      </c>
      <c r="B26" s="54" t="s">
        <v>16</v>
      </c>
      <c r="C26" s="54">
        <v>16</v>
      </c>
      <c r="D26" s="90"/>
      <c r="E26" s="55">
        <f t="shared" si="1"/>
        <v>0</v>
      </c>
    </row>
    <row r="27" spans="1:5" ht="15">
      <c r="A27" s="56" t="s">
        <v>32</v>
      </c>
      <c r="B27" s="54" t="s">
        <v>16</v>
      </c>
      <c r="C27" s="54">
        <v>16</v>
      </c>
      <c r="D27" s="90"/>
      <c r="E27" s="55">
        <f t="shared" si="1"/>
        <v>0</v>
      </c>
    </row>
    <row r="28" spans="1:5" ht="15">
      <c r="A28" s="56" t="s">
        <v>33</v>
      </c>
      <c r="B28" s="54" t="s">
        <v>16</v>
      </c>
      <c r="C28" s="54">
        <v>16</v>
      </c>
      <c r="D28" s="90"/>
      <c r="E28" s="55">
        <f t="shared" si="1"/>
        <v>0</v>
      </c>
    </row>
    <row r="29" spans="1:5" ht="15">
      <c r="A29" s="56" t="s">
        <v>34</v>
      </c>
      <c r="B29" s="54" t="s">
        <v>16</v>
      </c>
      <c r="C29" s="54">
        <v>16</v>
      </c>
      <c r="D29" s="90"/>
      <c r="E29" s="55">
        <f t="shared" si="1"/>
        <v>0</v>
      </c>
    </row>
    <row r="30" spans="1:5" ht="15">
      <c r="A30" s="56" t="s">
        <v>35</v>
      </c>
      <c r="B30" s="54" t="s">
        <v>16</v>
      </c>
      <c r="C30" s="54">
        <v>16</v>
      </c>
      <c r="D30" s="90"/>
      <c r="E30" s="55">
        <f t="shared" si="1"/>
        <v>0</v>
      </c>
    </row>
    <row r="31" spans="1:5" ht="15">
      <c r="A31" s="56" t="s">
        <v>36</v>
      </c>
      <c r="B31" s="54" t="s">
        <v>16</v>
      </c>
      <c r="C31" s="54">
        <v>16</v>
      </c>
      <c r="D31" s="90"/>
      <c r="E31" s="55">
        <f t="shared" si="1"/>
        <v>0</v>
      </c>
    </row>
    <row r="32" spans="1:5" ht="15">
      <c r="A32" s="56" t="s">
        <v>37</v>
      </c>
      <c r="B32" s="54" t="s">
        <v>16</v>
      </c>
      <c r="C32" s="54">
        <v>16</v>
      </c>
      <c r="D32" s="90"/>
      <c r="E32" s="55">
        <f t="shared" si="1"/>
        <v>0</v>
      </c>
    </row>
    <row r="33" spans="1:5" ht="15">
      <c r="A33" s="56" t="s">
        <v>38</v>
      </c>
      <c r="B33" s="54" t="s">
        <v>16</v>
      </c>
      <c r="C33" s="54">
        <v>16</v>
      </c>
      <c r="D33" s="90"/>
      <c r="E33" s="55">
        <f t="shared" si="1"/>
        <v>0</v>
      </c>
    </row>
    <row r="34" spans="1:5" ht="15">
      <c r="A34" s="56" t="s">
        <v>39</v>
      </c>
      <c r="B34" s="54" t="s">
        <v>16</v>
      </c>
      <c r="C34" s="54">
        <v>12</v>
      </c>
      <c r="D34" s="90"/>
      <c r="E34" s="55">
        <f t="shared" si="1"/>
        <v>0</v>
      </c>
    </row>
    <row r="35" spans="1:5" ht="15">
      <c r="A35" s="56" t="s">
        <v>40</v>
      </c>
      <c r="B35" s="54" t="s">
        <v>16</v>
      </c>
      <c r="C35" s="54">
        <v>12</v>
      </c>
      <c r="D35" s="90"/>
      <c r="E35" s="55">
        <f t="shared" si="1"/>
        <v>0</v>
      </c>
    </row>
    <row r="36" spans="1:5" ht="15">
      <c r="A36" s="56" t="s">
        <v>41</v>
      </c>
      <c r="B36" s="54" t="s">
        <v>16</v>
      </c>
      <c r="C36" s="54">
        <v>12</v>
      </c>
      <c r="D36" s="90"/>
      <c r="E36" s="55">
        <f t="shared" si="1"/>
        <v>0</v>
      </c>
    </row>
    <row r="37" spans="1:5" ht="15">
      <c r="A37" s="56" t="s">
        <v>42</v>
      </c>
      <c r="B37" s="54" t="s">
        <v>16</v>
      </c>
      <c r="C37" s="54">
        <v>12</v>
      </c>
      <c r="D37" s="90"/>
      <c r="E37" s="55">
        <f t="shared" si="1"/>
        <v>0</v>
      </c>
    </row>
    <row r="38" spans="1:6" ht="15">
      <c r="A38" s="56" t="s">
        <v>43</v>
      </c>
      <c r="B38" s="54" t="s">
        <v>16</v>
      </c>
      <c r="C38" s="54">
        <v>12</v>
      </c>
      <c r="D38" s="90"/>
      <c r="E38" s="55">
        <f t="shared" si="1"/>
        <v>0</v>
      </c>
      <c r="F38" s="57"/>
    </row>
    <row r="39" spans="1:6" ht="15.75" thickBot="1">
      <c r="A39" s="60"/>
      <c r="B39" s="61"/>
      <c r="C39" s="61"/>
      <c r="D39" s="62"/>
      <c r="E39" s="63"/>
      <c r="F39" s="57"/>
    </row>
    <row r="40" spans="1:5" ht="15.75" thickBot="1">
      <c r="A40" s="101" t="s">
        <v>44</v>
      </c>
      <c r="B40" s="102"/>
      <c r="C40" s="102"/>
      <c r="D40" s="47"/>
      <c r="E40" s="46"/>
    </row>
    <row r="41" spans="1:5" ht="30">
      <c r="A41" s="3" t="s">
        <v>45</v>
      </c>
      <c r="B41" s="4" t="s">
        <v>16</v>
      </c>
      <c r="C41" s="4">
        <v>5</v>
      </c>
      <c r="D41" s="93"/>
      <c r="E41" s="5">
        <f>C41*D41</f>
        <v>0</v>
      </c>
    </row>
    <row r="42" spans="1:5" ht="30">
      <c r="A42" s="3" t="s">
        <v>46</v>
      </c>
      <c r="B42" s="4" t="s">
        <v>16</v>
      </c>
      <c r="C42" s="2">
        <v>5</v>
      </c>
      <c r="D42" s="93"/>
      <c r="E42" s="5">
        <f aca="true" t="shared" si="2" ref="E42:E50">SUM(C42*D42)</f>
        <v>0</v>
      </c>
    </row>
    <row r="43" spans="1:5" ht="30">
      <c r="A43" s="3" t="s">
        <v>47</v>
      </c>
      <c r="B43" s="4" t="s">
        <v>16</v>
      </c>
      <c r="C43" s="2">
        <v>5</v>
      </c>
      <c r="D43" s="93"/>
      <c r="E43" s="5">
        <f t="shared" si="2"/>
        <v>0</v>
      </c>
    </row>
    <row r="44" spans="1:5" ht="30">
      <c r="A44" s="3" t="s">
        <v>48</v>
      </c>
      <c r="B44" s="4" t="s">
        <v>16</v>
      </c>
      <c r="C44" s="2">
        <v>5</v>
      </c>
      <c r="D44" s="93"/>
      <c r="E44" s="5">
        <f t="shared" si="2"/>
        <v>0</v>
      </c>
    </row>
    <row r="45" spans="1:5" ht="30.75" thickBot="1">
      <c r="A45" s="9" t="s">
        <v>49</v>
      </c>
      <c r="B45" s="10" t="s">
        <v>16</v>
      </c>
      <c r="C45" s="8">
        <v>5</v>
      </c>
      <c r="D45" s="94"/>
      <c r="E45" s="11">
        <f t="shared" si="2"/>
        <v>0</v>
      </c>
    </row>
    <row r="46" spans="1:5" ht="15.75" thickBot="1">
      <c r="A46" s="65"/>
      <c r="B46" s="66"/>
      <c r="C46" s="67"/>
      <c r="D46" s="68"/>
      <c r="E46" s="69">
        <f>SUM(E41:E45)</f>
        <v>0</v>
      </c>
    </row>
    <row r="47" spans="1:5" ht="15">
      <c r="A47" s="72" t="s">
        <v>50</v>
      </c>
      <c r="B47" s="73"/>
      <c r="C47" s="74"/>
      <c r="D47" s="75"/>
      <c r="E47" s="69"/>
    </row>
    <row r="48" spans="1:5" ht="30">
      <c r="A48" s="56" t="s">
        <v>51</v>
      </c>
      <c r="B48" s="54" t="s">
        <v>19</v>
      </c>
      <c r="C48" s="54">
        <v>1</v>
      </c>
      <c r="D48" s="90"/>
      <c r="E48" s="55">
        <f t="shared" si="2"/>
        <v>0</v>
      </c>
    </row>
    <row r="49" spans="1:5" ht="30">
      <c r="A49" s="56" t="s">
        <v>52</v>
      </c>
      <c r="B49" s="54" t="s">
        <v>16</v>
      </c>
      <c r="C49" s="54">
        <v>12</v>
      </c>
      <c r="D49" s="90"/>
      <c r="E49" s="55">
        <f t="shared" si="2"/>
        <v>0</v>
      </c>
    </row>
    <row r="50" spans="1:5" ht="30">
      <c r="A50" s="76" t="s">
        <v>53</v>
      </c>
      <c r="B50" s="77" t="s">
        <v>16</v>
      </c>
      <c r="C50" s="54">
        <v>4</v>
      </c>
      <c r="D50" s="91"/>
      <c r="E50" s="78">
        <f t="shared" si="2"/>
        <v>0</v>
      </c>
    </row>
    <row r="51" spans="1:5" ht="15">
      <c r="A51" s="76" t="s">
        <v>54</v>
      </c>
      <c r="B51" s="77" t="s">
        <v>16</v>
      </c>
      <c r="C51" s="54">
        <v>16</v>
      </c>
      <c r="D51" s="91"/>
      <c r="E51" s="78">
        <f aca="true" t="shared" si="3" ref="E51:E58">C51*D51</f>
        <v>0</v>
      </c>
    </row>
    <row r="52" spans="1:5" ht="15">
      <c r="A52" s="76" t="s">
        <v>55</v>
      </c>
      <c r="B52" s="77" t="s">
        <v>16</v>
      </c>
      <c r="C52" s="54">
        <v>16</v>
      </c>
      <c r="D52" s="91"/>
      <c r="E52" s="78">
        <f t="shared" si="3"/>
        <v>0</v>
      </c>
    </row>
    <row r="53" spans="1:5" ht="15">
      <c r="A53" s="76" t="s">
        <v>56</v>
      </c>
      <c r="B53" s="77" t="s">
        <v>16</v>
      </c>
      <c r="C53" s="54">
        <v>16</v>
      </c>
      <c r="D53" s="91"/>
      <c r="E53" s="78">
        <f t="shared" si="3"/>
        <v>0</v>
      </c>
    </row>
    <row r="54" spans="1:5" ht="15">
      <c r="A54" s="76" t="s">
        <v>57</v>
      </c>
      <c r="B54" s="77" t="s">
        <v>16</v>
      </c>
      <c r="C54" s="54">
        <v>16</v>
      </c>
      <c r="D54" s="91"/>
      <c r="E54" s="78">
        <f t="shared" si="3"/>
        <v>0</v>
      </c>
    </row>
    <row r="55" spans="1:5" ht="15">
      <c r="A55" s="76" t="s">
        <v>58</v>
      </c>
      <c r="B55" s="77" t="s">
        <v>16</v>
      </c>
      <c r="C55" s="54">
        <v>16</v>
      </c>
      <c r="D55" s="91"/>
      <c r="E55" s="78">
        <f t="shared" si="3"/>
        <v>0</v>
      </c>
    </row>
    <row r="56" spans="1:5" ht="15">
      <c r="A56" s="76" t="s">
        <v>59</v>
      </c>
      <c r="B56" s="77" t="s">
        <v>16</v>
      </c>
      <c r="C56" s="54">
        <v>16</v>
      </c>
      <c r="D56" s="91"/>
      <c r="E56" s="78">
        <f t="shared" si="3"/>
        <v>0</v>
      </c>
    </row>
    <row r="57" spans="1:5" ht="15">
      <c r="A57" s="76" t="s">
        <v>60</v>
      </c>
      <c r="B57" s="77" t="s">
        <v>16</v>
      </c>
      <c r="C57" s="77">
        <v>16</v>
      </c>
      <c r="D57" s="91"/>
      <c r="E57" s="78">
        <f t="shared" si="3"/>
        <v>0</v>
      </c>
    </row>
    <row r="58" spans="1:5" ht="15.75" thickBot="1">
      <c r="A58" s="79" t="s">
        <v>61</v>
      </c>
      <c r="B58" s="80" t="s">
        <v>16</v>
      </c>
      <c r="C58" s="80">
        <v>16</v>
      </c>
      <c r="D58" s="92"/>
      <c r="E58" s="81">
        <f t="shared" si="3"/>
        <v>0</v>
      </c>
    </row>
    <row r="59" spans="1:5" ht="15.75" thickBot="1">
      <c r="A59" s="70"/>
      <c r="B59" s="39"/>
      <c r="C59" s="39"/>
      <c r="D59" s="71"/>
      <c r="E59" s="64">
        <f>SUM(E48:E58)</f>
        <v>0</v>
      </c>
    </row>
    <row r="60" spans="1:5" ht="15.75" thickBot="1">
      <c r="A60" s="103" t="s">
        <v>25</v>
      </c>
      <c r="B60" s="104"/>
      <c r="C60" s="104"/>
      <c r="D60" s="45"/>
      <c r="E60" s="48">
        <f>SUM(E4+E21)</f>
        <v>0</v>
      </c>
    </row>
    <row r="61" spans="1:5" ht="16.5" thickBot="1">
      <c r="A61" s="85" t="s">
        <v>62</v>
      </c>
      <c r="B61" s="86"/>
      <c r="C61" s="86"/>
      <c r="D61" s="87"/>
      <c r="E61" s="88">
        <f>(E62-E60)</f>
        <v>0</v>
      </c>
    </row>
    <row r="62" spans="1:5" ht="16.5" thickBot="1">
      <c r="A62" s="82" t="s">
        <v>63</v>
      </c>
      <c r="B62" s="83"/>
      <c r="C62" s="83"/>
      <c r="D62" s="84"/>
      <c r="E62" s="89">
        <f>(E60*1.21)</f>
        <v>0</v>
      </c>
    </row>
  </sheetData>
  <sheetProtection password="CB35" sheet="1" objects="1" scenarios="1"/>
  <mergeCells count="4">
    <mergeCell ref="A1:E1"/>
    <mergeCell ref="A22:C22"/>
    <mergeCell ref="A40:C40"/>
    <mergeCell ref="A60:C60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1"/>
  <ignoredErrors>
    <ignoredError sqref="E8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13398</dc:creator>
  <cp:keywords/>
  <dc:description/>
  <cp:lastModifiedBy>Mičánková Ilona Bc.</cp:lastModifiedBy>
  <cp:lastPrinted>2015-07-15T07:56:42Z</cp:lastPrinted>
  <dcterms:created xsi:type="dcterms:W3CDTF">2015-06-22T13:13:12Z</dcterms:created>
  <dcterms:modified xsi:type="dcterms:W3CDTF">2016-03-31T07:04:29Z</dcterms:modified>
  <cp:category/>
  <cp:version/>
  <cp:contentType/>
  <cp:contentStatus/>
</cp:coreProperties>
</file>