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680" yWindow="65500" windowWidth="15012" windowHeight="12816" activeTab="2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list'!$A$1:$G$42</definedName>
    <definedName name="_xlnm.Print_Area" localSheetId="2">'Položky'!$A$1:$G$96</definedName>
    <definedName name="_xlnm.Print_Area" localSheetId="1">'Rekapitulace'!$A$1:$I$16</definedName>
    <definedName name="PocetMJ">'Krycí list'!$G$7</definedName>
    <definedName name="Poznamka">'Krycí list'!$B$34</definedName>
    <definedName name="Projektant">'Krycí list'!$C$7</definedName>
    <definedName name="PSV">'Rekapitulace'!$F$10</definedName>
    <definedName name="PSV0">'Položky'!#REF!</definedName>
    <definedName name="SazbaDPH1">'Krycí list'!$C$29</definedName>
    <definedName name="SazbaDPH2">'Krycí list'!#REF!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list'!#REF!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<sst xmlns="http://schemas.openxmlformats.org/spreadsheetml/2006/main" count="363" uniqueCount="254">
  <si>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</si>
  <si>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</si>
  <si>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</si>
  <si>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</si>
  <si>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</si>
  <si>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</si>
  <si>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</si>
  <si>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</si>
  <si>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</si>
  <si>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</si>
  <si>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</si>
  <si>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</si>
  <si>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</si>
  <si>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</si>
  <si>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</si>
  <si>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</si>
  <si>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</si>
  <si>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</si>
  <si>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</si>
  <si>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</si>
  <si>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</si>
  <si>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</si>
  <si>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</si>
  <si>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</si>
  <si>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</si>
  <si>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</si>
  <si>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</si>
  <si>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</si>
  <si>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</si>
  <si>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</si>
  <si>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</si>
  <si>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</si>
  <si>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</si>
  <si>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</si>
  <si>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</si>
  <si>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</si>
  <si>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</si>
  <si>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</si>
  <si>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</si>
  <si>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</si>
  <si>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</si>
  <si>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</si>
  <si>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</si>
  <si>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</si>
  <si>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</si>
  <si>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</si>
  <si>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</si>
  <si>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</si>
  <si>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</si>
  <si>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</si>
  <si>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</si>
  <si>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</si>
  <si>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</si>
  <si>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</si>
  <si>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</si>
  <si>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</si>
  <si>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</si>
  <si>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</si>
  <si>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Název položky</t>
  </si>
  <si>
    <t>MJ</t>
  </si>
  <si>
    <t>množství</t>
  </si>
  <si>
    <t>cena / MJ</t>
  </si>
  <si>
    <t>celkem (Kč)</t>
  </si>
  <si>
    <t>Kašna</t>
  </si>
  <si>
    <t>Výkaz výměr</t>
  </si>
  <si>
    <t>ZS</t>
  </si>
  <si>
    <t>PROVOZ INVEST-</t>
  </si>
  <si>
    <t>SILN PROVOZ</t>
  </si>
  <si>
    <t>typ</t>
  </si>
  <si>
    <t>Zařízení staveniště</t>
  </si>
  <si>
    <t>M21</t>
  </si>
  <si>
    <t>Elektromontáž, řízení, osvětlení</t>
  </si>
  <si>
    <t>M35</t>
  </si>
  <si>
    <t>Montáž čerpadel, kompresorů</t>
  </si>
  <si>
    <t>M99</t>
  </si>
  <si>
    <t>Ostatní dodávky a práce "M"</t>
  </si>
  <si>
    <t>Díl:</t>
  </si>
  <si>
    <t>Celkem za</t>
  </si>
  <si>
    <t>M21 Elektromontáž, řízení, osvětlení</t>
  </si>
  <si>
    <t>315111114</t>
  </si>
  <si>
    <t>Montáž technologie</t>
  </si>
  <si>
    <t>03511234</t>
  </si>
  <si>
    <t>Tlakové zkoušky</t>
  </si>
  <si>
    <t>03511235</t>
  </si>
  <si>
    <t>Uvedení do provozu</t>
  </si>
  <si>
    <t>03511236</t>
  </si>
  <si>
    <t>Zaškolení obsluhy</t>
  </si>
  <si>
    <t>M35 Montáž čerpadel, kompresorů</t>
  </si>
  <si>
    <t>3511238</t>
  </si>
  <si>
    <t>Návod na obsluhu a údržbu</t>
  </si>
  <si>
    <t>3519999</t>
  </si>
  <si>
    <t>Vedlejší náklady</t>
  </si>
  <si>
    <t>3511239</t>
  </si>
  <si>
    <t>PD ve stupni realizační, Dílenská dokumentace</t>
  </si>
  <si>
    <t>3511240</t>
  </si>
  <si>
    <t>Autorský dozor</t>
  </si>
  <si>
    <t>3511241</t>
  </si>
  <si>
    <t>Přesun hmot</t>
  </si>
  <si>
    <t>PV01050AP</t>
  </si>
  <si>
    <t>Koleno D 50/90° PVC PN16</t>
  </si>
  <si>
    <t>PV02050AP</t>
  </si>
  <si>
    <t>Koleno D 50/45° PN 16, PVC</t>
  </si>
  <si>
    <t>02709</t>
  </si>
  <si>
    <t>Tr PVC D50,dl.5m, PN 10</t>
  </si>
  <si>
    <t>0567050</t>
  </si>
  <si>
    <t>Ventil zpětný D 50 PVC</t>
  </si>
  <si>
    <t>KM pozink. plast</t>
  </si>
  <si>
    <t>Kotvící materiál, úchyty</t>
  </si>
  <si>
    <t>M99 Ostatní dodávky a práce "M"</t>
  </si>
  <si>
    <t>kus</t>
  </si>
  <si>
    <t>bm</t>
  </si>
  <si>
    <t>H07 RNS4 x 1,5</t>
  </si>
  <si>
    <t>Kabeláž ke světlům</t>
  </si>
  <si>
    <t>kg</t>
  </si>
  <si>
    <t>0590300</t>
  </si>
  <si>
    <t>Čistič PVC</t>
  </si>
  <si>
    <t>litr</t>
  </si>
  <si>
    <t>900102</t>
  </si>
  <si>
    <t>Teflonová páska</t>
  </si>
  <si>
    <t>0590101</t>
  </si>
  <si>
    <t>Lepidlo PVC-U</t>
  </si>
  <si>
    <t>kompl.</t>
  </si>
  <si>
    <t>hod</t>
  </si>
  <si>
    <t>SD-1"</t>
  </si>
  <si>
    <t>Sestava dopouštění včetně By-passu - 1"</t>
  </si>
  <si>
    <t>EVPI 2020</t>
  </si>
  <si>
    <t>El.mag. Ventil 1", 230V</t>
  </si>
  <si>
    <t>ks</t>
  </si>
  <si>
    <t>atyp plast 01</t>
  </si>
  <si>
    <t>Koš zachycovače nečistot</t>
  </si>
  <si>
    <t>atyp plast/nerez 01</t>
  </si>
  <si>
    <t xml:space="preserve"> činí :</t>
  </si>
  <si>
    <t>Nerez.kohout G 1"</t>
  </si>
  <si>
    <t>0560050</t>
  </si>
  <si>
    <t>Kohout kulový D 50 PVC</t>
  </si>
  <si>
    <t>Revitalizace centra Orlové - Lutyně</t>
  </si>
  <si>
    <t>KP G 1 - 1</t>
  </si>
  <si>
    <t>Kabelová průchodka jednovývodvá nerez</t>
  </si>
  <si>
    <t>107340150</t>
  </si>
  <si>
    <t xml:space="preserve">Odstředivé litinové čerpadlo se dvěma nerezovými oběžnými koly, připojení G 1 1/2", G1", Q=50 m3/h při 0,52 mvs
</t>
  </si>
  <si>
    <t>atyp nerez 01</t>
  </si>
  <si>
    <t>Nerezový rozvaděč mlžných trysek 1xG1"/3xG1/2"</t>
  </si>
  <si>
    <t>F 2511202</t>
  </si>
  <si>
    <t>Mosazná tryska mlžná s průměrem ústí 6 mm, se závitem G1/2"</t>
  </si>
  <si>
    <t>Tr PVC D32,dl.5m,PN 16</t>
  </si>
  <si>
    <t>02724</t>
  </si>
  <si>
    <t>Koleno D 32 PVC 90° lep</t>
  </si>
  <si>
    <t>0501032</t>
  </si>
  <si>
    <t>Koleno D 32 PVC 45° lep</t>
  </si>
  <si>
    <t>0502032</t>
  </si>
  <si>
    <t>Koleno DN 100 45°</t>
  </si>
  <si>
    <t>KGB100/45</t>
  </si>
  <si>
    <t>Koleno DN 100 87°</t>
  </si>
  <si>
    <t>KGB100/87</t>
  </si>
  <si>
    <t>Kanalizační trubky SN4 DN 100 1m</t>
  </si>
  <si>
    <t>100/1</t>
  </si>
  <si>
    <t>PP podstavec čerpadla</t>
  </si>
  <si>
    <t>Redukce kr.D 50x32 PVC</t>
  </si>
  <si>
    <t>0506051</t>
  </si>
  <si>
    <t>T-kus D 50/90° lep.PVC</t>
  </si>
  <si>
    <t>0216600050</t>
  </si>
  <si>
    <t>Filtr do řadu G 1"</t>
  </si>
  <si>
    <t>Technologie fontány mlhové</t>
  </si>
  <si>
    <t>C21M - Elektromontáže</t>
  </si>
  <si>
    <t>210800527</t>
  </si>
  <si>
    <t>210810005</t>
  </si>
  <si>
    <t>210810015</t>
  </si>
  <si>
    <t>210802308</t>
  </si>
  <si>
    <t>210010354</t>
  </si>
  <si>
    <t>210010351</t>
  </si>
  <si>
    <t>210010352</t>
  </si>
  <si>
    <t>210010102</t>
  </si>
  <si>
    <t>210010104</t>
  </si>
  <si>
    <t>210190002</t>
  </si>
  <si>
    <t>210144522</t>
  </si>
  <si>
    <t>211010010</t>
  </si>
  <si>
    <t>210110001</t>
  </si>
  <si>
    <t>210010044</t>
  </si>
  <si>
    <t>210010022</t>
  </si>
  <si>
    <t>210100101</t>
  </si>
  <si>
    <t>210100251</t>
  </si>
  <si>
    <t>210100258</t>
  </si>
  <si>
    <t>CY 6 mm2 zelenožlutý (VU)</t>
  </si>
  <si>
    <t>CYKY-CYKYm 3Ax1.5 mm2 750V (VU)</t>
  </si>
  <si>
    <t>CYKY-CYKYm 3Bx1.5 mm2 750V (VU)</t>
  </si>
  <si>
    <t>CYKY-CYKYm 3Cx1.5 mm2 750V (VU)</t>
  </si>
  <si>
    <t>CYKY-CYKYm 5Cx1.5 mm2 750V (VU)</t>
  </si>
  <si>
    <t>CYSY 3Cx1.5 mm2 (VU)</t>
  </si>
  <si>
    <t>krab.rozvodka typ 6455-11 do 4mm2 vč.zapoj.</t>
  </si>
  <si>
    <t>krab.rozvodka typ 6455-26 do 6mm2 vč.zapoj.</t>
  </si>
  <si>
    <t>lišta inst.z PH bez krab.typ L40 protahovací (PU)</t>
  </si>
  <si>
    <t>lišta inst.z PH bez krab.typ L120 protahovací (PU)</t>
  </si>
  <si>
    <t>mont.oceloplech.rozvodnic do 50kg</t>
  </si>
  <si>
    <t>odvětrávací ventilátor d=100mm, 230V</t>
  </si>
  <si>
    <t>osaz.hmožd.do zdi tvrd.kamene/žel.bet. HM 8</t>
  </si>
  <si>
    <t>spín.nást.prost.vlhké 1-pólový řazení 1</t>
  </si>
  <si>
    <t>trubka tuhá el.inst.z PVC typ 1520 R=20mm (PU)</t>
  </si>
  <si>
    <t>ukonč. 1 žil. vodičů do 16 mm2</t>
  </si>
  <si>
    <t>ukončení kabelů celoplastových 4x10</t>
  </si>
  <si>
    <t>ukončení kabelů celoplastových 5x4</t>
  </si>
  <si>
    <t>m</t>
  </si>
  <si>
    <t>423000</t>
  </si>
  <si>
    <t>05151</t>
  </si>
  <si>
    <t>33914</t>
  </si>
  <si>
    <t>02960</t>
  </si>
  <si>
    <t>02920</t>
  </si>
  <si>
    <t>33912</t>
  </si>
  <si>
    <t>34056</t>
  </si>
  <si>
    <t>01594</t>
  </si>
  <si>
    <t>6-209</t>
  </si>
  <si>
    <t>6-2534</t>
  </si>
  <si>
    <t>122001040</t>
  </si>
  <si>
    <t>82020479</t>
  </si>
  <si>
    <t>82020425</t>
  </si>
  <si>
    <t>272000080</t>
  </si>
  <si>
    <t>142002491</t>
  </si>
  <si>
    <t>00239</t>
  </si>
  <si>
    <t>00218</t>
  </si>
  <si>
    <t>33746</t>
  </si>
  <si>
    <t>drobný montážní materiál (příchytky, šrouby, ...)</t>
  </si>
  <si>
    <t>hmoždinka HM8</t>
  </si>
  <si>
    <t>kabel CYKY-J 3x1.5mm2</t>
  </si>
  <si>
    <t>kabel CYKY-J 5x1.5mm2</t>
  </si>
  <si>
    <t>kabel CYKY-O 3x1.5mm2</t>
  </si>
  <si>
    <t>kabel CYSY 3Cx1.5mm2</t>
  </si>
  <si>
    <t>kabelové oko příložkové pro vodiče Cu 7580-07 16/6</t>
  </si>
  <si>
    <t>krabicová rozvodka 10x2,5, RD 9041/CR</t>
  </si>
  <si>
    <t>krabicová rozvodka 5x2,5, D9125/CR</t>
  </si>
  <si>
    <t>lišta plastová, EK120x40, kanál</t>
  </si>
  <si>
    <t>lišta plastová, LH 40x40/2m kabel.žlab</t>
  </si>
  <si>
    <t>spínáč do vlhka řaz. 1, typ 3553-01929 B, IP44</t>
  </si>
  <si>
    <t>trubka tuhá instal. z PVC 1523 R=23mm</t>
  </si>
  <si>
    <t>vodič CY  6mm2 zelenožlutý</t>
  </si>
  <si>
    <t>sada</t>
  </si>
  <si>
    <t>Materiály</t>
  </si>
  <si>
    <t>Dodávky zařízení (specifikace)</t>
  </si>
  <si>
    <t>00001</t>
  </si>
  <si>
    <t>Rozváděč pro napojení technologie označený RF1, v provedení jako sestava plastových rozvodnic na omítku s rozměry 750x570x136 mm (výškaxšířkaxhloubka), krytí IP55</t>
  </si>
  <si>
    <t>Práce v HZS</t>
  </si>
  <si>
    <t>00003</t>
  </si>
  <si>
    <t>00002</t>
  </si>
  <si>
    <t>Program DMX světel</t>
  </si>
  <si>
    <t>Prováděcí dokumentace</t>
  </si>
  <si>
    <t>hod.</t>
  </si>
  <si>
    <t>CPV kód:</t>
  </si>
  <si>
    <t>OASERGB 50717</t>
  </si>
  <si>
    <t>Kovový podvodní reflektor LED včetně kabelu, 24V, 20W, RGB řízení, včetně kabelů 3m</t>
  </si>
  <si>
    <t>NK G1"</t>
  </si>
  <si>
    <t>krab.rozvodka, typ GW44210 vč.zapoj.</t>
  </si>
  <si>
    <t>trubka inst.oheb.typ 2429 R=29mm (PU)</t>
  </si>
  <si>
    <t>krab.rozvodka, typ GW44210 včetně trafa 230/24V, 200VA, převodníku DMX komplet</t>
  </si>
  <si>
    <t>odvětrávací ventilátor, typ EDM100CT, d=100mm, 230V, 13W, bez doběhu</t>
  </si>
  <si>
    <t>trubka ohebná 3329 R=29mm</t>
  </si>
  <si>
    <t xml:space="preserve">Rozpočet neobsahuje stavební, zemní a případné bourací práce. Dále nejsou zahrnuty náklady na přípojky vody, kanalizace a elektro.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</si>
</sst>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1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double"/>
      <bottom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/>
      <top style="double"/>
      <bottom/>
    </border>
    <border>
      <left/>
      <right style="thin"/>
      <top style="double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7" borderId="0" applyNumberFormat="0" applyBorder="0" applyAlignment="0" applyProtection="0"/>
    <xf numFmtId="0" fontId="49" fillId="13" borderId="0" applyNumberFormat="0" applyBorder="0" applyAlignment="0" applyProtection="0"/>
    <xf numFmtId="0" fontId="1" fillId="11" borderId="0" applyNumberFormat="0" applyBorder="0" applyAlignment="0" applyProtection="0"/>
    <xf numFmtId="0" fontId="49" fillId="14" borderId="0" applyNumberFormat="0" applyBorder="0" applyAlignment="0" applyProtection="0"/>
    <xf numFmtId="0" fontId="1" fillId="5" borderId="0" applyNumberFormat="0" applyBorder="0" applyAlignment="0" applyProtection="0"/>
    <xf numFmtId="0" fontId="49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11" borderId="0" applyNumberFormat="0" applyBorder="0" applyAlignment="0" applyProtection="0"/>
    <xf numFmtId="0" fontId="49" fillId="20" borderId="0" applyNumberFormat="0" applyBorder="0" applyAlignment="0" applyProtection="0"/>
    <xf numFmtId="0" fontId="1" fillId="7" borderId="0" applyNumberFormat="0" applyBorder="0" applyAlignment="0" applyProtection="0"/>
    <xf numFmtId="0" fontId="50" fillId="21" borderId="0" applyNumberFormat="0" applyBorder="0" applyAlignment="0" applyProtection="0"/>
    <xf numFmtId="0" fontId="20" fillId="11" borderId="0" applyNumberFormat="0" applyBorder="0" applyAlignment="0" applyProtection="0"/>
    <xf numFmtId="0" fontId="50" fillId="22" borderId="0" applyNumberFormat="0" applyBorder="0" applyAlignment="0" applyProtection="0"/>
    <xf numFmtId="0" fontId="20" fillId="23" borderId="0" applyNumberFormat="0" applyBorder="0" applyAlignment="0" applyProtection="0"/>
    <xf numFmtId="0" fontId="50" fillId="24" borderId="0" applyNumberFormat="0" applyBorder="0" applyAlignment="0" applyProtection="0"/>
    <xf numFmtId="0" fontId="20" fillId="25" borderId="0" applyNumberFormat="0" applyBorder="0" applyAlignment="0" applyProtection="0"/>
    <xf numFmtId="0" fontId="50" fillId="26" borderId="0" applyNumberFormat="0" applyBorder="0" applyAlignment="0" applyProtection="0"/>
    <xf numFmtId="0" fontId="20" fillId="18" borderId="0" applyNumberFormat="0" applyBorder="0" applyAlignment="0" applyProtection="0"/>
    <xf numFmtId="0" fontId="50" fillId="27" borderId="0" applyNumberFormat="0" applyBorder="0" applyAlignment="0" applyProtection="0"/>
    <xf numFmtId="0" fontId="20" fillId="11" borderId="0" applyNumberFormat="0" applyBorder="0" applyAlignment="0" applyProtection="0"/>
    <xf numFmtId="0" fontId="50" fillId="28" borderId="0" applyNumberFormat="0" applyBorder="0" applyAlignment="0" applyProtection="0"/>
    <xf numFmtId="0" fontId="20" fillId="5" borderId="0" applyNumberFormat="0" applyBorder="0" applyAlignment="0" applyProtection="0"/>
    <xf numFmtId="0" fontId="51" fillId="0" borderId="1" applyNumberFormat="0" applyFill="0" applyAlignment="0" applyProtection="0"/>
    <xf numFmtId="0" fontId="2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52" fillId="29" borderId="0" applyNumberFormat="0" applyBorder="0" applyAlignment="0" applyProtection="0"/>
    <xf numFmtId="0" fontId="22" fillId="30" borderId="0" applyNumberFormat="0" applyBorder="0" applyAlignment="0" applyProtection="0"/>
    <xf numFmtId="0" fontId="53" fillId="31" borderId="3" applyNumberFormat="0" applyAlignment="0" applyProtection="0"/>
    <xf numFmtId="0" fontId="23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33" fillId="0" borderId="6" applyNumberFormat="0" applyFill="0" applyAlignment="0" applyProtection="0"/>
    <xf numFmtId="0" fontId="55" fillId="0" borderId="7" applyNumberFormat="0" applyFill="0" applyAlignment="0" applyProtection="0"/>
    <xf numFmtId="0" fontId="34" fillId="0" borderId="8" applyNumberFormat="0" applyFill="0" applyAlignment="0" applyProtection="0"/>
    <xf numFmtId="0" fontId="56" fillId="0" borderId="9" applyNumberFormat="0" applyFill="0" applyAlignment="0" applyProtection="0"/>
    <xf numFmtId="0" fontId="3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37" fillId="1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34" borderId="11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35" borderId="0" applyNumberFormat="0" applyBorder="0" applyAlignment="0" applyProtection="0"/>
    <xf numFmtId="0" fontId="24" fillId="11" borderId="0" applyNumberFormat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36" borderId="15" applyNumberFormat="0" applyAlignment="0" applyProtection="0"/>
    <xf numFmtId="0" fontId="26" fillId="16" borderId="16" applyNumberFormat="0" applyAlignment="0" applyProtection="0"/>
    <xf numFmtId="0" fontId="63" fillId="37" borderId="15" applyNumberFormat="0" applyAlignment="0" applyProtection="0"/>
    <xf numFmtId="0" fontId="38" fillId="38" borderId="16" applyNumberFormat="0" applyAlignment="0" applyProtection="0"/>
    <xf numFmtId="0" fontId="64" fillId="37" borderId="17" applyNumberFormat="0" applyAlignment="0" applyProtection="0"/>
    <xf numFmtId="0" fontId="27" fillId="38" borderId="18" applyNumberFormat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20" fillId="40" borderId="0" applyNumberFormat="0" applyBorder="0" applyAlignment="0" applyProtection="0"/>
    <xf numFmtId="0" fontId="50" fillId="41" borderId="0" applyNumberFormat="0" applyBorder="0" applyAlignment="0" applyProtection="0"/>
    <xf numFmtId="0" fontId="20" fillId="23" borderId="0" applyNumberFormat="0" applyBorder="0" applyAlignment="0" applyProtection="0"/>
    <xf numFmtId="0" fontId="50" fillId="42" borderId="0" applyNumberFormat="0" applyBorder="0" applyAlignment="0" applyProtection="0"/>
    <xf numFmtId="0" fontId="20" fillId="25" borderId="0" applyNumberFormat="0" applyBorder="0" applyAlignment="0" applyProtection="0"/>
    <xf numFmtId="0" fontId="50" fillId="43" borderId="0" applyNumberFormat="0" applyBorder="0" applyAlignment="0" applyProtection="0"/>
    <xf numFmtId="0" fontId="20" fillId="44" borderId="0" applyNumberFormat="0" applyBorder="0" applyAlignment="0" applyProtection="0"/>
    <xf numFmtId="0" fontId="50" fillId="45" borderId="0" applyNumberFormat="0" applyBorder="0" applyAlignment="0" applyProtection="0"/>
    <xf numFmtId="0" fontId="20" fillId="46" borderId="0" applyNumberFormat="0" applyBorder="0" applyAlignment="0" applyProtection="0"/>
    <xf numFmtId="0" fontId="50" fillId="47" borderId="0" applyNumberFormat="0" applyBorder="0" applyAlignment="0" applyProtection="0"/>
    <xf numFmtId="0" fontId="20" fillId="48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0" xfId="0" applyNumberFormat="1" applyAlignment="1">
      <alignment/>
    </xf>
    <xf numFmtId="0" fontId="3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2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centerContinuous"/>
    </xf>
    <xf numFmtId="0" fontId="2" fillId="0" borderId="39" xfId="0" applyFont="1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9" xfId="0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49" borderId="50" xfId="0" applyFont="1" applyFill="1" applyBorder="1" applyAlignment="1">
      <alignment/>
    </xf>
    <xf numFmtId="0" fontId="7" fillId="49" borderId="51" xfId="0" applyFont="1" applyFill="1" applyBorder="1" applyAlignment="1">
      <alignment/>
    </xf>
    <xf numFmtId="0" fontId="7" fillId="49" borderId="54" xfId="0" applyFont="1" applyFill="1" applyBorder="1" applyAlignment="1">
      <alignment/>
    </xf>
    <xf numFmtId="165" fontId="7" fillId="49" borderId="51" xfId="0" applyNumberFormat="1" applyFont="1" applyFill="1" applyBorder="1" applyAlignment="1">
      <alignment/>
    </xf>
    <xf numFmtId="0" fontId="7" fillId="49" borderId="55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49" fontId="2" fillId="32" borderId="38" xfId="0" applyNumberFormat="1" applyFont="1" applyFill="1" applyBorder="1" applyAlignment="1">
      <alignment/>
    </xf>
    <xf numFmtId="0" fontId="2" fillId="32" borderId="39" xfId="0" applyFont="1" applyFill="1" applyBorder="1" applyAlignment="1">
      <alignment/>
    </xf>
    <xf numFmtId="0" fontId="2" fillId="32" borderId="40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0" fontId="2" fillId="32" borderId="57" xfId="0" applyFont="1" applyFill="1" applyBorder="1" applyAlignment="1">
      <alignment/>
    </xf>
    <xf numFmtId="0" fontId="2" fillId="32" borderId="58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9" borderId="38" xfId="0" applyFont="1" applyFill="1" applyBorder="1" applyAlignment="1">
      <alignment/>
    </xf>
    <xf numFmtId="0" fontId="2" fillId="49" borderId="39" xfId="0" applyFont="1" applyFill="1" applyBorder="1" applyAlignment="1">
      <alignment/>
    </xf>
    <xf numFmtId="3" fontId="2" fillId="49" borderId="40" xfId="0" applyNumberFormat="1" applyFont="1" applyFill="1" applyBorder="1" applyAlignment="1">
      <alignment/>
    </xf>
    <xf numFmtId="3" fontId="2" fillId="49" borderId="56" xfId="0" applyNumberFormat="1" applyFont="1" applyFill="1" applyBorder="1" applyAlignment="1">
      <alignment/>
    </xf>
    <xf numFmtId="3" fontId="2" fillId="49" borderId="57" xfId="0" applyNumberFormat="1" applyFont="1" applyFill="1" applyBorder="1" applyAlignment="1">
      <alignment/>
    </xf>
    <xf numFmtId="3" fontId="2" fillId="49" borderId="58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50" borderId="44" xfId="0" applyFont="1" applyFill="1" applyBorder="1" applyAlignment="1">
      <alignment/>
    </xf>
    <xf numFmtId="0" fontId="2" fillId="50" borderId="45" xfId="0" applyFont="1" applyFill="1" applyBorder="1" applyAlignment="1">
      <alignment/>
    </xf>
    <xf numFmtId="0" fontId="0" fillId="50" borderId="59" xfId="0" applyFill="1" applyBorder="1" applyAlignment="1">
      <alignment/>
    </xf>
    <xf numFmtId="0" fontId="2" fillId="50" borderId="60" xfId="0" applyFont="1" applyFill="1" applyBorder="1" applyAlignment="1">
      <alignment horizontal="right"/>
    </xf>
    <xf numFmtId="0" fontId="2" fillId="50" borderId="45" xfId="0" applyFont="1" applyFill="1" applyBorder="1" applyAlignment="1">
      <alignment horizontal="right"/>
    </xf>
    <xf numFmtId="0" fontId="2" fillId="50" borderId="61" xfId="0" applyFont="1" applyFill="1" applyBorder="1" applyAlignment="1">
      <alignment horizontal="center"/>
    </xf>
    <xf numFmtId="4" fontId="6" fillId="50" borderId="45" xfId="0" applyNumberFormat="1" applyFont="1" applyFill="1" applyBorder="1" applyAlignment="1">
      <alignment horizontal="right"/>
    </xf>
    <xf numFmtId="4" fontId="6" fillId="50" borderId="59" xfId="0" applyNumberFormat="1" applyFont="1" applyFill="1" applyBorder="1" applyAlignment="1">
      <alignment horizontal="right"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47" xfId="0" applyNumberFormat="1" applyFont="1" applyBorder="1" applyAlignment="1">
      <alignment horizontal="right"/>
    </xf>
    <xf numFmtId="164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3" fontId="0" fillId="0" borderId="62" xfId="0" applyNumberFormat="1" applyFont="1" applyBorder="1" applyAlignment="1">
      <alignment horizontal="right"/>
    </xf>
    <xf numFmtId="0" fontId="0" fillId="49" borderId="50" xfId="0" applyFill="1" applyBorder="1" applyAlignment="1">
      <alignment/>
    </xf>
    <xf numFmtId="0" fontId="2" fillId="49" borderId="51" xfId="0" applyFont="1" applyFill="1" applyBorder="1" applyAlignment="1">
      <alignment/>
    </xf>
    <xf numFmtId="0" fontId="0" fillId="49" borderId="51" xfId="0" applyFill="1" applyBorder="1" applyAlignment="1">
      <alignment/>
    </xf>
    <xf numFmtId="4" fontId="0" fillId="49" borderId="65" xfId="0" applyNumberFormat="1" applyFill="1" applyBorder="1" applyAlignment="1">
      <alignment/>
    </xf>
    <xf numFmtId="4" fontId="0" fillId="49" borderId="50" xfId="0" applyNumberFormat="1" applyFill="1" applyBorder="1" applyAlignment="1">
      <alignment/>
    </xf>
    <xf numFmtId="4" fontId="0" fillId="49" borderId="51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75">
      <alignment/>
      <protection/>
    </xf>
    <xf numFmtId="0" fontId="0" fillId="0" borderId="0" xfId="75" applyAlignment="1">
      <alignment horizontal="right"/>
      <protection/>
    </xf>
    <xf numFmtId="49" fontId="9" fillId="0" borderId="33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46" xfId="0" applyNumberFormat="1" applyBorder="1" applyAlignment="1">
      <alignment/>
    </xf>
    <xf numFmtId="0" fontId="13" fillId="0" borderId="0" xfId="75" applyFont="1">
      <alignment/>
      <protection/>
    </xf>
    <xf numFmtId="0" fontId="0" fillId="0" borderId="0" xfId="75" applyBorder="1">
      <alignment/>
      <protection/>
    </xf>
    <xf numFmtId="0" fontId="14" fillId="0" borderId="0" xfId="75" applyFont="1" applyAlignment="1">
      <alignment/>
      <protection/>
    </xf>
    <xf numFmtId="0" fontId="15" fillId="0" borderId="0" xfId="75" applyFont="1" applyBorder="1">
      <alignment/>
      <protection/>
    </xf>
    <xf numFmtId="3" fontId="15" fillId="0" borderId="0" xfId="75" applyNumberFormat="1" applyFont="1" applyBorder="1" applyAlignment="1">
      <alignment horizontal="right"/>
      <protection/>
    </xf>
    <xf numFmtId="4" fontId="15" fillId="0" borderId="0" xfId="75" applyNumberFormat="1" applyFont="1" applyBorder="1">
      <alignment/>
      <protection/>
    </xf>
    <xf numFmtId="0" fontId="14" fillId="0" borderId="0" xfId="75" applyFont="1" applyBorder="1" applyAlignment="1">
      <alignment/>
      <protection/>
    </xf>
    <xf numFmtId="0" fontId="0" fillId="0" borderId="0" xfId="75" applyBorder="1" applyAlignment="1">
      <alignment horizontal="right"/>
      <protection/>
    </xf>
    <xf numFmtId="4" fontId="8" fillId="0" borderId="0" xfId="75" applyNumberFormat="1" applyFont="1" applyFill="1" applyBorder="1" applyAlignment="1">
      <alignment horizontal="right"/>
      <protection/>
    </xf>
    <xf numFmtId="0" fontId="0" fillId="0" borderId="0" xfId="75" applyFill="1" applyBorder="1">
      <alignment/>
      <protection/>
    </xf>
    <xf numFmtId="0" fontId="0" fillId="38" borderId="0" xfId="75" applyFont="1" applyFill="1" applyBorder="1" applyAlignment="1">
      <alignment horizontal="center" vertical="top"/>
      <protection/>
    </xf>
    <xf numFmtId="49" fontId="16" fillId="38" borderId="0" xfId="0" applyNumberFormat="1" applyFont="1" applyFill="1" applyBorder="1" applyAlignment="1">
      <alignment horizontal="left" vertical="top" wrapText="1"/>
    </xf>
    <xf numFmtId="2" fontId="16" fillId="38" borderId="0" xfId="0" applyNumberFormat="1" applyFont="1" applyFill="1" applyBorder="1" applyAlignment="1">
      <alignment horizontal="right" vertical="top"/>
    </xf>
    <xf numFmtId="4" fontId="16" fillId="38" borderId="0" xfId="75" applyNumberFormat="1" applyFont="1" applyFill="1" applyBorder="1">
      <alignment/>
      <protection/>
    </xf>
    <xf numFmtId="0" fontId="9" fillId="32" borderId="63" xfId="75" applyFont="1" applyFill="1" applyBorder="1" applyAlignment="1">
      <alignment horizontal="center"/>
      <protection/>
    </xf>
    <xf numFmtId="0" fontId="9" fillId="32" borderId="63" xfId="75" applyNumberFormat="1" applyFont="1" applyFill="1" applyBorder="1" applyAlignment="1">
      <alignment horizontal="center"/>
      <protection/>
    </xf>
    <xf numFmtId="49" fontId="30" fillId="38" borderId="63" xfId="0" applyNumberFormat="1" applyFont="1" applyFill="1" applyBorder="1" applyAlignment="1">
      <alignment horizontal="left" vertical="top" wrapText="1"/>
    </xf>
    <xf numFmtId="2" fontId="30" fillId="38" borderId="63" xfId="0" applyNumberFormat="1" applyFont="1" applyFill="1" applyBorder="1" applyAlignment="1">
      <alignment horizontal="right" vertical="top"/>
    </xf>
    <xf numFmtId="49" fontId="29" fillId="38" borderId="63" xfId="0" applyNumberFormat="1" applyFont="1" applyFill="1" applyBorder="1" applyAlignment="1">
      <alignment horizontal="left" vertical="top" wrapText="1"/>
    </xf>
    <xf numFmtId="49" fontId="32" fillId="38" borderId="63" xfId="0" applyNumberFormat="1" applyFont="1" applyFill="1" applyBorder="1" applyAlignment="1">
      <alignment horizontal="left" vertical="top" wrapText="1"/>
    </xf>
    <xf numFmtId="0" fontId="0" fillId="0" borderId="53" xfId="75" applyFont="1" applyBorder="1">
      <alignment/>
      <protection/>
    </xf>
    <xf numFmtId="0" fontId="0" fillId="0" borderId="21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49" fontId="3" fillId="0" borderId="33" xfId="0" applyNumberFormat="1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33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19" fillId="0" borderId="33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 vertical="justify"/>
    </xf>
    <xf numFmtId="0" fontId="0" fillId="0" borderId="69" xfId="0" applyBorder="1" applyAlignment="1">
      <alignment vertical="justify"/>
    </xf>
    <xf numFmtId="0" fontId="0" fillId="0" borderId="33" xfId="75" applyFont="1" applyBorder="1">
      <alignment/>
      <protection/>
    </xf>
    <xf numFmtId="0" fontId="11" fillId="0" borderId="0" xfId="75" applyFont="1" applyBorder="1" applyAlignment="1">
      <alignment horizontal="centerContinuous"/>
      <protection/>
    </xf>
    <xf numFmtId="0" fontId="9" fillId="0" borderId="33" xfId="75" applyFont="1" applyBorder="1">
      <alignment/>
      <protection/>
    </xf>
    <xf numFmtId="0" fontId="0" fillId="0" borderId="0" xfId="75" applyFont="1" applyBorder="1">
      <alignment/>
      <protection/>
    </xf>
    <xf numFmtId="49" fontId="0" fillId="51" borderId="34" xfId="0" applyNumberFormat="1" applyFill="1" applyBorder="1" applyAlignment="1">
      <alignment horizontal="left"/>
    </xf>
    <xf numFmtId="49" fontId="4" fillId="51" borderId="33" xfId="0" applyNumberFormat="1" applyFont="1" applyFill="1" applyBorder="1" applyAlignment="1">
      <alignment/>
    </xf>
    <xf numFmtId="0" fontId="5" fillId="51" borderId="0" xfId="0" applyFont="1" applyFill="1" applyBorder="1" applyAlignment="1">
      <alignment/>
    </xf>
    <xf numFmtId="0" fontId="17" fillId="51" borderId="70" xfId="0" applyFont="1" applyFill="1" applyBorder="1" applyAlignment="1">
      <alignment/>
    </xf>
    <xf numFmtId="0" fontId="17" fillId="51" borderId="42" xfId="0" applyFont="1" applyFill="1" applyBorder="1" applyAlignment="1">
      <alignment/>
    </xf>
    <xf numFmtId="49" fontId="0" fillId="51" borderId="64" xfId="0" applyNumberFormat="1" applyFill="1" applyBorder="1" applyAlignment="1">
      <alignment/>
    </xf>
    <xf numFmtId="0" fontId="0" fillId="51" borderId="64" xfId="0" applyFill="1" applyBorder="1" applyAlignment="1">
      <alignment/>
    </xf>
    <xf numFmtId="0" fontId="0" fillId="0" borderId="71" xfId="0" applyBorder="1" applyAlignment="1">
      <alignment/>
    </xf>
    <xf numFmtId="0" fontId="0" fillId="0" borderId="45" xfId="0" applyBorder="1" applyAlignment="1">
      <alignment/>
    </xf>
    <xf numFmtId="0" fontId="0" fillId="0" borderId="61" xfId="0" applyBorder="1" applyAlignment="1">
      <alignment/>
    </xf>
    <xf numFmtId="0" fontId="5" fillId="51" borderId="72" xfId="0" applyFont="1" applyFill="1" applyBorder="1" applyAlignment="1">
      <alignment/>
    </xf>
    <xf numFmtId="0" fontId="0" fillId="0" borderId="73" xfId="75" applyBorder="1">
      <alignment/>
      <protection/>
    </xf>
    <xf numFmtId="0" fontId="0" fillId="0" borderId="73" xfId="75" applyBorder="1" applyAlignment="1">
      <alignment horizontal="right"/>
      <protection/>
    </xf>
    <xf numFmtId="0" fontId="0" fillId="0" borderId="74" xfId="75" applyBorder="1">
      <alignment/>
      <protection/>
    </xf>
    <xf numFmtId="0" fontId="9" fillId="0" borderId="42" xfId="75" applyFont="1" applyBorder="1" applyAlignment="1">
      <alignment horizontal="right"/>
      <protection/>
    </xf>
    <xf numFmtId="0" fontId="0" fillId="0" borderId="62" xfId="75" applyFont="1" applyBorder="1">
      <alignment/>
      <protection/>
    </xf>
    <xf numFmtId="0" fontId="12" fillId="0" borderId="75" xfId="75" applyFont="1" applyBorder="1" applyAlignment="1">
      <alignment horizontal="centerContinuous"/>
      <protection/>
    </xf>
    <xf numFmtId="0" fontId="12" fillId="0" borderId="75" xfId="75" applyFont="1" applyBorder="1" applyAlignment="1">
      <alignment horizontal="right"/>
      <protection/>
    </xf>
    <xf numFmtId="0" fontId="12" fillId="0" borderId="76" xfId="75" applyFont="1" applyBorder="1" applyAlignment="1">
      <alignment horizontal="centerContinuous"/>
      <protection/>
    </xf>
    <xf numFmtId="0" fontId="0" fillId="0" borderId="70" xfId="0" applyBorder="1" applyAlignment="1">
      <alignment/>
    </xf>
    <xf numFmtId="0" fontId="0" fillId="0" borderId="77" xfId="75" applyFont="1" applyBorder="1">
      <alignment/>
      <protection/>
    </xf>
    <xf numFmtId="0" fontId="0" fillId="0" borderId="77" xfId="75" applyFont="1" applyBorder="1" applyAlignment="1">
      <alignment horizontal="right"/>
      <protection/>
    </xf>
    <xf numFmtId="0" fontId="0" fillId="0" borderId="78" xfId="75" applyFont="1" applyBorder="1" applyAlignment="1">
      <alignment/>
      <protection/>
    </xf>
    <xf numFmtId="0" fontId="0" fillId="0" borderId="79" xfId="75" applyFont="1" applyBorder="1">
      <alignment/>
      <protection/>
    </xf>
    <xf numFmtId="0" fontId="5" fillId="49" borderId="80" xfId="0" applyFont="1" applyFill="1" applyBorder="1" applyAlignment="1">
      <alignment/>
    </xf>
    <xf numFmtId="0" fontId="0" fillId="49" borderId="30" xfId="0" applyFill="1" applyBorder="1" applyAlignment="1">
      <alignment/>
    </xf>
    <xf numFmtId="49" fontId="32" fillId="38" borderId="63" xfId="0" applyNumberFormat="1" applyFont="1" applyFill="1" applyBorder="1" applyAlignment="1">
      <alignment horizontal="center" wrapText="1"/>
    </xf>
    <xf numFmtId="49" fontId="29" fillId="38" borderId="63" xfId="0" applyNumberFormat="1" applyFont="1" applyFill="1" applyBorder="1" applyAlignment="1">
      <alignment horizontal="center" wrapText="1"/>
    </xf>
    <xf numFmtId="49" fontId="30" fillId="38" borderId="63" xfId="0" applyNumberFormat="1" applyFont="1" applyFill="1" applyBorder="1" applyAlignment="1">
      <alignment horizontal="center" wrapText="1"/>
    </xf>
    <xf numFmtId="2" fontId="30" fillId="38" borderId="63" xfId="0" applyNumberFormat="1" applyFont="1" applyFill="1" applyBorder="1" applyAlignment="1">
      <alignment horizontal="right"/>
    </xf>
    <xf numFmtId="2" fontId="32" fillId="38" borderId="63" xfId="0" applyNumberFormat="1" applyFont="1" applyFill="1" applyBorder="1" applyAlignment="1">
      <alignment horizontal="right"/>
    </xf>
    <xf numFmtId="2" fontId="29" fillId="38" borderId="63" xfId="0" applyNumberFormat="1" applyFont="1" applyFill="1" applyBorder="1" applyAlignment="1">
      <alignment horizontal="right"/>
    </xf>
    <xf numFmtId="9" fontId="0" fillId="0" borderId="27" xfId="78" applyFont="1" applyBorder="1" applyAlignment="1">
      <alignment horizontal="right"/>
    </xf>
    <xf numFmtId="0" fontId="17" fillId="51" borderId="81" xfId="0" applyFont="1" applyFill="1" applyBorder="1" applyAlignment="1">
      <alignment/>
    </xf>
    <xf numFmtId="2" fontId="16" fillId="38" borderId="63" xfId="0" applyNumberFormat="1" applyFont="1" applyFill="1" applyBorder="1" applyAlignment="1">
      <alignment horizontal="right"/>
    </xf>
    <xf numFmtId="49" fontId="16" fillId="38" borderId="63" xfId="0" applyNumberFormat="1" applyFont="1" applyFill="1" applyBorder="1" applyAlignment="1">
      <alignment horizontal="left" vertical="top" wrapText="1"/>
    </xf>
    <xf numFmtId="49" fontId="16" fillId="38" borderId="63" xfId="0" applyNumberFormat="1" applyFont="1" applyFill="1" applyBorder="1" applyAlignment="1">
      <alignment horizontal="center" wrapText="1"/>
    </xf>
    <xf numFmtId="49" fontId="41" fillId="0" borderId="63" xfId="74" applyNumberFormat="1" applyFont="1" applyBorder="1" applyAlignment="1">
      <alignment horizontal="left" vertical="top" wrapText="1"/>
      <protection/>
    </xf>
    <xf numFmtId="49" fontId="41" fillId="0" borderId="63" xfId="74" applyNumberFormat="1" applyFont="1" applyBorder="1" applyAlignment="1">
      <alignment horizontal="center" wrapText="1"/>
      <protection/>
    </xf>
    <xf numFmtId="2" fontId="41" fillId="0" borderId="63" xfId="74" applyNumberFormat="1" applyFont="1" applyBorder="1" applyAlignment="1">
      <alignment horizontal="right" vertical="top"/>
      <protection/>
    </xf>
    <xf numFmtId="49" fontId="39" fillId="0" borderId="63" xfId="74" applyNumberFormat="1" applyFont="1" applyBorder="1" applyAlignment="1">
      <alignment horizontal="left" vertical="top" wrapText="1"/>
      <protection/>
    </xf>
    <xf numFmtId="2" fontId="41" fillId="0" borderId="63" xfId="74" applyNumberFormat="1" applyFont="1" applyBorder="1" applyAlignment="1">
      <alignment horizontal="right"/>
      <protection/>
    </xf>
    <xf numFmtId="49" fontId="9" fillId="32" borderId="82" xfId="75" applyNumberFormat="1" applyFont="1" applyFill="1" applyBorder="1">
      <alignment/>
      <protection/>
    </xf>
    <xf numFmtId="0" fontId="9" fillId="32" borderId="83" xfId="75" applyFont="1" applyFill="1" applyBorder="1" applyAlignment="1">
      <alignment horizontal="center"/>
      <protection/>
    </xf>
    <xf numFmtId="0" fontId="2" fillId="38" borderId="82" xfId="75" applyFont="1" applyFill="1" applyBorder="1" applyAlignment="1">
      <alignment horizontal="center" vertical="top"/>
      <protection/>
    </xf>
    <xf numFmtId="4" fontId="30" fillId="38" borderId="83" xfId="75" applyNumberFormat="1" applyFont="1" applyFill="1" applyBorder="1">
      <alignment/>
      <protection/>
    </xf>
    <xf numFmtId="0" fontId="0" fillId="38" borderId="82" xfId="75" applyFont="1" applyFill="1" applyBorder="1" applyAlignment="1">
      <alignment horizontal="center" vertical="top"/>
      <protection/>
    </xf>
    <xf numFmtId="4" fontId="16" fillId="38" borderId="83" xfId="75" applyNumberFormat="1" applyFont="1" applyFill="1" applyBorder="1" applyAlignment="1">
      <alignment horizontal="right"/>
      <protection/>
    </xf>
    <xf numFmtId="0" fontId="31" fillId="38" borderId="82" xfId="75" applyFont="1" applyFill="1" applyBorder="1" applyAlignment="1">
      <alignment horizontal="center" vertical="top"/>
      <protection/>
    </xf>
    <xf numFmtId="0" fontId="5" fillId="38" borderId="82" xfId="75" applyFont="1" applyFill="1" applyBorder="1" applyAlignment="1">
      <alignment horizontal="center" vertical="top"/>
      <protection/>
    </xf>
    <xf numFmtId="4" fontId="32" fillId="38" borderId="83" xfId="75" applyNumberFormat="1" applyFont="1" applyFill="1" applyBorder="1">
      <alignment/>
      <protection/>
    </xf>
    <xf numFmtId="4" fontId="16" fillId="38" borderId="83" xfId="75" applyNumberFormat="1" applyFont="1" applyFill="1" applyBorder="1">
      <alignment/>
      <protection/>
    </xf>
    <xf numFmtId="0" fontId="5" fillId="38" borderId="84" xfId="75" applyFont="1" applyFill="1" applyBorder="1" applyAlignment="1">
      <alignment horizontal="center" vertical="top"/>
      <protection/>
    </xf>
    <xf numFmtId="49" fontId="32" fillId="38" borderId="85" xfId="0" applyNumberFormat="1" applyFont="1" applyFill="1" applyBorder="1" applyAlignment="1">
      <alignment horizontal="left" vertical="top" wrapText="1"/>
    </xf>
    <xf numFmtId="2" fontId="32" fillId="38" borderId="85" xfId="0" applyNumberFormat="1" applyFont="1" applyFill="1" applyBorder="1" applyAlignment="1">
      <alignment horizontal="right" vertical="top"/>
    </xf>
    <xf numFmtId="4" fontId="32" fillId="38" borderId="49" xfId="75" applyNumberFormat="1" applyFont="1" applyFill="1" applyBorder="1">
      <alignment/>
      <protection/>
    </xf>
    <xf numFmtId="0" fontId="2" fillId="0" borderId="71" xfId="0" applyFont="1" applyBorder="1" applyAlignment="1">
      <alignment/>
    </xf>
    <xf numFmtId="0" fontId="2" fillId="0" borderId="5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17" fillId="52" borderId="31" xfId="0" applyFont="1" applyFill="1" applyBorder="1" applyAlignment="1">
      <alignment horizontal="left" wrapText="1"/>
    </xf>
    <xf numFmtId="0" fontId="17" fillId="52" borderId="30" xfId="0" applyFont="1" applyFill="1" applyBorder="1" applyAlignment="1">
      <alignment horizontal="left" wrapText="1"/>
    </xf>
    <xf numFmtId="0" fontId="17" fillId="52" borderId="46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86" xfId="0" applyFont="1" applyBorder="1" applyAlignment="1">
      <alignment horizontal="left" vertical="top" wrapText="1"/>
    </xf>
    <xf numFmtId="0" fontId="8" fillId="0" borderId="5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3" fontId="2" fillId="49" borderId="51" xfId="0" applyNumberFormat="1" applyFont="1" applyFill="1" applyBorder="1" applyAlignment="1">
      <alignment horizontal="right"/>
    </xf>
    <xf numFmtId="3" fontId="2" fillId="49" borderId="65" xfId="0" applyNumberFormat="1" applyFont="1" applyFill="1" applyBorder="1" applyAlignment="1">
      <alignment horizontal="right"/>
    </xf>
    <xf numFmtId="0" fontId="0" fillId="0" borderId="19" xfId="75" applyFont="1" applyBorder="1" applyAlignment="1">
      <alignment horizontal="center"/>
      <protection/>
    </xf>
    <xf numFmtId="0" fontId="0" fillId="0" borderId="20" xfId="75" applyFont="1" applyBorder="1" applyAlignment="1">
      <alignment horizontal="center"/>
      <protection/>
    </xf>
    <xf numFmtId="0" fontId="0" fillId="0" borderId="87" xfId="75" applyFont="1" applyBorder="1" applyAlignment="1">
      <alignment horizontal="center"/>
      <protection/>
    </xf>
    <xf numFmtId="0" fontId="0" fillId="0" borderId="88" xfId="75" applyFont="1" applyBorder="1" applyAlignment="1">
      <alignment horizontal="center"/>
      <protection/>
    </xf>
    <xf numFmtId="0" fontId="0" fillId="0" borderId="89" xfId="75" applyFont="1" applyBorder="1" applyAlignment="1">
      <alignment horizontal="left"/>
      <protection/>
    </xf>
    <xf numFmtId="0" fontId="0" fillId="0" borderId="75" xfId="75" applyFont="1" applyBorder="1" applyAlignment="1">
      <alignment horizontal="left"/>
      <protection/>
    </xf>
    <xf numFmtId="0" fontId="0" fillId="0" borderId="76" xfId="75" applyFont="1" applyBorder="1" applyAlignment="1">
      <alignment horizontal="left"/>
      <protection/>
    </xf>
    <xf numFmtId="0" fontId="17" fillId="51" borderId="71" xfId="0" applyFont="1" applyFill="1" applyBorder="1" applyAlignment="1">
      <alignment horizontal="left" wrapText="1"/>
    </xf>
    <xf numFmtId="0" fontId="17" fillId="51" borderId="45" xfId="0" applyFont="1" applyFill="1" applyBorder="1" applyAlignment="1">
      <alignment horizontal="left" wrapText="1"/>
    </xf>
    <xf numFmtId="0" fontId="17" fillId="51" borderId="61" xfId="0" applyFont="1" applyFill="1" applyBorder="1" applyAlignment="1">
      <alignment horizontal="left" wrapText="1"/>
    </xf>
    <xf numFmtId="0" fontId="10" fillId="0" borderId="19" xfId="75" applyFont="1" applyBorder="1" applyAlignment="1">
      <alignment horizontal="center"/>
      <protection/>
    </xf>
    <xf numFmtId="0" fontId="10" fillId="0" borderId="21" xfId="75" applyFont="1" applyBorder="1" applyAlignment="1">
      <alignment horizontal="center"/>
      <protection/>
    </xf>
    <xf numFmtId="0" fontId="10" fillId="0" borderId="22" xfId="75" applyFont="1" applyBorder="1" applyAlignment="1">
      <alignment horizontal="center"/>
      <protection/>
    </xf>
    <xf numFmtId="0" fontId="0" fillId="0" borderId="90" xfId="75" applyFont="1" applyBorder="1" applyAlignment="1">
      <alignment horizontal="center"/>
      <protection/>
    </xf>
    <xf numFmtId="0" fontId="0" fillId="0" borderId="91" xfId="75" applyFont="1" applyBorder="1" applyAlignment="1">
      <alignment horizontal="center"/>
      <protection/>
    </xf>
    <xf numFmtId="49" fontId="0" fillId="0" borderId="87" xfId="75" applyNumberFormat="1" applyFont="1" applyBorder="1" applyAlignment="1">
      <alignment horizontal="center"/>
      <protection/>
    </xf>
    <xf numFmtId="0" fontId="0" fillId="0" borderId="88" xfId="75" applyFont="1" applyBorder="1" applyAlignment="1">
      <alignment horizontal="center"/>
      <protection/>
    </xf>
    <xf numFmtId="0" fontId="0" fillId="0" borderId="0" xfId="75" applyFont="1" applyBorder="1" applyAlignment="1">
      <alignment horizontal="center" shrinkToFit="1"/>
      <protection/>
    </xf>
    <xf numFmtId="0" fontId="0" fillId="0" borderId="23" xfId="75" applyFont="1" applyBorder="1" applyAlignment="1">
      <alignment horizontal="center" shrinkToFit="1"/>
      <protection/>
    </xf>
    <xf numFmtId="2" fontId="30" fillId="38" borderId="63" xfId="0" applyNumberFormat="1" applyFont="1" applyFill="1" applyBorder="1" applyAlignment="1" applyProtection="1">
      <alignment horizontal="right" vertical="top"/>
      <protection locked="0"/>
    </xf>
    <xf numFmtId="2" fontId="29" fillId="38" borderId="63" xfId="0" applyNumberFormat="1" applyFont="1" applyFill="1" applyBorder="1" applyAlignment="1" applyProtection="1">
      <alignment horizontal="right"/>
      <protection locked="0"/>
    </xf>
    <xf numFmtId="2" fontId="41" fillId="0" borderId="63" xfId="74" applyNumberFormat="1" applyFont="1" applyBorder="1" applyAlignment="1" applyProtection="1">
      <alignment horizontal="right" vertical="top"/>
      <protection locked="0"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Font_Ariel_Small_Bold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_POL.XLS" xfId="75"/>
    <cellStyle name="Poznámka" xfId="76"/>
    <cellStyle name="Poznámka 2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"/>
  <sheetViews>
    <sheetView view="pageBreakPreview" zoomScaleSheetLayoutView="100" zoomScalePageLayoutView="0" workbookViewId="0" topLeftCell="A7">
      <selection activeCell="S22" sqref="S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1.75" customHeight="1">
      <c r="A1" s="136" t="s">
        <v>0</v>
      </c>
      <c r="B1" s="137"/>
      <c r="C1" s="137"/>
      <c r="D1" s="137"/>
      <c r="E1" s="137"/>
      <c r="F1" s="137"/>
      <c r="G1" s="138"/>
    </row>
    <row r="2" spans="1:7" ht="15" customHeight="1" thickBot="1">
      <c r="A2" s="21"/>
      <c r="B2" s="5"/>
      <c r="C2" s="5"/>
      <c r="D2" s="5"/>
      <c r="E2" s="5"/>
      <c r="F2" s="5"/>
      <c r="G2" s="6"/>
    </row>
    <row r="3" spans="1:7" ht="12.75" customHeight="1">
      <c r="A3" s="1" t="s">
        <v>1</v>
      </c>
      <c r="B3" s="2"/>
      <c r="C3" s="157" t="s">
        <v>2</v>
      </c>
      <c r="D3" s="158"/>
      <c r="E3" s="159"/>
      <c r="F3" s="206" t="s">
        <v>244</v>
      </c>
      <c r="G3" s="207">
        <v>45233200</v>
      </c>
    </row>
    <row r="4" spans="1:7" ht="12.75" customHeight="1">
      <c r="A4" s="139"/>
      <c r="B4" s="140"/>
      <c r="C4" s="174" t="s">
        <v>162</v>
      </c>
      <c r="D4" s="175"/>
      <c r="E4" s="156"/>
      <c r="F4" s="5" t="s">
        <v>3</v>
      </c>
      <c r="G4" s="6"/>
    </row>
    <row r="5" spans="1:7" ht="12.75" customHeight="1">
      <c r="A5" s="7" t="s">
        <v>5</v>
      </c>
      <c r="B5" s="8"/>
      <c r="C5" s="169" t="s">
        <v>6</v>
      </c>
      <c r="D5" s="34"/>
      <c r="E5" s="39"/>
      <c r="F5" s="10" t="s">
        <v>7</v>
      </c>
      <c r="G5" s="11"/>
    </row>
    <row r="6" spans="1:7" ht="13.5" customHeight="1">
      <c r="A6" s="151"/>
      <c r="B6" s="155"/>
      <c r="C6" s="209" t="s">
        <v>135</v>
      </c>
      <c r="D6" s="210"/>
      <c r="E6" s="211"/>
      <c r="F6" s="150"/>
      <c r="G6" s="6"/>
    </row>
    <row r="7" spans="1:9" ht="12.75">
      <c r="A7" s="7" t="s">
        <v>8</v>
      </c>
      <c r="B7" s="9"/>
      <c r="C7" s="217"/>
      <c r="D7" s="218"/>
      <c r="E7" s="12" t="s">
        <v>9</v>
      </c>
      <c r="F7" s="13"/>
      <c r="G7" s="14">
        <v>0</v>
      </c>
      <c r="H7" s="15"/>
      <c r="I7" s="15"/>
    </row>
    <row r="8" spans="1:7" ht="12.75">
      <c r="A8" s="7" t="s">
        <v>10</v>
      </c>
      <c r="B8" s="9"/>
      <c r="C8" s="217"/>
      <c r="D8" s="218"/>
      <c r="E8" s="10" t="s">
        <v>11</v>
      </c>
      <c r="F8" s="9"/>
      <c r="G8" s="16">
        <f>IF(PocetMJ=0,,ROUND((F29+#REF!)/PocetMJ,1))</f>
        <v>0</v>
      </c>
    </row>
    <row r="9" spans="1:7" ht="12.75">
      <c r="A9" s="17" t="s">
        <v>12</v>
      </c>
      <c r="B9" s="18"/>
      <c r="C9" s="18"/>
      <c r="D9" s="18"/>
      <c r="E9" s="19" t="s">
        <v>13</v>
      </c>
      <c r="F9" s="18"/>
      <c r="G9" s="20"/>
    </row>
    <row r="10" spans="1:57" ht="12.75">
      <c r="A10" s="21" t="s">
        <v>14</v>
      </c>
      <c r="B10" s="5"/>
      <c r="C10" s="5"/>
      <c r="D10" s="5"/>
      <c r="E10" s="22" t="s">
        <v>15</v>
      </c>
      <c r="F10" s="5"/>
      <c r="G10" s="6"/>
      <c r="BA10" s="23"/>
      <c r="BB10" s="23"/>
      <c r="BC10" s="23"/>
      <c r="BD10" s="23"/>
      <c r="BE10" s="23"/>
    </row>
    <row r="11" spans="1:7" ht="12.75">
      <c r="A11" s="21"/>
      <c r="B11" s="5"/>
      <c r="C11" s="5"/>
      <c r="D11" s="5"/>
      <c r="E11" s="219"/>
      <c r="F11" s="220"/>
      <c r="G11" s="221"/>
    </row>
    <row r="12" spans="1:7" ht="28.5" customHeight="1" thickBot="1">
      <c r="A12" s="24" t="s">
        <v>16</v>
      </c>
      <c r="B12" s="25"/>
      <c r="C12" s="25"/>
      <c r="D12" s="25"/>
      <c r="E12" s="26"/>
      <c r="F12" s="26"/>
      <c r="G12" s="27"/>
    </row>
    <row r="13" spans="1:7" ht="17.25" customHeight="1" thickBot="1">
      <c r="A13" s="28" t="s">
        <v>17</v>
      </c>
      <c r="B13" s="29"/>
      <c r="C13" s="30"/>
      <c r="D13" s="31" t="s">
        <v>18</v>
      </c>
      <c r="E13" s="32"/>
      <c r="F13" s="32"/>
      <c r="G13" s="30"/>
    </row>
    <row r="14" spans="1:7" ht="15.75" customHeight="1">
      <c r="A14" s="33"/>
      <c r="B14" s="34" t="s">
        <v>19</v>
      </c>
      <c r="C14" s="35">
        <f>Dodavka</f>
        <v>0</v>
      </c>
      <c r="D14" s="36"/>
      <c r="E14" s="37" t="s">
        <v>65</v>
      </c>
      <c r="F14" s="106">
        <v>0</v>
      </c>
      <c r="G14" s="35">
        <v>0</v>
      </c>
    </row>
    <row r="15" spans="1:7" ht="15.75" customHeight="1">
      <c r="A15" s="33" t="s">
        <v>20</v>
      </c>
      <c r="B15" s="34" t="s">
        <v>21</v>
      </c>
      <c r="C15" s="35">
        <f>Mont</f>
        <v>0</v>
      </c>
      <c r="D15" s="17"/>
      <c r="E15" s="105" t="s">
        <v>66</v>
      </c>
      <c r="F15" s="39">
        <v>0</v>
      </c>
      <c r="G15" s="35">
        <v>0</v>
      </c>
    </row>
    <row r="16" spans="1:7" ht="15.75" customHeight="1">
      <c r="A16" s="33" t="s">
        <v>22</v>
      </c>
      <c r="B16" s="34" t="s">
        <v>23</v>
      </c>
      <c r="C16" s="35">
        <f>HSV</f>
        <v>0</v>
      </c>
      <c r="D16" s="17"/>
      <c r="E16" s="105" t="s">
        <v>67</v>
      </c>
      <c r="F16" s="39">
        <v>0</v>
      </c>
      <c r="G16" s="35">
        <v>0</v>
      </c>
    </row>
    <row r="17" spans="1:7" ht="15.75" customHeight="1">
      <c r="A17" s="40" t="s">
        <v>24</v>
      </c>
      <c r="B17" s="34" t="s">
        <v>25</v>
      </c>
      <c r="C17" s="35">
        <f>PSV</f>
        <v>0</v>
      </c>
      <c r="D17" s="17"/>
      <c r="E17" s="38"/>
      <c r="F17" s="39"/>
      <c r="G17" s="35"/>
    </row>
    <row r="18" spans="1:7" ht="15.75" customHeight="1">
      <c r="A18" s="41" t="s">
        <v>26</v>
      </c>
      <c r="B18" s="34"/>
      <c r="C18" s="35">
        <f>SUM(C14:C17)</f>
        <v>0</v>
      </c>
      <c r="D18" s="42"/>
      <c r="E18" s="38"/>
      <c r="F18" s="39"/>
      <c r="G18" s="35"/>
    </row>
    <row r="19" spans="1:7" ht="15.75" customHeight="1">
      <c r="A19" s="41"/>
      <c r="B19" s="34"/>
      <c r="C19" s="35"/>
      <c r="D19" s="17"/>
      <c r="E19" s="38"/>
      <c r="F19" s="39"/>
      <c r="G19" s="35"/>
    </row>
    <row r="20" spans="1:7" ht="15.75" customHeight="1">
      <c r="A20" s="41" t="s">
        <v>27</v>
      </c>
      <c r="B20" s="34"/>
      <c r="C20" s="35">
        <f>HZS</f>
        <v>0</v>
      </c>
      <c r="D20" s="17"/>
      <c r="E20" s="38"/>
      <c r="F20" s="39"/>
      <c r="G20" s="35"/>
    </row>
    <row r="21" spans="1:7" ht="15.75" customHeight="1">
      <c r="A21" s="21" t="s">
        <v>28</v>
      </c>
      <c r="B21" s="5"/>
      <c r="C21" s="35">
        <f>C18+C20</f>
        <v>0</v>
      </c>
      <c r="D21" s="17" t="s">
        <v>29</v>
      </c>
      <c r="E21" s="38"/>
      <c r="F21" s="108">
        <f>Rekapitulace!I15</f>
        <v>0</v>
      </c>
      <c r="G21" s="35">
        <f>F21</f>
        <v>0</v>
      </c>
    </row>
    <row r="22" spans="1:7" ht="15.75" customHeight="1" thickBot="1">
      <c r="A22" s="17" t="s">
        <v>30</v>
      </c>
      <c r="B22" s="18"/>
      <c r="C22" s="43">
        <f>C21+G22</f>
        <v>0</v>
      </c>
      <c r="D22" s="44" t="s">
        <v>31</v>
      </c>
      <c r="E22" s="45"/>
      <c r="F22" s="46"/>
      <c r="G22" s="35">
        <f>SUM(G14:G21)</f>
        <v>0</v>
      </c>
    </row>
    <row r="23" spans="1:7" ht="12.75">
      <c r="A23" s="1" t="s">
        <v>32</v>
      </c>
      <c r="B23" s="3"/>
      <c r="C23" s="47" t="s">
        <v>33</v>
      </c>
      <c r="D23" s="3"/>
      <c r="E23" s="47" t="s">
        <v>34</v>
      </c>
      <c r="F23" s="3"/>
      <c r="G23" s="4"/>
    </row>
    <row r="24" spans="1:7" ht="12.75">
      <c r="A24" s="7"/>
      <c r="B24" s="9"/>
      <c r="C24" s="10" t="s">
        <v>35</v>
      </c>
      <c r="D24" s="9"/>
      <c r="E24" s="10" t="s">
        <v>35</v>
      </c>
      <c r="F24" s="9"/>
      <c r="G24" s="11"/>
    </row>
    <row r="25" spans="1:7" ht="12.75">
      <c r="A25" s="21" t="s">
        <v>36</v>
      </c>
      <c r="B25" s="48"/>
      <c r="C25" s="22" t="s">
        <v>36</v>
      </c>
      <c r="D25" s="5"/>
      <c r="E25" s="22" t="s">
        <v>36</v>
      </c>
      <c r="F25" s="5"/>
      <c r="G25" s="6"/>
    </row>
    <row r="26" spans="1:7" ht="12.75">
      <c r="A26" s="21"/>
      <c r="B26" s="49"/>
      <c r="C26" s="22" t="s">
        <v>37</v>
      </c>
      <c r="D26" s="5"/>
      <c r="E26" s="22" t="s">
        <v>38</v>
      </c>
      <c r="F26" s="5"/>
      <c r="G26" s="6"/>
    </row>
    <row r="27" spans="1:7" ht="12.75">
      <c r="A27" s="21"/>
      <c r="B27" s="5"/>
      <c r="C27" s="22"/>
      <c r="D27" s="5"/>
      <c r="E27" s="22"/>
      <c r="F27" s="5"/>
      <c r="G27" s="6"/>
    </row>
    <row r="28" spans="1:7" ht="97.5" customHeight="1">
      <c r="A28" s="21"/>
      <c r="B28" s="5"/>
      <c r="C28" s="22"/>
      <c r="D28" s="5"/>
      <c r="E28" s="22"/>
      <c r="F28" s="5"/>
      <c r="G28" s="6"/>
    </row>
    <row r="29" spans="1:7" ht="12.75">
      <c r="A29" s="7" t="s">
        <v>39</v>
      </c>
      <c r="B29" s="9"/>
      <c r="C29" s="182">
        <v>0.21</v>
      </c>
      <c r="D29" s="9" t="s">
        <v>131</v>
      </c>
      <c r="E29" s="10"/>
      <c r="F29" s="50">
        <f>SUM(C22)</f>
        <v>0</v>
      </c>
      <c r="G29" s="11"/>
    </row>
    <row r="30" spans="1:7" ht="12.75">
      <c r="A30" s="7" t="s">
        <v>40</v>
      </c>
      <c r="B30" s="9"/>
      <c r="C30" s="182">
        <v>0.21</v>
      </c>
      <c r="D30" s="9" t="s">
        <v>131</v>
      </c>
      <c r="E30" s="10"/>
      <c r="F30" s="51">
        <f>Zaklad5*C30</f>
        <v>0</v>
      </c>
      <c r="G30" s="20"/>
    </row>
    <row r="31" spans="1:7" s="57" customFormat="1" ht="19.5" customHeight="1" thickBot="1">
      <c r="A31" s="52" t="s">
        <v>41</v>
      </c>
      <c r="B31" s="53"/>
      <c r="C31" s="53"/>
      <c r="D31" s="53"/>
      <c r="E31" s="54"/>
      <c r="F31" s="55">
        <f>SUM(F29:F30)</f>
        <v>0</v>
      </c>
      <c r="G31" s="56"/>
    </row>
    <row r="32" spans="1:7" ht="12.75">
      <c r="A32" s="21"/>
      <c r="B32" s="5"/>
      <c r="C32" s="5"/>
      <c r="D32" s="5"/>
      <c r="E32" s="5"/>
      <c r="F32" s="5"/>
      <c r="G32" s="6"/>
    </row>
    <row r="33" spans="1:8" ht="12.75">
      <c r="A33" s="141" t="s">
        <v>42</v>
      </c>
      <c r="B33" s="142"/>
      <c r="C33" s="142"/>
      <c r="D33" s="142"/>
      <c r="E33" s="142"/>
      <c r="F33" s="142"/>
      <c r="G33" s="143"/>
      <c r="H33" t="s">
        <v>4</v>
      </c>
    </row>
    <row r="34" spans="1:8" ht="14.25" customHeight="1">
      <c r="A34" s="141"/>
      <c r="B34" s="212" t="s">
        <v>253</v>
      </c>
      <c r="C34" s="213"/>
      <c r="D34" s="213"/>
      <c r="E34" s="213"/>
      <c r="F34" s="213"/>
      <c r="G34" s="214"/>
      <c r="H34" t="s">
        <v>4</v>
      </c>
    </row>
    <row r="35" spans="1:8" ht="12.75" customHeight="1">
      <c r="A35" s="144"/>
      <c r="B35" s="213"/>
      <c r="C35" s="213"/>
      <c r="D35" s="213"/>
      <c r="E35" s="213"/>
      <c r="F35" s="213"/>
      <c r="G35" s="214"/>
      <c r="H35" t="s">
        <v>4</v>
      </c>
    </row>
    <row r="36" spans="1:8" ht="12.75">
      <c r="A36" s="144"/>
      <c r="B36" s="213"/>
      <c r="C36" s="213"/>
      <c r="D36" s="213"/>
      <c r="E36" s="213"/>
      <c r="F36" s="213"/>
      <c r="G36" s="214"/>
      <c r="H36" t="s">
        <v>4</v>
      </c>
    </row>
    <row r="37" spans="1:8" ht="12.75">
      <c r="A37" s="144"/>
      <c r="B37" s="213"/>
      <c r="C37" s="213"/>
      <c r="D37" s="213"/>
      <c r="E37" s="213"/>
      <c r="F37" s="213"/>
      <c r="G37" s="214"/>
      <c r="H37" t="s">
        <v>4</v>
      </c>
    </row>
    <row r="38" spans="1:8" ht="12.75">
      <c r="A38" s="144"/>
      <c r="B38" s="213"/>
      <c r="C38" s="213"/>
      <c r="D38" s="213"/>
      <c r="E38" s="213"/>
      <c r="F38" s="213"/>
      <c r="G38" s="214"/>
      <c r="H38" t="s">
        <v>4</v>
      </c>
    </row>
    <row r="39" spans="1:8" ht="12.75">
      <c r="A39" s="144"/>
      <c r="B39" s="213"/>
      <c r="C39" s="213"/>
      <c r="D39" s="213"/>
      <c r="E39" s="213"/>
      <c r="F39" s="213"/>
      <c r="G39" s="214"/>
      <c r="H39" t="s">
        <v>4</v>
      </c>
    </row>
    <row r="40" spans="1:8" ht="12.75">
      <c r="A40" s="144"/>
      <c r="B40" s="213"/>
      <c r="C40" s="213"/>
      <c r="D40" s="213"/>
      <c r="E40" s="213"/>
      <c r="F40" s="213"/>
      <c r="G40" s="214"/>
      <c r="H40" t="s">
        <v>4</v>
      </c>
    </row>
    <row r="41" spans="1:8" ht="12.75">
      <c r="A41" s="144"/>
      <c r="B41" s="213"/>
      <c r="C41" s="213"/>
      <c r="D41" s="213"/>
      <c r="E41" s="213"/>
      <c r="F41" s="213"/>
      <c r="G41" s="214"/>
      <c r="H41" t="s">
        <v>4</v>
      </c>
    </row>
    <row r="42" spans="1:8" ht="13.5" thickBot="1">
      <c r="A42" s="145"/>
      <c r="B42" s="215"/>
      <c r="C42" s="215"/>
      <c r="D42" s="215"/>
      <c r="E42" s="215"/>
      <c r="F42" s="215"/>
      <c r="G42" s="216"/>
      <c r="H42" t="s">
        <v>4</v>
      </c>
    </row>
    <row r="43" spans="2:7" ht="12.75">
      <c r="B43" s="208"/>
      <c r="C43" s="208"/>
      <c r="D43" s="208"/>
      <c r="E43" s="208"/>
      <c r="F43" s="208"/>
      <c r="G43" s="208"/>
    </row>
    <row r="44" spans="2:7" ht="12.75">
      <c r="B44" s="208"/>
      <c r="C44" s="208"/>
      <c r="D44" s="208"/>
      <c r="E44" s="208"/>
      <c r="F44" s="208"/>
      <c r="G44" s="208"/>
    </row>
    <row r="45" spans="2:7" ht="12.75">
      <c r="B45" s="208"/>
      <c r="C45" s="208"/>
      <c r="D45" s="208"/>
      <c r="E45" s="208"/>
      <c r="F45" s="208"/>
      <c r="G45" s="208"/>
    </row>
    <row r="46" spans="2:7" ht="12.75">
      <c r="B46" s="208"/>
      <c r="C46" s="208"/>
      <c r="D46" s="208"/>
      <c r="E46" s="208"/>
      <c r="F46" s="208"/>
      <c r="G46" s="208"/>
    </row>
    <row r="47" spans="2:7" ht="12.75">
      <c r="B47" s="208"/>
      <c r="C47" s="208"/>
      <c r="D47" s="208"/>
      <c r="E47" s="208"/>
      <c r="F47" s="208"/>
      <c r="G47" s="208"/>
    </row>
    <row r="48" spans="2:7" ht="12.75">
      <c r="B48" s="208"/>
      <c r="C48" s="208"/>
      <c r="D48" s="208"/>
      <c r="E48" s="208"/>
      <c r="F48" s="208"/>
      <c r="G48" s="208"/>
    </row>
    <row r="49" spans="2:7" ht="12.75">
      <c r="B49" s="208"/>
      <c r="C49" s="208"/>
      <c r="D49" s="208"/>
      <c r="E49" s="208"/>
      <c r="F49" s="208"/>
      <c r="G49" s="208"/>
    </row>
    <row r="50" spans="2:7" ht="12.75">
      <c r="B50" s="208"/>
      <c r="C50" s="208"/>
      <c r="D50" s="208"/>
      <c r="E50" s="208"/>
      <c r="F50" s="208"/>
      <c r="G50" s="208"/>
    </row>
    <row r="51" spans="2:7" ht="12.75">
      <c r="B51" s="208"/>
      <c r="C51" s="208"/>
      <c r="D51" s="208"/>
      <c r="E51" s="208"/>
      <c r="F51" s="208"/>
      <c r="G51" s="208"/>
    </row>
    <row r="52" spans="2:7" ht="12.75">
      <c r="B52" s="208"/>
      <c r="C52" s="208"/>
      <c r="D52" s="208"/>
      <c r="E52" s="208"/>
      <c r="F52" s="208"/>
      <c r="G52" s="208"/>
    </row>
  </sheetData>
  <sheetProtection/>
  <mergeCells count="15">
    <mergeCell ref="C6:E6"/>
    <mergeCell ref="B44:G44"/>
    <mergeCell ref="B45:G45"/>
    <mergeCell ref="B34:G42"/>
    <mergeCell ref="C7:D7"/>
    <mergeCell ref="C8:D8"/>
    <mergeCell ref="E11:G11"/>
    <mergeCell ref="B43:G43"/>
    <mergeCell ref="B50:G50"/>
    <mergeCell ref="B51:G51"/>
    <mergeCell ref="B52:G52"/>
    <mergeCell ref="B46:G46"/>
    <mergeCell ref="B47:G47"/>
    <mergeCell ref="B48:G48"/>
    <mergeCell ref="B49:G4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22.5" customHeight="1">
      <c r="A1" s="224" t="s">
        <v>5</v>
      </c>
      <c r="B1" s="225"/>
      <c r="C1" s="231" t="s">
        <v>135</v>
      </c>
      <c r="D1" s="232"/>
      <c r="E1" s="232"/>
      <c r="F1" s="233"/>
      <c r="G1" s="129" t="s">
        <v>43</v>
      </c>
      <c r="H1" s="130"/>
      <c r="I1" s="131"/>
    </row>
    <row r="2" spans="1:9" ht="13.5" thickBot="1">
      <c r="A2" s="226" t="s">
        <v>1</v>
      </c>
      <c r="B2" s="227"/>
      <c r="C2" s="160" t="s">
        <v>162</v>
      </c>
      <c r="D2" s="161"/>
      <c r="E2" s="162"/>
      <c r="F2" s="163"/>
      <c r="G2" s="228" t="s">
        <v>63</v>
      </c>
      <c r="H2" s="229"/>
      <c r="I2" s="230"/>
    </row>
    <row r="3" spans="1:9" ht="13.5" thickTop="1">
      <c r="A3" s="21"/>
      <c r="B3" s="5"/>
      <c r="C3" s="5"/>
      <c r="D3" s="5"/>
      <c r="E3" s="5"/>
      <c r="F3" s="5"/>
      <c r="G3" s="5"/>
      <c r="H3" s="5"/>
      <c r="I3" s="6"/>
    </row>
    <row r="4" spans="1:9" ht="19.5" customHeight="1">
      <c r="A4" s="132" t="s">
        <v>44</v>
      </c>
      <c r="B4" s="58"/>
      <c r="C4" s="58"/>
      <c r="D4" s="58"/>
      <c r="E4" s="58"/>
      <c r="F4" s="58"/>
      <c r="G4" s="58"/>
      <c r="H4" s="58"/>
      <c r="I4" s="133"/>
    </row>
    <row r="5" spans="1:9" ht="13.5" thickBot="1">
      <c r="A5" s="21"/>
      <c r="B5" s="5"/>
      <c r="C5" s="5"/>
      <c r="D5" s="5"/>
      <c r="E5" s="5"/>
      <c r="F5" s="5"/>
      <c r="G5" s="5"/>
      <c r="H5" s="5"/>
      <c r="I5" s="6"/>
    </row>
    <row r="6" spans="1:9" s="5" customFormat="1" ht="13.5" thickBot="1">
      <c r="A6" s="59"/>
      <c r="B6" s="60" t="s">
        <v>45</v>
      </c>
      <c r="C6" s="60"/>
      <c r="D6" s="61"/>
      <c r="E6" s="62" t="s">
        <v>46</v>
      </c>
      <c r="F6" s="63" t="s">
        <v>47</v>
      </c>
      <c r="G6" s="63" t="s">
        <v>48</v>
      </c>
      <c r="H6" s="63" t="s">
        <v>49</v>
      </c>
      <c r="I6" s="64" t="s">
        <v>27</v>
      </c>
    </row>
    <row r="7" spans="1:9" s="5" customFormat="1" ht="12.75">
      <c r="A7" s="101" t="s">
        <v>70</v>
      </c>
      <c r="B7" s="65" t="s">
        <v>71</v>
      </c>
      <c r="D7" s="66"/>
      <c r="E7" s="102">
        <f>Položky!BA88</f>
        <v>0</v>
      </c>
      <c r="F7" s="103">
        <f>Položky!BB88</f>
        <v>0</v>
      </c>
      <c r="G7" s="103">
        <f>Položky!BC88</f>
        <v>0</v>
      </c>
      <c r="H7" s="103">
        <f>Položky!G57</f>
        <v>0</v>
      </c>
      <c r="I7" s="104">
        <f>Položky!BE88</f>
        <v>0</v>
      </c>
    </row>
    <row r="8" spans="1:9" s="5" customFormat="1" ht="12.75">
      <c r="A8" s="101" t="s">
        <v>72</v>
      </c>
      <c r="B8" s="65" t="s">
        <v>73</v>
      </c>
      <c r="D8" s="66"/>
      <c r="E8" s="102">
        <f>Položky!BA91</f>
        <v>0</v>
      </c>
      <c r="F8" s="103">
        <f>Položky!BB91</f>
        <v>0</v>
      </c>
      <c r="G8" s="103">
        <f>Položky!BC91</f>
        <v>0</v>
      </c>
      <c r="H8" s="103">
        <f>Položky!G63</f>
        <v>0</v>
      </c>
      <c r="I8" s="104">
        <f>Položky!BE91</f>
        <v>0</v>
      </c>
    </row>
    <row r="9" spans="1:9" s="5" customFormat="1" ht="13.5" thickBot="1">
      <c r="A9" s="101" t="s">
        <v>74</v>
      </c>
      <c r="B9" s="65" t="s">
        <v>75</v>
      </c>
      <c r="D9" s="66"/>
      <c r="E9" s="102">
        <f>Položky!BA149</f>
        <v>0</v>
      </c>
      <c r="F9" s="103">
        <f>Položky!BB149</f>
        <v>0</v>
      </c>
      <c r="G9" s="103">
        <f>Položky!BC149</f>
        <v>0</v>
      </c>
      <c r="H9" s="103">
        <f>Položky!G96</f>
        <v>0</v>
      </c>
      <c r="I9" s="104">
        <f>Položky!BE149</f>
        <v>0</v>
      </c>
    </row>
    <row r="10" spans="1:10" s="73" customFormat="1" ht="13.5" thickBot="1">
      <c r="A10" s="67"/>
      <c r="B10" s="68" t="s">
        <v>50</v>
      </c>
      <c r="C10" s="68"/>
      <c r="D10" s="69"/>
      <c r="E10" s="70">
        <f>SUM(E7:E9)</f>
        <v>0</v>
      </c>
      <c r="F10" s="71">
        <f>SUM(F7:F9)</f>
        <v>0</v>
      </c>
      <c r="G10" s="71">
        <f>SUM(G7:G9)</f>
        <v>0</v>
      </c>
      <c r="H10" s="71">
        <f>SUM(H7:H9)</f>
        <v>0</v>
      </c>
      <c r="I10" s="72">
        <f>SUM(I7:I9)</f>
        <v>0</v>
      </c>
      <c r="J10" s="107"/>
    </row>
    <row r="11" spans="1:9" ht="12.75">
      <c r="A11" s="21"/>
      <c r="B11" s="5"/>
      <c r="C11" s="5"/>
      <c r="D11" s="5"/>
      <c r="E11" s="5"/>
      <c r="F11" s="5"/>
      <c r="G11" s="5"/>
      <c r="H11" s="5"/>
      <c r="I11" s="6"/>
    </row>
    <row r="12" spans="1:57" ht="19.5" customHeight="1">
      <c r="A12" s="134" t="s">
        <v>51</v>
      </c>
      <c r="B12" s="58"/>
      <c r="C12" s="58"/>
      <c r="D12" s="58"/>
      <c r="E12" s="58"/>
      <c r="F12" s="58"/>
      <c r="G12" s="135"/>
      <c r="H12" s="58"/>
      <c r="I12" s="133"/>
      <c r="BA12" s="23"/>
      <c r="BB12" s="23"/>
      <c r="BC12" s="23"/>
      <c r="BD12" s="23"/>
      <c r="BE12" s="23"/>
    </row>
    <row r="13" spans="1:9" ht="13.5" thickBot="1">
      <c r="A13" s="21"/>
      <c r="B13" s="5"/>
      <c r="C13" s="5"/>
      <c r="D13" s="5"/>
      <c r="E13" s="5"/>
      <c r="F13" s="5"/>
      <c r="G13" s="5"/>
      <c r="H13" s="5"/>
      <c r="I13" s="6"/>
    </row>
    <row r="14" spans="1:9" ht="12.75">
      <c r="A14" s="74" t="s">
        <v>52</v>
      </c>
      <c r="B14" s="75"/>
      <c r="C14" s="75"/>
      <c r="D14" s="76"/>
      <c r="E14" s="77" t="s">
        <v>53</v>
      </c>
      <c r="F14" s="78" t="s">
        <v>54</v>
      </c>
      <c r="G14" s="79" t="s">
        <v>55</v>
      </c>
      <c r="H14" s="80"/>
      <c r="I14" s="81" t="s">
        <v>53</v>
      </c>
    </row>
    <row r="15" spans="1:53" ht="12.75">
      <c r="A15" s="82" t="s">
        <v>69</v>
      </c>
      <c r="B15" s="83"/>
      <c r="C15" s="83"/>
      <c r="D15" s="84"/>
      <c r="E15" s="85"/>
      <c r="F15" s="86">
        <v>3</v>
      </c>
      <c r="G15" s="87">
        <f>Mont</f>
        <v>0</v>
      </c>
      <c r="H15" s="88"/>
      <c r="I15" s="89">
        <f>E15+F15*G15/100</f>
        <v>0</v>
      </c>
      <c r="BA15">
        <v>8</v>
      </c>
    </row>
    <row r="16" spans="1:9" ht="13.5" thickBot="1">
      <c r="A16" s="90"/>
      <c r="B16" s="91" t="s">
        <v>56</v>
      </c>
      <c r="C16" s="92"/>
      <c r="D16" s="93"/>
      <c r="E16" s="94"/>
      <c r="F16" s="95"/>
      <c r="G16" s="95"/>
      <c r="H16" s="222">
        <f>SUM(H15:H15)</f>
        <v>0</v>
      </c>
      <c r="I16" s="223"/>
    </row>
    <row r="18" spans="2:9" ht="12.75">
      <c r="B18" s="73"/>
      <c r="F18" s="96"/>
      <c r="G18" s="97"/>
      <c r="H18" s="97"/>
      <c r="I18" s="98"/>
    </row>
    <row r="19" spans="6:9" ht="12.75">
      <c r="F19" s="96"/>
      <c r="G19" s="97"/>
      <c r="H19" s="97"/>
      <c r="I19" s="98"/>
    </row>
    <row r="20" spans="6:9" ht="12.75">
      <c r="F20" s="96"/>
      <c r="G20" s="97"/>
      <c r="H20" s="97"/>
      <c r="I20" s="98"/>
    </row>
    <row r="21" spans="6:9" ht="12.75">
      <c r="F21" s="96"/>
      <c r="G21" s="97"/>
      <c r="H21" s="97"/>
      <c r="I21" s="98"/>
    </row>
    <row r="22" spans="6:9" ht="12.75">
      <c r="F22" s="96"/>
      <c r="G22" s="97"/>
      <c r="H22" s="97"/>
      <c r="I22" s="98"/>
    </row>
    <row r="23" spans="6:9" ht="12.75">
      <c r="F23" s="96"/>
      <c r="G23" s="97"/>
      <c r="H23" s="97"/>
      <c r="I23" s="98"/>
    </row>
    <row r="24" spans="6:9" ht="12.75">
      <c r="F24" s="96"/>
      <c r="G24" s="97"/>
      <c r="H24" s="97"/>
      <c r="I24" s="98"/>
    </row>
    <row r="25" spans="6:9" ht="12.75">
      <c r="F25" s="96"/>
      <c r="G25" s="97"/>
      <c r="H25" s="97"/>
      <c r="I25" s="98"/>
    </row>
    <row r="26" spans="6:9" ht="12.75">
      <c r="F26" s="96"/>
      <c r="G26" s="97"/>
      <c r="H26" s="97"/>
      <c r="I26" s="98"/>
    </row>
    <row r="27" spans="6:9" ht="12.75">
      <c r="F27" s="96"/>
      <c r="G27" s="97"/>
      <c r="H27" s="97"/>
      <c r="I27" s="98"/>
    </row>
    <row r="28" spans="6:9" ht="12.75">
      <c r="F28" s="96"/>
      <c r="G28" s="97"/>
      <c r="H28" s="97"/>
      <c r="I28" s="98"/>
    </row>
    <row r="29" spans="6:9" ht="12.75">
      <c r="F29" s="96"/>
      <c r="G29" s="97"/>
      <c r="H29" s="97"/>
      <c r="I29" s="98"/>
    </row>
    <row r="30" spans="6:9" ht="12.75">
      <c r="F30" s="96"/>
      <c r="G30" s="97"/>
      <c r="H30" s="97"/>
      <c r="I30" s="98"/>
    </row>
    <row r="31" spans="6:9" ht="12.75">
      <c r="F31" s="96"/>
      <c r="G31" s="97"/>
      <c r="H31" s="97"/>
      <c r="I31" s="98"/>
    </row>
    <row r="32" spans="6:9" ht="12.75">
      <c r="F32" s="96"/>
      <c r="G32" s="97"/>
      <c r="H32" s="97"/>
      <c r="I32" s="98"/>
    </row>
    <row r="33" spans="6:9" ht="12.75">
      <c r="F33" s="96"/>
      <c r="G33" s="97"/>
      <c r="H33" s="97"/>
      <c r="I33" s="98"/>
    </row>
    <row r="34" spans="6:9" ht="12.75">
      <c r="F34" s="96"/>
      <c r="G34" s="97"/>
      <c r="H34" s="97"/>
      <c r="I34" s="98"/>
    </row>
    <row r="35" spans="6:9" ht="12.75">
      <c r="F35" s="96"/>
      <c r="G35" s="97"/>
      <c r="H35" s="97"/>
      <c r="I35" s="98"/>
    </row>
    <row r="36" spans="6:9" ht="12.75">
      <c r="F36" s="96"/>
      <c r="G36" s="97"/>
      <c r="H36" s="97"/>
      <c r="I36" s="98"/>
    </row>
    <row r="37" spans="6:9" ht="12.75">
      <c r="F37" s="96"/>
      <c r="G37" s="97"/>
      <c r="H37" s="97"/>
      <c r="I37" s="98"/>
    </row>
    <row r="38" spans="6:9" ht="12.75">
      <c r="F38" s="96"/>
      <c r="G38" s="97"/>
      <c r="H38" s="97"/>
      <c r="I38" s="98"/>
    </row>
    <row r="39" spans="6:9" ht="12.75">
      <c r="F39" s="96"/>
      <c r="G39" s="97"/>
      <c r="H39" s="97"/>
      <c r="I39" s="98"/>
    </row>
    <row r="40" spans="6:9" ht="12.75">
      <c r="F40" s="96"/>
      <c r="G40" s="97"/>
      <c r="H40" s="97"/>
      <c r="I40" s="98"/>
    </row>
    <row r="41" spans="6:9" ht="12.75">
      <c r="F41" s="96"/>
      <c r="G41" s="97"/>
      <c r="H41" s="97"/>
      <c r="I41" s="98"/>
    </row>
    <row r="42" spans="6:9" ht="12.75">
      <c r="F42" s="96"/>
      <c r="G42" s="97"/>
      <c r="H42" s="97"/>
      <c r="I42" s="98"/>
    </row>
    <row r="43" spans="6:9" ht="12.75">
      <c r="F43" s="96"/>
      <c r="G43" s="97"/>
      <c r="H43" s="97"/>
      <c r="I43" s="98"/>
    </row>
    <row r="44" spans="6:9" ht="12.75">
      <c r="F44" s="96"/>
      <c r="G44" s="97"/>
      <c r="H44" s="97"/>
      <c r="I44" s="98"/>
    </row>
    <row r="45" spans="6:9" ht="12.75">
      <c r="F45" s="96"/>
      <c r="G45" s="97"/>
      <c r="H45" s="97"/>
      <c r="I45" s="98"/>
    </row>
    <row r="46" spans="6:9" ht="12.75">
      <c r="F46" s="96"/>
      <c r="G46" s="97"/>
      <c r="H46" s="97"/>
      <c r="I46" s="98"/>
    </row>
    <row r="47" spans="6:9" ht="12.75">
      <c r="F47" s="96"/>
      <c r="G47" s="97"/>
      <c r="H47" s="97"/>
      <c r="I47" s="98"/>
    </row>
    <row r="48" spans="6:9" ht="12.75">
      <c r="F48" s="96"/>
      <c r="G48" s="97"/>
      <c r="H48" s="97"/>
      <c r="I48" s="98"/>
    </row>
    <row r="49" spans="6:9" ht="12.75">
      <c r="F49" s="96"/>
      <c r="G49" s="97"/>
      <c r="H49" s="97"/>
      <c r="I49" s="98"/>
    </row>
    <row r="50" spans="6:9" ht="12.75">
      <c r="F50" s="96"/>
      <c r="G50" s="97"/>
      <c r="H50" s="97"/>
      <c r="I50" s="98"/>
    </row>
    <row r="51" spans="6:9" ht="12.75">
      <c r="F51" s="96"/>
      <c r="G51" s="97"/>
      <c r="H51" s="97"/>
      <c r="I51" s="98"/>
    </row>
    <row r="52" spans="6:9" ht="12.75">
      <c r="F52" s="96"/>
      <c r="G52" s="97"/>
      <c r="H52" s="97"/>
      <c r="I52" s="98"/>
    </row>
    <row r="53" spans="6:9" ht="12.75">
      <c r="F53" s="96"/>
      <c r="G53" s="97"/>
      <c r="H53" s="97"/>
      <c r="I53" s="98"/>
    </row>
    <row r="54" spans="6:9" ht="12.75">
      <c r="F54" s="96"/>
      <c r="G54" s="97"/>
      <c r="H54" s="97"/>
      <c r="I54" s="98"/>
    </row>
    <row r="55" spans="6:9" ht="12.75">
      <c r="F55" s="96"/>
      <c r="G55" s="97"/>
      <c r="H55" s="97"/>
      <c r="I55" s="98"/>
    </row>
    <row r="56" spans="6:9" ht="12.75">
      <c r="F56" s="96"/>
      <c r="G56" s="97"/>
      <c r="H56" s="97"/>
      <c r="I56" s="98"/>
    </row>
    <row r="57" spans="6:9" ht="12.75">
      <c r="F57" s="96"/>
      <c r="G57" s="97"/>
      <c r="H57" s="97"/>
      <c r="I57" s="98"/>
    </row>
    <row r="58" spans="6:9" ht="12.75">
      <c r="F58" s="96"/>
      <c r="G58" s="97"/>
      <c r="H58" s="97"/>
      <c r="I58" s="98"/>
    </row>
    <row r="59" spans="6:9" ht="12.75">
      <c r="F59" s="96"/>
      <c r="G59" s="97"/>
      <c r="H59" s="97"/>
      <c r="I59" s="98"/>
    </row>
    <row r="60" spans="6:9" ht="12.75">
      <c r="F60" s="96"/>
      <c r="G60" s="97"/>
      <c r="H60" s="97"/>
      <c r="I60" s="98"/>
    </row>
    <row r="61" spans="6:9" ht="12.75">
      <c r="F61" s="96"/>
      <c r="G61" s="97"/>
      <c r="H61" s="97"/>
      <c r="I61" s="98"/>
    </row>
    <row r="62" spans="6:9" ht="12.75">
      <c r="F62" s="96"/>
      <c r="G62" s="97"/>
      <c r="H62" s="97"/>
      <c r="I62" s="98"/>
    </row>
    <row r="63" spans="6:9" ht="12.75">
      <c r="F63" s="96"/>
      <c r="G63" s="97"/>
      <c r="H63" s="97"/>
      <c r="I63" s="98"/>
    </row>
    <row r="64" spans="6:9" ht="12.75">
      <c r="F64" s="96"/>
      <c r="G64" s="97"/>
      <c r="H64" s="97"/>
      <c r="I64" s="98"/>
    </row>
    <row r="65" spans="6:9" ht="12.75">
      <c r="F65" s="96"/>
      <c r="G65" s="97"/>
      <c r="H65" s="97"/>
      <c r="I65" s="98"/>
    </row>
    <row r="66" spans="6:9" ht="12.75">
      <c r="F66" s="96"/>
      <c r="G66" s="97"/>
      <c r="H66" s="97"/>
      <c r="I66" s="98"/>
    </row>
    <row r="67" spans="6:9" ht="12.75">
      <c r="F67" s="96"/>
      <c r="G67" s="97"/>
      <c r="H67" s="97"/>
      <c r="I67" s="98"/>
    </row>
  </sheetData>
  <sheetProtection/>
  <mergeCells count="5">
    <mergeCell ref="H16:I16"/>
    <mergeCell ref="A1:B1"/>
    <mergeCell ref="A2:B2"/>
    <mergeCell ref="G2:I2"/>
    <mergeCell ref="C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2"/>
  <sheetViews>
    <sheetView showGridLines="0" showZeros="0" tabSelected="1" view="pageBreakPreview" zoomScale="120" zoomScaleSheetLayoutView="120" zoomScalePageLayoutView="0" workbookViewId="0" topLeftCell="A1">
      <pane xSplit="7" ySplit="6" topLeftCell="H6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D73" sqref="D73"/>
    </sheetView>
  </sheetViews>
  <sheetFormatPr defaultColWidth="9.125" defaultRowHeight="12.75"/>
  <cols>
    <col min="1" max="1" width="4.50390625" style="99" customWidth="1"/>
    <col min="2" max="2" width="14.50390625" style="99" customWidth="1"/>
    <col min="3" max="3" width="42.125" style="99" customWidth="1"/>
    <col min="4" max="4" width="5.50390625" style="99" customWidth="1"/>
    <col min="5" max="5" width="6.875" style="100" customWidth="1"/>
    <col min="6" max="6" width="10.125" style="99" customWidth="1"/>
    <col min="7" max="7" width="12.875" style="99" customWidth="1"/>
    <col min="8" max="8" width="14.375" style="99" customWidth="1"/>
    <col min="9" max="9" width="11.00390625" style="99" customWidth="1"/>
    <col min="10" max="10" width="14.50390625" style="99" customWidth="1"/>
    <col min="11" max="11" width="16.50390625" style="99" customWidth="1"/>
    <col min="12" max="12" width="75.50390625" style="99" customWidth="1"/>
    <col min="13" max="16384" width="9.125" style="99" customWidth="1"/>
  </cols>
  <sheetData>
    <row r="1" spans="1:15" ht="15">
      <c r="A1" s="234" t="s">
        <v>64</v>
      </c>
      <c r="B1" s="235"/>
      <c r="C1" s="235"/>
      <c r="D1" s="235"/>
      <c r="E1" s="235"/>
      <c r="F1" s="235"/>
      <c r="G1" s="236"/>
      <c r="H1"/>
      <c r="I1"/>
      <c r="J1"/>
      <c r="K1"/>
      <c r="L1"/>
      <c r="M1"/>
      <c r="N1"/>
      <c r="O1"/>
    </row>
    <row r="2" spans="1:15" ht="13.5" thickBot="1">
      <c r="A2" s="146"/>
      <c r="B2" s="147"/>
      <c r="C2" s="166"/>
      <c r="D2" s="166"/>
      <c r="E2" s="167"/>
      <c r="F2" s="166"/>
      <c r="G2" s="168"/>
      <c r="H2"/>
      <c r="I2"/>
      <c r="J2"/>
      <c r="K2"/>
      <c r="L2"/>
      <c r="M2"/>
      <c r="N2"/>
      <c r="O2"/>
    </row>
    <row r="3" spans="1:15" ht="15.75" customHeight="1" thickTop="1">
      <c r="A3" s="237" t="s">
        <v>5</v>
      </c>
      <c r="B3" s="238"/>
      <c r="C3" s="153" t="s">
        <v>135</v>
      </c>
      <c r="D3" s="154"/>
      <c r="E3" s="183"/>
      <c r="F3" s="164"/>
      <c r="G3" s="165"/>
      <c r="H3"/>
      <c r="I3"/>
      <c r="J3"/>
      <c r="K3"/>
      <c r="L3"/>
      <c r="M3"/>
      <c r="N3"/>
      <c r="O3"/>
    </row>
    <row r="4" spans="1:15" ht="13.5" thickBot="1">
      <c r="A4" s="239" t="s">
        <v>1</v>
      </c>
      <c r="B4" s="240"/>
      <c r="C4" s="152" t="s">
        <v>162</v>
      </c>
      <c r="D4" s="149"/>
      <c r="E4" s="241"/>
      <c r="F4" s="241"/>
      <c r="G4" s="242"/>
      <c r="H4"/>
      <c r="I4"/>
      <c r="J4"/>
      <c r="K4"/>
      <c r="L4"/>
      <c r="M4"/>
      <c r="N4"/>
      <c r="O4"/>
    </row>
    <row r="5" spans="1:15" ht="13.5" thickTop="1">
      <c r="A5" s="148"/>
      <c r="B5" s="173"/>
      <c r="C5" s="170"/>
      <c r="D5" s="170"/>
      <c r="E5" s="171"/>
      <c r="F5" s="170"/>
      <c r="G5" s="172"/>
      <c r="H5"/>
      <c r="I5"/>
      <c r="J5"/>
      <c r="K5"/>
      <c r="L5"/>
      <c r="M5"/>
      <c r="N5"/>
      <c r="O5"/>
    </row>
    <row r="6" spans="1:15" ht="12.75">
      <c r="A6" s="192" t="s">
        <v>57</v>
      </c>
      <c r="B6" s="123" t="s">
        <v>68</v>
      </c>
      <c r="C6" s="123" t="s">
        <v>58</v>
      </c>
      <c r="D6" s="123" t="s">
        <v>59</v>
      </c>
      <c r="E6" s="124" t="s">
        <v>60</v>
      </c>
      <c r="F6" s="123" t="s">
        <v>61</v>
      </c>
      <c r="G6" s="193" t="s">
        <v>62</v>
      </c>
      <c r="H6"/>
      <c r="I6"/>
      <c r="J6"/>
      <c r="K6"/>
      <c r="L6"/>
      <c r="M6"/>
      <c r="N6"/>
      <c r="O6"/>
    </row>
    <row r="7" spans="1:15" ht="12.75">
      <c r="A7" s="194" t="s">
        <v>76</v>
      </c>
      <c r="B7" s="125" t="s">
        <v>70</v>
      </c>
      <c r="C7" s="125" t="s">
        <v>71</v>
      </c>
      <c r="D7" s="178"/>
      <c r="E7" s="126"/>
      <c r="F7" s="243"/>
      <c r="G7" s="195"/>
      <c r="H7" s="122"/>
      <c r="I7" s="117"/>
      <c r="J7" s="118"/>
      <c r="K7" s="110"/>
      <c r="L7"/>
      <c r="M7"/>
      <c r="N7"/>
      <c r="O7" s="109"/>
    </row>
    <row r="8" spans="1:15" ht="12.75">
      <c r="A8" s="198"/>
      <c r="B8" s="127"/>
      <c r="C8" s="127" t="s">
        <v>163</v>
      </c>
      <c r="D8" s="177"/>
      <c r="E8" s="181"/>
      <c r="F8" s="244"/>
      <c r="G8" s="197">
        <f aca="true" t="shared" si="0" ref="G8:G56">E8*F8</f>
        <v>0</v>
      </c>
      <c r="H8" s="122"/>
      <c r="I8" s="117"/>
      <c r="J8" s="118"/>
      <c r="K8" s="110"/>
      <c r="L8"/>
      <c r="M8"/>
      <c r="N8"/>
      <c r="O8" s="109"/>
    </row>
    <row r="9" spans="1:15" ht="12.75">
      <c r="A9" s="196">
        <v>1</v>
      </c>
      <c r="B9" s="187" t="s">
        <v>164</v>
      </c>
      <c r="C9" s="187" t="s">
        <v>182</v>
      </c>
      <c r="D9" s="188" t="s">
        <v>200</v>
      </c>
      <c r="E9" s="189">
        <v>12</v>
      </c>
      <c r="F9" s="245"/>
      <c r="G9" s="197">
        <f t="shared" si="0"/>
        <v>0</v>
      </c>
      <c r="H9" s="122"/>
      <c r="I9" s="117"/>
      <c r="J9" s="118"/>
      <c r="K9" s="110"/>
      <c r="L9"/>
      <c r="M9"/>
      <c r="N9"/>
      <c r="O9" s="109"/>
    </row>
    <row r="10" spans="1:15" ht="12.75">
      <c r="A10" s="196">
        <f>1+A9</f>
        <v>2</v>
      </c>
      <c r="B10" s="187" t="s">
        <v>165</v>
      </c>
      <c r="C10" s="187" t="s">
        <v>183</v>
      </c>
      <c r="D10" s="188" t="s">
        <v>200</v>
      </c>
      <c r="E10" s="189">
        <v>3</v>
      </c>
      <c r="F10" s="245"/>
      <c r="G10" s="197">
        <f t="shared" si="0"/>
        <v>0</v>
      </c>
      <c r="H10" s="122"/>
      <c r="I10" s="117"/>
      <c r="J10" s="118"/>
      <c r="K10" s="110"/>
      <c r="L10"/>
      <c r="M10"/>
      <c r="N10"/>
      <c r="O10" s="109"/>
    </row>
    <row r="11" spans="1:15" ht="12.75">
      <c r="A11" s="196">
        <f aca="true" t="shared" si="1" ref="A11:A27">1+A10</f>
        <v>3</v>
      </c>
      <c r="B11" s="187" t="s">
        <v>165</v>
      </c>
      <c r="C11" s="187" t="s">
        <v>184</v>
      </c>
      <c r="D11" s="188" t="s">
        <v>200</v>
      </c>
      <c r="E11" s="189">
        <v>5</v>
      </c>
      <c r="F11" s="245"/>
      <c r="G11" s="197">
        <f t="shared" si="0"/>
        <v>0</v>
      </c>
      <c r="H11" s="122"/>
      <c r="I11" s="117"/>
      <c r="J11" s="118"/>
      <c r="K11" s="110"/>
      <c r="L11"/>
      <c r="M11"/>
      <c r="N11"/>
      <c r="O11" s="109"/>
    </row>
    <row r="12" spans="1:15" ht="12.75">
      <c r="A12" s="196">
        <f t="shared" si="1"/>
        <v>4</v>
      </c>
      <c r="B12" s="187" t="s">
        <v>165</v>
      </c>
      <c r="C12" s="187" t="s">
        <v>185</v>
      </c>
      <c r="D12" s="188" t="s">
        <v>200</v>
      </c>
      <c r="E12" s="189">
        <v>20</v>
      </c>
      <c r="F12" s="245"/>
      <c r="G12" s="197">
        <f t="shared" si="0"/>
        <v>0</v>
      </c>
      <c r="H12" s="122"/>
      <c r="I12" s="117"/>
      <c r="J12" s="118"/>
      <c r="K12" s="110"/>
      <c r="L12"/>
      <c r="M12"/>
      <c r="N12"/>
      <c r="O12" s="109"/>
    </row>
    <row r="13" spans="1:15" ht="12.75">
      <c r="A13" s="196">
        <f t="shared" si="1"/>
        <v>5</v>
      </c>
      <c r="B13" s="187" t="s">
        <v>166</v>
      </c>
      <c r="C13" s="187" t="s">
        <v>186</v>
      </c>
      <c r="D13" s="188" t="s">
        <v>200</v>
      </c>
      <c r="E13" s="189">
        <v>5</v>
      </c>
      <c r="F13" s="245"/>
      <c r="G13" s="197">
        <f t="shared" si="0"/>
        <v>0</v>
      </c>
      <c r="H13" s="122"/>
      <c r="I13" s="117"/>
      <c r="J13" s="118"/>
      <c r="K13" s="110"/>
      <c r="L13"/>
      <c r="M13"/>
      <c r="N13"/>
      <c r="O13" s="109"/>
    </row>
    <row r="14" spans="1:15" ht="12.75">
      <c r="A14" s="196">
        <f t="shared" si="1"/>
        <v>6</v>
      </c>
      <c r="B14" s="187" t="s">
        <v>167</v>
      </c>
      <c r="C14" s="187" t="s">
        <v>187</v>
      </c>
      <c r="D14" s="188" t="s">
        <v>200</v>
      </c>
      <c r="E14" s="189">
        <v>10</v>
      </c>
      <c r="F14" s="245"/>
      <c r="G14" s="197">
        <f t="shared" si="0"/>
        <v>0</v>
      </c>
      <c r="H14" s="122"/>
      <c r="I14" s="117"/>
      <c r="J14" s="118"/>
      <c r="K14" s="110"/>
      <c r="L14"/>
      <c r="M14"/>
      <c r="N14"/>
      <c r="O14" s="109"/>
    </row>
    <row r="15" spans="1:15" ht="12.75">
      <c r="A15" s="196">
        <f t="shared" si="1"/>
        <v>7</v>
      </c>
      <c r="B15" s="187" t="s">
        <v>168</v>
      </c>
      <c r="C15" s="187" t="s">
        <v>248</v>
      </c>
      <c r="D15" s="188" t="s">
        <v>127</v>
      </c>
      <c r="E15" s="189">
        <v>1</v>
      </c>
      <c r="F15" s="245"/>
      <c r="G15" s="197">
        <f t="shared" si="0"/>
        <v>0</v>
      </c>
      <c r="H15" s="122"/>
      <c r="I15" s="117"/>
      <c r="J15" s="118"/>
      <c r="K15" s="110"/>
      <c r="L15"/>
      <c r="M15"/>
      <c r="N15"/>
      <c r="O15" s="109"/>
    </row>
    <row r="16" spans="1:15" ht="12.75">
      <c r="A16" s="196">
        <f>1+A15</f>
        <v>8</v>
      </c>
      <c r="B16" s="187" t="s">
        <v>169</v>
      </c>
      <c r="C16" s="187" t="s">
        <v>188</v>
      </c>
      <c r="D16" s="188" t="s">
        <v>127</v>
      </c>
      <c r="E16" s="189">
        <v>2</v>
      </c>
      <c r="F16" s="245"/>
      <c r="G16" s="197">
        <f t="shared" si="0"/>
        <v>0</v>
      </c>
      <c r="H16" s="122"/>
      <c r="I16" s="117"/>
      <c r="J16" s="118"/>
      <c r="K16" s="110"/>
      <c r="L16"/>
      <c r="M16"/>
      <c r="N16"/>
      <c r="O16" s="109"/>
    </row>
    <row r="17" spans="1:15" ht="12.75">
      <c r="A17" s="196">
        <f t="shared" si="1"/>
        <v>9</v>
      </c>
      <c r="B17" s="187" t="s">
        <v>170</v>
      </c>
      <c r="C17" s="187" t="s">
        <v>189</v>
      </c>
      <c r="D17" s="188" t="s">
        <v>127</v>
      </c>
      <c r="E17" s="189">
        <v>2</v>
      </c>
      <c r="F17" s="245"/>
      <c r="G17" s="197">
        <f t="shared" si="0"/>
        <v>0</v>
      </c>
      <c r="H17" s="122"/>
      <c r="I17" s="117"/>
      <c r="J17" s="118"/>
      <c r="K17" s="110"/>
      <c r="L17"/>
      <c r="M17"/>
      <c r="N17"/>
      <c r="O17" s="109"/>
    </row>
    <row r="18" spans="1:15" ht="12.75">
      <c r="A18" s="196">
        <f t="shared" si="1"/>
        <v>10</v>
      </c>
      <c r="B18" s="187" t="s">
        <v>171</v>
      </c>
      <c r="C18" s="187" t="s">
        <v>190</v>
      </c>
      <c r="D18" s="188" t="s">
        <v>200</v>
      </c>
      <c r="E18" s="189">
        <v>16</v>
      </c>
      <c r="F18" s="245"/>
      <c r="G18" s="197">
        <f t="shared" si="0"/>
        <v>0</v>
      </c>
      <c r="H18" s="122"/>
      <c r="I18" s="117"/>
      <c r="J18" s="118"/>
      <c r="K18" s="110"/>
      <c r="L18"/>
      <c r="M18"/>
      <c r="N18"/>
      <c r="O18" s="109"/>
    </row>
    <row r="19" spans="1:15" ht="12.75">
      <c r="A19" s="196">
        <f t="shared" si="1"/>
        <v>11</v>
      </c>
      <c r="B19" s="187" t="s">
        <v>172</v>
      </c>
      <c r="C19" s="187" t="s">
        <v>191</v>
      </c>
      <c r="D19" s="188" t="s">
        <v>200</v>
      </c>
      <c r="E19" s="189">
        <v>10</v>
      </c>
      <c r="F19" s="245"/>
      <c r="G19" s="197">
        <f t="shared" si="0"/>
        <v>0</v>
      </c>
      <c r="H19" s="122"/>
      <c r="I19" s="117"/>
      <c r="J19" s="118"/>
      <c r="K19" s="110"/>
      <c r="L19"/>
      <c r="M19"/>
      <c r="N19"/>
      <c r="O19" s="109"/>
    </row>
    <row r="20" spans="1:15" ht="12.75">
      <c r="A20" s="196">
        <f t="shared" si="1"/>
        <v>12</v>
      </c>
      <c r="B20" s="187" t="s">
        <v>173</v>
      </c>
      <c r="C20" s="187" t="s">
        <v>192</v>
      </c>
      <c r="D20" s="188" t="s">
        <v>127</v>
      </c>
      <c r="E20" s="189">
        <v>1</v>
      </c>
      <c r="F20" s="245"/>
      <c r="G20" s="197">
        <f t="shared" si="0"/>
        <v>0</v>
      </c>
      <c r="H20" s="122"/>
      <c r="I20" s="117"/>
      <c r="J20" s="118"/>
      <c r="K20" s="110"/>
      <c r="L20"/>
      <c r="M20"/>
      <c r="N20"/>
      <c r="O20" s="109"/>
    </row>
    <row r="21" spans="1:15" ht="12.75">
      <c r="A21" s="196">
        <f t="shared" si="1"/>
        <v>13</v>
      </c>
      <c r="B21" s="187" t="s">
        <v>174</v>
      </c>
      <c r="C21" s="187" t="s">
        <v>193</v>
      </c>
      <c r="D21" s="188" t="s">
        <v>127</v>
      </c>
      <c r="E21" s="189">
        <v>1</v>
      </c>
      <c r="F21" s="245"/>
      <c r="G21" s="197">
        <f t="shared" si="0"/>
        <v>0</v>
      </c>
      <c r="H21" s="122"/>
      <c r="I21" s="117"/>
      <c r="J21" s="118"/>
      <c r="K21" s="110"/>
      <c r="L21"/>
      <c r="M21"/>
      <c r="N21"/>
      <c r="O21" s="109"/>
    </row>
    <row r="22" spans="1:15" ht="12.75">
      <c r="A22" s="196">
        <f>1+A21</f>
        <v>14</v>
      </c>
      <c r="B22" s="187" t="s">
        <v>175</v>
      </c>
      <c r="C22" s="187" t="s">
        <v>194</v>
      </c>
      <c r="D22" s="188" t="s">
        <v>127</v>
      </c>
      <c r="E22" s="189">
        <v>60</v>
      </c>
      <c r="F22" s="245"/>
      <c r="G22" s="197">
        <f t="shared" si="0"/>
        <v>0</v>
      </c>
      <c r="H22" s="122"/>
      <c r="I22" s="117"/>
      <c r="J22" s="118"/>
      <c r="K22" s="110"/>
      <c r="L22"/>
      <c r="M22"/>
      <c r="N22"/>
      <c r="O22" s="109"/>
    </row>
    <row r="23" spans="1:15" ht="12.75">
      <c r="A23" s="196">
        <f t="shared" si="1"/>
        <v>15</v>
      </c>
      <c r="B23" s="187" t="s">
        <v>176</v>
      </c>
      <c r="C23" s="187" t="s">
        <v>195</v>
      </c>
      <c r="D23" s="188" t="s">
        <v>127</v>
      </c>
      <c r="E23" s="189">
        <v>1</v>
      </c>
      <c r="F23" s="245"/>
      <c r="G23" s="197">
        <f t="shared" si="0"/>
        <v>0</v>
      </c>
      <c r="H23" s="122"/>
      <c r="I23" s="117"/>
      <c r="J23" s="118"/>
      <c r="K23" s="110"/>
      <c r="L23"/>
      <c r="M23"/>
      <c r="N23"/>
      <c r="O23" s="109"/>
    </row>
    <row r="24" spans="1:15" ht="12.75">
      <c r="A24" s="196">
        <f t="shared" si="1"/>
        <v>16</v>
      </c>
      <c r="B24" s="187" t="s">
        <v>177</v>
      </c>
      <c r="C24" s="187" t="s">
        <v>249</v>
      </c>
      <c r="D24" s="188" t="s">
        <v>200</v>
      </c>
      <c r="E24" s="189">
        <v>5</v>
      </c>
      <c r="F24" s="245"/>
      <c r="G24" s="197">
        <f>E24*F24</f>
        <v>0</v>
      </c>
      <c r="H24" s="122"/>
      <c r="I24" s="117"/>
      <c r="J24" s="118"/>
      <c r="K24" s="110"/>
      <c r="L24"/>
      <c r="M24"/>
      <c r="N24"/>
      <c r="O24" s="109"/>
    </row>
    <row r="25" spans="1:15" ht="12.75">
      <c r="A25" s="196">
        <f t="shared" si="1"/>
        <v>17</v>
      </c>
      <c r="B25" s="187" t="s">
        <v>178</v>
      </c>
      <c r="C25" s="187" t="s">
        <v>196</v>
      </c>
      <c r="D25" s="188" t="s">
        <v>200</v>
      </c>
      <c r="E25" s="189">
        <v>15</v>
      </c>
      <c r="F25" s="245"/>
      <c r="G25" s="197">
        <f t="shared" si="0"/>
        <v>0</v>
      </c>
      <c r="H25" s="122"/>
      <c r="I25" s="117"/>
      <c r="J25" s="118"/>
      <c r="K25" s="110"/>
      <c r="L25"/>
      <c r="M25"/>
      <c r="N25"/>
      <c r="O25" s="109"/>
    </row>
    <row r="26" spans="1:15" ht="12.75">
      <c r="A26" s="196">
        <f t="shared" si="1"/>
        <v>18</v>
      </c>
      <c r="B26" s="187" t="s">
        <v>179</v>
      </c>
      <c r="C26" s="187" t="s">
        <v>197</v>
      </c>
      <c r="D26" s="188" t="s">
        <v>127</v>
      </c>
      <c r="E26" s="189">
        <v>4</v>
      </c>
      <c r="F26" s="245"/>
      <c r="G26" s="197">
        <f t="shared" si="0"/>
        <v>0</v>
      </c>
      <c r="H26" s="122"/>
      <c r="I26" s="117"/>
      <c r="J26" s="118"/>
      <c r="K26" s="110"/>
      <c r="L26"/>
      <c r="M26"/>
      <c r="N26"/>
      <c r="O26" s="109"/>
    </row>
    <row r="27" spans="1:15" ht="12.75">
      <c r="A27" s="196">
        <f t="shared" si="1"/>
        <v>19</v>
      </c>
      <c r="B27" s="187" t="s">
        <v>180</v>
      </c>
      <c r="C27" s="187" t="s">
        <v>198</v>
      </c>
      <c r="D27" s="188" t="s">
        <v>127</v>
      </c>
      <c r="E27" s="189">
        <v>12</v>
      </c>
      <c r="F27" s="245"/>
      <c r="G27" s="197">
        <f t="shared" si="0"/>
        <v>0</v>
      </c>
      <c r="H27" s="122"/>
      <c r="I27" s="117"/>
      <c r="J27" s="118"/>
      <c r="K27" s="110"/>
      <c r="L27"/>
      <c r="M27"/>
      <c r="N27"/>
      <c r="O27" s="109"/>
    </row>
    <row r="28" spans="1:15" ht="12.75">
      <c r="A28" s="196">
        <f>1+A27</f>
        <v>20</v>
      </c>
      <c r="B28" s="187" t="s">
        <v>181</v>
      </c>
      <c r="C28" s="187" t="s">
        <v>199</v>
      </c>
      <c r="D28" s="188" t="s">
        <v>127</v>
      </c>
      <c r="E28" s="189">
        <v>2</v>
      </c>
      <c r="F28" s="245"/>
      <c r="G28" s="197">
        <f t="shared" si="0"/>
        <v>0</v>
      </c>
      <c r="H28" s="122"/>
      <c r="I28" s="117"/>
      <c r="J28" s="118"/>
      <c r="K28" s="110"/>
      <c r="L28"/>
      <c r="M28"/>
      <c r="N28"/>
      <c r="O28" s="109"/>
    </row>
    <row r="29" spans="1:15" ht="12.75">
      <c r="A29" s="196"/>
      <c r="B29" s="187"/>
      <c r="C29" s="190" t="s">
        <v>234</v>
      </c>
      <c r="D29" s="188"/>
      <c r="E29" s="189"/>
      <c r="F29" s="245"/>
      <c r="G29" s="197"/>
      <c r="H29" s="122"/>
      <c r="I29" s="117"/>
      <c r="J29" s="118"/>
      <c r="K29" s="110"/>
      <c r="L29"/>
      <c r="M29"/>
      <c r="N29"/>
      <c r="O29" s="109"/>
    </row>
    <row r="30" spans="1:15" ht="12.75">
      <c r="A30" s="196">
        <v>21</v>
      </c>
      <c r="B30" s="187" t="s">
        <v>201</v>
      </c>
      <c r="C30" s="187" t="s">
        <v>219</v>
      </c>
      <c r="D30" s="188" t="s">
        <v>233</v>
      </c>
      <c r="E30" s="189">
        <v>1</v>
      </c>
      <c r="F30" s="245"/>
      <c r="G30" s="197">
        <f t="shared" si="0"/>
        <v>0</v>
      </c>
      <c r="H30" s="122"/>
      <c r="I30" s="117"/>
      <c r="J30" s="118"/>
      <c r="K30" s="110"/>
      <c r="L30"/>
      <c r="M30"/>
      <c r="N30"/>
      <c r="O30" s="109"/>
    </row>
    <row r="31" spans="1:15" ht="12.75">
      <c r="A31" s="196">
        <f>1+A30</f>
        <v>22</v>
      </c>
      <c r="B31" s="187" t="s">
        <v>202</v>
      </c>
      <c r="C31" s="187" t="s">
        <v>220</v>
      </c>
      <c r="D31" s="188" t="s">
        <v>127</v>
      </c>
      <c r="E31" s="189">
        <v>60</v>
      </c>
      <c r="F31" s="245"/>
      <c r="G31" s="197">
        <f t="shared" si="0"/>
        <v>0</v>
      </c>
      <c r="H31" s="122"/>
      <c r="I31" s="117"/>
      <c r="J31" s="118"/>
      <c r="K31" s="110"/>
      <c r="L31"/>
      <c r="M31"/>
      <c r="N31"/>
      <c r="O31" s="109"/>
    </row>
    <row r="32" spans="1:15" ht="12.75">
      <c r="A32" s="196">
        <f>1+A31</f>
        <v>23</v>
      </c>
      <c r="B32" s="185" t="s">
        <v>111</v>
      </c>
      <c r="C32" s="185" t="s">
        <v>112</v>
      </c>
      <c r="D32" s="186" t="s">
        <v>110</v>
      </c>
      <c r="E32" s="184">
        <v>105</v>
      </c>
      <c r="F32" s="245"/>
      <c r="G32" s="197">
        <f>E32*F32</f>
        <v>0</v>
      </c>
      <c r="H32" s="122"/>
      <c r="I32" s="117"/>
      <c r="J32" s="118"/>
      <c r="K32" s="110"/>
      <c r="L32"/>
      <c r="M32"/>
      <c r="N32"/>
      <c r="O32" s="109"/>
    </row>
    <row r="33" spans="1:15" ht="20.25">
      <c r="A33" s="196">
        <f>1+A32</f>
        <v>24</v>
      </c>
      <c r="B33" s="185" t="s">
        <v>245</v>
      </c>
      <c r="C33" s="185" t="s">
        <v>246</v>
      </c>
      <c r="D33" s="186" t="s">
        <v>127</v>
      </c>
      <c r="E33" s="184">
        <v>5</v>
      </c>
      <c r="F33" s="245"/>
      <c r="G33" s="197">
        <f>E33*F33</f>
        <v>0</v>
      </c>
      <c r="H33" s="122"/>
      <c r="I33" s="117"/>
      <c r="J33" s="118"/>
      <c r="K33" s="110"/>
      <c r="L33"/>
      <c r="M33"/>
      <c r="N33"/>
      <c r="O33" s="109"/>
    </row>
    <row r="34" spans="1:15" ht="12.75">
      <c r="A34" s="196">
        <f>1+A33</f>
        <v>25</v>
      </c>
      <c r="B34" s="185" t="s">
        <v>136</v>
      </c>
      <c r="C34" s="185" t="s">
        <v>137</v>
      </c>
      <c r="D34" s="186" t="s">
        <v>109</v>
      </c>
      <c r="E34" s="184">
        <v>4</v>
      </c>
      <c r="F34" s="245"/>
      <c r="G34" s="197">
        <f>E34*F34</f>
        <v>0</v>
      </c>
      <c r="H34" s="122"/>
      <c r="I34" s="117"/>
      <c r="J34" s="118"/>
      <c r="K34" s="110"/>
      <c r="L34"/>
      <c r="M34"/>
      <c r="N34"/>
      <c r="O34" s="109"/>
    </row>
    <row r="35" spans="1:15" ht="12.75">
      <c r="A35" s="196">
        <f>1+A34</f>
        <v>26</v>
      </c>
      <c r="B35" s="187" t="s">
        <v>203</v>
      </c>
      <c r="C35" s="187" t="s">
        <v>221</v>
      </c>
      <c r="D35" s="188" t="s">
        <v>200</v>
      </c>
      <c r="E35" s="189">
        <v>20</v>
      </c>
      <c r="F35" s="245"/>
      <c r="G35" s="197">
        <f t="shared" si="0"/>
        <v>0</v>
      </c>
      <c r="H35" s="122"/>
      <c r="I35" s="117"/>
      <c r="J35" s="118"/>
      <c r="K35" s="110"/>
      <c r="L35"/>
      <c r="M35"/>
      <c r="N35"/>
      <c r="O35" s="109"/>
    </row>
    <row r="36" spans="1:15" ht="12.75">
      <c r="A36" s="196">
        <f aca="true" t="shared" si="2" ref="A36:A50">1+A35</f>
        <v>27</v>
      </c>
      <c r="B36" s="187" t="s">
        <v>204</v>
      </c>
      <c r="C36" s="187" t="s">
        <v>222</v>
      </c>
      <c r="D36" s="188" t="s">
        <v>200</v>
      </c>
      <c r="E36" s="189">
        <v>5</v>
      </c>
      <c r="F36" s="245"/>
      <c r="G36" s="197">
        <f t="shared" si="0"/>
        <v>0</v>
      </c>
      <c r="H36" s="122"/>
      <c r="I36" s="117"/>
      <c r="J36" s="118"/>
      <c r="K36" s="110"/>
      <c r="L36"/>
      <c r="M36"/>
      <c r="N36"/>
      <c r="O36" s="109"/>
    </row>
    <row r="37" spans="1:15" ht="12.75">
      <c r="A37" s="196">
        <f t="shared" si="2"/>
        <v>28</v>
      </c>
      <c r="B37" s="187" t="s">
        <v>205</v>
      </c>
      <c r="C37" s="187" t="s">
        <v>223</v>
      </c>
      <c r="D37" s="188" t="s">
        <v>200</v>
      </c>
      <c r="E37" s="189">
        <v>3</v>
      </c>
      <c r="F37" s="245"/>
      <c r="G37" s="197">
        <f t="shared" si="0"/>
        <v>0</v>
      </c>
      <c r="H37" s="122"/>
      <c r="I37" s="117"/>
      <c r="J37" s="118"/>
      <c r="K37" s="110"/>
      <c r="L37"/>
      <c r="M37"/>
      <c r="N37"/>
      <c r="O37" s="109"/>
    </row>
    <row r="38" spans="1:15" ht="12.75">
      <c r="A38" s="196">
        <f t="shared" si="2"/>
        <v>29</v>
      </c>
      <c r="B38" s="187" t="s">
        <v>206</v>
      </c>
      <c r="C38" s="187" t="s">
        <v>223</v>
      </c>
      <c r="D38" s="188" t="s">
        <v>200</v>
      </c>
      <c r="E38" s="189">
        <v>5</v>
      </c>
      <c r="F38" s="245"/>
      <c r="G38" s="197">
        <f t="shared" si="0"/>
        <v>0</v>
      </c>
      <c r="H38" s="122"/>
      <c r="I38" s="117"/>
      <c r="J38" s="118"/>
      <c r="K38" s="110"/>
      <c r="L38"/>
      <c r="M38"/>
      <c r="N38"/>
      <c r="O38" s="109"/>
    </row>
    <row r="39" spans="1:15" ht="12.75">
      <c r="A39" s="196">
        <f t="shared" si="2"/>
        <v>30</v>
      </c>
      <c r="B39" s="187" t="s">
        <v>207</v>
      </c>
      <c r="C39" s="187" t="s">
        <v>224</v>
      </c>
      <c r="D39" s="188" t="s">
        <v>200</v>
      </c>
      <c r="E39" s="189">
        <v>10</v>
      </c>
      <c r="F39" s="245"/>
      <c r="G39" s="197">
        <f t="shared" si="0"/>
        <v>0</v>
      </c>
      <c r="H39" s="122"/>
      <c r="I39" s="117"/>
      <c r="J39" s="118"/>
      <c r="K39" s="110"/>
      <c r="L39"/>
      <c r="M39"/>
      <c r="N39"/>
      <c r="O39" s="109"/>
    </row>
    <row r="40" spans="1:15" ht="12.75">
      <c r="A40" s="196">
        <f t="shared" si="2"/>
        <v>31</v>
      </c>
      <c r="B40" s="187" t="s">
        <v>208</v>
      </c>
      <c r="C40" s="187" t="s">
        <v>225</v>
      </c>
      <c r="D40" s="188" t="s">
        <v>127</v>
      </c>
      <c r="E40" s="189">
        <v>4</v>
      </c>
      <c r="F40" s="245"/>
      <c r="G40" s="197">
        <f t="shared" si="0"/>
        <v>0</v>
      </c>
      <c r="H40" s="122"/>
      <c r="I40" s="117"/>
      <c r="J40" s="118"/>
      <c r="K40" s="110"/>
      <c r="L40"/>
      <c r="M40"/>
      <c r="N40"/>
      <c r="O40" s="109"/>
    </row>
    <row r="41" spans="1:15" ht="20.25">
      <c r="A41" s="196">
        <f t="shared" si="2"/>
        <v>32</v>
      </c>
      <c r="B41" s="187" t="s">
        <v>209</v>
      </c>
      <c r="C41" s="187" t="s">
        <v>250</v>
      </c>
      <c r="D41" s="188" t="s">
        <v>127</v>
      </c>
      <c r="E41" s="189">
        <v>1</v>
      </c>
      <c r="F41" s="245"/>
      <c r="G41" s="197">
        <f t="shared" si="0"/>
        <v>0</v>
      </c>
      <c r="H41" s="122"/>
      <c r="I41" s="117"/>
      <c r="J41" s="118"/>
      <c r="K41" s="110"/>
      <c r="L41"/>
      <c r="M41"/>
      <c r="N41"/>
      <c r="O41" s="109"/>
    </row>
    <row r="42" spans="1:15" ht="12.75">
      <c r="A42" s="196">
        <f t="shared" si="2"/>
        <v>33</v>
      </c>
      <c r="B42" s="187" t="s">
        <v>210</v>
      </c>
      <c r="C42" s="187" t="s">
        <v>226</v>
      </c>
      <c r="D42" s="188" t="s">
        <v>127</v>
      </c>
      <c r="E42" s="189">
        <v>2</v>
      </c>
      <c r="F42" s="245"/>
      <c r="G42" s="197">
        <f t="shared" si="0"/>
        <v>0</v>
      </c>
      <c r="H42" s="122"/>
      <c r="I42" s="117"/>
      <c r="J42" s="118"/>
      <c r="K42" s="110"/>
      <c r="L42"/>
      <c r="M42"/>
      <c r="N42"/>
      <c r="O42" s="109"/>
    </row>
    <row r="43" spans="1:15" ht="12.75">
      <c r="A43" s="196">
        <f t="shared" si="2"/>
        <v>34</v>
      </c>
      <c r="B43" s="187" t="s">
        <v>211</v>
      </c>
      <c r="C43" s="187" t="s">
        <v>227</v>
      </c>
      <c r="D43" s="188" t="s">
        <v>127</v>
      </c>
      <c r="E43" s="189">
        <v>2</v>
      </c>
      <c r="F43" s="245"/>
      <c r="G43" s="197">
        <f t="shared" si="0"/>
        <v>0</v>
      </c>
      <c r="H43" s="122"/>
      <c r="I43" s="117"/>
      <c r="J43" s="118"/>
      <c r="K43" s="110"/>
      <c r="L43"/>
      <c r="M43"/>
      <c r="N43"/>
      <c r="O43" s="109"/>
    </row>
    <row r="44" spans="1:15" ht="12.75">
      <c r="A44" s="196">
        <f t="shared" si="2"/>
        <v>35</v>
      </c>
      <c r="B44" s="187" t="s">
        <v>212</v>
      </c>
      <c r="C44" s="187" t="s">
        <v>228</v>
      </c>
      <c r="D44" s="188" t="s">
        <v>200</v>
      </c>
      <c r="E44" s="189">
        <v>10</v>
      </c>
      <c r="F44" s="245"/>
      <c r="G44" s="197">
        <f t="shared" si="0"/>
        <v>0</v>
      </c>
      <c r="H44" s="122"/>
      <c r="I44" s="117"/>
      <c r="J44" s="118"/>
      <c r="K44" s="110"/>
      <c r="L44"/>
      <c r="M44"/>
      <c r="N44"/>
      <c r="O44" s="109"/>
    </row>
    <row r="45" spans="1:15" ht="12.75">
      <c r="A45" s="196">
        <f t="shared" si="2"/>
        <v>36</v>
      </c>
      <c r="B45" s="187" t="s">
        <v>213</v>
      </c>
      <c r="C45" s="187" t="s">
        <v>229</v>
      </c>
      <c r="D45" s="188" t="s">
        <v>200</v>
      </c>
      <c r="E45" s="189">
        <v>16</v>
      </c>
      <c r="F45" s="245"/>
      <c r="G45" s="197">
        <f t="shared" si="0"/>
        <v>0</v>
      </c>
      <c r="H45" s="122"/>
      <c r="I45" s="117"/>
      <c r="J45" s="118"/>
      <c r="K45" s="110"/>
      <c r="L45"/>
      <c r="M45"/>
      <c r="N45"/>
      <c r="O45" s="109"/>
    </row>
    <row r="46" spans="1:15" ht="20.25">
      <c r="A46" s="196">
        <f>1+A45</f>
        <v>37</v>
      </c>
      <c r="B46" s="187" t="s">
        <v>214</v>
      </c>
      <c r="C46" s="187" t="s">
        <v>251</v>
      </c>
      <c r="D46" s="188" t="s">
        <v>127</v>
      </c>
      <c r="E46" s="189">
        <v>1</v>
      </c>
      <c r="F46" s="245"/>
      <c r="G46" s="197">
        <f t="shared" si="0"/>
        <v>0</v>
      </c>
      <c r="H46" s="122"/>
      <c r="I46" s="117"/>
      <c r="J46" s="118"/>
      <c r="K46" s="110"/>
      <c r="L46"/>
      <c r="M46"/>
      <c r="N46"/>
      <c r="O46" s="109"/>
    </row>
    <row r="47" spans="1:15" ht="12.75">
      <c r="A47" s="196">
        <f t="shared" si="2"/>
        <v>38</v>
      </c>
      <c r="B47" s="187" t="s">
        <v>215</v>
      </c>
      <c r="C47" s="187" t="s">
        <v>230</v>
      </c>
      <c r="D47" s="188" t="s">
        <v>127</v>
      </c>
      <c r="E47" s="189">
        <v>1</v>
      </c>
      <c r="F47" s="245"/>
      <c r="G47" s="197">
        <f t="shared" si="0"/>
        <v>0</v>
      </c>
      <c r="H47" s="122"/>
      <c r="I47" s="117"/>
      <c r="J47" s="118"/>
      <c r="K47" s="110"/>
      <c r="L47"/>
      <c r="M47"/>
      <c r="N47"/>
      <c r="O47" s="109"/>
    </row>
    <row r="48" spans="1:15" ht="12.75">
      <c r="A48" s="196">
        <f t="shared" si="2"/>
        <v>39</v>
      </c>
      <c r="B48" s="187" t="s">
        <v>216</v>
      </c>
      <c r="C48" s="187" t="s">
        <v>252</v>
      </c>
      <c r="D48" s="188" t="s">
        <v>200</v>
      </c>
      <c r="E48" s="189">
        <v>5</v>
      </c>
      <c r="F48" s="245"/>
      <c r="G48" s="197">
        <f t="shared" si="0"/>
        <v>0</v>
      </c>
      <c r="H48" s="122"/>
      <c r="I48" s="117"/>
      <c r="J48" s="118"/>
      <c r="K48" s="110"/>
      <c r="L48"/>
      <c r="M48"/>
      <c r="N48"/>
      <c r="O48" s="109"/>
    </row>
    <row r="49" spans="1:15" ht="12.75">
      <c r="A49" s="196">
        <f t="shared" si="2"/>
        <v>40</v>
      </c>
      <c r="B49" s="187" t="s">
        <v>217</v>
      </c>
      <c r="C49" s="187" t="s">
        <v>231</v>
      </c>
      <c r="D49" s="188" t="s">
        <v>200</v>
      </c>
      <c r="E49" s="189">
        <v>15</v>
      </c>
      <c r="F49" s="245"/>
      <c r="G49" s="197">
        <f t="shared" si="0"/>
        <v>0</v>
      </c>
      <c r="H49" s="122"/>
      <c r="I49" s="117"/>
      <c r="J49" s="118"/>
      <c r="K49" s="110"/>
      <c r="L49"/>
      <c r="M49"/>
      <c r="N49"/>
      <c r="O49" s="109"/>
    </row>
    <row r="50" spans="1:15" ht="12.75">
      <c r="A50" s="196">
        <f t="shared" si="2"/>
        <v>41</v>
      </c>
      <c r="B50" s="187" t="s">
        <v>218</v>
      </c>
      <c r="C50" s="187" t="s">
        <v>232</v>
      </c>
      <c r="D50" s="188" t="s">
        <v>200</v>
      </c>
      <c r="E50" s="189">
        <v>12</v>
      </c>
      <c r="F50" s="245"/>
      <c r="G50" s="197">
        <f t="shared" si="0"/>
        <v>0</v>
      </c>
      <c r="H50" s="122"/>
      <c r="I50" s="117"/>
      <c r="J50" s="118"/>
      <c r="K50" s="110"/>
      <c r="L50"/>
      <c r="M50"/>
      <c r="N50"/>
      <c r="O50" s="109"/>
    </row>
    <row r="51" spans="1:15" ht="12.75">
      <c r="A51" s="196"/>
      <c r="B51" s="127"/>
      <c r="C51" s="127" t="s">
        <v>235</v>
      </c>
      <c r="D51" s="177"/>
      <c r="E51" s="181"/>
      <c r="F51" s="245"/>
      <c r="G51" s="197">
        <f t="shared" si="0"/>
        <v>0</v>
      </c>
      <c r="H51" s="122"/>
      <c r="I51" s="117"/>
      <c r="J51" s="118"/>
      <c r="K51" s="110"/>
      <c r="L51"/>
      <c r="M51"/>
      <c r="N51"/>
      <c r="O51" s="109"/>
    </row>
    <row r="52" spans="1:15" ht="38.25" customHeight="1">
      <c r="A52" s="196">
        <v>42</v>
      </c>
      <c r="B52" s="187" t="s">
        <v>236</v>
      </c>
      <c r="C52" s="187" t="s">
        <v>237</v>
      </c>
      <c r="D52" s="188" t="s">
        <v>127</v>
      </c>
      <c r="E52" s="191">
        <v>1</v>
      </c>
      <c r="F52" s="245"/>
      <c r="G52" s="197">
        <f t="shared" si="0"/>
        <v>0</v>
      </c>
      <c r="H52" s="122"/>
      <c r="I52" s="117"/>
      <c r="J52" s="118"/>
      <c r="K52" s="110"/>
      <c r="L52"/>
      <c r="M52"/>
      <c r="N52"/>
      <c r="O52" s="109"/>
    </row>
    <row r="53" spans="1:15" ht="12.75">
      <c r="A53" s="198"/>
      <c r="B53" s="127"/>
      <c r="C53" s="127" t="s">
        <v>238</v>
      </c>
      <c r="D53" s="177"/>
      <c r="E53" s="181"/>
      <c r="F53" s="245"/>
      <c r="G53" s="197">
        <f t="shared" si="0"/>
        <v>0</v>
      </c>
      <c r="H53" s="122"/>
      <c r="I53" s="117"/>
      <c r="J53" s="118"/>
      <c r="K53" s="110"/>
      <c r="L53"/>
      <c r="M53"/>
      <c r="N53"/>
      <c r="O53" s="109"/>
    </row>
    <row r="54" spans="1:15" ht="12.75">
      <c r="A54" s="196">
        <v>43</v>
      </c>
      <c r="B54" s="187" t="s">
        <v>236</v>
      </c>
      <c r="C54" s="187" t="s">
        <v>241</v>
      </c>
      <c r="D54" s="188" t="s">
        <v>243</v>
      </c>
      <c r="E54" s="189">
        <v>4</v>
      </c>
      <c r="F54" s="245"/>
      <c r="G54" s="197">
        <f t="shared" si="0"/>
        <v>0</v>
      </c>
      <c r="H54" s="122"/>
      <c r="I54" s="117"/>
      <c r="J54" s="118"/>
      <c r="K54" s="110"/>
      <c r="L54"/>
      <c r="M54"/>
      <c r="N54"/>
      <c r="O54" s="109"/>
    </row>
    <row r="55" spans="1:15" ht="12.75">
      <c r="A55" s="196">
        <f>1+A54</f>
        <v>44</v>
      </c>
      <c r="B55" s="187" t="s">
        <v>239</v>
      </c>
      <c r="C55" s="187" t="s">
        <v>242</v>
      </c>
      <c r="D55" s="188" t="s">
        <v>243</v>
      </c>
      <c r="E55" s="189">
        <v>8</v>
      </c>
      <c r="F55" s="245"/>
      <c r="G55" s="197">
        <f t="shared" si="0"/>
        <v>0</v>
      </c>
      <c r="H55" s="122"/>
      <c r="I55" s="117"/>
      <c r="J55" s="118"/>
      <c r="K55" s="110"/>
      <c r="L55"/>
      <c r="M55"/>
      <c r="N55"/>
      <c r="O55" s="109"/>
    </row>
    <row r="56" spans="1:15" ht="12.75">
      <c r="A56" s="196">
        <f>1+A55</f>
        <v>45</v>
      </c>
      <c r="B56" s="187" t="s">
        <v>240</v>
      </c>
      <c r="C56" s="187" t="s">
        <v>84</v>
      </c>
      <c r="D56" s="188" t="s">
        <v>243</v>
      </c>
      <c r="E56" s="189">
        <v>2</v>
      </c>
      <c r="F56" s="245"/>
      <c r="G56" s="197">
        <f t="shared" si="0"/>
        <v>0</v>
      </c>
      <c r="H56" s="122"/>
      <c r="I56" s="117"/>
      <c r="J56" s="118"/>
      <c r="K56" s="110"/>
      <c r="L56"/>
      <c r="M56"/>
      <c r="N56"/>
      <c r="O56" s="109"/>
    </row>
    <row r="57" spans="1:15" ht="12.75">
      <c r="A57" s="199"/>
      <c r="B57" s="128" t="s">
        <v>77</v>
      </c>
      <c r="C57" s="128" t="s">
        <v>78</v>
      </c>
      <c r="D57" s="176"/>
      <c r="E57" s="180"/>
      <c r="F57" s="245"/>
      <c r="G57" s="200">
        <f>SUM(G8:G56)</f>
        <v>0</v>
      </c>
      <c r="H57" s="122"/>
      <c r="I57" s="117"/>
      <c r="J57" s="118"/>
      <c r="K57" s="110"/>
      <c r="L57"/>
      <c r="M57"/>
      <c r="N57"/>
      <c r="O57" s="109"/>
    </row>
    <row r="58" spans="1:15" ht="12.75">
      <c r="A58" s="194" t="s">
        <v>76</v>
      </c>
      <c r="B58" s="125" t="s">
        <v>72</v>
      </c>
      <c r="C58" s="125" t="s">
        <v>73</v>
      </c>
      <c r="D58" s="178"/>
      <c r="E58" s="179"/>
      <c r="F58" s="245"/>
      <c r="G58" s="195"/>
      <c r="H58" s="122"/>
      <c r="I58" s="117"/>
      <c r="J58" s="118"/>
      <c r="K58" s="110"/>
      <c r="L58"/>
      <c r="M58"/>
      <c r="N58"/>
      <c r="O58" s="109"/>
    </row>
    <row r="59" spans="1:15" ht="12.75">
      <c r="A59" s="196">
        <v>46</v>
      </c>
      <c r="B59" s="185" t="s">
        <v>79</v>
      </c>
      <c r="C59" s="185" t="s">
        <v>80</v>
      </c>
      <c r="D59" s="186" t="s">
        <v>121</v>
      </c>
      <c r="E59" s="184">
        <v>1</v>
      </c>
      <c r="F59" s="245"/>
      <c r="G59" s="201">
        <f>E59*F59</f>
        <v>0</v>
      </c>
      <c r="H59" s="122"/>
      <c r="I59" s="117"/>
      <c r="J59" s="118"/>
      <c r="K59" s="110"/>
      <c r="L59"/>
      <c r="M59"/>
      <c r="N59"/>
      <c r="O59" s="109"/>
    </row>
    <row r="60" spans="1:15" ht="12.75">
      <c r="A60" s="196">
        <f>A59+1</f>
        <v>47</v>
      </c>
      <c r="B60" s="185" t="s">
        <v>81</v>
      </c>
      <c r="C60" s="185" t="s">
        <v>82</v>
      </c>
      <c r="D60" s="186" t="s">
        <v>122</v>
      </c>
      <c r="E60" s="184">
        <v>6</v>
      </c>
      <c r="F60" s="245"/>
      <c r="G60" s="201">
        <f>E60*F60</f>
        <v>0</v>
      </c>
      <c r="H60" s="122"/>
      <c r="I60" s="117"/>
      <c r="J60" s="118"/>
      <c r="K60" s="110"/>
      <c r="L60"/>
      <c r="M60"/>
      <c r="N60"/>
      <c r="O60" s="109"/>
    </row>
    <row r="61" spans="1:15" ht="12.75">
      <c r="A61" s="196">
        <f>A60+1</f>
        <v>48</v>
      </c>
      <c r="B61" s="185" t="s">
        <v>83</v>
      </c>
      <c r="C61" s="185" t="s">
        <v>84</v>
      </c>
      <c r="D61" s="186" t="s">
        <v>122</v>
      </c>
      <c r="E61" s="184">
        <v>4</v>
      </c>
      <c r="F61" s="245"/>
      <c r="G61" s="201">
        <f>E61*F61</f>
        <v>0</v>
      </c>
      <c r="H61" s="122"/>
      <c r="I61" s="117"/>
      <c r="J61" s="118"/>
      <c r="K61" s="110"/>
      <c r="L61"/>
      <c r="M61"/>
      <c r="N61"/>
      <c r="O61" s="109"/>
    </row>
    <row r="62" spans="1:15" ht="12.75">
      <c r="A62" s="196">
        <f>A61+1</f>
        <v>49</v>
      </c>
      <c r="B62" s="185" t="s">
        <v>85</v>
      </c>
      <c r="C62" s="185" t="s">
        <v>86</v>
      </c>
      <c r="D62" s="186" t="s">
        <v>122</v>
      </c>
      <c r="E62" s="184">
        <v>2</v>
      </c>
      <c r="F62" s="245"/>
      <c r="G62" s="201">
        <f>E62*F62</f>
        <v>0</v>
      </c>
      <c r="H62" s="122"/>
      <c r="I62" s="117"/>
      <c r="J62" s="118"/>
      <c r="K62" s="110"/>
      <c r="L62"/>
      <c r="M62"/>
      <c r="N62"/>
      <c r="O62" s="109"/>
    </row>
    <row r="63" spans="1:15" ht="12.75">
      <c r="A63" s="199"/>
      <c r="B63" s="128" t="s">
        <v>77</v>
      </c>
      <c r="C63" s="128" t="s">
        <v>87</v>
      </c>
      <c r="D63" s="176"/>
      <c r="E63" s="180"/>
      <c r="F63" s="245"/>
      <c r="G63" s="200">
        <f>SUM(G59:G62)</f>
        <v>0</v>
      </c>
      <c r="H63" s="122"/>
      <c r="I63" s="117"/>
      <c r="J63" s="118"/>
      <c r="K63" s="110"/>
      <c r="L63"/>
      <c r="M63"/>
      <c r="N63"/>
      <c r="O63" s="109"/>
    </row>
    <row r="64" spans="1:15" ht="12.75">
      <c r="A64" s="194" t="s">
        <v>76</v>
      </c>
      <c r="B64" s="125" t="s">
        <v>74</v>
      </c>
      <c r="C64" s="125" t="s">
        <v>75</v>
      </c>
      <c r="D64" s="178"/>
      <c r="E64" s="179"/>
      <c r="F64" s="245"/>
      <c r="G64" s="195"/>
      <c r="H64" s="122"/>
      <c r="I64" s="117"/>
      <c r="J64" s="118"/>
      <c r="K64" s="110"/>
      <c r="L64"/>
      <c r="M64"/>
      <c r="N64"/>
      <c r="O64" s="109"/>
    </row>
    <row r="65" spans="1:15" ht="12.75">
      <c r="A65" s="196">
        <v>50</v>
      </c>
      <c r="B65" s="185" t="s">
        <v>88</v>
      </c>
      <c r="C65" s="185" t="s">
        <v>89</v>
      </c>
      <c r="D65" s="186" t="s">
        <v>109</v>
      </c>
      <c r="E65" s="184">
        <v>1</v>
      </c>
      <c r="F65" s="245"/>
      <c r="G65" s="201">
        <f>E65*F65</f>
        <v>0</v>
      </c>
      <c r="H65" s="122"/>
      <c r="I65" s="117"/>
      <c r="J65" s="118"/>
      <c r="K65" s="110"/>
      <c r="L65"/>
      <c r="M65"/>
      <c r="N65"/>
      <c r="O65" s="109"/>
    </row>
    <row r="66" spans="1:15" ht="12.75">
      <c r="A66" s="196">
        <f>A65+1</f>
        <v>51</v>
      </c>
      <c r="B66" s="185" t="s">
        <v>90</v>
      </c>
      <c r="C66" s="185" t="s">
        <v>91</v>
      </c>
      <c r="D66" s="186" t="s">
        <v>121</v>
      </c>
      <c r="E66" s="184">
        <v>1</v>
      </c>
      <c r="F66" s="245"/>
      <c r="G66" s="201">
        <f aca="true" t="shared" si="3" ref="G66:G94">E66*F66</f>
        <v>0</v>
      </c>
      <c r="H66" s="122"/>
      <c r="I66" s="117"/>
      <c r="J66" s="118"/>
      <c r="K66" s="110"/>
      <c r="L66"/>
      <c r="M66"/>
      <c r="N66"/>
      <c r="O66" s="109"/>
    </row>
    <row r="67" spans="1:15" ht="12.75">
      <c r="A67" s="196">
        <f aca="true" t="shared" si="4" ref="A67:A95">A66+1</f>
        <v>52</v>
      </c>
      <c r="B67" s="185" t="s">
        <v>92</v>
      </c>
      <c r="C67" s="185" t="s">
        <v>93</v>
      </c>
      <c r="D67" s="186" t="s">
        <v>121</v>
      </c>
      <c r="E67" s="184">
        <v>1</v>
      </c>
      <c r="F67" s="245"/>
      <c r="G67" s="201">
        <f t="shared" si="3"/>
        <v>0</v>
      </c>
      <c r="H67" s="122"/>
      <c r="I67" s="117"/>
      <c r="J67" s="118"/>
      <c r="K67" s="110"/>
      <c r="L67"/>
      <c r="M67"/>
      <c r="N67"/>
      <c r="O67" s="109"/>
    </row>
    <row r="68" spans="1:15" ht="12.75">
      <c r="A68" s="196">
        <f t="shared" si="4"/>
        <v>53</v>
      </c>
      <c r="B68" s="185" t="s">
        <v>94</v>
      </c>
      <c r="C68" s="185" t="s">
        <v>95</v>
      </c>
      <c r="D68" s="186" t="s">
        <v>121</v>
      </c>
      <c r="E68" s="184">
        <v>1</v>
      </c>
      <c r="F68" s="245"/>
      <c r="G68" s="201">
        <f t="shared" si="3"/>
        <v>0</v>
      </c>
      <c r="H68" s="122"/>
      <c r="I68" s="117"/>
      <c r="J68" s="118"/>
      <c r="K68" s="110"/>
      <c r="L68"/>
      <c r="M68"/>
      <c r="N68"/>
      <c r="O68" s="109"/>
    </row>
    <row r="69" spans="1:15" ht="12.75">
      <c r="A69" s="196">
        <f t="shared" si="4"/>
        <v>54</v>
      </c>
      <c r="B69" s="185" t="s">
        <v>96</v>
      </c>
      <c r="C69" s="185" t="s">
        <v>97</v>
      </c>
      <c r="D69" s="186" t="s">
        <v>121</v>
      </c>
      <c r="E69" s="184">
        <v>1</v>
      </c>
      <c r="F69" s="245"/>
      <c r="G69" s="201">
        <f t="shared" si="3"/>
        <v>0</v>
      </c>
      <c r="H69" s="122"/>
      <c r="I69" s="117"/>
      <c r="J69" s="118"/>
      <c r="K69" s="110"/>
      <c r="L69"/>
      <c r="M69"/>
      <c r="N69"/>
      <c r="O69" s="109"/>
    </row>
    <row r="70" spans="1:15" ht="22.5" customHeight="1">
      <c r="A70" s="196">
        <f t="shared" si="4"/>
        <v>55</v>
      </c>
      <c r="B70" s="185" t="s">
        <v>138</v>
      </c>
      <c r="C70" s="185" t="s">
        <v>139</v>
      </c>
      <c r="D70" s="186" t="s">
        <v>109</v>
      </c>
      <c r="E70" s="184">
        <v>1</v>
      </c>
      <c r="F70" s="245"/>
      <c r="G70" s="201">
        <f t="shared" si="3"/>
        <v>0</v>
      </c>
      <c r="H70" s="122"/>
      <c r="I70" s="117"/>
      <c r="J70" s="118"/>
      <c r="K70" s="110"/>
      <c r="L70"/>
      <c r="M70"/>
      <c r="N70"/>
      <c r="O70" s="109"/>
    </row>
    <row r="71" spans="1:15" ht="12.75" customHeight="1">
      <c r="A71" s="196">
        <f t="shared" si="4"/>
        <v>56</v>
      </c>
      <c r="B71" s="185" t="s">
        <v>147</v>
      </c>
      <c r="C71" s="185" t="s">
        <v>146</v>
      </c>
      <c r="D71" s="186" t="s">
        <v>109</v>
      </c>
      <c r="E71" s="184">
        <v>5</v>
      </c>
      <c r="F71" s="245"/>
      <c r="G71" s="201">
        <f t="shared" si="3"/>
        <v>0</v>
      </c>
      <c r="H71" s="122"/>
      <c r="I71" s="117"/>
      <c r="J71" s="118"/>
      <c r="K71" s="110"/>
      <c r="L71"/>
      <c r="M71"/>
      <c r="N71"/>
      <c r="O71" s="109"/>
    </row>
    <row r="72" spans="1:15" ht="12.75" customHeight="1">
      <c r="A72" s="196">
        <f t="shared" si="4"/>
        <v>57</v>
      </c>
      <c r="B72" s="185" t="s">
        <v>149</v>
      </c>
      <c r="C72" s="185" t="s">
        <v>148</v>
      </c>
      <c r="D72" s="186" t="s">
        <v>109</v>
      </c>
      <c r="E72" s="184">
        <v>5</v>
      </c>
      <c r="F72" s="245"/>
      <c r="G72" s="201">
        <f t="shared" si="3"/>
        <v>0</v>
      </c>
      <c r="H72" s="122"/>
      <c r="I72" s="117"/>
      <c r="J72" s="118"/>
      <c r="K72" s="110"/>
      <c r="L72"/>
      <c r="M72"/>
      <c r="N72"/>
      <c r="O72" s="109"/>
    </row>
    <row r="73" spans="1:15" ht="12.75">
      <c r="A73" s="196">
        <f t="shared" si="4"/>
        <v>58</v>
      </c>
      <c r="B73" s="185" t="s">
        <v>98</v>
      </c>
      <c r="C73" s="185" t="s">
        <v>99</v>
      </c>
      <c r="D73" s="186" t="s">
        <v>109</v>
      </c>
      <c r="E73" s="184">
        <v>22</v>
      </c>
      <c r="F73" s="245"/>
      <c r="G73" s="201">
        <f t="shared" si="3"/>
        <v>0</v>
      </c>
      <c r="H73" s="122"/>
      <c r="I73" s="117"/>
      <c r="J73" s="118"/>
      <c r="K73" s="110"/>
      <c r="L73"/>
      <c r="M73"/>
      <c r="N73"/>
      <c r="O73" s="109"/>
    </row>
    <row r="74" spans="1:15" ht="12.75">
      <c r="A74" s="196">
        <f t="shared" si="4"/>
        <v>59</v>
      </c>
      <c r="B74" s="185" t="s">
        <v>100</v>
      </c>
      <c r="C74" s="185" t="s">
        <v>101</v>
      </c>
      <c r="D74" s="186" t="s">
        <v>109</v>
      </c>
      <c r="E74" s="184">
        <v>16</v>
      </c>
      <c r="F74" s="245"/>
      <c r="G74" s="201">
        <f t="shared" si="3"/>
        <v>0</v>
      </c>
      <c r="H74" s="122"/>
      <c r="I74" s="117"/>
      <c r="J74" s="118"/>
      <c r="K74" s="110"/>
      <c r="L74"/>
      <c r="M74"/>
      <c r="N74"/>
      <c r="O74" s="109"/>
    </row>
    <row r="75" spans="1:15" ht="12.75">
      <c r="A75" s="196">
        <f t="shared" si="4"/>
        <v>60</v>
      </c>
      <c r="B75" s="185" t="s">
        <v>160</v>
      </c>
      <c r="C75" s="185" t="s">
        <v>159</v>
      </c>
      <c r="D75" s="186" t="s">
        <v>109</v>
      </c>
      <c r="E75" s="184">
        <v>1</v>
      </c>
      <c r="F75" s="245"/>
      <c r="G75" s="201">
        <f t="shared" si="3"/>
        <v>0</v>
      </c>
      <c r="H75" s="122"/>
      <c r="I75" s="117"/>
      <c r="J75" s="118"/>
      <c r="K75" s="110"/>
      <c r="L75"/>
      <c r="M75"/>
      <c r="N75"/>
      <c r="O75" s="109"/>
    </row>
    <row r="76" spans="1:15" ht="12.75">
      <c r="A76" s="196">
        <f t="shared" si="4"/>
        <v>61</v>
      </c>
      <c r="B76" s="185" t="s">
        <v>158</v>
      </c>
      <c r="C76" s="185" t="s">
        <v>157</v>
      </c>
      <c r="D76" s="186" t="s">
        <v>109</v>
      </c>
      <c r="E76" s="184">
        <v>1</v>
      </c>
      <c r="F76" s="245"/>
      <c r="G76" s="201">
        <f t="shared" si="3"/>
        <v>0</v>
      </c>
      <c r="H76" s="122"/>
      <c r="I76" s="117"/>
      <c r="J76" s="118"/>
      <c r="K76" s="110"/>
      <c r="L76"/>
      <c r="M76"/>
      <c r="N76"/>
      <c r="O76" s="109"/>
    </row>
    <row r="77" spans="1:15" ht="12.75">
      <c r="A77" s="196">
        <f t="shared" si="4"/>
        <v>62</v>
      </c>
      <c r="B77" s="185" t="s">
        <v>145</v>
      </c>
      <c r="C77" s="185" t="s">
        <v>144</v>
      </c>
      <c r="D77" s="186" t="s">
        <v>110</v>
      </c>
      <c r="E77" s="184">
        <v>5</v>
      </c>
      <c r="F77" s="245"/>
      <c r="G77" s="201">
        <f t="shared" si="3"/>
        <v>0</v>
      </c>
      <c r="H77" s="122"/>
      <c r="I77" s="117"/>
      <c r="J77" s="118"/>
      <c r="K77" s="110"/>
      <c r="L77"/>
      <c r="M77"/>
      <c r="N77"/>
      <c r="O77" s="109"/>
    </row>
    <row r="78" spans="1:15" ht="12.75">
      <c r="A78" s="196">
        <f t="shared" si="4"/>
        <v>63</v>
      </c>
      <c r="B78" s="185" t="s">
        <v>102</v>
      </c>
      <c r="C78" s="185" t="s">
        <v>103</v>
      </c>
      <c r="D78" s="186" t="s">
        <v>110</v>
      </c>
      <c r="E78" s="184">
        <v>13</v>
      </c>
      <c r="F78" s="245"/>
      <c r="G78" s="201">
        <f t="shared" si="3"/>
        <v>0</v>
      </c>
      <c r="H78" s="122"/>
      <c r="I78" s="117"/>
      <c r="J78" s="118"/>
      <c r="K78" s="110"/>
      <c r="L78"/>
      <c r="M78"/>
      <c r="N78"/>
      <c r="O78" s="109"/>
    </row>
    <row r="79" spans="1:15" ht="12.75">
      <c r="A79" s="196">
        <f t="shared" si="4"/>
        <v>64</v>
      </c>
      <c r="B79" s="185" t="s">
        <v>155</v>
      </c>
      <c r="C79" s="185" t="s">
        <v>154</v>
      </c>
      <c r="D79" s="186" t="s">
        <v>110</v>
      </c>
      <c r="E79" s="184">
        <v>5</v>
      </c>
      <c r="F79" s="245"/>
      <c r="G79" s="201">
        <f t="shared" si="3"/>
        <v>0</v>
      </c>
      <c r="H79" s="122" t="s">
        <v>4</v>
      </c>
      <c r="I79" s="117"/>
      <c r="J79" s="118"/>
      <c r="K79" s="110"/>
      <c r="L79"/>
      <c r="M79"/>
      <c r="N79"/>
      <c r="O79" s="109"/>
    </row>
    <row r="80" spans="1:15" ht="12.75">
      <c r="A80" s="196">
        <f t="shared" si="4"/>
        <v>65</v>
      </c>
      <c r="B80" s="185" t="s">
        <v>151</v>
      </c>
      <c r="C80" s="185" t="s">
        <v>150</v>
      </c>
      <c r="D80" s="186" t="s">
        <v>109</v>
      </c>
      <c r="E80" s="184">
        <v>5</v>
      </c>
      <c r="F80" s="245"/>
      <c r="G80" s="201">
        <f t="shared" si="3"/>
        <v>0</v>
      </c>
      <c r="H80" s="122"/>
      <c r="I80" s="117"/>
      <c r="J80" s="118"/>
      <c r="K80" s="110"/>
      <c r="L80"/>
      <c r="M80"/>
      <c r="N80"/>
      <c r="O80" s="109"/>
    </row>
    <row r="81" spans="1:15" ht="12.75">
      <c r="A81" s="196">
        <f t="shared" si="4"/>
        <v>66</v>
      </c>
      <c r="B81" s="185" t="s">
        <v>153</v>
      </c>
      <c r="C81" s="185" t="s">
        <v>152</v>
      </c>
      <c r="D81" s="186" t="s">
        <v>109</v>
      </c>
      <c r="E81" s="184">
        <v>5</v>
      </c>
      <c r="F81" s="245"/>
      <c r="G81" s="201">
        <f t="shared" si="3"/>
        <v>0</v>
      </c>
      <c r="H81" s="122"/>
      <c r="I81" s="117"/>
      <c r="J81" s="118"/>
      <c r="K81" s="110"/>
      <c r="L81"/>
      <c r="M81"/>
      <c r="N81"/>
      <c r="O81" s="109"/>
    </row>
    <row r="82" spans="1:15" ht="12.75">
      <c r="A82" s="196">
        <f t="shared" si="4"/>
        <v>67</v>
      </c>
      <c r="B82" s="185" t="s">
        <v>128</v>
      </c>
      <c r="C82" s="185" t="s">
        <v>156</v>
      </c>
      <c r="D82" s="186" t="s">
        <v>109</v>
      </c>
      <c r="E82" s="184">
        <v>1</v>
      </c>
      <c r="F82" s="245"/>
      <c r="G82" s="201">
        <f t="shared" si="3"/>
        <v>0</v>
      </c>
      <c r="H82" s="122"/>
      <c r="I82" s="117"/>
      <c r="J82" s="118"/>
      <c r="K82" s="110"/>
      <c r="L82"/>
      <c r="M82"/>
      <c r="N82"/>
      <c r="O82" s="109"/>
    </row>
    <row r="83" spans="1:15" ht="12.75">
      <c r="A83" s="196">
        <f t="shared" si="4"/>
        <v>68</v>
      </c>
      <c r="B83" s="185" t="s">
        <v>130</v>
      </c>
      <c r="C83" s="185" t="s">
        <v>129</v>
      </c>
      <c r="D83" s="186" t="s">
        <v>109</v>
      </c>
      <c r="E83" s="184">
        <v>1</v>
      </c>
      <c r="F83" s="245"/>
      <c r="G83" s="201">
        <f t="shared" si="3"/>
        <v>0</v>
      </c>
      <c r="H83" s="122"/>
      <c r="I83" s="117"/>
      <c r="J83" s="118"/>
      <c r="K83" s="110"/>
      <c r="L83"/>
      <c r="M83"/>
      <c r="N83"/>
      <c r="O83" s="109"/>
    </row>
    <row r="84" spans="1:15" ht="12.75">
      <c r="A84" s="196">
        <f t="shared" si="4"/>
        <v>69</v>
      </c>
      <c r="B84" s="185" t="s">
        <v>140</v>
      </c>
      <c r="C84" s="185" t="s">
        <v>141</v>
      </c>
      <c r="D84" s="186" t="s">
        <v>109</v>
      </c>
      <c r="E84" s="184">
        <v>4</v>
      </c>
      <c r="F84" s="245"/>
      <c r="G84" s="201">
        <f t="shared" si="3"/>
        <v>0</v>
      </c>
      <c r="H84" s="122"/>
      <c r="I84" s="117"/>
      <c r="J84" s="118"/>
      <c r="K84" s="110"/>
      <c r="L84"/>
      <c r="M84"/>
      <c r="N84"/>
      <c r="O84" s="109"/>
    </row>
    <row r="85" spans="1:15" ht="12.75">
      <c r="A85" s="196">
        <f t="shared" si="4"/>
        <v>70</v>
      </c>
      <c r="B85" s="185" t="s">
        <v>247</v>
      </c>
      <c r="C85" s="185" t="s">
        <v>132</v>
      </c>
      <c r="D85" s="186" t="s">
        <v>109</v>
      </c>
      <c r="E85" s="184">
        <v>4</v>
      </c>
      <c r="F85" s="245"/>
      <c r="G85" s="201">
        <f t="shared" si="3"/>
        <v>0</v>
      </c>
      <c r="H85" s="122"/>
      <c r="I85" s="117"/>
      <c r="J85" s="118"/>
      <c r="K85" s="110"/>
      <c r="L85"/>
      <c r="M85"/>
      <c r="N85"/>
      <c r="O85" s="109"/>
    </row>
    <row r="86" spans="1:15" ht="12.75" customHeight="1">
      <c r="A86" s="196">
        <f t="shared" si="4"/>
        <v>71</v>
      </c>
      <c r="B86" s="185" t="s">
        <v>142</v>
      </c>
      <c r="C86" s="185" t="s">
        <v>143</v>
      </c>
      <c r="D86" s="186" t="s">
        <v>109</v>
      </c>
      <c r="E86" s="184">
        <v>12</v>
      </c>
      <c r="F86" s="245"/>
      <c r="G86" s="201">
        <f t="shared" si="3"/>
        <v>0</v>
      </c>
      <c r="H86" s="122"/>
      <c r="I86" s="117"/>
      <c r="J86" s="118"/>
      <c r="K86" s="110"/>
      <c r="L86"/>
      <c r="M86"/>
      <c r="N86"/>
      <c r="O86" s="109"/>
    </row>
    <row r="87" spans="1:15" ht="12.75">
      <c r="A87" s="196">
        <f t="shared" si="4"/>
        <v>72</v>
      </c>
      <c r="B87" s="185" t="s">
        <v>133</v>
      </c>
      <c r="C87" s="185" t="s">
        <v>134</v>
      </c>
      <c r="D87" s="186" t="s">
        <v>109</v>
      </c>
      <c r="E87" s="184">
        <v>3</v>
      </c>
      <c r="F87" s="245"/>
      <c r="G87" s="201">
        <f t="shared" si="3"/>
        <v>0</v>
      </c>
      <c r="H87" s="122"/>
      <c r="I87" s="117"/>
      <c r="J87" s="118"/>
      <c r="K87" s="110"/>
      <c r="L87"/>
      <c r="M87"/>
      <c r="N87"/>
      <c r="O87" s="109"/>
    </row>
    <row r="88" spans="1:15" ht="12.75">
      <c r="A88" s="196">
        <f t="shared" si="4"/>
        <v>73</v>
      </c>
      <c r="B88" s="185" t="s">
        <v>104</v>
      </c>
      <c r="C88" s="185" t="s">
        <v>105</v>
      </c>
      <c r="D88" s="186" t="s">
        <v>109</v>
      </c>
      <c r="E88" s="184">
        <v>1</v>
      </c>
      <c r="F88" s="245"/>
      <c r="G88" s="201">
        <f t="shared" si="3"/>
        <v>0</v>
      </c>
      <c r="H88" s="122"/>
      <c r="I88" s="117"/>
      <c r="J88" s="118"/>
      <c r="K88" s="110"/>
      <c r="L88"/>
      <c r="M88"/>
      <c r="N88"/>
      <c r="O88" s="109"/>
    </row>
    <row r="89" spans="1:15" ht="12.75">
      <c r="A89" s="196">
        <f t="shared" si="4"/>
        <v>74</v>
      </c>
      <c r="B89" s="185" t="s">
        <v>123</v>
      </c>
      <c r="C89" s="185" t="s">
        <v>124</v>
      </c>
      <c r="D89" s="186" t="s">
        <v>109</v>
      </c>
      <c r="E89" s="184">
        <v>1</v>
      </c>
      <c r="F89" s="245"/>
      <c r="G89" s="201">
        <f t="shared" si="3"/>
        <v>0</v>
      </c>
      <c r="H89" s="122"/>
      <c r="I89" s="117"/>
      <c r="J89" s="118"/>
      <c r="K89" s="110"/>
      <c r="L89"/>
      <c r="M89"/>
      <c r="N89"/>
      <c r="O89" s="109"/>
    </row>
    <row r="90" spans="1:15" ht="12.75">
      <c r="A90" s="196">
        <f t="shared" si="4"/>
        <v>75</v>
      </c>
      <c r="B90" s="185" t="s">
        <v>125</v>
      </c>
      <c r="C90" s="185" t="s">
        <v>126</v>
      </c>
      <c r="D90" s="186" t="s">
        <v>109</v>
      </c>
      <c r="E90" s="184">
        <v>1</v>
      </c>
      <c r="F90" s="245"/>
      <c r="G90" s="201">
        <f t="shared" si="3"/>
        <v>0</v>
      </c>
      <c r="H90" s="122"/>
      <c r="I90" s="117"/>
      <c r="J90" s="118"/>
      <c r="K90" s="110"/>
      <c r="L90"/>
      <c r="M90"/>
      <c r="N90"/>
      <c r="O90" s="109"/>
    </row>
    <row r="91" spans="1:15" ht="12.75">
      <c r="A91" s="196">
        <f t="shared" si="4"/>
        <v>76</v>
      </c>
      <c r="B91" s="185"/>
      <c r="C91" s="185" t="s">
        <v>161</v>
      </c>
      <c r="D91" s="186" t="s">
        <v>109</v>
      </c>
      <c r="E91" s="184">
        <v>1</v>
      </c>
      <c r="F91" s="245"/>
      <c r="G91" s="201">
        <f t="shared" si="3"/>
        <v>0</v>
      </c>
      <c r="H91" s="122"/>
      <c r="I91" s="117"/>
      <c r="J91" s="118"/>
      <c r="K91" s="110"/>
      <c r="L91"/>
      <c r="M91"/>
      <c r="N91"/>
      <c r="O91" s="109"/>
    </row>
    <row r="92" spans="1:15" ht="12.75">
      <c r="A92" s="196">
        <f t="shared" si="4"/>
        <v>77</v>
      </c>
      <c r="B92" s="185" t="s">
        <v>114</v>
      </c>
      <c r="C92" s="185" t="s">
        <v>115</v>
      </c>
      <c r="D92" s="186" t="s">
        <v>116</v>
      </c>
      <c r="E92" s="184">
        <v>1</v>
      </c>
      <c r="F92" s="245"/>
      <c r="G92" s="201">
        <f t="shared" si="3"/>
        <v>0</v>
      </c>
      <c r="H92" s="122"/>
      <c r="I92" s="117"/>
      <c r="J92" s="118"/>
      <c r="K92" s="110"/>
      <c r="L92"/>
      <c r="M92"/>
      <c r="N92"/>
      <c r="O92" s="109"/>
    </row>
    <row r="93" spans="1:15" ht="12.75">
      <c r="A93" s="196">
        <f t="shared" si="4"/>
        <v>78</v>
      </c>
      <c r="B93" s="185" t="s">
        <v>117</v>
      </c>
      <c r="C93" s="185" t="s">
        <v>118</v>
      </c>
      <c r="D93" s="186" t="s">
        <v>109</v>
      </c>
      <c r="E93" s="184">
        <v>5</v>
      </c>
      <c r="F93" s="245"/>
      <c r="G93" s="201">
        <f t="shared" si="3"/>
        <v>0</v>
      </c>
      <c r="H93" s="122"/>
      <c r="I93" s="117"/>
      <c r="J93" s="118"/>
      <c r="K93" s="110"/>
      <c r="L93"/>
      <c r="M93"/>
      <c r="N93"/>
      <c r="O93" s="109"/>
    </row>
    <row r="94" spans="1:15" ht="12.75">
      <c r="A94" s="196">
        <f t="shared" si="4"/>
        <v>79</v>
      </c>
      <c r="B94" s="185" t="s">
        <v>119</v>
      </c>
      <c r="C94" s="185" t="s">
        <v>120</v>
      </c>
      <c r="D94" s="186" t="s">
        <v>116</v>
      </c>
      <c r="E94" s="184">
        <v>1</v>
      </c>
      <c r="F94" s="245"/>
      <c r="G94" s="201">
        <f t="shared" si="3"/>
        <v>0</v>
      </c>
      <c r="H94" s="122"/>
      <c r="I94" s="117"/>
      <c r="J94" s="118"/>
      <c r="K94" s="110"/>
      <c r="L94"/>
      <c r="M94"/>
      <c r="N94"/>
      <c r="O94" s="109"/>
    </row>
    <row r="95" spans="1:15" ht="12.75">
      <c r="A95" s="196">
        <f t="shared" si="4"/>
        <v>80</v>
      </c>
      <c r="B95" s="185" t="s">
        <v>106</v>
      </c>
      <c r="C95" s="185" t="s">
        <v>107</v>
      </c>
      <c r="D95" s="186" t="s">
        <v>113</v>
      </c>
      <c r="E95" s="184">
        <v>5</v>
      </c>
      <c r="F95" s="245"/>
      <c r="G95" s="201">
        <f>E95*F95</f>
        <v>0</v>
      </c>
      <c r="H95" s="122"/>
      <c r="I95" s="117"/>
      <c r="J95" s="118"/>
      <c r="K95" s="110"/>
      <c r="L95"/>
      <c r="M95"/>
      <c r="N95"/>
      <c r="O95" s="109"/>
    </row>
    <row r="96" spans="1:15" ht="13.5" thickBot="1">
      <c r="A96" s="202"/>
      <c r="B96" s="203" t="s">
        <v>77</v>
      </c>
      <c r="C96" s="203" t="s">
        <v>108</v>
      </c>
      <c r="D96" s="203"/>
      <c r="E96" s="204"/>
      <c r="F96" s="204"/>
      <c r="G96" s="205">
        <f>SUM(G65:G95)</f>
        <v>0</v>
      </c>
      <c r="H96" s="122"/>
      <c r="I96" s="117"/>
      <c r="J96" s="118"/>
      <c r="K96" s="110"/>
      <c r="L96"/>
      <c r="M96"/>
      <c r="N96"/>
      <c r="O96" s="109"/>
    </row>
    <row r="97" spans="1:15" ht="12.75">
      <c r="A97" s="119"/>
      <c r="B97" s="120"/>
      <c r="C97" s="120"/>
      <c r="D97" s="120"/>
      <c r="E97" s="121"/>
      <c r="F97" s="121"/>
      <c r="G97" s="122"/>
      <c r="H97" s="122"/>
      <c r="I97" s="117"/>
      <c r="J97" s="118"/>
      <c r="K97" s="110"/>
      <c r="L97"/>
      <c r="M97"/>
      <c r="N97"/>
      <c r="O97" s="109"/>
    </row>
    <row r="98" spans="1:15" ht="12.75">
      <c r="A98" s="119"/>
      <c r="B98" s="120"/>
      <c r="C98" s="120"/>
      <c r="D98" s="120"/>
      <c r="E98" s="121"/>
      <c r="F98" s="121"/>
      <c r="G98" s="122"/>
      <c r="H98" s="122"/>
      <c r="I98" s="117"/>
      <c r="J98" s="118"/>
      <c r="K98" s="110"/>
      <c r="L98"/>
      <c r="M98"/>
      <c r="N98"/>
      <c r="O98" s="109"/>
    </row>
    <row r="99" spans="1:15" ht="12.75">
      <c r="A99" s="119"/>
      <c r="B99" s="120"/>
      <c r="C99" s="120"/>
      <c r="D99" s="120"/>
      <c r="E99" s="121"/>
      <c r="F99" s="121"/>
      <c r="G99" s="122"/>
      <c r="H99" s="122"/>
      <c r="I99" s="117"/>
      <c r="J99" s="118"/>
      <c r="K99" s="110"/>
      <c r="L99"/>
      <c r="M99"/>
      <c r="N99"/>
      <c r="O99" s="109"/>
    </row>
    <row r="100" spans="1:15" ht="12.75">
      <c r="A100" s="119"/>
      <c r="B100" s="120"/>
      <c r="C100" s="120"/>
      <c r="D100" s="120"/>
      <c r="E100" s="121"/>
      <c r="F100" s="121"/>
      <c r="G100" s="122"/>
      <c r="H100" s="122"/>
      <c r="I100" s="117"/>
      <c r="J100" s="118"/>
      <c r="K100" s="110"/>
      <c r="L100"/>
      <c r="M100"/>
      <c r="N100"/>
      <c r="O100" s="109"/>
    </row>
    <row r="101" spans="1:15" ht="12.75">
      <c r="A101" s="119"/>
      <c r="B101" s="120"/>
      <c r="C101" s="120"/>
      <c r="D101" s="120"/>
      <c r="E101" s="121"/>
      <c r="F101" s="121"/>
      <c r="G101" s="122"/>
      <c r="H101" s="122"/>
      <c r="I101" s="117"/>
      <c r="J101" s="118"/>
      <c r="K101" s="110"/>
      <c r="L101"/>
      <c r="M101"/>
      <c r="N101"/>
      <c r="O101" s="109"/>
    </row>
    <row r="102" spans="1:15" ht="12.75">
      <c r="A102" s="119"/>
      <c r="B102" s="120"/>
      <c r="C102" s="120"/>
      <c r="D102" s="120"/>
      <c r="E102" s="121"/>
      <c r="F102" s="121"/>
      <c r="G102" s="122"/>
      <c r="H102" s="122"/>
      <c r="I102" s="117"/>
      <c r="J102" s="118"/>
      <c r="K102" s="110"/>
      <c r="L102"/>
      <c r="M102"/>
      <c r="N102"/>
      <c r="O102" s="109"/>
    </row>
    <row r="103" spans="1:15" ht="12.75">
      <c r="A103" s="119"/>
      <c r="B103" s="120"/>
      <c r="C103" s="120"/>
      <c r="D103" s="120"/>
      <c r="E103" s="121"/>
      <c r="F103" s="121"/>
      <c r="G103" s="122"/>
      <c r="H103" s="122"/>
      <c r="I103" s="117"/>
      <c r="J103" s="118"/>
      <c r="K103" s="110"/>
      <c r="L103"/>
      <c r="M103"/>
      <c r="N103"/>
      <c r="O103" s="109"/>
    </row>
    <row r="104" spans="1:15" ht="12.75">
      <c r="A104" s="119"/>
      <c r="B104" s="120"/>
      <c r="C104" s="120"/>
      <c r="D104" s="120"/>
      <c r="E104" s="121"/>
      <c r="F104" s="121"/>
      <c r="G104" s="122"/>
      <c r="H104" s="122"/>
      <c r="I104" s="117"/>
      <c r="J104" s="118"/>
      <c r="K104" s="110"/>
      <c r="L104"/>
      <c r="M104"/>
      <c r="N104"/>
      <c r="O104" s="109"/>
    </row>
    <row r="105" spans="1:15" ht="12.75">
      <c r="A105" s="119"/>
      <c r="B105" s="120"/>
      <c r="C105" s="120"/>
      <c r="D105" s="120"/>
      <c r="E105" s="121"/>
      <c r="F105" s="121"/>
      <c r="G105" s="122"/>
      <c r="H105" s="122"/>
      <c r="I105" s="117"/>
      <c r="J105" s="118"/>
      <c r="K105" s="110"/>
      <c r="L105"/>
      <c r="M105"/>
      <c r="N105"/>
      <c r="O105" s="109"/>
    </row>
    <row r="106" spans="1:15" ht="12.75">
      <c r="A106" s="119"/>
      <c r="B106" s="120"/>
      <c r="C106" s="120"/>
      <c r="D106" s="120"/>
      <c r="E106" s="121"/>
      <c r="F106" s="121"/>
      <c r="G106" s="122"/>
      <c r="H106" s="122"/>
      <c r="I106" s="117"/>
      <c r="J106" s="118"/>
      <c r="K106" s="110"/>
      <c r="L106"/>
      <c r="M106"/>
      <c r="N106"/>
      <c r="O106" s="109"/>
    </row>
    <row r="107" spans="1:15" ht="12.75">
      <c r="A107" s="119"/>
      <c r="B107" s="120"/>
      <c r="C107" s="120"/>
      <c r="D107" s="120"/>
      <c r="E107" s="121"/>
      <c r="F107" s="121"/>
      <c r="G107" s="122"/>
      <c r="H107" s="122"/>
      <c r="I107" s="117"/>
      <c r="J107" s="118"/>
      <c r="K107" s="110"/>
      <c r="L107"/>
      <c r="M107"/>
      <c r="N107"/>
      <c r="O107" s="109"/>
    </row>
    <row r="108" spans="1:15" ht="12.75">
      <c r="A108" s="119"/>
      <c r="B108" s="120"/>
      <c r="C108" s="120"/>
      <c r="D108" s="120"/>
      <c r="E108" s="121"/>
      <c r="F108" s="121"/>
      <c r="G108" s="122"/>
      <c r="H108" s="122"/>
      <c r="I108" s="117"/>
      <c r="J108" s="118"/>
      <c r="K108" s="110"/>
      <c r="L108"/>
      <c r="M108"/>
      <c r="N108"/>
      <c r="O108" s="109"/>
    </row>
    <row r="109" spans="1:15" ht="12.75">
      <c r="A109" s="119"/>
      <c r="B109" s="120"/>
      <c r="C109" s="120"/>
      <c r="D109" s="120"/>
      <c r="E109" s="121"/>
      <c r="F109" s="121"/>
      <c r="G109" s="122"/>
      <c r="H109" s="122"/>
      <c r="I109" s="117"/>
      <c r="J109" s="118"/>
      <c r="K109" s="110"/>
      <c r="L109"/>
      <c r="M109"/>
      <c r="N109"/>
      <c r="O109" s="109"/>
    </row>
    <row r="110" spans="1:15" ht="12.75">
      <c r="A110" s="119"/>
      <c r="B110" s="120"/>
      <c r="C110" s="120"/>
      <c r="D110" s="120"/>
      <c r="E110" s="121"/>
      <c r="F110" s="121"/>
      <c r="G110" s="122"/>
      <c r="H110" s="122"/>
      <c r="I110" s="117"/>
      <c r="J110" s="118"/>
      <c r="K110" s="110"/>
      <c r="L110"/>
      <c r="M110"/>
      <c r="N110"/>
      <c r="O110" s="109"/>
    </row>
    <row r="111" spans="1:15" ht="12.75">
      <c r="A111" s="119"/>
      <c r="B111" s="120"/>
      <c r="C111" s="120"/>
      <c r="D111" s="120"/>
      <c r="E111" s="121"/>
      <c r="F111" s="121"/>
      <c r="G111" s="122"/>
      <c r="H111" s="122"/>
      <c r="I111" s="117"/>
      <c r="J111" s="118"/>
      <c r="K111" s="110"/>
      <c r="L111"/>
      <c r="M111"/>
      <c r="N111"/>
      <c r="O111" s="109"/>
    </row>
    <row r="112" spans="1:15" ht="12.75">
      <c r="A112" s="119"/>
      <c r="B112" s="120"/>
      <c r="C112" s="120"/>
      <c r="D112" s="120"/>
      <c r="E112" s="121"/>
      <c r="F112" s="121"/>
      <c r="G112" s="122"/>
      <c r="H112" s="122"/>
      <c r="I112" s="117"/>
      <c r="J112" s="118"/>
      <c r="K112" s="110"/>
      <c r="L112"/>
      <c r="M112"/>
      <c r="N112"/>
      <c r="O112" s="109"/>
    </row>
    <row r="113" spans="1:15" ht="12.75">
      <c r="A113" s="119"/>
      <c r="B113" s="120"/>
      <c r="C113" s="120"/>
      <c r="D113" s="120"/>
      <c r="E113" s="121"/>
      <c r="F113" s="121"/>
      <c r="G113" s="122"/>
      <c r="H113" s="122"/>
      <c r="I113" s="117"/>
      <c r="J113" s="118"/>
      <c r="K113" s="110"/>
      <c r="L113"/>
      <c r="M113"/>
      <c r="N113"/>
      <c r="O113" s="109"/>
    </row>
    <row r="114" spans="1:15" ht="12.75">
      <c r="A114" s="119"/>
      <c r="B114" s="120"/>
      <c r="C114" s="120"/>
      <c r="D114" s="120"/>
      <c r="E114" s="121"/>
      <c r="F114" s="121"/>
      <c r="G114" s="122"/>
      <c r="H114" s="122"/>
      <c r="I114" s="117"/>
      <c r="J114" s="118"/>
      <c r="K114" s="110"/>
      <c r="L114"/>
      <c r="M114"/>
      <c r="N114"/>
      <c r="O114" s="109"/>
    </row>
    <row r="115" spans="1:15" ht="12.75">
      <c r="A115" s="119"/>
      <c r="B115" s="120"/>
      <c r="C115" s="120"/>
      <c r="D115" s="120"/>
      <c r="E115" s="121"/>
      <c r="F115" s="121"/>
      <c r="G115" s="122"/>
      <c r="H115" s="122"/>
      <c r="I115" s="117"/>
      <c r="J115" s="118"/>
      <c r="K115" s="110"/>
      <c r="L115"/>
      <c r="M115"/>
      <c r="N115"/>
      <c r="O115" s="109"/>
    </row>
    <row r="116" spans="1:15" ht="12.75">
      <c r="A116" s="119"/>
      <c r="B116" s="120"/>
      <c r="C116" s="120"/>
      <c r="D116" s="120"/>
      <c r="E116" s="121"/>
      <c r="F116" s="121"/>
      <c r="G116" s="122"/>
      <c r="H116" s="122"/>
      <c r="I116" s="117"/>
      <c r="J116" s="118"/>
      <c r="K116" s="110"/>
      <c r="L116"/>
      <c r="M116"/>
      <c r="N116"/>
      <c r="O116" s="109"/>
    </row>
    <row r="117" spans="1:15" ht="12.75">
      <c r="A117" s="119"/>
      <c r="B117" s="120"/>
      <c r="C117" s="120"/>
      <c r="D117" s="120"/>
      <c r="E117" s="121"/>
      <c r="F117" s="121"/>
      <c r="G117" s="122"/>
      <c r="H117" s="122"/>
      <c r="I117" s="117"/>
      <c r="J117" s="118"/>
      <c r="K117" s="110"/>
      <c r="L117"/>
      <c r="M117"/>
      <c r="N117"/>
      <c r="O117" s="109"/>
    </row>
    <row r="118" spans="1:15" ht="12.75">
      <c r="A118" s="119"/>
      <c r="B118" s="120"/>
      <c r="C118" s="120"/>
      <c r="D118" s="120"/>
      <c r="E118" s="121"/>
      <c r="F118" s="121"/>
      <c r="G118" s="122"/>
      <c r="H118" s="122"/>
      <c r="I118" s="117"/>
      <c r="J118" s="118"/>
      <c r="K118" s="110"/>
      <c r="L118"/>
      <c r="M118"/>
      <c r="N118"/>
      <c r="O118" s="109"/>
    </row>
    <row r="119" spans="1:15" ht="12.75">
      <c r="A119" s="119"/>
      <c r="B119" s="120"/>
      <c r="C119" s="120"/>
      <c r="D119" s="120"/>
      <c r="E119" s="121"/>
      <c r="F119" s="121"/>
      <c r="G119" s="122"/>
      <c r="H119" s="122"/>
      <c r="I119" s="117"/>
      <c r="J119" s="118"/>
      <c r="K119" s="110"/>
      <c r="L119"/>
      <c r="M119"/>
      <c r="N119"/>
      <c r="O119" s="109"/>
    </row>
    <row r="120" spans="1:15" ht="12.75">
      <c r="A120" s="119"/>
      <c r="B120" s="120"/>
      <c r="C120" s="120"/>
      <c r="D120" s="120"/>
      <c r="E120" s="121"/>
      <c r="F120" s="121"/>
      <c r="G120" s="122"/>
      <c r="H120" s="122"/>
      <c r="I120" s="117"/>
      <c r="J120" s="118"/>
      <c r="K120" s="110"/>
      <c r="L120"/>
      <c r="M120"/>
      <c r="N120"/>
      <c r="O120" s="109"/>
    </row>
    <row r="121" spans="1:15" ht="12.75">
      <c r="A121" s="119"/>
      <c r="B121" s="120"/>
      <c r="C121" s="120"/>
      <c r="D121" s="120"/>
      <c r="E121" s="121"/>
      <c r="F121" s="121"/>
      <c r="G121" s="122"/>
      <c r="H121" s="122"/>
      <c r="I121" s="117"/>
      <c r="J121" s="118"/>
      <c r="K121" s="110"/>
      <c r="L121"/>
      <c r="M121"/>
      <c r="N121"/>
      <c r="O121" s="109"/>
    </row>
    <row r="122" spans="1:15" ht="12.75">
      <c r="A122" s="119"/>
      <c r="B122" s="120"/>
      <c r="C122" s="120"/>
      <c r="D122" s="120"/>
      <c r="E122" s="121"/>
      <c r="F122" s="121"/>
      <c r="G122" s="122"/>
      <c r="H122" s="122"/>
      <c r="I122" s="117"/>
      <c r="J122" s="118"/>
      <c r="K122" s="110"/>
      <c r="L122"/>
      <c r="M122"/>
      <c r="N122"/>
      <c r="O122" s="109"/>
    </row>
    <row r="123" spans="1:15" ht="12.75">
      <c r="A123" s="119"/>
      <c r="B123" s="120"/>
      <c r="C123" s="120"/>
      <c r="D123" s="120"/>
      <c r="E123" s="121"/>
      <c r="F123" s="121"/>
      <c r="G123" s="122"/>
      <c r="H123" s="122"/>
      <c r="I123" s="117"/>
      <c r="J123" s="118"/>
      <c r="K123" s="110"/>
      <c r="L123"/>
      <c r="M123"/>
      <c r="N123"/>
      <c r="O123" s="109"/>
    </row>
    <row r="124" spans="1:15" ht="12.75">
      <c r="A124" s="119"/>
      <c r="B124" s="120"/>
      <c r="C124" s="120"/>
      <c r="D124" s="120"/>
      <c r="E124" s="121"/>
      <c r="F124" s="121"/>
      <c r="G124" s="122"/>
      <c r="H124" s="122"/>
      <c r="I124" s="117"/>
      <c r="J124" s="118"/>
      <c r="K124" s="110"/>
      <c r="L124"/>
      <c r="M124"/>
      <c r="N124"/>
      <c r="O124" s="109"/>
    </row>
    <row r="125" spans="1:15" ht="12.75">
      <c r="A125" s="119"/>
      <c r="B125" s="120"/>
      <c r="C125" s="120"/>
      <c r="D125" s="120"/>
      <c r="E125" s="121"/>
      <c r="F125" s="121"/>
      <c r="G125" s="122"/>
      <c r="H125" s="122"/>
      <c r="I125" s="117"/>
      <c r="J125" s="118"/>
      <c r="K125" s="110"/>
      <c r="L125"/>
      <c r="M125"/>
      <c r="N125"/>
      <c r="O125" s="109"/>
    </row>
    <row r="126" spans="1:15" ht="12.75">
      <c r="A126" s="119"/>
      <c r="B126" s="120"/>
      <c r="C126" s="120"/>
      <c r="D126" s="120"/>
      <c r="E126" s="121"/>
      <c r="F126" s="121"/>
      <c r="G126" s="122"/>
      <c r="H126" s="122"/>
      <c r="I126" s="117"/>
      <c r="J126" s="118"/>
      <c r="K126" s="110"/>
      <c r="L126"/>
      <c r="M126"/>
      <c r="N126"/>
      <c r="O126" s="109"/>
    </row>
    <row r="127" spans="1:15" ht="12.75">
      <c r="A127" s="119"/>
      <c r="B127" s="120"/>
      <c r="C127" s="120"/>
      <c r="D127" s="120"/>
      <c r="E127" s="121"/>
      <c r="F127" s="121"/>
      <c r="G127" s="122"/>
      <c r="H127" s="122"/>
      <c r="I127" s="117"/>
      <c r="J127" s="118"/>
      <c r="K127" s="110"/>
      <c r="L127"/>
      <c r="M127"/>
      <c r="N127"/>
      <c r="O127" s="109"/>
    </row>
    <row r="128" spans="1:15" ht="12.75">
      <c r="A128" s="119"/>
      <c r="B128" s="120"/>
      <c r="C128" s="120"/>
      <c r="D128" s="120"/>
      <c r="E128" s="121"/>
      <c r="F128" s="121"/>
      <c r="G128" s="122"/>
      <c r="H128" s="122"/>
      <c r="I128" s="117"/>
      <c r="J128" s="118"/>
      <c r="K128" s="110"/>
      <c r="L128"/>
      <c r="M128"/>
      <c r="N128"/>
      <c r="O128" s="109"/>
    </row>
    <row r="129" spans="1:15" ht="12.75">
      <c r="A129" s="119"/>
      <c r="B129" s="120"/>
      <c r="C129" s="120"/>
      <c r="D129" s="120"/>
      <c r="E129" s="121"/>
      <c r="F129" s="121"/>
      <c r="G129" s="122"/>
      <c r="H129" s="122"/>
      <c r="I129" s="117"/>
      <c r="J129" s="118"/>
      <c r="K129" s="110"/>
      <c r="L129"/>
      <c r="M129"/>
      <c r="N129"/>
      <c r="O129" s="109"/>
    </row>
    <row r="130" spans="1:15" ht="12.75">
      <c r="A130" s="119"/>
      <c r="B130" s="120"/>
      <c r="C130" s="120"/>
      <c r="D130" s="120"/>
      <c r="E130" s="121"/>
      <c r="F130" s="121"/>
      <c r="G130" s="122"/>
      <c r="H130" s="122"/>
      <c r="I130" s="117"/>
      <c r="J130" s="118"/>
      <c r="K130" s="110"/>
      <c r="L130"/>
      <c r="M130"/>
      <c r="N130"/>
      <c r="O130" s="109"/>
    </row>
    <row r="131" spans="1:15" ht="12.75">
      <c r="A131" s="119"/>
      <c r="B131" s="120"/>
      <c r="C131" s="120"/>
      <c r="D131" s="120"/>
      <c r="E131" s="121"/>
      <c r="F131" s="121"/>
      <c r="G131" s="122"/>
      <c r="H131" s="122"/>
      <c r="I131" s="117"/>
      <c r="J131" s="118"/>
      <c r="K131" s="110"/>
      <c r="L131"/>
      <c r="M131"/>
      <c r="N131"/>
      <c r="O131" s="109"/>
    </row>
    <row r="132" spans="1:15" ht="12.75">
      <c r="A132" s="119"/>
      <c r="B132" s="120"/>
      <c r="C132" s="120"/>
      <c r="D132" s="120"/>
      <c r="E132" s="121"/>
      <c r="F132" s="121"/>
      <c r="G132" s="122"/>
      <c r="H132" s="122"/>
      <c r="I132" s="117"/>
      <c r="J132" s="118"/>
      <c r="K132" s="110"/>
      <c r="L132"/>
      <c r="M132"/>
      <c r="N132"/>
      <c r="O132" s="109"/>
    </row>
    <row r="133" spans="1:15" ht="12.75">
      <c r="A133" s="119"/>
      <c r="B133" s="120"/>
      <c r="C133" s="120"/>
      <c r="D133" s="120"/>
      <c r="E133" s="121"/>
      <c r="F133" s="121"/>
      <c r="G133" s="122"/>
      <c r="H133" s="122"/>
      <c r="I133" s="117"/>
      <c r="J133" s="118"/>
      <c r="K133" s="110"/>
      <c r="L133"/>
      <c r="M133"/>
      <c r="N133"/>
      <c r="O133" s="109"/>
    </row>
    <row r="134" spans="1:15" ht="12.75">
      <c r="A134" s="119"/>
      <c r="B134" s="120"/>
      <c r="C134" s="120"/>
      <c r="D134" s="120"/>
      <c r="E134" s="121"/>
      <c r="F134" s="121"/>
      <c r="G134" s="122"/>
      <c r="H134" s="122"/>
      <c r="I134" s="117"/>
      <c r="J134" s="118"/>
      <c r="K134" s="110"/>
      <c r="L134"/>
      <c r="M134"/>
      <c r="N134"/>
      <c r="O134" s="109"/>
    </row>
    <row r="135" spans="1:15" ht="12.75">
      <c r="A135" s="119"/>
      <c r="B135" s="120"/>
      <c r="C135" s="120"/>
      <c r="D135" s="120"/>
      <c r="E135" s="121"/>
      <c r="F135" s="121"/>
      <c r="G135" s="122"/>
      <c r="H135" s="122"/>
      <c r="I135" s="117"/>
      <c r="J135" s="118"/>
      <c r="K135" s="110"/>
      <c r="L135"/>
      <c r="M135"/>
      <c r="N135"/>
      <c r="O135" s="109"/>
    </row>
    <row r="136" spans="1:15" ht="12.75">
      <c r="A136" s="119"/>
      <c r="B136" s="120"/>
      <c r="C136" s="120"/>
      <c r="D136" s="120"/>
      <c r="E136" s="121"/>
      <c r="F136" s="121"/>
      <c r="G136" s="122"/>
      <c r="H136" s="122"/>
      <c r="I136" s="117"/>
      <c r="J136" s="118"/>
      <c r="K136" s="110"/>
      <c r="L136"/>
      <c r="M136"/>
      <c r="N136"/>
      <c r="O136" s="109"/>
    </row>
    <row r="137" spans="1:15" ht="12.75">
      <c r="A137" s="119"/>
      <c r="B137" s="120"/>
      <c r="C137" s="120"/>
      <c r="D137" s="120"/>
      <c r="E137" s="121"/>
      <c r="F137" s="121"/>
      <c r="G137" s="122"/>
      <c r="H137" s="122"/>
      <c r="I137" s="117"/>
      <c r="J137" s="118"/>
      <c r="K137" s="110"/>
      <c r="L137"/>
      <c r="M137"/>
      <c r="N137"/>
      <c r="O137" s="109"/>
    </row>
    <row r="138" spans="1:15" ht="12.75">
      <c r="A138" s="119"/>
      <c r="B138" s="120"/>
      <c r="C138" s="120"/>
      <c r="D138" s="120"/>
      <c r="E138" s="121"/>
      <c r="F138" s="121"/>
      <c r="G138" s="122"/>
      <c r="H138" s="122"/>
      <c r="I138" s="117"/>
      <c r="J138" s="118"/>
      <c r="K138" s="110"/>
      <c r="L138"/>
      <c r="M138"/>
      <c r="N138"/>
      <c r="O138" s="109"/>
    </row>
    <row r="139" spans="1:15" ht="12.75">
      <c r="A139" s="119"/>
      <c r="B139" s="120"/>
      <c r="C139" s="120"/>
      <c r="D139" s="120"/>
      <c r="E139" s="121"/>
      <c r="F139" s="121"/>
      <c r="G139" s="122"/>
      <c r="H139" s="122"/>
      <c r="I139" s="117"/>
      <c r="J139" s="118"/>
      <c r="K139" s="110"/>
      <c r="L139"/>
      <c r="M139"/>
      <c r="N139"/>
      <c r="O139" s="109"/>
    </row>
    <row r="140" spans="1:15" ht="12.75">
      <c r="A140" s="119"/>
      <c r="B140" s="120"/>
      <c r="C140" s="120"/>
      <c r="D140" s="120"/>
      <c r="E140" s="121"/>
      <c r="F140" s="121"/>
      <c r="G140" s="122"/>
      <c r="H140" s="122"/>
      <c r="I140" s="117"/>
      <c r="J140" s="118"/>
      <c r="K140" s="110"/>
      <c r="L140"/>
      <c r="M140"/>
      <c r="N140"/>
      <c r="O140" s="109"/>
    </row>
    <row r="141" spans="1:15" ht="12.75">
      <c r="A141" s="119"/>
      <c r="B141" s="120"/>
      <c r="C141" s="120"/>
      <c r="D141" s="120"/>
      <c r="E141" s="121"/>
      <c r="F141" s="121"/>
      <c r="G141" s="122"/>
      <c r="H141" s="122"/>
      <c r="I141" s="117"/>
      <c r="J141" s="118"/>
      <c r="K141" s="110"/>
      <c r="L141"/>
      <c r="M141"/>
      <c r="N141"/>
      <c r="O141" s="109"/>
    </row>
    <row r="142" spans="1:15" ht="12.75">
      <c r="A142" s="119"/>
      <c r="B142" s="120"/>
      <c r="C142" s="120"/>
      <c r="D142" s="120"/>
      <c r="E142" s="121"/>
      <c r="F142" s="121"/>
      <c r="G142" s="122"/>
      <c r="H142" s="122"/>
      <c r="I142" s="117"/>
      <c r="J142" s="118"/>
      <c r="K142" s="110"/>
      <c r="L142"/>
      <c r="M142"/>
      <c r="N142"/>
      <c r="O142" s="109"/>
    </row>
    <row r="143" spans="1:15" ht="12.75">
      <c r="A143" s="119"/>
      <c r="B143" s="120"/>
      <c r="C143" s="120"/>
      <c r="D143" s="120"/>
      <c r="E143" s="121"/>
      <c r="F143" s="121"/>
      <c r="G143" s="122"/>
      <c r="H143" s="122"/>
      <c r="I143" s="117"/>
      <c r="J143" s="118"/>
      <c r="K143" s="110"/>
      <c r="L143"/>
      <c r="M143"/>
      <c r="N143"/>
      <c r="O143" s="109"/>
    </row>
    <row r="144" spans="1:15" ht="12.75">
      <c r="A144" s="119"/>
      <c r="B144" s="120"/>
      <c r="C144" s="120"/>
      <c r="D144" s="120"/>
      <c r="E144" s="121"/>
      <c r="F144" s="121"/>
      <c r="G144" s="122"/>
      <c r="H144" s="122"/>
      <c r="I144" s="117"/>
      <c r="J144" s="118"/>
      <c r="K144" s="110"/>
      <c r="L144"/>
      <c r="M144"/>
      <c r="N144"/>
      <c r="O144" s="109"/>
    </row>
    <row r="145" spans="1:15" ht="12.75">
      <c r="A145" s="119"/>
      <c r="B145" s="120"/>
      <c r="C145" s="120"/>
      <c r="D145" s="120"/>
      <c r="E145" s="121"/>
      <c r="F145" s="121"/>
      <c r="G145" s="122"/>
      <c r="H145" s="122"/>
      <c r="I145" s="117"/>
      <c r="J145" s="118"/>
      <c r="K145" s="110"/>
      <c r="L145"/>
      <c r="M145"/>
      <c r="N145"/>
      <c r="O145" s="109"/>
    </row>
    <row r="146" spans="1:15" ht="12.75">
      <c r="A146" s="119"/>
      <c r="B146" s="120"/>
      <c r="C146" s="120"/>
      <c r="D146" s="120"/>
      <c r="E146" s="121"/>
      <c r="F146" s="121"/>
      <c r="G146" s="122"/>
      <c r="H146" s="122"/>
      <c r="I146" s="117"/>
      <c r="J146" s="118"/>
      <c r="K146" s="110"/>
      <c r="L146"/>
      <c r="M146"/>
      <c r="N146"/>
      <c r="O146" s="109"/>
    </row>
    <row r="147" spans="1:15" ht="12.75">
      <c r="A147" s="119"/>
      <c r="B147" s="120"/>
      <c r="C147" s="120"/>
      <c r="D147" s="120"/>
      <c r="E147" s="121"/>
      <c r="F147" s="121"/>
      <c r="G147" s="122"/>
      <c r="H147" s="122"/>
      <c r="I147" s="117"/>
      <c r="J147" s="118"/>
      <c r="K147" s="110"/>
      <c r="L147"/>
      <c r="M147"/>
      <c r="N147"/>
      <c r="O147" s="109"/>
    </row>
    <row r="148" spans="1:15" ht="12.75">
      <c r="A148" s="119"/>
      <c r="B148" s="120"/>
      <c r="C148" s="120"/>
      <c r="D148" s="120"/>
      <c r="E148" s="121"/>
      <c r="F148" s="121"/>
      <c r="G148" s="122"/>
      <c r="H148" s="122"/>
      <c r="I148" s="117"/>
      <c r="J148" s="118"/>
      <c r="K148" s="110"/>
      <c r="L148"/>
      <c r="M148"/>
      <c r="N148"/>
      <c r="O148" s="109"/>
    </row>
    <row r="149" spans="1:15" ht="12.75">
      <c r="A149" s="119"/>
      <c r="B149" s="120"/>
      <c r="C149" s="120"/>
      <c r="D149" s="120"/>
      <c r="E149" s="121"/>
      <c r="F149" s="121"/>
      <c r="G149" s="122"/>
      <c r="H149" s="122"/>
      <c r="I149" s="117"/>
      <c r="J149" s="118"/>
      <c r="K149" s="110"/>
      <c r="L149"/>
      <c r="M149"/>
      <c r="N149"/>
      <c r="O149" s="109"/>
    </row>
    <row r="150" spans="1:15" ht="12.75">
      <c r="A150" s="119"/>
      <c r="B150" s="120"/>
      <c r="C150" s="120"/>
      <c r="D150" s="120"/>
      <c r="E150" s="121"/>
      <c r="F150" s="121"/>
      <c r="G150" s="122"/>
      <c r="H150" s="122"/>
      <c r="I150" s="117"/>
      <c r="J150" s="118"/>
      <c r="K150" s="110"/>
      <c r="L150"/>
      <c r="M150"/>
      <c r="N150"/>
      <c r="O150" s="109"/>
    </row>
    <row r="151" spans="1:15" ht="12.75">
      <c r="A151" s="119"/>
      <c r="B151" s="120"/>
      <c r="C151" s="120"/>
      <c r="D151" s="120"/>
      <c r="E151" s="121"/>
      <c r="F151" s="121"/>
      <c r="G151" s="122"/>
      <c r="H151" s="122"/>
      <c r="I151" s="117"/>
      <c r="J151" s="118"/>
      <c r="K151" s="110"/>
      <c r="L151"/>
      <c r="M151"/>
      <c r="N151"/>
      <c r="O151" s="109"/>
    </row>
    <row r="152" spans="1:15" ht="12.75">
      <c r="A152" s="119"/>
      <c r="B152" s="120"/>
      <c r="C152" s="120"/>
      <c r="D152" s="120"/>
      <c r="E152" s="121"/>
      <c r="F152" s="121"/>
      <c r="G152" s="122"/>
      <c r="H152" s="122"/>
      <c r="I152" s="117"/>
      <c r="J152" s="118"/>
      <c r="K152" s="110"/>
      <c r="L152"/>
      <c r="M152"/>
      <c r="N152"/>
      <c r="O152" s="109"/>
    </row>
    <row r="153" spans="1:15" ht="12.75">
      <c r="A153" s="119"/>
      <c r="B153" s="120"/>
      <c r="C153" s="120"/>
      <c r="D153" s="120"/>
      <c r="E153" s="121"/>
      <c r="F153" s="121"/>
      <c r="G153" s="122"/>
      <c r="H153" s="122"/>
      <c r="I153" s="117"/>
      <c r="J153" s="118"/>
      <c r="K153" s="110"/>
      <c r="L153"/>
      <c r="M153"/>
      <c r="N153"/>
      <c r="O153" s="109"/>
    </row>
    <row r="154" spans="1:15" ht="12.75">
      <c r="A154" s="119"/>
      <c r="B154" s="120"/>
      <c r="C154" s="120"/>
      <c r="D154" s="120"/>
      <c r="E154" s="121"/>
      <c r="F154" s="121"/>
      <c r="G154" s="122"/>
      <c r="H154" s="122"/>
      <c r="I154" s="117"/>
      <c r="J154" s="118"/>
      <c r="K154" s="110"/>
      <c r="L154"/>
      <c r="M154"/>
      <c r="N154"/>
      <c r="O154" s="109"/>
    </row>
    <row r="155" spans="1:15" ht="12.75">
      <c r="A155" s="119"/>
      <c r="B155" s="120"/>
      <c r="C155" s="120"/>
      <c r="D155" s="120"/>
      <c r="E155" s="121"/>
      <c r="F155" s="121"/>
      <c r="G155" s="122"/>
      <c r="H155" s="122"/>
      <c r="I155" s="117"/>
      <c r="J155" s="118"/>
      <c r="K155" s="110"/>
      <c r="L155"/>
      <c r="M155"/>
      <c r="N155"/>
      <c r="O155" s="109"/>
    </row>
    <row r="156" spans="1:15" ht="12.75">
      <c r="A156" s="119"/>
      <c r="B156" s="120"/>
      <c r="C156" s="120"/>
      <c r="D156" s="120"/>
      <c r="E156" s="121"/>
      <c r="F156" s="121"/>
      <c r="G156" s="122"/>
      <c r="H156" s="122"/>
      <c r="I156" s="117"/>
      <c r="J156" s="118"/>
      <c r="K156" s="110"/>
      <c r="L156"/>
      <c r="M156"/>
      <c r="N156"/>
      <c r="O156" s="109"/>
    </row>
    <row r="157" spans="1:15" ht="12.75">
      <c r="A157" s="119"/>
      <c r="B157" s="120"/>
      <c r="C157" s="120"/>
      <c r="D157" s="120"/>
      <c r="E157" s="121"/>
      <c r="F157" s="121"/>
      <c r="G157" s="122"/>
      <c r="H157" s="122"/>
      <c r="I157" s="117"/>
      <c r="J157" s="118"/>
      <c r="K157" s="110"/>
      <c r="L157"/>
      <c r="M157"/>
      <c r="N157"/>
      <c r="O157" s="109"/>
    </row>
    <row r="158" spans="1:15" ht="12.75">
      <c r="A158" s="119"/>
      <c r="B158" s="120"/>
      <c r="C158" s="120"/>
      <c r="D158" s="120"/>
      <c r="E158" s="121"/>
      <c r="F158" s="121"/>
      <c r="G158" s="122"/>
      <c r="H158" s="122"/>
      <c r="I158" s="117"/>
      <c r="J158" s="118"/>
      <c r="K158" s="110"/>
      <c r="L158"/>
      <c r="M158"/>
      <c r="N158"/>
      <c r="O158" s="109"/>
    </row>
    <row r="159" spans="1:15" ht="12.75">
      <c r="A159" s="119"/>
      <c r="B159" s="120"/>
      <c r="C159" s="120"/>
      <c r="D159" s="120"/>
      <c r="E159" s="121"/>
      <c r="F159" s="121"/>
      <c r="G159" s="122"/>
      <c r="H159" s="122"/>
      <c r="I159" s="117"/>
      <c r="J159" s="118"/>
      <c r="K159" s="110"/>
      <c r="L159"/>
      <c r="M159"/>
      <c r="N159"/>
      <c r="O159" s="109"/>
    </row>
    <row r="160" spans="1:15" ht="12.75">
      <c r="A160" s="119"/>
      <c r="B160" s="120"/>
      <c r="C160" s="120"/>
      <c r="D160" s="120"/>
      <c r="E160" s="121"/>
      <c r="F160" s="121"/>
      <c r="G160" s="122"/>
      <c r="H160" s="122"/>
      <c r="I160" s="117"/>
      <c r="J160" s="118"/>
      <c r="K160" s="110"/>
      <c r="L160"/>
      <c r="M160"/>
      <c r="N160"/>
      <c r="O160" s="109"/>
    </row>
    <row r="161" spans="1:15" ht="12.75">
      <c r="A161" s="119"/>
      <c r="B161" s="120"/>
      <c r="C161" s="120"/>
      <c r="D161" s="120"/>
      <c r="E161" s="121"/>
      <c r="F161" s="121"/>
      <c r="G161" s="122"/>
      <c r="H161" s="122"/>
      <c r="I161" s="117"/>
      <c r="J161" s="118"/>
      <c r="K161" s="110"/>
      <c r="L161"/>
      <c r="M161"/>
      <c r="N161"/>
      <c r="O161" s="109"/>
    </row>
    <row r="162" spans="1:15" ht="12.75">
      <c r="A162" s="119"/>
      <c r="B162" s="120"/>
      <c r="C162" s="120"/>
      <c r="D162" s="120"/>
      <c r="E162" s="121"/>
      <c r="F162" s="121"/>
      <c r="G162" s="122"/>
      <c r="H162" s="122"/>
      <c r="I162" s="117"/>
      <c r="J162" s="118"/>
      <c r="K162" s="110"/>
      <c r="L162"/>
      <c r="M162"/>
      <c r="N162"/>
      <c r="O162" s="109"/>
    </row>
    <row r="163" spans="1:15" ht="12.75">
      <c r="A163" s="119"/>
      <c r="B163" s="120"/>
      <c r="C163" s="120"/>
      <c r="D163" s="120"/>
      <c r="E163" s="121"/>
      <c r="F163" s="121"/>
      <c r="G163" s="122"/>
      <c r="H163" s="122"/>
      <c r="I163" s="117"/>
      <c r="J163" s="118"/>
      <c r="K163" s="110"/>
      <c r="L163"/>
      <c r="M163"/>
      <c r="N163"/>
      <c r="O163" s="109"/>
    </row>
    <row r="164" spans="1:15" ht="12.75">
      <c r="A164" s="119"/>
      <c r="B164" s="120"/>
      <c r="C164" s="120"/>
      <c r="D164" s="120"/>
      <c r="E164" s="121"/>
      <c r="F164" s="121"/>
      <c r="G164" s="122"/>
      <c r="H164" s="122"/>
      <c r="I164" s="117"/>
      <c r="J164" s="118"/>
      <c r="K164" s="110"/>
      <c r="L164"/>
      <c r="M164"/>
      <c r="N164"/>
      <c r="O164" s="109"/>
    </row>
    <row r="165" spans="1:15" ht="12.75">
      <c r="A165" s="119"/>
      <c r="B165" s="120"/>
      <c r="C165" s="120"/>
      <c r="D165" s="120"/>
      <c r="E165" s="121"/>
      <c r="F165" s="121"/>
      <c r="G165" s="122"/>
      <c r="H165" s="122"/>
      <c r="I165" s="117"/>
      <c r="J165" s="118"/>
      <c r="K165" s="110"/>
      <c r="L165"/>
      <c r="M165"/>
      <c r="N165"/>
      <c r="O165" s="109"/>
    </row>
    <row r="166" spans="1:15" ht="12.75">
      <c r="A166" s="119"/>
      <c r="B166" s="120"/>
      <c r="C166" s="120"/>
      <c r="D166" s="120"/>
      <c r="E166" s="121"/>
      <c r="F166" s="121"/>
      <c r="G166" s="122"/>
      <c r="H166" s="122"/>
      <c r="I166" s="117"/>
      <c r="J166" s="118"/>
      <c r="K166" s="110"/>
      <c r="L166"/>
      <c r="M166"/>
      <c r="N166"/>
      <c r="O166" s="109"/>
    </row>
    <row r="167" spans="1:15" ht="12.75">
      <c r="A167" s="119"/>
      <c r="B167" s="120"/>
      <c r="C167" s="120"/>
      <c r="D167" s="120"/>
      <c r="E167" s="121"/>
      <c r="F167" s="121"/>
      <c r="G167" s="122"/>
      <c r="H167" s="122"/>
      <c r="I167" s="117"/>
      <c r="J167" s="118"/>
      <c r="K167" s="110"/>
      <c r="L167"/>
      <c r="M167"/>
      <c r="N167"/>
      <c r="O167" s="109"/>
    </row>
    <row r="168" spans="1:15" ht="12.75">
      <c r="A168" s="119"/>
      <c r="B168" s="120"/>
      <c r="C168" s="120"/>
      <c r="D168" s="120"/>
      <c r="E168" s="121"/>
      <c r="F168" s="121"/>
      <c r="G168" s="122"/>
      <c r="H168" s="122"/>
      <c r="I168" s="117"/>
      <c r="J168" s="118"/>
      <c r="K168" s="110"/>
      <c r="L168"/>
      <c r="M168"/>
      <c r="N168"/>
      <c r="O168" s="109"/>
    </row>
    <row r="169" spans="1:15" ht="12.75">
      <c r="A169" s="119"/>
      <c r="B169" s="120"/>
      <c r="C169" s="120"/>
      <c r="D169" s="120"/>
      <c r="E169" s="121"/>
      <c r="F169" s="121"/>
      <c r="G169" s="122"/>
      <c r="H169" s="122"/>
      <c r="I169" s="117"/>
      <c r="J169" s="118"/>
      <c r="K169" s="110"/>
      <c r="L169"/>
      <c r="M169"/>
      <c r="N169"/>
      <c r="O169" s="109"/>
    </row>
    <row r="170" spans="1:15" ht="12.75">
      <c r="A170" s="119"/>
      <c r="B170" s="120"/>
      <c r="C170" s="120"/>
      <c r="D170" s="120"/>
      <c r="E170" s="121"/>
      <c r="F170" s="121"/>
      <c r="G170" s="122"/>
      <c r="H170" s="122"/>
      <c r="I170" s="117"/>
      <c r="J170" s="118"/>
      <c r="K170" s="110"/>
      <c r="L170"/>
      <c r="M170"/>
      <c r="N170"/>
      <c r="O170" s="109"/>
    </row>
    <row r="171" spans="1:15" ht="12.75">
      <c r="A171" s="119"/>
      <c r="B171" s="120"/>
      <c r="C171" s="120"/>
      <c r="D171" s="120"/>
      <c r="E171" s="121"/>
      <c r="F171" s="121"/>
      <c r="G171" s="122"/>
      <c r="H171" s="122"/>
      <c r="I171" s="117"/>
      <c r="J171" s="118"/>
      <c r="K171" s="110"/>
      <c r="L171"/>
      <c r="M171"/>
      <c r="N171"/>
      <c r="O171" s="109"/>
    </row>
    <row r="172" spans="1:15" ht="12.75">
      <c r="A172" s="119"/>
      <c r="B172" s="120"/>
      <c r="C172" s="120"/>
      <c r="D172" s="120"/>
      <c r="E172" s="121"/>
      <c r="F172" s="121"/>
      <c r="G172" s="122"/>
      <c r="H172" s="122"/>
      <c r="I172" s="117"/>
      <c r="J172" s="118"/>
      <c r="K172" s="110"/>
      <c r="L172"/>
      <c r="M172"/>
      <c r="N172"/>
      <c r="O172" s="109"/>
    </row>
    <row r="173" spans="1:15" ht="12.75">
      <c r="A173" s="119"/>
      <c r="B173" s="120"/>
      <c r="C173" s="120"/>
      <c r="D173" s="120"/>
      <c r="E173" s="121"/>
      <c r="F173" s="121"/>
      <c r="G173" s="122"/>
      <c r="H173" s="122"/>
      <c r="I173" s="117"/>
      <c r="J173" s="118"/>
      <c r="K173" s="110"/>
      <c r="L173"/>
      <c r="M173"/>
      <c r="N173"/>
      <c r="O173" s="109"/>
    </row>
    <row r="174" spans="1:15" ht="12.75">
      <c r="A174" s="119"/>
      <c r="B174" s="120"/>
      <c r="C174" s="120"/>
      <c r="D174" s="120"/>
      <c r="E174" s="121"/>
      <c r="F174" s="121"/>
      <c r="G174" s="122"/>
      <c r="H174" s="122"/>
      <c r="I174" s="117"/>
      <c r="J174" s="118"/>
      <c r="K174" s="110"/>
      <c r="L174"/>
      <c r="M174"/>
      <c r="N174"/>
      <c r="O174" s="109"/>
    </row>
    <row r="175" spans="1:15" ht="12.75">
      <c r="A175" s="119"/>
      <c r="B175" s="120"/>
      <c r="C175" s="120"/>
      <c r="D175" s="120"/>
      <c r="E175" s="121"/>
      <c r="F175" s="121"/>
      <c r="G175" s="122"/>
      <c r="H175" s="122"/>
      <c r="I175" s="117"/>
      <c r="J175" s="118"/>
      <c r="K175" s="110"/>
      <c r="L175"/>
      <c r="M175"/>
      <c r="N175"/>
      <c r="O175" s="109"/>
    </row>
    <row r="176" spans="1:15" ht="12.75">
      <c r="A176" s="119"/>
      <c r="B176" s="120"/>
      <c r="C176" s="120"/>
      <c r="D176" s="120"/>
      <c r="E176" s="121"/>
      <c r="F176" s="121"/>
      <c r="G176" s="122"/>
      <c r="H176" s="122"/>
      <c r="I176" s="117"/>
      <c r="J176" s="118"/>
      <c r="K176" s="110"/>
      <c r="L176"/>
      <c r="M176"/>
      <c r="N176"/>
      <c r="O176" s="109"/>
    </row>
    <row r="177" spans="1:15" ht="12.75">
      <c r="A177" s="119"/>
      <c r="B177" s="120"/>
      <c r="C177" s="120"/>
      <c r="D177" s="120"/>
      <c r="E177" s="121"/>
      <c r="F177" s="121"/>
      <c r="G177" s="122"/>
      <c r="H177" s="122"/>
      <c r="I177" s="117"/>
      <c r="J177" s="118"/>
      <c r="K177" s="110"/>
      <c r="L177"/>
      <c r="M177"/>
      <c r="N177"/>
      <c r="O177" s="109"/>
    </row>
    <row r="178" spans="1:15" ht="12.75">
      <c r="A178" s="119"/>
      <c r="B178" s="120"/>
      <c r="C178" s="120"/>
      <c r="D178" s="120"/>
      <c r="E178" s="121"/>
      <c r="F178" s="121"/>
      <c r="G178" s="122"/>
      <c r="H178" s="122"/>
      <c r="I178" s="117"/>
      <c r="J178" s="118"/>
      <c r="K178" s="110"/>
      <c r="L178"/>
      <c r="M178"/>
      <c r="N178"/>
      <c r="O178" s="109"/>
    </row>
    <row r="179" spans="1:15" ht="12.75">
      <c r="A179" s="119"/>
      <c r="B179" s="120"/>
      <c r="C179" s="120"/>
      <c r="D179" s="120"/>
      <c r="E179" s="121"/>
      <c r="F179" s="121"/>
      <c r="G179" s="122"/>
      <c r="H179" s="122"/>
      <c r="I179" s="117"/>
      <c r="J179" s="118"/>
      <c r="K179" s="110"/>
      <c r="L179"/>
      <c r="M179"/>
      <c r="N179"/>
      <c r="O179" s="109"/>
    </row>
    <row r="180" spans="1:15" ht="12.75">
      <c r="A180" s="119"/>
      <c r="B180" s="120"/>
      <c r="C180" s="120"/>
      <c r="D180" s="120"/>
      <c r="E180" s="121"/>
      <c r="F180" s="121"/>
      <c r="G180" s="122"/>
      <c r="H180" s="122"/>
      <c r="I180" s="117"/>
      <c r="J180" s="118"/>
      <c r="K180" s="110"/>
      <c r="L180"/>
      <c r="M180"/>
      <c r="N180"/>
      <c r="O180" s="109"/>
    </row>
    <row r="181" spans="1:15" ht="12.75">
      <c r="A181" s="119"/>
      <c r="B181" s="120"/>
      <c r="C181" s="120"/>
      <c r="D181" s="120"/>
      <c r="E181" s="121"/>
      <c r="F181" s="121"/>
      <c r="G181" s="122"/>
      <c r="H181" s="122"/>
      <c r="I181" s="117"/>
      <c r="J181" s="118"/>
      <c r="K181" s="110"/>
      <c r="L181"/>
      <c r="M181"/>
      <c r="N181"/>
      <c r="O181" s="109"/>
    </row>
    <row r="182" spans="1:15" ht="12.75">
      <c r="A182" s="119"/>
      <c r="B182" s="120"/>
      <c r="C182" s="120"/>
      <c r="D182" s="120"/>
      <c r="E182" s="121"/>
      <c r="F182" s="121"/>
      <c r="G182" s="122"/>
      <c r="H182" s="122"/>
      <c r="I182" s="117"/>
      <c r="J182" s="118"/>
      <c r="K182" s="110"/>
      <c r="L182"/>
      <c r="M182"/>
      <c r="N182"/>
      <c r="O182" s="109"/>
    </row>
    <row r="183" spans="1:15" ht="12.75">
      <c r="A183" s="119"/>
      <c r="B183" s="120"/>
      <c r="C183" s="120"/>
      <c r="D183" s="120"/>
      <c r="E183" s="121"/>
      <c r="F183" s="121"/>
      <c r="G183" s="122"/>
      <c r="H183" s="122"/>
      <c r="I183" s="117"/>
      <c r="J183" s="118"/>
      <c r="K183" s="110"/>
      <c r="L183"/>
      <c r="M183"/>
      <c r="N183"/>
      <c r="O183" s="109"/>
    </row>
    <row r="184" spans="1:15" ht="12.75">
      <c r="A184" s="119"/>
      <c r="B184" s="120"/>
      <c r="C184" s="120"/>
      <c r="D184" s="120"/>
      <c r="E184" s="121"/>
      <c r="F184" s="121"/>
      <c r="G184" s="122"/>
      <c r="H184" s="122"/>
      <c r="I184" s="117"/>
      <c r="J184" s="118"/>
      <c r="K184" s="110"/>
      <c r="L184"/>
      <c r="M184"/>
      <c r="N184"/>
      <c r="O184" s="109"/>
    </row>
    <row r="185" spans="1:15" ht="12.75">
      <c r="A185" s="119"/>
      <c r="B185" s="120"/>
      <c r="C185" s="120"/>
      <c r="D185" s="120"/>
      <c r="E185" s="121"/>
      <c r="F185" s="121"/>
      <c r="G185" s="122"/>
      <c r="H185" s="122"/>
      <c r="I185" s="117"/>
      <c r="J185" s="118"/>
      <c r="K185" s="110"/>
      <c r="L185"/>
      <c r="M185"/>
      <c r="N185"/>
      <c r="O185" s="109"/>
    </row>
    <row r="186" spans="1:15" ht="12.75">
      <c r="A186" s="119"/>
      <c r="B186" s="120"/>
      <c r="C186" s="120"/>
      <c r="D186" s="120"/>
      <c r="E186" s="121"/>
      <c r="F186" s="121"/>
      <c r="G186" s="122"/>
      <c r="H186" s="122"/>
      <c r="I186" s="117"/>
      <c r="J186" s="118"/>
      <c r="K186" s="110"/>
      <c r="L186"/>
      <c r="M186"/>
      <c r="N186"/>
      <c r="O186" s="109"/>
    </row>
    <row r="187" spans="1:15" ht="12.75">
      <c r="A187" s="119"/>
      <c r="B187" s="120"/>
      <c r="C187" s="120"/>
      <c r="D187" s="120"/>
      <c r="E187" s="121"/>
      <c r="F187" s="121"/>
      <c r="G187" s="122"/>
      <c r="H187" s="122"/>
      <c r="I187" s="117"/>
      <c r="J187" s="118"/>
      <c r="K187" s="110"/>
      <c r="L187"/>
      <c r="M187"/>
      <c r="N187"/>
      <c r="O187" s="109"/>
    </row>
    <row r="188" spans="1:15" ht="12.75">
      <c r="A188" s="119"/>
      <c r="B188" s="120"/>
      <c r="C188" s="120"/>
      <c r="D188" s="120"/>
      <c r="E188" s="121"/>
      <c r="F188" s="121"/>
      <c r="G188" s="122"/>
      <c r="H188" s="122"/>
      <c r="I188" s="117"/>
      <c r="J188" s="118"/>
      <c r="K188" s="110"/>
      <c r="L188"/>
      <c r="M188"/>
      <c r="N188"/>
      <c r="O188" s="109"/>
    </row>
    <row r="189" spans="1:15" ht="12.75">
      <c r="A189" s="119"/>
      <c r="B189" s="120"/>
      <c r="C189" s="120"/>
      <c r="D189" s="120"/>
      <c r="E189" s="121"/>
      <c r="F189" s="121"/>
      <c r="G189" s="122"/>
      <c r="H189" s="122"/>
      <c r="I189" s="117"/>
      <c r="J189" s="118"/>
      <c r="K189" s="110"/>
      <c r="L189"/>
      <c r="M189"/>
      <c r="N189"/>
      <c r="O189" s="109"/>
    </row>
    <row r="190" spans="1:15" ht="12.75">
      <c r="A190" s="119"/>
      <c r="B190" s="120"/>
      <c r="C190" s="120"/>
      <c r="D190" s="120"/>
      <c r="E190" s="121"/>
      <c r="F190" s="121"/>
      <c r="G190" s="122"/>
      <c r="H190" s="122"/>
      <c r="I190" s="117"/>
      <c r="J190" s="118"/>
      <c r="K190" s="110"/>
      <c r="L190"/>
      <c r="M190"/>
      <c r="N190"/>
      <c r="O190" s="109"/>
    </row>
    <row r="191" spans="1:15" ht="12.75">
      <c r="A191" s="119"/>
      <c r="B191" s="120"/>
      <c r="C191" s="120"/>
      <c r="D191" s="120"/>
      <c r="E191" s="121"/>
      <c r="F191" s="121"/>
      <c r="G191" s="122"/>
      <c r="H191" s="122"/>
      <c r="I191" s="117"/>
      <c r="J191" s="118"/>
      <c r="K191" s="110"/>
      <c r="L191"/>
      <c r="M191"/>
      <c r="N191"/>
      <c r="O191" s="109"/>
    </row>
    <row r="192" spans="5:12" ht="12.75">
      <c r="E192" s="99"/>
      <c r="F192"/>
      <c r="G192"/>
      <c r="H192" s="110"/>
      <c r="I192" s="110"/>
      <c r="J192" s="110"/>
      <c r="K192" s="110"/>
      <c r="L192" s="110"/>
    </row>
    <row r="193" spans="5:12" ht="12.75">
      <c r="E193" s="99"/>
      <c r="F193"/>
      <c r="G193"/>
      <c r="H193" s="110"/>
      <c r="I193" s="110"/>
      <c r="J193" s="110"/>
      <c r="K193" s="110"/>
      <c r="L193" s="110"/>
    </row>
    <row r="194" spans="5:12" ht="12.75">
      <c r="E194" s="99"/>
      <c r="F194"/>
      <c r="G194"/>
      <c r="H194" s="110"/>
      <c r="I194" s="110"/>
      <c r="J194" s="110"/>
      <c r="K194" s="110"/>
      <c r="L194" s="110"/>
    </row>
    <row r="195" spans="5:12" ht="12.75">
      <c r="E195" s="99"/>
      <c r="F195"/>
      <c r="G195"/>
      <c r="H195" s="110"/>
      <c r="I195" s="110"/>
      <c r="J195" s="110"/>
      <c r="K195" s="110"/>
      <c r="L195" s="110"/>
    </row>
    <row r="196" spans="1:12" ht="12.75">
      <c r="A196"/>
      <c r="B196"/>
      <c r="C196"/>
      <c r="D196"/>
      <c r="E196" s="99"/>
      <c r="F196"/>
      <c r="G196"/>
      <c r="H196" s="110"/>
      <c r="I196" s="110"/>
      <c r="J196" s="110"/>
      <c r="K196" s="110"/>
      <c r="L196" s="110"/>
    </row>
    <row r="197" spans="1:12" ht="12.75">
      <c r="A197"/>
      <c r="B197"/>
      <c r="C197"/>
      <c r="D197"/>
      <c r="E197" s="99"/>
      <c r="F197"/>
      <c r="G197"/>
      <c r="H197" s="110"/>
      <c r="I197" s="110"/>
      <c r="J197" s="110"/>
      <c r="K197" s="110"/>
      <c r="L197" s="110"/>
    </row>
    <row r="198" spans="1:12" ht="12.75">
      <c r="A198"/>
      <c r="B198"/>
      <c r="C198"/>
      <c r="D198"/>
      <c r="E198" s="99"/>
      <c r="F198"/>
      <c r="G198"/>
      <c r="H198" s="110"/>
      <c r="I198" s="110"/>
      <c r="J198" s="110"/>
      <c r="K198" s="110"/>
      <c r="L198" s="110"/>
    </row>
    <row r="199" spans="1:12" ht="12.75">
      <c r="A199"/>
      <c r="B199"/>
      <c r="C199"/>
      <c r="D199"/>
      <c r="E199" s="99"/>
      <c r="F199"/>
      <c r="G199"/>
      <c r="H199" s="110"/>
      <c r="I199" s="110"/>
      <c r="J199" s="110"/>
      <c r="K199" s="110"/>
      <c r="L199" s="110"/>
    </row>
    <row r="200" spans="1:12" ht="12.75">
      <c r="A200"/>
      <c r="B200"/>
      <c r="C200"/>
      <c r="D200"/>
      <c r="E200" s="99"/>
      <c r="F200"/>
      <c r="G200"/>
      <c r="H200" s="110"/>
      <c r="I200" s="110"/>
      <c r="J200" s="110"/>
      <c r="K200" s="110"/>
      <c r="L200" s="110"/>
    </row>
    <row r="201" spans="1:12" ht="12.75">
      <c r="A201"/>
      <c r="B201"/>
      <c r="C201"/>
      <c r="D201"/>
      <c r="E201" s="99"/>
      <c r="F201"/>
      <c r="G201"/>
      <c r="H201" s="110"/>
      <c r="I201" s="110"/>
      <c r="J201" s="110"/>
      <c r="K201" s="110"/>
      <c r="L201" s="110"/>
    </row>
    <row r="202" spans="1:12" ht="12.75">
      <c r="A202"/>
      <c r="B202"/>
      <c r="C202"/>
      <c r="D202"/>
      <c r="E202" s="99"/>
      <c r="F202"/>
      <c r="G202"/>
      <c r="H202" s="110"/>
      <c r="I202" s="110"/>
      <c r="J202" s="110"/>
      <c r="K202" s="110"/>
      <c r="L202" s="110"/>
    </row>
    <row r="203" spans="1:12" ht="12.75">
      <c r="A203"/>
      <c r="B203"/>
      <c r="C203"/>
      <c r="D203"/>
      <c r="E203" s="99"/>
      <c r="F203"/>
      <c r="G203"/>
      <c r="H203" s="110"/>
      <c r="I203" s="110"/>
      <c r="J203" s="110"/>
      <c r="K203" s="110"/>
      <c r="L203" s="110"/>
    </row>
    <row r="204" spans="1:12" ht="12.75">
      <c r="A204"/>
      <c r="B204"/>
      <c r="C204"/>
      <c r="D204"/>
      <c r="E204" s="99"/>
      <c r="F204"/>
      <c r="G204"/>
      <c r="H204" s="110"/>
      <c r="I204" s="110"/>
      <c r="J204" s="110"/>
      <c r="K204" s="110"/>
      <c r="L204" s="110"/>
    </row>
    <row r="205" spans="1:12" ht="12.75">
      <c r="A205"/>
      <c r="B205"/>
      <c r="C205"/>
      <c r="D205"/>
      <c r="E205" s="99"/>
      <c r="F205"/>
      <c r="G205"/>
      <c r="H205" s="110"/>
      <c r="I205" s="110"/>
      <c r="J205" s="110"/>
      <c r="K205" s="110"/>
      <c r="L205" s="110"/>
    </row>
    <row r="206" spans="1:12" ht="12.75">
      <c r="A206"/>
      <c r="B206"/>
      <c r="C206"/>
      <c r="D206"/>
      <c r="E206" s="99"/>
      <c r="F206"/>
      <c r="G206"/>
      <c r="H206" s="110"/>
      <c r="I206" s="110"/>
      <c r="J206" s="110"/>
      <c r="K206" s="110"/>
      <c r="L206" s="110"/>
    </row>
    <row r="207" spans="1:12" ht="12.75">
      <c r="A207"/>
      <c r="B207"/>
      <c r="C207"/>
      <c r="D207"/>
      <c r="E207" s="99"/>
      <c r="F207"/>
      <c r="G207"/>
      <c r="H207" s="110"/>
      <c r="I207" s="110"/>
      <c r="J207" s="110"/>
      <c r="K207" s="110"/>
      <c r="L207" s="110"/>
    </row>
    <row r="208" spans="1:12" ht="12.75">
      <c r="A208" s="111"/>
      <c r="B208" s="111"/>
      <c r="C208"/>
      <c r="D208"/>
      <c r="E208"/>
      <c r="F208"/>
      <c r="G208"/>
      <c r="H208" s="110"/>
      <c r="I208" s="110"/>
      <c r="J208" s="110"/>
      <c r="K208" s="110"/>
      <c r="L208" s="110"/>
    </row>
    <row r="209" spans="1:12" ht="12.75">
      <c r="A209" s="110"/>
      <c r="B209" s="110"/>
      <c r="C209" s="112"/>
      <c r="D209" s="112"/>
      <c r="E209" s="113"/>
      <c r="F209" s="112"/>
      <c r="G209" s="114"/>
      <c r="H209" s="110"/>
      <c r="I209" s="110"/>
      <c r="J209" s="110"/>
      <c r="K209" s="110"/>
      <c r="L209" s="110"/>
    </row>
    <row r="210" spans="1:12" ht="12.75">
      <c r="A210" s="115"/>
      <c r="B210" s="115"/>
      <c r="C210" s="110"/>
      <c r="D210" s="110"/>
      <c r="E210" s="116"/>
      <c r="F210" s="110"/>
      <c r="G210" s="110"/>
      <c r="H210" s="110"/>
      <c r="I210" s="110"/>
      <c r="J210" s="110"/>
      <c r="K210" s="110"/>
      <c r="L210" s="110"/>
    </row>
    <row r="211" spans="1:12" ht="12.75">
      <c r="A211" s="110"/>
      <c r="B211" s="110"/>
      <c r="C211" s="110"/>
      <c r="D211" s="110"/>
      <c r="E211" s="116"/>
      <c r="F211" s="110"/>
      <c r="G211" s="110"/>
      <c r="H211"/>
      <c r="I211"/>
      <c r="J211"/>
      <c r="K211"/>
      <c r="L211"/>
    </row>
    <row r="212" spans="1:7" ht="12.75">
      <c r="A212" s="110"/>
      <c r="B212" s="110"/>
      <c r="C212" s="110"/>
      <c r="D212" s="110"/>
      <c r="E212" s="116"/>
      <c r="F212" s="110"/>
      <c r="G212" s="110"/>
    </row>
    <row r="213" spans="1:7" ht="12.75">
      <c r="A213" s="110"/>
      <c r="B213" s="110"/>
      <c r="C213" s="110"/>
      <c r="D213" s="110"/>
      <c r="E213" s="116"/>
      <c r="F213" s="110"/>
      <c r="G213" s="110"/>
    </row>
    <row r="214" spans="1:7" ht="12.75">
      <c r="A214" s="110"/>
      <c r="B214" s="110"/>
      <c r="C214" s="110"/>
      <c r="D214" s="110"/>
      <c r="E214" s="116"/>
      <c r="F214" s="110"/>
      <c r="G214" s="110"/>
    </row>
    <row r="215" spans="1:7" ht="12.75">
      <c r="A215" s="110"/>
      <c r="B215" s="110"/>
      <c r="C215" s="110"/>
      <c r="D215" s="110"/>
      <c r="E215" s="116"/>
      <c r="F215" s="110"/>
      <c r="G215" s="110"/>
    </row>
    <row r="216" spans="1:7" ht="12.75">
      <c r="A216" s="110"/>
      <c r="B216" s="110"/>
      <c r="C216" s="110"/>
      <c r="D216" s="110"/>
      <c r="E216" s="116"/>
      <c r="F216" s="110"/>
      <c r="G216" s="110"/>
    </row>
    <row r="217" spans="1:7" ht="12.75">
      <c r="A217" s="110"/>
      <c r="B217" s="110"/>
      <c r="C217" s="110"/>
      <c r="D217" s="110"/>
      <c r="E217" s="116"/>
      <c r="F217" s="110"/>
      <c r="G217" s="110"/>
    </row>
    <row r="218" spans="1:7" ht="12.75">
      <c r="A218" s="110"/>
      <c r="B218" s="110"/>
      <c r="C218" s="110"/>
      <c r="D218" s="110"/>
      <c r="E218" s="116"/>
      <c r="F218" s="110"/>
      <c r="G218" s="110"/>
    </row>
    <row r="219" spans="1:7" ht="12.75">
      <c r="A219" s="110"/>
      <c r="B219" s="110"/>
      <c r="C219" s="110"/>
      <c r="D219" s="110"/>
      <c r="E219" s="116"/>
      <c r="F219" s="110"/>
      <c r="G219" s="110"/>
    </row>
    <row r="220" spans="1:7" ht="12.75">
      <c r="A220" s="110"/>
      <c r="B220" s="110"/>
      <c r="C220" s="110"/>
      <c r="D220" s="110"/>
      <c r="E220" s="116"/>
      <c r="F220" s="110"/>
      <c r="G220" s="110"/>
    </row>
    <row r="221" spans="1:7" ht="12.75">
      <c r="A221" s="110"/>
      <c r="B221" s="110"/>
      <c r="C221" s="110"/>
      <c r="D221" s="110"/>
      <c r="E221" s="116"/>
      <c r="F221" s="110"/>
      <c r="G221" s="110"/>
    </row>
    <row r="222" spans="1:7" ht="12.75">
      <c r="A222" s="110"/>
      <c r="B222" s="110"/>
      <c r="C222" s="110"/>
      <c r="D222" s="110"/>
      <c r="E222" s="116"/>
      <c r="F222" s="110"/>
      <c r="G222" s="110"/>
    </row>
  </sheetData>
  <sheetProtection password="CC7D" sheet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65" header="0" footer="0.1968503937007874"/>
  <pageSetup horizontalDpi="600" verticalDpi="6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Červinka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Štěrbová Renáta</cp:lastModifiedBy>
  <cp:lastPrinted>2013-05-06T06:04:58Z</cp:lastPrinted>
  <dcterms:created xsi:type="dcterms:W3CDTF">2005-06-29T15:34:58Z</dcterms:created>
  <dcterms:modified xsi:type="dcterms:W3CDTF">2016-03-30T11:39:01Z</dcterms:modified>
  <cp:category/>
  <cp:version/>
  <cp:contentType/>
  <cp:contentStatus/>
</cp:coreProperties>
</file>