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9690" windowHeight="6750" tabRatio="599" activeTab="1"/>
  </bookViews>
  <sheets>
    <sheet name="PŘ Č. 1 rozpočet" sheetId="13" r:id="rId1"/>
    <sheet name="PŘ Č. 1.1 technická část" sheetId="11" r:id="rId2"/>
    <sheet name="podélný profil" sheetId="10" state="hidden" r:id="rId3"/>
  </sheets>
  <definedNames>
    <definedName name="_xlnm.Print_Area" localSheetId="0">'PŘ Č. 1 rozpočet'!$A$1:$K$92</definedName>
    <definedName name="_xlnm.Print_Area" localSheetId="1">'PŘ Č. 1.1 technická část'!$A$1:$G$17</definedName>
  </definedNames>
  <calcPr calcId="114210"/>
</workbook>
</file>

<file path=xl/calcChain.xml><?xml version="1.0" encoding="utf-8"?>
<calcChain xmlns="http://schemas.openxmlformats.org/spreadsheetml/2006/main">
  <c r="K64" i="13"/>
  <c r="F69"/>
  <c r="K80"/>
  <c r="F83"/>
  <c r="K89"/>
  <c r="K90"/>
  <c r="K91"/>
  <c r="K86"/>
  <c r="K81"/>
  <c r="K82"/>
  <c r="K79"/>
  <c r="K73"/>
  <c r="K74"/>
  <c r="K75"/>
  <c r="K72"/>
  <c r="K65"/>
  <c r="K66"/>
  <c r="K67"/>
  <c r="K68"/>
  <c r="K57"/>
  <c r="K58"/>
  <c r="K59"/>
  <c r="K60"/>
  <c r="K56"/>
  <c r="K49"/>
  <c r="K50"/>
  <c r="K51"/>
  <c r="K52"/>
  <c r="K48"/>
  <c r="K41"/>
  <c r="K42"/>
  <c r="K43"/>
  <c r="K44"/>
  <c r="K40"/>
  <c r="K32"/>
  <c r="K33"/>
  <c r="K34"/>
  <c r="K35"/>
  <c r="K31"/>
  <c r="K24"/>
  <c r="K25"/>
  <c r="K26"/>
  <c r="K27"/>
  <c r="K23"/>
  <c r="K16"/>
  <c r="K17"/>
  <c r="K18"/>
  <c r="K19"/>
  <c r="K15"/>
  <c r="K8"/>
  <c r="K9"/>
  <c r="K10"/>
  <c r="K11"/>
  <c r="K7"/>
  <c r="G6" i="11"/>
  <c r="G7"/>
  <c r="G8"/>
  <c r="G9"/>
  <c r="G10"/>
  <c r="G11"/>
  <c r="G12"/>
  <c r="G13"/>
  <c r="G14"/>
  <c r="G17"/>
  <c r="C4"/>
  <c r="J3" i="10"/>
  <c r="J2"/>
  <c r="E8"/>
  <c r="E6"/>
  <c r="E7"/>
  <c r="E5"/>
  <c r="F76" i="13"/>
  <c r="F28"/>
  <c r="F20"/>
  <c r="F12"/>
  <c r="F36"/>
  <c r="F53"/>
  <c r="F61"/>
  <c r="F45"/>
  <c r="F87"/>
</calcChain>
</file>

<file path=xl/sharedStrings.xml><?xml version="1.0" encoding="utf-8"?>
<sst xmlns="http://schemas.openxmlformats.org/spreadsheetml/2006/main" count="310" uniqueCount="129">
  <si>
    <t>km</t>
  </si>
  <si>
    <t>ks</t>
  </si>
  <si>
    <t>Položka</t>
  </si>
  <si>
    <t>Výkon / dodávka prací</t>
  </si>
  <si>
    <t>cena</t>
  </si>
  <si>
    <t>- počet</t>
  </si>
  <si>
    <t>Kč</t>
  </si>
  <si>
    <t>1.</t>
  </si>
  <si>
    <t>dílčí mezisoučet - pol. 1.</t>
  </si>
  <si>
    <t>bez DPH</t>
  </si>
  <si>
    <t>2.</t>
  </si>
  <si>
    <t>dílčí mezisoučet - pol. 2.</t>
  </si>
  <si>
    <t>hod.</t>
  </si>
  <si>
    <t>cena celkem bez DPH</t>
  </si>
  <si>
    <t>cena celkem včetně DPH</t>
  </si>
  <si>
    <t>evidence, vyhodnocení a zpracování dat</t>
  </si>
  <si>
    <t>vydávaní stanovisek supervize</t>
  </si>
  <si>
    <t>závěrečná zpráva o supervizní činnosti</t>
  </si>
  <si>
    <t>6.</t>
  </si>
  <si>
    <t>8.</t>
  </si>
  <si>
    <t>10.</t>
  </si>
  <si>
    <t>11.</t>
  </si>
  <si>
    <t>12.</t>
  </si>
  <si>
    <t>dílčí mezisoučet - pol. 6.</t>
  </si>
  <si>
    <t>dílčí mezisoučet - pol. 8.</t>
  </si>
  <si>
    <t>dílčí mezisoučet - pol. 10.</t>
  </si>
  <si>
    <t>dílčí mezisoučet - pol. 11.</t>
  </si>
  <si>
    <t>dílčí mezisoučet - pol. 12.</t>
  </si>
  <si>
    <t>13.</t>
  </si>
  <si>
    <t xml:space="preserve">SO 101 – Okružní křižovatka km 0,090 35   </t>
  </si>
  <si>
    <t xml:space="preserve">SO 102 - Styková křižovatka km 0,197 37   </t>
  </si>
  <si>
    <t xml:space="preserve">SO 103 - Styková křižovatka km 0,531 58   </t>
  </si>
  <si>
    <t xml:space="preserve">SO 104 - Nová silniční komunikace km 0,220 00 – 1,755  70   </t>
  </si>
  <si>
    <t xml:space="preserve">SO 108 - Cyklistická stezka   </t>
  </si>
  <si>
    <t xml:space="preserve">SO 109 - Nová silniční komunikace km 5,775 48 - 8,385 19   </t>
  </si>
  <si>
    <t>SO 104 - Nová silniční komunikace - propustek 2</t>
  </si>
  <si>
    <t>SO 106 - Nová silniční komunikace - opěrná zeď</t>
  </si>
  <si>
    <t>SO 108 - Cyklistická stezka - propustek 3</t>
  </si>
  <si>
    <t xml:space="preserve">SO 201 - Most přes kolejiště ČD a řeku Bílinu   </t>
  </si>
  <si>
    <t>SO 202 - Stavební úpravy lávky pro cyklisty</t>
  </si>
  <si>
    <t xml:space="preserve">SO 203 - Přemostění produktovodů   </t>
  </si>
  <si>
    <t>DPH 21%</t>
  </si>
  <si>
    <t xml:space="preserve">SO 302 - Přeložka vodovodu SČVK   </t>
  </si>
  <si>
    <t>14.</t>
  </si>
  <si>
    <t>15.</t>
  </si>
  <si>
    <t>16.</t>
  </si>
  <si>
    <t xml:space="preserve">SO 303 - Přeložka vodovodu DN 100   </t>
  </si>
  <si>
    <t xml:space="preserve">SO 304 - Odvodnění horských vpustí   </t>
  </si>
  <si>
    <t xml:space="preserve">SO 401 - Přeložka kabelu Telefónica   </t>
  </si>
  <si>
    <t xml:space="preserve">SO 402 - Úprava kabelů Czech Coal Services a.s.   </t>
  </si>
  <si>
    <t xml:space="preserve">SO 403 - Úprava veřejného osvětlení   </t>
  </si>
  <si>
    <t xml:space="preserve">SO 404 - Úprava VV Czech Coal Services a.s.   </t>
  </si>
  <si>
    <t xml:space="preserve">SO 405 - Přeložka VN kabelu 6 kV UNIPETROL RPA   </t>
  </si>
  <si>
    <t xml:space="preserve">SO 405A - Přeložka sdělovacího kabelu UNIPETROL RPA   </t>
  </si>
  <si>
    <t xml:space="preserve">SO 601 - Úprava důlního díla Venuše </t>
  </si>
  <si>
    <t xml:space="preserve">SO 105 - Obnova povrchu stáv. komunikace km 1,755  70 - 2,320 00   </t>
  </si>
  <si>
    <t xml:space="preserve">SO 106 - Nová silniční komunikace km 2,320 00 - 4,958 74   </t>
  </si>
  <si>
    <t xml:space="preserve">SO 107 - Obnova povrchu stáv.komunikace km 4,958 74 - 5,775 48   </t>
  </si>
  <si>
    <t>SO 651 - Přeložka návěstní lávky</t>
  </si>
  <si>
    <t xml:space="preserve">SO 801 - Kácení a náhradní výsadba   </t>
  </si>
  <si>
    <t>3</t>
  </si>
  <si>
    <t>4</t>
  </si>
  <si>
    <t>5</t>
  </si>
  <si>
    <t>9</t>
  </si>
  <si>
    <t>13</t>
  </si>
  <si>
    <t>14</t>
  </si>
  <si>
    <t>dílčí mezisoučet - pol. 13.</t>
  </si>
  <si>
    <t>dílčí mezisoučet - pol. 14.</t>
  </si>
  <si>
    <t>dílčí mezisoučet - pol. 15.</t>
  </si>
  <si>
    <t>vedoucí supervizor</t>
  </si>
  <si>
    <t>supervizor specialista</t>
  </si>
  <si>
    <t>supervizor vŠ</t>
  </si>
  <si>
    <t>technik</t>
  </si>
  <si>
    <t>etapové zprávy pro kontrolní den</t>
  </si>
  <si>
    <t>SO 101, SO 102, SO 103</t>
  </si>
  <si>
    <t>SO 108 + propustek 3</t>
  </si>
  <si>
    <t>SO 201</t>
  </si>
  <si>
    <t>SO 302, SO 303, SO 304</t>
  </si>
  <si>
    <t>SO 601</t>
  </si>
  <si>
    <t>SO 651</t>
  </si>
  <si>
    <t>SO 801</t>
  </si>
  <si>
    <t>Práce supervizora</t>
  </si>
  <si>
    <t>SO 104 + propustek 2</t>
  </si>
  <si>
    <t>nové komunikace</t>
  </si>
  <si>
    <t>obnova povrchu stávající</t>
  </si>
  <si>
    <t>navážky (výsypka povrchového dolu Most)</t>
  </si>
  <si>
    <t>písčité hlíny, navážky</t>
  </si>
  <si>
    <t>náplavy</t>
  </si>
  <si>
    <t>sprašové hlíny</t>
  </si>
  <si>
    <t>stávající komunikace bez zásahu do podloží</t>
  </si>
  <si>
    <t>nadložní neogénní jíly</t>
  </si>
  <si>
    <t>náplavy, nadložní neogénní jíly</t>
  </si>
  <si>
    <t>proluviální štěrky</t>
  </si>
  <si>
    <t>účast na kontrolních dnech</t>
  </si>
  <si>
    <t>počet</t>
  </si>
  <si>
    <t>jednotka</t>
  </si>
  <si>
    <t>komplet</t>
  </si>
  <si>
    <t>doprava - osobní automobil</t>
  </si>
  <si>
    <t>doprava - terénní automobil</t>
  </si>
  <si>
    <t xml:space="preserve">Obnovení silnice III/2565 Most - Mariánské Radčice </t>
  </si>
  <si>
    <t>PŘÍLOHA Č. 1</t>
  </si>
  <si>
    <t>ROZPOČET SUPERVIZNÍ ČINNOSTI</t>
  </si>
  <si>
    <t>PŘÍLOHA Č. 1.1</t>
  </si>
  <si>
    <t>kontrolní zkoušky a měření</t>
  </si>
  <si>
    <t>kpl.</t>
  </si>
  <si>
    <t>TECHNICKÁ ČÁST - viz přílohu č. 1.1</t>
  </si>
  <si>
    <t>SO 901 = SO 401, SO 402, SO 403, SO 404, SO 405, SO 405A</t>
  </si>
  <si>
    <t>množství</t>
  </si>
  <si>
    <t>jednotková</t>
  </si>
  <si>
    <t>dílčí mezisoučet - pol. 16.</t>
  </si>
  <si>
    <t>jednotková cena</t>
  </si>
  <si>
    <t>16.1.</t>
  </si>
  <si>
    <t>cena Kč</t>
  </si>
  <si>
    <t>TECHNICKÁ ČÁST - pol. 16.</t>
  </si>
  <si>
    <t>technologické zkoušky zemin (PS, CBR)</t>
  </si>
  <si>
    <t>indexové zkoušky zemin (vlhkost, zrnitostní složení, konzistenční meze)</t>
  </si>
  <si>
    <t>geomechanické zkoušky zemin (krabicový smyk nebo stlačitelnost v edometru)</t>
  </si>
  <si>
    <t>rozbory vody (zkrácený rozbor)</t>
  </si>
  <si>
    <t>statická zatěžovací zkouška deskou</t>
  </si>
  <si>
    <t>zkoušky krychelné pevnosti betonu</t>
  </si>
  <si>
    <t>dále nespecifikované zkoušky*)</t>
  </si>
  <si>
    <t>dílčí mezisoučet - pol. 16.1</t>
  </si>
  <si>
    <t>1</t>
  </si>
  <si>
    <t>2</t>
  </si>
  <si>
    <t>16</t>
  </si>
  <si>
    <r>
      <t>*) cena se vypočte jako 4% z celkové částky mimo pol.</t>
    </r>
    <r>
      <rPr>
        <i/>
        <sz val="9"/>
        <color indexed="10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16.1.16</t>
    </r>
  </si>
  <si>
    <t xml:space="preserve">1. část </t>
  </si>
  <si>
    <t>5 měsíců</t>
  </si>
  <si>
    <t>Překlenovací supervize na akci Obnovení silnice III/2565 Most – Mariánské Radčice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</si>
</sst>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0"/>
      <name val="Times New Roman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i/>
      <sz val="10"/>
      <name val="Arial CE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9"/>
      <name val="Times New Roman CE"/>
      <charset val="238"/>
    </font>
    <font>
      <sz val="9"/>
      <color indexed="8"/>
      <name val="Arial CE"/>
      <family val="2"/>
      <charset val="238"/>
    </font>
    <font>
      <b/>
      <sz val="12"/>
      <name val="Arial CE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b/>
      <i/>
      <sz val="9"/>
      <name val="Arial CE"/>
      <charset val="238"/>
    </font>
    <font>
      <i/>
      <sz val="9"/>
      <name val="Arial"/>
      <family val="2"/>
      <charset val="238"/>
    </font>
    <font>
      <i/>
      <sz val="9"/>
      <color indexed="10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name val="Arial CE"/>
      <charset val="238"/>
    </font>
    <font>
      <b/>
      <sz val="11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Border="1" applyAlignment="1">
      <alignment horizontal="center"/>
    </xf>
    <xf numFmtId="2" fontId="0" fillId="0" borderId="0" xfId="0" applyNumberFormat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14" fillId="0" borderId="0" xfId="0" applyFont="1" applyAlignment="1">
      <alignment horizontal="left" indent="2"/>
    </xf>
    <xf numFmtId="0" fontId="0" fillId="0" borderId="0" xfId="0" applyFill="1" applyBorder="1" applyProtection="1"/>
    <xf numFmtId="0" fontId="0" fillId="0" borderId="0" xfId="0" applyFill="1" applyProtection="1"/>
    <xf numFmtId="0" fontId="20" fillId="2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49" fontId="10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49" fontId="2" fillId="0" borderId="2" xfId="0" quotePrefix="1" applyNumberFormat="1" applyFont="1" applyFill="1" applyBorder="1" applyAlignment="1" applyProtection="1">
      <alignment horizontal="left"/>
    </xf>
    <xf numFmtId="0" fontId="2" fillId="0" borderId="1" xfId="0" quotePrefix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quotePrefix="1" applyFont="1" applyFill="1" applyBorder="1" applyAlignment="1" applyProtection="1">
      <alignment horizontal="left"/>
    </xf>
    <xf numFmtId="0" fontId="2" fillId="0" borderId="1" xfId="0" applyFont="1" applyFill="1" applyBorder="1" applyProtection="1"/>
    <xf numFmtId="0" fontId="2" fillId="0" borderId="3" xfId="0" quotePrefix="1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164" fontId="6" fillId="0" borderId="3" xfId="0" applyNumberFormat="1" applyFont="1" applyFill="1" applyBorder="1" applyAlignment="1" applyProtection="1">
      <alignment horizontal="center"/>
    </xf>
    <xf numFmtId="164" fontId="6" fillId="0" borderId="4" xfId="0" applyNumberFormat="1" applyFont="1" applyFill="1" applyBorder="1" applyAlignment="1" applyProtection="1">
      <alignment horizontal="center"/>
    </xf>
    <xf numFmtId="49" fontId="2" fillId="0" borderId="5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/>
    </xf>
    <xf numFmtId="0" fontId="2" fillId="0" borderId="6" xfId="0" applyFont="1" applyFill="1" applyBorder="1" applyProtection="1"/>
    <xf numFmtId="0" fontId="2" fillId="0" borderId="7" xfId="0" quotePrefix="1" applyFont="1" applyFill="1" applyBorder="1" applyAlignment="1" applyProtection="1">
      <alignment horizontal="center"/>
    </xf>
    <xf numFmtId="0" fontId="2" fillId="0" borderId="6" xfId="0" quotePrefix="1" applyFont="1" applyFill="1" applyBorder="1" applyAlignment="1" applyProtection="1">
      <alignment horizontal="center"/>
    </xf>
    <xf numFmtId="164" fontId="2" fillId="0" borderId="7" xfId="0" applyNumberFormat="1" applyFont="1" applyFill="1" applyBorder="1" applyAlignment="1" applyProtection="1">
      <alignment horizontal="center"/>
    </xf>
    <xf numFmtId="164" fontId="2" fillId="0" borderId="8" xfId="0" applyNumberFormat="1" applyFont="1" applyFill="1" applyBorder="1" applyAlignment="1" applyProtection="1">
      <alignment horizontal="center"/>
    </xf>
    <xf numFmtId="49" fontId="2" fillId="0" borderId="9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2" fillId="0" borderId="0" xfId="0" applyFont="1" applyFill="1" applyBorder="1" applyProtection="1"/>
    <xf numFmtId="0" fontId="2" fillId="0" borderId="10" xfId="0" quotePrefix="1" applyFont="1" applyFill="1" applyBorder="1" applyAlignment="1" applyProtection="1">
      <alignment horizontal="center"/>
    </xf>
    <xf numFmtId="0" fontId="2" fillId="0" borderId="0" xfId="0" quotePrefix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1" xfId="0" applyNumberFormat="1" applyFont="1" applyFill="1" applyBorder="1" applyAlignment="1" applyProtection="1">
      <alignment horizontal="center"/>
    </xf>
    <xf numFmtId="49" fontId="7" fillId="0" borderId="9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1" fontId="7" fillId="0" borderId="10" xfId="0" applyNumberFormat="1" applyFont="1" applyFill="1" applyBorder="1" applyAlignment="1" applyProtection="1">
      <alignment horizontal="right"/>
    </xf>
    <xf numFmtId="0" fontId="7" fillId="0" borderId="12" xfId="0" applyFont="1" applyFill="1" applyBorder="1" applyAlignment="1" applyProtection="1">
      <alignment horizontal="center"/>
    </xf>
    <xf numFmtId="4" fontId="7" fillId="0" borderId="11" xfId="0" applyNumberFormat="1" applyFont="1" applyFill="1" applyBorder="1" applyAlignment="1" applyProtection="1">
      <alignment horizontal="right"/>
    </xf>
    <xf numFmtId="0" fontId="8" fillId="0" borderId="0" xfId="0" applyFont="1" applyFill="1" applyProtection="1"/>
    <xf numFmtId="164" fontId="7" fillId="0" borderId="0" xfId="0" applyNumberFormat="1" applyFont="1" applyFill="1" applyBorder="1" applyProtection="1"/>
    <xf numFmtId="4" fontId="9" fillId="0" borderId="10" xfId="0" applyNumberFormat="1" applyFont="1" applyFill="1" applyBorder="1" applyAlignment="1" applyProtection="1">
      <alignment horizontal="right"/>
    </xf>
    <xf numFmtId="49" fontId="1" fillId="0" borderId="9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</xf>
    <xf numFmtId="0" fontId="4" fillId="0" borderId="13" xfId="0" quotePrefix="1" applyFont="1" applyFill="1" applyBorder="1" applyAlignment="1" applyProtection="1">
      <alignment horizontal="right"/>
    </xf>
    <xf numFmtId="0" fontId="5" fillId="0" borderId="13" xfId="0" applyFont="1" applyFill="1" applyBorder="1" applyProtection="1"/>
    <xf numFmtId="3" fontId="5" fillId="0" borderId="13" xfId="0" applyNumberFormat="1" applyFont="1" applyFill="1" applyBorder="1" applyProtection="1"/>
    <xf numFmtId="0" fontId="5" fillId="0" borderId="13" xfId="0" applyFont="1" applyFill="1" applyBorder="1" applyAlignment="1" applyProtection="1">
      <alignment horizontal="center"/>
    </xf>
    <xf numFmtId="2" fontId="1" fillId="0" borderId="10" xfId="0" applyNumberFormat="1" applyFont="1" applyFill="1" applyBorder="1" applyAlignment="1" applyProtection="1">
      <alignment horizontal="right"/>
    </xf>
    <xf numFmtId="0" fontId="1" fillId="0" borderId="12" xfId="0" applyFont="1" applyFill="1" applyBorder="1" applyAlignment="1" applyProtection="1">
      <alignment horizontal="center"/>
    </xf>
    <xf numFmtId="4" fontId="3" fillId="0" borderId="10" xfId="0" applyNumberFormat="1" applyFont="1" applyFill="1" applyBorder="1" applyAlignment="1" applyProtection="1">
      <alignment horizontal="right"/>
    </xf>
    <xf numFmtId="4" fontId="21" fillId="0" borderId="11" xfId="0" applyNumberFormat="1" applyFont="1" applyFill="1" applyBorder="1" applyAlignment="1" applyProtection="1">
      <alignment horizontal="right"/>
    </xf>
    <xf numFmtId="49" fontId="1" fillId="0" borderId="5" xfId="0" applyNumberFormat="1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left"/>
    </xf>
    <xf numFmtId="0" fontId="0" fillId="0" borderId="6" xfId="0" applyFill="1" applyBorder="1" applyProtection="1"/>
    <xf numFmtId="0" fontId="4" fillId="0" borderId="6" xfId="0" quotePrefix="1" applyFont="1" applyFill="1" applyBorder="1" applyAlignment="1" applyProtection="1">
      <alignment horizontal="right"/>
    </xf>
    <xf numFmtId="0" fontId="5" fillId="0" borderId="6" xfId="0" applyFont="1" applyFill="1" applyBorder="1" applyProtection="1"/>
    <xf numFmtId="3" fontId="5" fillId="0" borderId="6" xfId="0" applyNumberFormat="1" applyFont="1" applyFill="1" applyBorder="1" applyProtection="1"/>
    <xf numFmtId="0" fontId="5" fillId="0" borderId="6" xfId="0" applyFont="1" applyFill="1" applyBorder="1" applyAlignment="1" applyProtection="1">
      <alignment horizontal="center"/>
    </xf>
    <xf numFmtId="2" fontId="1" fillId="0" borderId="7" xfId="0" applyNumberFormat="1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center"/>
    </xf>
    <xf numFmtId="4" fontId="3" fillId="0" borderId="7" xfId="0" applyNumberFormat="1" applyFont="1" applyFill="1" applyBorder="1" applyAlignment="1" applyProtection="1">
      <alignment horizontal="right"/>
    </xf>
    <xf numFmtId="4" fontId="7" fillId="0" borderId="14" xfId="0" applyNumberFormat="1" applyFont="1" applyFill="1" applyBorder="1" applyAlignment="1" applyProtection="1">
      <alignment horizontal="right"/>
    </xf>
    <xf numFmtId="49" fontId="6" fillId="0" borderId="2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0" fillId="0" borderId="1" xfId="0" applyFill="1" applyBorder="1" applyAlignment="1" applyProtection="1"/>
    <xf numFmtId="0" fontId="0" fillId="0" borderId="15" xfId="0" applyFill="1" applyBorder="1" applyAlignment="1" applyProtection="1"/>
    <xf numFmtId="164" fontId="2" fillId="0" borderId="3" xfId="0" applyNumberFormat="1" applyFont="1" applyFill="1" applyBorder="1" applyAlignment="1" applyProtection="1">
      <alignment horizontal="center"/>
    </xf>
    <xf numFmtId="164" fontId="2" fillId="0" borderId="16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left"/>
    </xf>
    <xf numFmtId="0" fontId="7" fillId="0" borderId="6" xfId="0" quotePrefix="1" applyFont="1" applyFill="1" applyBorder="1" applyAlignment="1" applyProtection="1">
      <alignment horizontal="left"/>
    </xf>
    <xf numFmtId="0" fontId="7" fillId="0" borderId="6" xfId="0" applyFont="1" applyFill="1" applyBorder="1" applyProtection="1"/>
    <xf numFmtId="2" fontId="7" fillId="0" borderId="7" xfId="0" applyNumberFormat="1" applyFont="1" applyFill="1" applyBorder="1" applyAlignment="1" applyProtection="1">
      <alignment horizontal="right"/>
    </xf>
    <xf numFmtId="0" fontId="7" fillId="0" borderId="17" xfId="0" applyFont="1" applyFill="1" applyBorder="1" applyAlignment="1" applyProtection="1">
      <alignment horizontal="center"/>
    </xf>
    <xf numFmtId="4" fontId="7" fillId="0" borderId="7" xfId="0" applyNumberFormat="1" applyFont="1" applyFill="1" applyBorder="1" applyAlignment="1" applyProtection="1">
      <alignment horizontal="right"/>
    </xf>
    <xf numFmtId="0" fontId="13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0" fillId="0" borderId="15" xfId="0" applyFill="1" applyBorder="1" applyAlignment="1" applyProtection="1">
      <alignment horizontal="left"/>
    </xf>
    <xf numFmtId="0" fontId="4" fillId="0" borderId="0" xfId="0" quotePrefix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3" fontId="5" fillId="0" borderId="0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left"/>
    </xf>
    <xf numFmtId="49" fontId="6" fillId="0" borderId="9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Protection="1"/>
    <xf numFmtId="0" fontId="0" fillId="0" borderId="0" xfId="0" applyFill="1" applyBorder="1" applyAlignment="1" applyProtection="1">
      <alignment horizontal="left"/>
    </xf>
    <xf numFmtId="0" fontId="0" fillId="0" borderId="18" xfId="0" applyFill="1" applyBorder="1" applyAlignment="1" applyProtection="1">
      <alignment horizontal="left"/>
    </xf>
    <xf numFmtId="0" fontId="0" fillId="0" borderId="3" xfId="0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0" fillId="0" borderId="10" xfId="0" applyFill="1" applyBorder="1" applyProtection="1"/>
    <xf numFmtId="0" fontId="0" fillId="0" borderId="7" xfId="0" applyFill="1" applyBorder="1" applyProtection="1"/>
    <xf numFmtId="0" fontId="7" fillId="0" borderId="6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horizontal="right"/>
    </xf>
    <xf numFmtId="49" fontId="1" fillId="0" borderId="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left"/>
    </xf>
    <xf numFmtId="2" fontId="7" fillId="0" borderId="10" xfId="0" applyNumberFormat="1" applyFont="1" applyFill="1" applyBorder="1" applyAlignment="1" applyProtection="1">
      <alignment horizontal="right"/>
    </xf>
    <xf numFmtId="4" fontId="9" fillId="0" borderId="7" xfId="0" applyNumberFormat="1" applyFont="1" applyFill="1" applyBorder="1" applyAlignment="1" applyProtection="1">
      <alignment horizontal="right"/>
    </xf>
    <xf numFmtId="49" fontId="2" fillId="0" borderId="2" xfId="0" applyNumberFormat="1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left"/>
    </xf>
    <xf numFmtId="49" fontId="7" fillId="0" borderId="2" xfId="0" applyNumberFormat="1" applyFont="1" applyFill="1" applyBorder="1" applyAlignment="1" applyProtection="1">
      <alignment horizontal="right"/>
    </xf>
    <xf numFmtId="0" fontId="8" fillId="0" borderId="1" xfId="0" applyFont="1" applyFill="1" applyBorder="1" applyProtection="1"/>
    <xf numFmtId="0" fontId="17" fillId="0" borderId="19" xfId="0" applyFont="1" applyFill="1" applyBorder="1" applyAlignment="1" applyProtection="1"/>
    <xf numFmtId="0" fontId="7" fillId="0" borderId="19" xfId="0" applyFont="1" applyFill="1" applyBorder="1" applyProtection="1"/>
    <xf numFmtId="0" fontId="7" fillId="0" borderId="20" xfId="0" applyFont="1" applyFill="1" applyBorder="1" applyProtection="1"/>
    <xf numFmtId="2" fontId="7" fillId="0" borderId="3" xfId="0" applyNumberFormat="1" applyFont="1" applyFill="1" applyBorder="1" applyAlignment="1" applyProtection="1">
      <alignment horizontal="right"/>
    </xf>
    <xf numFmtId="0" fontId="7" fillId="0" borderId="3" xfId="0" applyFont="1" applyFill="1" applyBorder="1" applyAlignment="1" applyProtection="1">
      <alignment horizontal="center"/>
    </xf>
    <xf numFmtId="4" fontId="9" fillId="0" borderId="3" xfId="0" applyNumberFormat="1" applyFont="1" applyFill="1" applyBorder="1" applyAlignment="1" applyProtection="1">
      <alignment horizontal="right"/>
    </xf>
    <xf numFmtId="4" fontId="22" fillId="0" borderId="21" xfId="0" applyNumberFormat="1" applyFont="1" applyFill="1" applyBorder="1" applyProtection="1"/>
    <xf numFmtId="0" fontId="17" fillId="0" borderId="0" xfId="0" applyFont="1" applyFill="1" applyBorder="1" applyAlignment="1" applyProtection="1"/>
    <xf numFmtId="0" fontId="7" fillId="0" borderId="10" xfId="0" applyFont="1" applyFill="1" applyBorder="1" applyAlignment="1" applyProtection="1">
      <alignment horizontal="center"/>
    </xf>
    <xf numFmtId="4" fontId="22" fillId="0" borderId="22" xfId="0" applyNumberFormat="1" applyFont="1" applyFill="1" applyBorder="1" applyProtection="1"/>
    <xf numFmtId="0" fontId="4" fillId="0" borderId="13" xfId="0" quotePrefix="1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>
      <alignment horizontal="center"/>
    </xf>
    <xf numFmtId="164" fontId="1" fillId="0" borderId="7" xfId="0" applyNumberFormat="1" applyFont="1" applyFill="1" applyBorder="1" applyAlignment="1" applyProtection="1">
      <alignment horizontal="center"/>
    </xf>
    <xf numFmtId="164" fontId="1" fillId="0" borderId="8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right"/>
    </xf>
    <xf numFmtId="164" fontId="1" fillId="0" borderId="0" xfId="0" applyNumberFormat="1" applyFont="1" applyFill="1" applyBorder="1" applyAlignment="1" applyProtection="1">
      <alignment horizontal="center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9" fillId="0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Border="1" applyProtection="1"/>
    <xf numFmtId="49" fontId="2" fillId="0" borderId="23" xfId="0" applyNumberFormat="1" applyFont="1" applyFill="1" applyBorder="1" applyAlignment="1" applyProtection="1">
      <alignment horizontal="right"/>
    </xf>
    <xf numFmtId="0" fontId="0" fillId="0" borderId="24" xfId="0" applyBorder="1" applyProtection="1"/>
    <xf numFmtId="0" fontId="13" fillId="0" borderId="24" xfId="0" applyFont="1" applyBorder="1" applyAlignment="1" applyProtection="1">
      <alignment horizontal="center"/>
    </xf>
    <xf numFmtId="0" fontId="13" fillId="0" borderId="25" xfId="0" applyFont="1" applyBorder="1" applyAlignment="1" applyProtection="1">
      <alignment horizontal="center"/>
    </xf>
    <xf numFmtId="0" fontId="12" fillId="0" borderId="0" xfId="0" applyFont="1" applyProtection="1"/>
    <xf numFmtId="3" fontId="12" fillId="0" borderId="0" xfId="0" applyNumberFormat="1" applyFont="1" applyProtection="1"/>
    <xf numFmtId="49" fontId="16" fillId="0" borderId="0" xfId="0" applyNumberFormat="1" applyFont="1" applyFill="1" applyBorder="1" applyAlignment="1" applyProtection="1">
      <alignment horizontal="right"/>
    </xf>
    <xf numFmtId="49" fontId="16" fillId="0" borderId="0" xfId="0" applyNumberFormat="1" applyFont="1" applyFill="1" applyBorder="1" applyAlignment="1" applyProtection="1">
      <alignment horizontal="left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center"/>
    </xf>
    <xf numFmtId="4" fontId="12" fillId="0" borderId="0" xfId="0" applyNumberFormat="1" applyFont="1" applyProtection="1"/>
    <xf numFmtId="3" fontId="12" fillId="0" borderId="0" xfId="0" applyNumberFormat="1" applyFont="1" applyFill="1" applyProtection="1"/>
    <xf numFmtId="9" fontId="12" fillId="12" borderId="0" xfId="0" applyNumberFormat="1" applyFont="1" applyFill="1" applyProtection="1"/>
    <xf numFmtId="3" fontId="12" fillId="0" borderId="0" xfId="0" applyNumberFormat="1" applyFont="1" applyBorder="1" applyProtection="1"/>
    <xf numFmtId="0" fontId="18" fillId="0" borderId="6" xfId="0" applyFont="1" applyBorder="1" applyAlignment="1" applyProtection="1">
      <alignment horizontal="left"/>
    </xf>
    <xf numFmtId="0" fontId="0" fillId="0" borderId="26" xfId="0" applyBorder="1" applyProtection="1"/>
    <xf numFmtId="0" fontId="0" fillId="0" borderId="27" xfId="0" applyBorder="1" applyProtection="1"/>
    <xf numFmtId="0" fontId="4" fillId="0" borderId="27" xfId="0" quotePrefix="1" applyFont="1" applyFill="1" applyBorder="1" applyAlignment="1" applyProtection="1">
      <alignment horizontal="right"/>
    </xf>
    <xf numFmtId="0" fontId="12" fillId="0" borderId="27" xfId="0" applyFont="1" applyBorder="1" applyProtection="1"/>
    <xf numFmtId="3" fontId="12" fillId="0" borderId="27" xfId="0" applyNumberFormat="1" applyFont="1" applyBorder="1" applyProtection="1"/>
    <xf numFmtId="4" fontId="15" fillId="0" borderId="28" xfId="0" applyNumberFormat="1" applyFont="1" applyBorder="1" applyProtection="1"/>
    <xf numFmtId="4" fontId="12" fillId="0" borderId="0" xfId="0" applyNumberFormat="1" applyFont="1" applyProtection="1">
      <protection locked="0"/>
    </xf>
    <xf numFmtId="4" fontId="12" fillId="0" borderId="0" xfId="0" applyNumberFormat="1" applyFont="1" applyFill="1" applyProtection="1">
      <protection locked="0"/>
    </xf>
    <xf numFmtId="0" fontId="2" fillId="0" borderId="0" xfId="0" applyFont="1" applyFill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scatterChart>
        <c:scatterStyle val="lineMarker"/>
        <c:ser>
          <c:idx val="0"/>
          <c:order val="0"/>
          <c:tx>
            <c:strRef>
              <c:f>'podélný profil'!$B$5</c:f>
              <c:strCache>
                <c:ptCount val="1"/>
                <c:pt idx="0">
                  <c:v>SO 104 - Nová silniční komunikace km 0,220 00 – 1,755  70   </c:v>
                </c:pt>
              </c:strCache>
            </c:strRef>
          </c:tx>
          <c:xVal>
            <c:numRef>
              <c:f>'podélný profil'!$D$5:$E$5</c:f>
              <c:numCache>
                <c:formatCode>General</c:formatCode>
                <c:ptCount val="2"/>
                <c:pt idx="0">
                  <c:v>0.22</c:v>
                </c:pt>
                <c:pt idx="1">
                  <c:v>1.7557</c:v>
                </c:pt>
              </c:numCache>
            </c:numRef>
          </c:xVal>
          <c:yVal>
            <c:numRef>
              <c:f>'podélný profil'!$F$5:$G$5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</c:ser>
        <c:ser>
          <c:idx val="1"/>
          <c:order val="1"/>
          <c:tx>
            <c:strRef>
              <c:f>'podélný profil'!$B$6</c:f>
              <c:strCache>
                <c:ptCount val="1"/>
                <c:pt idx="0">
                  <c:v>SO 105 - Obnova povrchu stáv. komunikace km 1,755  70 - 2,320 00   </c:v>
                </c:pt>
              </c:strCache>
            </c:strRef>
          </c:tx>
          <c:marker>
            <c:symbol val="diamond"/>
            <c:size val="7"/>
          </c:marker>
          <c:xVal>
            <c:numRef>
              <c:f>'podélný profil'!$D$6:$E$6</c:f>
              <c:numCache>
                <c:formatCode>General</c:formatCode>
                <c:ptCount val="2"/>
                <c:pt idx="0">
                  <c:v>1.7557</c:v>
                </c:pt>
                <c:pt idx="1">
                  <c:v>2.3199999999999998</c:v>
                </c:pt>
              </c:numCache>
            </c:numRef>
          </c:xVal>
          <c:yVal>
            <c:numRef>
              <c:f>'podélný profil'!$F$6:$G$6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</c:ser>
        <c:ser>
          <c:idx val="2"/>
          <c:order val="2"/>
          <c:tx>
            <c:strRef>
              <c:f>'podélný profil'!$B$7</c:f>
              <c:strCache>
                <c:ptCount val="1"/>
                <c:pt idx="0">
                  <c:v>SO 106 - Nová silniční komunikace km 2,320 00 - 4,958 74   </c:v>
                </c:pt>
              </c:strCache>
            </c:strRef>
          </c:tx>
          <c:marker>
            <c:symbol val="diamond"/>
            <c:size val="7"/>
          </c:marker>
          <c:xVal>
            <c:numRef>
              <c:f>'podélný profil'!$D$7:$E$7</c:f>
              <c:numCache>
                <c:formatCode>General</c:formatCode>
                <c:ptCount val="2"/>
                <c:pt idx="0">
                  <c:v>2.3199999999999998</c:v>
                </c:pt>
                <c:pt idx="1">
                  <c:v>4.9587399999999997</c:v>
                </c:pt>
              </c:numCache>
            </c:numRef>
          </c:xVal>
          <c:yVal>
            <c:numRef>
              <c:f>'podélný profil'!$F$7:$G$7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</c:ser>
        <c:ser>
          <c:idx val="3"/>
          <c:order val="3"/>
          <c:tx>
            <c:strRef>
              <c:f>'podélný profil'!$B$8</c:f>
              <c:strCache>
                <c:ptCount val="1"/>
                <c:pt idx="0">
                  <c:v>SO 107 - Obnova povrchu stáv.komunikace km 4,958 74 - 5,775 48   </c:v>
                </c:pt>
              </c:strCache>
            </c:strRef>
          </c:tx>
          <c:marker>
            <c:symbol val="diamond"/>
            <c:size val="7"/>
          </c:marker>
          <c:xVal>
            <c:numRef>
              <c:f>'podélný profil'!$D$8:$E$8</c:f>
              <c:numCache>
                <c:formatCode>General</c:formatCode>
                <c:ptCount val="2"/>
                <c:pt idx="0">
                  <c:v>4.9587399999999997</c:v>
                </c:pt>
                <c:pt idx="1">
                  <c:v>5.7754799999999999</c:v>
                </c:pt>
              </c:numCache>
            </c:numRef>
          </c:xVal>
          <c:yVal>
            <c:numRef>
              <c:f>'podélný profil'!$F$8:$G$8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</c:ser>
        <c:ser>
          <c:idx val="4"/>
          <c:order val="4"/>
          <c:tx>
            <c:strRef>
              <c:f>'podélný profil'!$B$10</c:f>
              <c:strCache>
                <c:ptCount val="1"/>
                <c:pt idx="0">
                  <c:v>SO 109 - Nová silniční komunikace km 5,775 48 - 8,385 19   </c:v>
                </c:pt>
              </c:strCache>
            </c:strRef>
          </c:tx>
          <c:marker>
            <c:symbol val="diamond"/>
            <c:size val="7"/>
          </c:marker>
          <c:xVal>
            <c:numRef>
              <c:f>'podélný profil'!$D$10:$E$10</c:f>
              <c:numCache>
                <c:formatCode>General</c:formatCode>
                <c:ptCount val="2"/>
                <c:pt idx="0">
                  <c:v>5.7754799999999999</c:v>
                </c:pt>
                <c:pt idx="1">
                  <c:v>8.3851899999999997</c:v>
                </c:pt>
              </c:numCache>
            </c:numRef>
          </c:xVal>
          <c:yVal>
            <c:numRef>
              <c:f>'podélný profil'!$F$10:$G$10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</c:ser>
        <c:ser>
          <c:idx val="5"/>
          <c:order val="5"/>
          <c:tx>
            <c:strRef>
              <c:f>'podélný profil'!$I$36</c:f>
              <c:strCache>
                <c:ptCount val="1"/>
                <c:pt idx="0">
                  <c:v>navážky (výsypka povrchového dolu Most)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'podélný profil'!$D$36:$E$36</c:f>
              <c:numCache>
                <c:formatCode>General</c:formatCode>
                <c:ptCount val="2"/>
                <c:pt idx="0">
                  <c:v>0</c:v>
                </c:pt>
                <c:pt idx="1">
                  <c:v>1.5</c:v>
                </c:pt>
              </c:numCache>
            </c:numRef>
          </c:xVal>
          <c:yVal>
            <c:numRef>
              <c:f>'podélný profil'!$F$36:$G$36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</c:ser>
        <c:ser>
          <c:idx val="6"/>
          <c:order val="6"/>
          <c:tx>
            <c:strRef>
              <c:f>'podélný profil'!$I$37</c:f>
              <c:strCache>
                <c:ptCount val="1"/>
                <c:pt idx="0">
                  <c:v>písčité hlíny, navážky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('podélný profil'!$D$37:$E$37,'podélný profil'!$C$39:$E$39)</c:f>
              <c:numCache>
                <c:formatCode>General</c:formatCode>
                <c:ptCount val="5"/>
                <c:pt idx="0">
                  <c:v>1.5</c:v>
                </c:pt>
                <c:pt idx="1">
                  <c:v>1.85</c:v>
                </c:pt>
                <c:pt idx="3">
                  <c:v>2.35</c:v>
                </c:pt>
                <c:pt idx="4">
                  <c:v>4</c:v>
                </c:pt>
              </c:numCache>
            </c:numRef>
          </c:xVal>
          <c:yVal>
            <c:numRef>
              <c:f>('podélný profil'!$F$37:$H$37,'podélný profil'!$F$39:$G$39)</c:f>
              <c:numCache>
                <c:formatCode>General</c:formatCode>
                <c:ptCount val="5"/>
                <c:pt idx="0">
                  <c:v>0.5</c:v>
                </c:pt>
                <c:pt idx="1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yVal>
        </c:ser>
        <c:ser>
          <c:idx val="7"/>
          <c:order val="7"/>
          <c:tx>
            <c:strRef>
              <c:f>'podélný profil'!$I$38</c:f>
              <c:strCache>
                <c:ptCount val="1"/>
                <c:pt idx="0">
                  <c:v>náplavy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'podélný profil'!$D$38:$E$38</c:f>
              <c:numCache>
                <c:formatCode>General</c:formatCode>
                <c:ptCount val="2"/>
                <c:pt idx="0">
                  <c:v>1.85</c:v>
                </c:pt>
                <c:pt idx="1">
                  <c:v>2.35</c:v>
                </c:pt>
              </c:numCache>
            </c:numRef>
          </c:xVal>
          <c:yVal>
            <c:numRef>
              <c:f>'podélný profil'!$F$38:$G$38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</c:ser>
        <c:ser>
          <c:idx val="8"/>
          <c:order val="8"/>
          <c:tx>
            <c:strRef>
              <c:f>'podélný profil'!$I$40</c:f>
              <c:strCache>
                <c:ptCount val="1"/>
                <c:pt idx="0">
                  <c:v>sprašové hlíny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('podélný profil'!$D$40:$E$40,'podélný profil'!$C$43:$E$43)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3">
                  <c:v>6.75</c:v>
                </c:pt>
                <c:pt idx="4">
                  <c:v>7.45</c:v>
                </c:pt>
              </c:numCache>
            </c:numRef>
          </c:xVal>
          <c:yVal>
            <c:numRef>
              <c:f>('podélný profil'!$F$40:$H$40,'podélný profil'!$F$43:$G$43)</c:f>
              <c:numCache>
                <c:formatCode>General</c:formatCode>
                <c:ptCount val="5"/>
                <c:pt idx="0">
                  <c:v>0.5</c:v>
                </c:pt>
                <c:pt idx="1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yVal>
        </c:ser>
        <c:ser>
          <c:idx val="9"/>
          <c:order val="9"/>
          <c:tx>
            <c:strRef>
              <c:f>'podélný profil'!$I$42</c:f>
              <c:strCache>
                <c:ptCount val="1"/>
                <c:pt idx="0">
                  <c:v>proluviální štěrky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'podélný profil'!$D$42:$E$42</c:f>
              <c:numCache>
                <c:formatCode>General</c:formatCode>
                <c:ptCount val="2"/>
                <c:pt idx="0">
                  <c:v>5.75</c:v>
                </c:pt>
                <c:pt idx="1">
                  <c:v>6.75</c:v>
                </c:pt>
              </c:numCache>
            </c:numRef>
          </c:xVal>
          <c:yVal>
            <c:numRef>
              <c:f>'podélný profil'!$F$42:$G$42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</c:ser>
        <c:ser>
          <c:idx val="10"/>
          <c:order val="10"/>
          <c:tx>
            <c:strRef>
              <c:f>'podélný profil'!$I$44</c:f>
              <c:strCache>
                <c:ptCount val="1"/>
                <c:pt idx="0">
                  <c:v>nadložní neogénní jíly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'podélný profil'!$D$44:$E$44</c:f>
              <c:numCache>
                <c:formatCode>General</c:formatCode>
                <c:ptCount val="2"/>
                <c:pt idx="0">
                  <c:v>7.45</c:v>
                </c:pt>
                <c:pt idx="1">
                  <c:v>7.65</c:v>
                </c:pt>
              </c:numCache>
            </c:numRef>
          </c:xVal>
          <c:yVal>
            <c:numRef>
              <c:f>'podélný profil'!$F$44:$G$44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</c:ser>
        <c:ser>
          <c:idx val="11"/>
          <c:order val="11"/>
          <c:tx>
            <c:strRef>
              <c:f>'podélný profil'!$I$45</c:f>
              <c:strCache>
                <c:ptCount val="1"/>
                <c:pt idx="0">
                  <c:v>náplavy, nadložní neogénní jíly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'podélný profil'!$D$45:$E$45</c:f>
              <c:numCache>
                <c:formatCode>General</c:formatCode>
                <c:ptCount val="2"/>
                <c:pt idx="0">
                  <c:v>7.65</c:v>
                </c:pt>
                <c:pt idx="1">
                  <c:v>8.25</c:v>
                </c:pt>
              </c:numCache>
            </c:numRef>
          </c:xVal>
          <c:yVal>
            <c:numRef>
              <c:f>'podélný profil'!$F$45:$G$45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</c:ser>
        <c:axId val="36493952"/>
        <c:axId val="36516224"/>
      </c:scatterChart>
      <c:valAx>
        <c:axId val="36493952"/>
        <c:scaling>
          <c:orientation val="minMax"/>
          <c:max val="8.3851900000000068"/>
          <c:min val="0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6516224"/>
        <c:crosses val="autoZero"/>
        <c:crossBetween val="midCat"/>
        <c:majorUnit val="0.5"/>
      </c:valAx>
      <c:valAx>
        <c:axId val="36516224"/>
        <c:scaling>
          <c:orientation val="minMax"/>
        </c:scaling>
        <c:delete val="1"/>
        <c:axPos val="l"/>
        <c:numFmt formatCode="General" sourceLinked="1"/>
        <c:tickLblPos val="none"/>
        <c:crossAx val="36493952"/>
        <c:crosses val="autoZero"/>
        <c:crossBetween val="midCat"/>
      </c:valAx>
    </c:plotArea>
    <c:legend>
      <c:legendPos val="r"/>
      <c:layout>
        <c:manualLayout>
          <c:xMode val="edge"/>
          <c:yMode val="edge"/>
          <c:wMode val="edge"/>
          <c:hMode val="edge"/>
          <c:x val="3.1289111389236547E-2"/>
          <c:y val="0.38250052493438319"/>
          <c:w val="0.98373018766896936"/>
          <c:h val="0.97750131233595794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10</xdr:row>
      <xdr:rowOff>66675</xdr:rowOff>
    </xdr:from>
    <xdr:to>
      <xdr:col>15</xdr:col>
      <xdr:colOff>209550</xdr:colOff>
      <xdr:row>32</xdr:row>
      <xdr:rowOff>152400</xdr:rowOff>
    </xdr:to>
    <xdr:graphicFrame macro="">
      <xdr:nvGraphicFramePr>
        <xdr:cNvPr id="204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92"/>
  <sheetViews>
    <sheetView view="pageBreakPreview" topLeftCell="A49" zoomScaleNormal="100" zoomScaleSheetLayoutView="100" workbookViewId="0">
      <selection activeCell="J80" sqref="J80"/>
    </sheetView>
  </sheetViews>
  <sheetFormatPr defaultRowHeight="12.75"/>
  <cols>
    <col min="1" max="1" width="4.6640625" style="137" customWidth="1"/>
    <col min="2" max="2" width="5" style="86" customWidth="1"/>
    <col min="3" max="3" width="2" style="86" customWidth="1"/>
    <col min="4" max="4" width="24.1640625" style="103" customWidth="1"/>
    <col min="5" max="5" width="15.1640625" style="103" customWidth="1"/>
    <col min="6" max="6" width="20.33203125" style="103" customWidth="1"/>
    <col min="7" max="7" width="7.5" style="103" customWidth="1"/>
    <col min="8" max="8" width="12" style="86" customWidth="1"/>
    <col min="9" max="9" width="11.33203125" style="86" customWidth="1"/>
    <col min="10" max="10" width="13.83203125" style="138" customWidth="1"/>
    <col min="11" max="11" width="16.6640625" style="138" customWidth="1"/>
    <col min="12" max="16384" width="9.33203125" style="16"/>
  </cols>
  <sheetData>
    <row r="1" spans="1:11" ht="29.25" customHeight="1">
      <c r="A1" s="166" t="s">
        <v>128</v>
      </c>
      <c r="B1" s="166"/>
      <c r="C1" s="166"/>
      <c r="D1" s="166"/>
      <c r="E1" s="166"/>
      <c r="F1" s="166"/>
      <c r="G1" s="15"/>
      <c r="H1" s="15"/>
      <c r="I1" s="166" t="s">
        <v>100</v>
      </c>
      <c r="J1" s="166"/>
      <c r="K1" s="166"/>
    </row>
    <row r="2" spans="1:11" ht="15" customHeight="1">
      <c r="A2" s="166" t="s">
        <v>101</v>
      </c>
      <c r="B2" s="166"/>
      <c r="C2" s="166"/>
      <c r="D2" s="166"/>
      <c r="E2" s="166"/>
      <c r="F2" s="166"/>
      <c r="G2" s="17" t="s">
        <v>126</v>
      </c>
      <c r="H2" s="17" t="s">
        <v>127</v>
      </c>
      <c r="I2" s="15"/>
      <c r="J2" s="18"/>
      <c r="K2" s="15"/>
    </row>
    <row r="3" spans="1:11" ht="5.25" customHeight="1" thickBot="1">
      <c r="A3" s="19"/>
      <c r="B3" s="20"/>
      <c r="C3" s="20"/>
      <c r="D3" s="20"/>
      <c r="E3" s="20"/>
      <c r="F3" s="20"/>
      <c r="G3" s="21"/>
      <c r="H3" s="22"/>
      <c r="I3" s="22"/>
      <c r="J3" s="22"/>
      <c r="K3" s="22"/>
    </row>
    <row r="4" spans="1:11">
      <c r="A4" s="23" t="s">
        <v>2</v>
      </c>
      <c r="B4" s="24"/>
      <c r="C4" s="25"/>
      <c r="D4" s="26" t="s">
        <v>3</v>
      </c>
      <c r="E4" s="27"/>
      <c r="F4" s="27"/>
      <c r="G4" s="27"/>
      <c r="H4" s="28" t="s">
        <v>107</v>
      </c>
      <c r="I4" s="29"/>
      <c r="J4" s="30" t="s">
        <v>108</v>
      </c>
      <c r="K4" s="31" t="s">
        <v>4</v>
      </c>
    </row>
    <row r="5" spans="1:11" ht="13.5" thickBot="1">
      <c r="A5" s="32"/>
      <c r="B5" s="33"/>
      <c r="C5" s="33"/>
      <c r="D5" s="34"/>
      <c r="E5" s="34"/>
      <c r="F5" s="34"/>
      <c r="G5" s="34"/>
      <c r="H5" s="35" t="s">
        <v>5</v>
      </c>
      <c r="I5" s="36" t="s">
        <v>95</v>
      </c>
      <c r="J5" s="37" t="s">
        <v>4</v>
      </c>
      <c r="K5" s="38" t="s">
        <v>6</v>
      </c>
    </row>
    <row r="6" spans="1:11" ht="23.25" customHeight="1">
      <c r="A6" s="39" t="s">
        <v>7</v>
      </c>
      <c r="B6" s="40"/>
      <c r="C6" s="41" t="s">
        <v>74</v>
      </c>
      <c r="D6" s="42"/>
      <c r="E6" s="43"/>
      <c r="F6" s="43"/>
      <c r="G6" s="43"/>
      <c r="H6" s="44"/>
      <c r="I6" s="45"/>
      <c r="J6" s="46"/>
      <c r="K6" s="47"/>
    </row>
    <row r="7" spans="1:11" s="55" customFormat="1" ht="12">
      <c r="A7" s="48" t="s">
        <v>7</v>
      </c>
      <c r="B7" s="49">
        <v>1</v>
      </c>
      <c r="C7" s="50"/>
      <c r="D7" s="49" t="s">
        <v>69</v>
      </c>
      <c r="E7" s="51"/>
      <c r="F7" s="51"/>
      <c r="G7" s="51"/>
      <c r="H7" s="52">
        <v>10</v>
      </c>
      <c r="I7" s="53" t="s">
        <v>12</v>
      </c>
      <c r="J7" s="139"/>
      <c r="K7" s="54">
        <f>H7*J7</f>
        <v>0</v>
      </c>
    </row>
    <row r="8" spans="1:11" s="55" customFormat="1" ht="12">
      <c r="A8" s="48" t="s">
        <v>7</v>
      </c>
      <c r="B8" s="49">
        <v>2</v>
      </c>
      <c r="C8" s="50"/>
      <c r="D8" s="49" t="s">
        <v>70</v>
      </c>
      <c r="E8" s="51"/>
      <c r="F8" s="51"/>
      <c r="G8" s="56"/>
      <c r="H8" s="52">
        <v>10</v>
      </c>
      <c r="I8" s="53" t="s">
        <v>12</v>
      </c>
      <c r="J8" s="139"/>
      <c r="K8" s="54">
        <f>H8*J8</f>
        <v>0</v>
      </c>
    </row>
    <row r="9" spans="1:11" s="55" customFormat="1" ht="12">
      <c r="A9" s="48" t="s">
        <v>7</v>
      </c>
      <c r="B9" s="49">
        <v>3</v>
      </c>
      <c r="C9" s="50"/>
      <c r="D9" s="49" t="s">
        <v>71</v>
      </c>
      <c r="E9" s="51"/>
      <c r="F9" s="51"/>
      <c r="G9" s="56"/>
      <c r="H9" s="52">
        <v>7</v>
      </c>
      <c r="I9" s="53" t="s">
        <v>12</v>
      </c>
      <c r="J9" s="139"/>
      <c r="K9" s="54">
        <f>H9*J9</f>
        <v>0</v>
      </c>
    </row>
    <row r="10" spans="1:11" s="55" customFormat="1" ht="12">
      <c r="A10" s="48" t="s">
        <v>7</v>
      </c>
      <c r="B10" s="49">
        <v>4</v>
      </c>
      <c r="C10" s="50"/>
      <c r="D10" s="49" t="s">
        <v>72</v>
      </c>
      <c r="E10" s="51"/>
      <c r="F10" s="51"/>
      <c r="G10" s="51"/>
      <c r="H10" s="52">
        <v>4</v>
      </c>
      <c r="I10" s="53" t="s">
        <v>12</v>
      </c>
      <c r="J10" s="140"/>
      <c r="K10" s="54">
        <f>H10*J10</f>
        <v>0</v>
      </c>
    </row>
    <row r="11" spans="1:11" s="55" customFormat="1" ht="12">
      <c r="A11" s="48" t="s">
        <v>7</v>
      </c>
      <c r="B11" s="49">
        <v>5</v>
      </c>
      <c r="C11" s="50"/>
      <c r="D11" s="49" t="s">
        <v>15</v>
      </c>
      <c r="E11" s="51"/>
      <c r="F11" s="51"/>
      <c r="G11" s="51"/>
      <c r="H11" s="52">
        <v>10</v>
      </c>
      <c r="I11" s="53" t="s">
        <v>12</v>
      </c>
      <c r="J11" s="140"/>
      <c r="K11" s="54">
        <f>H11*J11</f>
        <v>0</v>
      </c>
    </row>
    <row r="12" spans="1:11" s="55" customFormat="1" ht="13.5" thickBot="1">
      <c r="A12" s="58"/>
      <c r="B12" s="59"/>
      <c r="C12" s="15"/>
      <c r="D12" s="60" t="s">
        <v>8</v>
      </c>
      <c r="E12" s="61" t="s">
        <v>9</v>
      </c>
      <c r="F12" s="62">
        <f>SUM(K7:K11)</f>
        <v>0</v>
      </c>
      <c r="G12" s="63" t="s">
        <v>6</v>
      </c>
      <c r="H12" s="64"/>
      <c r="I12" s="65"/>
      <c r="J12" s="66"/>
      <c r="K12" s="67"/>
    </row>
    <row r="13" spans="1:11" s="55" customFormat="1" ht="14.25" thickTop="1" thickBot="1">
      <c r="A13" s="68"/>
      <c r="B13" s="69"/>
      <c r="C13" s="70"/>
      <c r="D13" s="71"/>
      <c r="E13" s="72"/>
      <c r="F13" s="73"/>
      <c r="G13" s="74"/>
      <c r="H13" s="75"/>
      <c r="I13" s="76"/>
      <c r="J13" s="77"/>
      <c r="K13" s="78"/>
    </row>
    <row r="14" spans="1:11">
      <c r="A14" s="79" t="s">
        <v>10</v>
      </c>
      <c r="B14" s="80"/>
      <c r="C14" s="81" t="s">
        <v>82</v>
      </c>
      <c r="D14" s="29"/>
      <c r="E14" s="82"/>
      <c r="F14" s="82"/>
      <c r="G14" s="83"/>
      <c r="H14" s="28"/>
      <c r="I14" s="24"/>
      <c r="J14" s="84"/>
      <c r="K14" s="85"/>
    </row>
    <row r="15" spans="1:11">
      <c r="A15" s="58" t="s">
        <v>10</v>
      </c>
      <c r="B15" s="49">
        <v>1</v>
      </c>
      <c r="D15" s="49" t="s">
        <v>69</v>
      </c>
      <c r="E15" s="51"/>
      <c r="F15" s="51"/>
      <c r="G15" s="51"/>
      <c r="H15" s="52">
        <v>56</v>
      </c>
      <c r="I15" s="53" t="s">
        <v>12</v>
      </c>
      <c r="J15" s="139"/>
      <c r="K15" s="54">
        <f>H15*J15</f>
        <v>0</v>
      </c>
    </row>
    <row r="16" spans="1:11">
      <c r="A16" s="58" t="s">
        <v>10</v>
      </c>
      <c r="B16" s="49">
        <v>2</v>
      </c>
      <c r="D16" s="49" t="s">
        <v>70</v>
      </c>
      <c r="E16" s="51"/>
      <c r="F16" s="51"/>
      <c r="G16" s="56"/>
      <c r="H16" s="52">
        <v>56</v>
      </c>
      <c r="I16" s="53" t="s">
        <v>12</v>
      </c>
      <c r="J16" s="139"/>
      <c r="K16" s="54">
        <f>H16*J16</f>
        <v>0</v>
      </c>
    </row>
    <row r="17" spans="1:11">
      <c r="A17" s="58" t="s">
        <v>10</v>
      </c>
      <c r="B17" s="49">
        <v>3</v>
      </c>
      <c r="D17" s="49" t="s">
        <v>71</v>
      </c>
      <c r="E17" s="51"/>
      <c r="F17" s="51"/>
      <c r="G17" s="56"/>
      <c r="H17" s="52">
        <v>40</v>
      </c>
      <c r="I17" s="53" t="s">
        <v>12</v>
      </c>
      <c r="J17" s="139"/>
      <c r="K17" s="54">
        <f>H17*J17</f>
        <v>0</v>
      </c>
    </row>
    <row r="18" spans="1:11">
      <c r="A18" s="58" t="s">
        <v>10</v>
      </c>
      <c r="B18" s="49">
        <v>4</v>
      </c>
      <c r="D18" s="49" t="s">
        <v>72</v>
      </c>
      <c r="E18" s="51"/>
      <c r="F18" s="51"/>
      <c r="G18" s="51"/>
      <c r="H18" s="52">
        <v>24</v>
      </c>
      <c r="I18" s="53" t="s">
        <v>12</v>
      </c>
      <c r="J18" s="140"/>
      <c r="K18" s="54">
        <f>H18*J18</f>
        <v>0</v>
      </c>
    </row>
    <row r="19" spans="1:11">
      <c r="A19" s="58" t="s">
        <v>10</v>
      </c>
      <c r="B19" s="49">
        <v>5</v>
      </c>
      <c r="D19" s="49" t="s">
        <v>15</v>
      </c>
      <c r="E19" s="51"/>
      <c r="F19" s="51"/>
      <c r="G19" s="51"/>
      <c r="H19" s="52">
        <v>56</v>
      </c>
      <c r="I19" s="53" t="s">
        <v>12</v>
      </c>
      <c r="J19" s="140"/>
      <c r="K19" s="54">
        <f>H19*J19</f>
        <v>0</v>
      </c>
    </row>
    <row r="20" spans="1:11" ht="13.5" thickBot="1">
      <c r="A20" s="58"/>
      <c r="D20" s="60" t="s">
        <v>11</v>
      </c>
      <c r="E20" s="61" t="s">
        <v>9</v>
      </c>
      <c r="F20" s="62">
        <f>SUM(K15:K19)</f>
        <v>0</v>
      </c>
      <c r="G20" s="63" t="s">
        <v>6</v>
      </c>
      <c r="H20" s="64"/>
      <c r="I20" s="65"/>
      <c r="J20" s="66"/>
      <c r="K20" s="67"/>
    </row>
    <row r="21" spans="1:11" ht="14.25" thickTop="1" thickBot="1">
      <c r="A21" s="68"/>
      <c r="B21" s="76"/>
      <c r="C21" s="76"/>
      <c r="D21" s="87"/>
      <c r="E21" s="88"/>
      <c r="F21" s="89"/>
      <c r="G21" s="89"/>
      <c r="H21" s="90"/>
      <c r="I21" s="91"/>
      <c r="J21" s="92"/>
      <c r="K21" s="78"/>
    </row>
    <row r="22" spans="1:11">
      <c r="A22" s="79" t="s">
        <v>18</v>
      </c>
      <c r="B22" s="80"/>
      <c r="C22" s="93" t="s">
        <v>75</v>
      </c>
      <c r="D22" s="29"/>
      <c r="E22" s="94"/>
      <c r="F22" s="94"/>
      <c r="G22" s="95"/>
      <c r="H22" s="28"/>
      <c r="I22" s="24"/>
      <c r="J22" s="84"/>
      <c r="K22" s="85"/>
    </row>
    <row r="23" spans="1:11">
      <c r="A23" s="58" t="s">
        <v>18</v>
      </c>
      <c r="B23" s="49">
        <v>1</v>
      </c>
      <c r="D23" s="49" t="s">
        <v>69</v>
      </c>
      <c r="E23" s="51"/>
      <c r="F23" s="51"/>
      <c r="G23" s="51"/>
      <c r="H23" s="52">
        <v>35</v>
      </c>
      <c r="I23" s="53" t="s">
        <v>12</v>
      </c>
      <c r="J23" s="139"/>
      <c r="K23" s="54">
        <f>H23*J23</f>
        <v>0</v>
      </c>
    </row>
    <row r="24" spans="1:11">
      <c r="A24" s="58" t="s">
        <v>18</v>
      </c>
      <c r="B24" s="49">
        <v>2</v>
      </c>
      <c r="D24" s="49" t="s">
        <v>70</v>
      </c>
      <c r="E24" s="51"/>
      <c r="F24" s="51"/>
      <c r="G24" s="56"/>
      <c r="H24" s="52">
        <v>35</v>
      </c>
      <c r="I24" s="53" t="s">
        <v>12</v>
      </c>
      <c r="J24" s="139"/>
      <c r="K24" s="54">
        <f>H24*J24</f>
        <v>0</v>
      </c>
    </row>
    <row r="25" spans="1:11">
      <c r="A25" s="58" t="s">
        <v>18</v>
      </c>
      <c r="B25" s="49">
        <v>3</v>
      </c>
      <c r="D25" s="49" t="s">
        <v>71</v>
      </c>
      <c r="E25" s="51"/>
      <c r="F25" s="51"/>
      <c r="G25" s="56"/>
      <c r="H25" s="52">
        <v>25</v>
      </c>
      <c r="I25" s="53" t="s">
        <v>12</v>
      </c>
      <c r="J25" s="139"/>
      <c r="K25" s="54">
        <f>H25*J25</f>
        <v>0</v>
      </c>
    </row>
    <row r="26" spans="1:11">
      <c r="A26" s="58" t="s">
        <v>18</v>
      </c>
      <c r="B26" s="49">
        <v>4</v>
      </c>
      <c r="D26" s="49" t="s">
        <v>72</v>
      </c>
      <c r="E26" s="51"/>
      <c r="F26" s="51"/>
      <c r="G26" s="51"/>
      <c r="H26" s="52">
        <v>15</v>
      </c>
      <c r="I26" s="53" t="s">
        <v>12</v>
      </c>
      <c r="J26" s="140"/>
      <c r="K26" s="54">
        <f>H26*J26</f>
        <v>0</v>
      </c>
    </row>
    <row r="27" spans="1:11">
      <c r="A27" s="58" t="s">
        <v>18</v>
      </c>
      <c r="B27" s="49">
        <v>5</v>
      </c>
      <c r="D27" s="49" t="s">
        <v>15</v>
      </c>
      <c r="E27" s="51"/>
      <c r="F27" s="51"/>
      <c r="G27" s="51"/>
      <c r="H27" s="52">
        <v>35</v>
      </c>
      <c r="I27" s="53" t="s">
        <v>12</v>
      </c>
      <c r="J27" s="140"/>
      <c r="K27" s="54">
        <f>H27*J27</f>
        <v>0</v>
      </c>
    </row>
    <row r="28" spans="1:11" ht="13.5" thickBot="1">
      <c r="A28" s="58"/>
      <c r="D28" s="60" t="s">
        <v>23</v>
      </c>
      <c r="E28" s="61" t="s">
        <v>9</v>
      </c>
      <c r="F28" s="62">
        <f>SUM(K23:K27)</f>
        <v>0</v>
      </c>
      <c r="G28" s="63" t="s">
        <v>6</v>
      </c>
      <c r="H28" s="64"/>
      <c r="I28" s="65"/>
      <c r="J28" s="66"/>
      <c r="K28" s="67"/>
    </row>
    <row r="29" spans="1:11" ht="14.25" thickTop="1" thickBot="1">
      <c r="A29" s="68"/>
      <c r="B29" s="76"/>
      <c r="C29" s="76"/>
      <c r="D29" s="71"/>
      <c r="E29" s="72"/>
      <c r="F29" s="73"/>
      <c r="G29" s="74"/>
      <c r="H29" s="75"/>
      <c r="I29" s="76"/>
      <c r="J29" s="77"/>
      <c r="K29" s="78"/>
    </row>
    <row r="30" spans="1:11">
      <c r="A30" s="79" t="s">
        <v>19</v>
      </c>
      <c r="B30" s="80"/>
      <c r="C30" s="93" t="s">
        <v>76</v>
      </c>
      <c r="D30" s="29"/>
      <c r="E30" s="94"/>
      <c r="F30" s="94"/>
      <c r="G30" s="95"/>
      <c r="H30" s="28"/>
      <c r="I30" s="24"/>
      <c r="J30" s="84"/>
      <c r="K30" s="85"/>
    </row>
    <row r="31" spans="1:11">
      <c r="A31" s="58" t="s">
        <v>19</v>
      </c>
      <c r="B31" s="49">
        <v>1</v>
      </c>
      <c r="D31" s="49" t="s">
        <v>69</v>
      </c>
      <c r="E31" s="51"/>
      <c r="F31" s="51"/>
      <c r="G31" s="51"/>
      <c r="H31" s="52">
        <v>34</v>
      </c>
      <c r="I31" s="53" t="s">
        <v>12</v>
      </c>
      <c r="J31" s="139"/>
      <c r="K31" s="54">
        <f>H31*J31</f>
        <v>0</v>
      </c>
    </row>
    <row r="32" spans="1:11">
      <c r="A32" s="58" t="s">
        <v>19</v>
      </c>
      <c r="B32" s="49">
        <v>2</v>
      </c>
      <c r="D32" s="49" t="s">
        <v>70</v>
      </c>
      <c r="E32" s="51"/>
      <c r="F32" s="51"/>
      <c r="G32" s="56"/>
      <c r="H32" s="52">
        <v>34</v>
      </c>
      <c r="I32" s="53" t="s">
        <v>12</v>
      </c>
      <c r="J32" s="139"/>
      <c r="K32" s="54">
        <f>H32*J32</f>
        <v>0</v>
      </c>
    </row>
    <row r="33" spans="1:11">
      <c r="A33" s="58" t="s">
        <v>19</v>
      </c>
      <c r="B33" s="49">
        <v>3</v>
      </c>
      <c r="D33" s="49" t="s">
        <v>71</v>
      </c>
      <c r="E33" s="51"/>
      <c r="F33" s="51"/>
      <c r="G33" s="56"/>
      <c r="H33" s="52">
        <v>24</v>
      </c>
      <c r="I33" s="53" t="s">
        <v>12</v>
      </c>
      <c r="J33" s="139"/>
      <c r="K33" s="54">
        <f>H33*J33</f>
        <v>0</v>
      </c>
    </row>
    <row r="34" spans="1:11">
      <c r="A34" s="58" t="s">
        <v>19</v>
      </c>
      <c r="B34" s="49">
        <v>4</v>
      </c>
      <c r="D34" s="49" t="s">
        <v>72</v>
      </c>
      <c r="E34" s="51"/>
      <c r="F34" s="51"/>
      <c r="G34" s="51"/>
      <c r="H34" s="52">
        <v>15</v>
      </c>
      <c r="I34" s="53" t="s">
        <v>12</v>
      </c>
      <c r="J34" s="140"/>
      <c r="K34" s="54">
        <f>H34*J34</f>
        <v>0</v>
      </c>
    </row>
    <row r="35" spans="1:11">
      <c r="A35" s="58" t="s">
        <v>19</v>
      </c>
      <c r="B35" s="49">
        <v>5</v>
      </c>
      <c r="D35" s="49" t="s">
        <v>15</v>
      </c>
      <c r="E35" s="51"/>
      <c r="F35" s="51"/>
      <c r="G35" s="51"/>
      <c r="H35" s="52">
        <v>34</v>
      </c>
      <c r="I35" s="53" t="s">
        <v>12</v>
      </c>
      <c r="J35" s="140"/>
      <c r="K35" s="54">
        <f>H35*J35</f>
        <v>0</v>
      </c>
    </row>
    <row r="36" spans="1:11" ht="13.5" thickBot="1">
      <c r="A36" s="58"/>
      <c r="D36" s="60" t="s">
        <v>24</v>
      </c>
      <c r="E36" s="61" t="s">
        <v>9</v>
      </c>
      <c r="F36" s="62">
        <f>SUM(K31:K35)</f>
        <v>0</v>
      </c>
      <c r="G36" s="63" t="s">
        <v>6</v>
      </c>
      <c r="H36" s="64"/>
      <c r="I36" s="65"/>
      <c r="J36" s="66"/>
      <c r="K36" s="67"/>
    </row>
    <row r="37" spans="1:11" ht="13.5" thickTop="1">
      <c r="A37" s="58"/>
      <c r="D37" s="96"/>
      <c r="E37" s="97"/>
      <c r="F37" s="98"/>
      <c r="G37" s="99"/>
      <c r="H37" s="64"/>
      <c r="I37" s="65"/>
      <c r="J37" s="66"/>
      <c r="K37" s="67"/>
    </row>
    <row r="38" spans="1:11" ht="13.5" thickBot="1">
      <c r="A38" s="58"/>
      <c r="D38" s="49"/>
      <c r="E38" s="100"/>
      <c r="F38" s="51"/>
      <c r="G38" s="51"/>
      <c r="H38" s="90"/>
      <c r="I38" s="91"/>
      <c r="J38" s="92"/>
      <c r="K38" s="78"/>
    </row>
    <row r="39" spans="1:11">
      <c r="A39" s="101" t="s">
        <v>20</v>
      </c>
      <c r="C39" s="102" t="s">
        <v>77</v>
      </c>
      <c r="E39" s="104"/>
      <c r="F39" s="104"/>
      <c r="G39" s="105"/>
      <c r="H39" s="28"/>
      <c r="I39" s="24"/>
      <c r="J39" s="84"/>
      <c r="K39" s="85"/>
    </row>
    <row r="40" spans="1:11">
      <c r="A40" s="58" t="s">
        <v>20</v>
      </c>
      <c r="B40" s="49">
        <v>1</v>
      </c>
      <c r="D40" s="49" t="s">
        <v>69</v>
      </c>
      <c r="E40" s="51"/>
      <c r="F40" s="51"/>
      <c r="G40" s="51"/>
      <c r="H40" s="52">
        <v>3</v>
      </c>
      <c r="I40" s="53" t="s">
        <v>12</v>
      </c>
      <c r="J40" s="139"/>
      <c r="K40" s="54">
        <f>H40*J40</f>
        <v>0</v>
      </c>
    </row>
    <row r="41" spans="1:11">
      <c r="A41" s="58" t="s">
        <v>20</v>
      </c>
      <c r="B41" s="49">
        <v>2</v>
      </c>
      <c r="D41" s="49" t="s">
        <v>70</v>
      </c>
      <c r="E41" s="51"/>
      <c r="F41" s="51"/>
      <c r="G41" s="56"/>
      <c r="H41" s="52">
        <v>3</v>
      </c>
      <c r="I41" s="53" t="s">
        <v>12</v>
      </c>
      <c r="J41" s="139"/>
      <c r="K41" s="54">
        <f>H41*J41</f>
        <v>0</v>
      </c>
    </row>
    <row r="42" spans="1:11">
      <c r="A42" s="58" t="s">
        <v>20</v>
      </c>
      <c r="B42" s="49">
        <v>3</v>
      </c>
      <c r="D42" s="49" t="s">
        <v>71</v>
      </c>
      <c r="E42" s="51"/>
      <c r="F42" s="51"/>
      <c r="G42" s="56"/>
      <c r="H42" s="52">
        <v>2</v>
      </c>
      <c r="I42" s="53" t="s">
        <v>12</v>
      </c>
      <c r="J42" s="139"/>
      <c r="K42" s="54">
        <f>H42*J42</f>
        <v>0</v>
      </c>
    </row>
    <row r="43" spans="1:11">
      <c r="A43" s="58" t="s">
        <v>20</v>
      </c>
      <c r="B43" s="49">
        <v>4</v>
      </c>
      <c r="D43" s="49" t="s">
        <v>72</v>
      </c>
      <c r="E43" s="51"/>
      <c r="F43" s="51"/>
      <c r="G43" s="51"/>
      <c r="H43" s="52">
        <v>1</v>
      </c>
      <c r="I43" s="53" t="s">
        <v>12</v>
      </c>
      <c r="J43" s="140"/>
      <c r="K43" s="54">
        <f>H43*J43</f>
        <v>0</v>
      </c>
    </row>
    <row r="44" spans="1:11">
      <c r="A44" s="58" t="s">
        <v>20</v>
      </c>
      <c r="B44" s="49">
        <v>5</v>
      </c>
      <c r="D44" s="49" t="s">
        <v>15</v>
      </c>
      <c r="E44" s="51"/>
      <c r="F44" s="51"/>
      <c r="G44" s="51"/>
      <c r="H44" s="52">
        <v>3</v>
      </c>
      <c r="I44" s="53" t="s">
        <v>12</v>
      </c>
      <c r="J44" s="140"/>
      <c r="K44" s="54">
        <f>H44*J44</f>
        <v>0</v>
      </c>
    </row>
    <row r="45" spans="1:11" ht="13.5" thickBot="1">
      <c r="A45" s="58"/>
      <c r="D45" s="60" t="s">
        <v>25</v>
      </c>
      <c r="E45" s="61" t="s">
        <v>9</v>
      </c>
      <c r="F45" s="62">
        <f>SUM(K40:K44)</f>
        <v>0</v>
      </c>
      <c r="G45" s="63" t="s">
        <v>6</v>
      </c>
      <c r="H45" s="64"/>
      <c r="I45" s="65"/>
      <c r="J45" s="66"/>
      <c r="K45" s="67"/>
    </row>
    <row r="46" spans="1:11" ht="14.25" thickTop="1" thickBot="1">
      <c r="A46" s="68"/>
      <c r="B46" s="76"/>
      <c r="C46" s="76"/>
      <c r="D46" s="87"/>
      <c r="E46" s="88"/>
      <c r="F46" s="89"/>
      <c r="G46" s="89"/>
      <c r="H46" s="90"/>
      <c r="I46" s="91"/>
      <c r="J46" s="92"/>
      <c r="K46" s="78"/>
    </row>
    <row r="47" spans="1:11">
      <c r="A47" s="79" t="s">
        <v>21</v>
      </c>
      <c r="B47" s="80"/>
      <c r="C47" s="93" t="s">
        <v>106</v>
      </c>
      <c r="D47" s="29"/>
      <c r="E47" s="94"/>
      <c r="F47" s="94"/>
      <c r="G47" s="94"/>
      <c r="H47" s="106"/>
      <c r="I47" s="24"/>
      <c r="J47" s="84"/>
      <c r="K47" s="85"/>
    </row>
    <row r="48" spans="1:11">
      <c r="A48" s="58" t="s">
        <v>21</v>
      </c>
      <c r="B48" s="49">
        <v>1</v>
      </c>
      <c r="D48" s="49" t="s">
        <v>69</v>
      </c>
      <c r="E48" s="51"/>
      <c r="F48" s="51"/>
      <c r="G48" s="51"/>
      <c r="H48" s="52">
        <v>7</v>
      </c>
      <c r="I48" s="107" t="s">
        <v>12</v>
      </c>
      <c r="J48" s="139"/>
      <c r="K48" s="54">
        <f>H48*J48</f>
        <v>0</v>
      </c>
    </row>
    <row r="49" spans="1:11">
      <c r="A49" s="58" t="s">
        <v>21</v>
      </c>
      <c r="B49" s="49">
        <v>2</v>
      </c>
      <c r="D49" s="49" t="s">
        <v>70</v>
      </c>
      <c r="E49" s="51"/>
      <c r="F49" s="51"/>
      <c r="G49" s="56"/>
      <c r="H49" s="52">
        <v>7</v>
      </c>
      <c r="I49" s="107" t="s">
        <v>12</v>
      </c>
      <c r="J49" s="139"/>
      <c r="K49" s="54">
        <f>H49*J49</f>
        <v>0</v>
      </c>
    </row>
    <row r="50" spans="1:11">
      <c r="A50" s="58" t="s">
        <v>21</v>
      </c>
      <c r="B50" s="49">
        <v>3</v>
      </c>
      <c r="D50" s="49" t="s">
        <v>71</v>
      </c>
      <c r="E50" s="51"/>
      <c r="F50" s="51"/>
      <c r="G50" s="56"/>
      <c r="H50" s="52">
        <v>5</v>
      </c>
      <c r="I50" s="107" t="s">
        <v>12</v>
      </c>
      <c r="J50" s="139"/>
      <c r="K50" s="54">
        <f>H50*J50</f>
        <v>0</v>
      </c>
    </row>
    <row r="51" spans="1:11">
      <c r="A51" s="58" t="s">
        <v>21</v>
      </c>
      <c r="B51" s="49">
        <v>4</v>
      </c>
      <c r="D51" s="49" t="s">
        <v>72</v>
      </c>
      <c r="E51" s="51"/>
      <c r="F51" s="51"/>
      <c r="G51" s="51"/>
      <c r="H51" s="52">
        <v>2</v>
      </c>
      <c r="I51" s="107" t="s">
        <v>12</v>
      </c>
      <c r="J51" s="140"/>
      <c r="K51" s="54">
        <f>H51*J51</f>
        <v>0</v>
      </c>
    </row>
    <row r="52" spans="1:11">
      <c r="A52" s="58" t="s">
        <v>21</v>
      </c>
      <c r="B52" s="49">
        <v>5</v>
      </c>
      <c r="D52" s="49" t="s">
        <v>15</v>
      </c>
      <c r="E52" s="51"/>
      <c r="F52" s="51"/>
      <c r="G52" s="51"/>
      <c r="H52" s="52">
        <v>7</v>
      </c>
      <c r="I52" s="107" t="s">
        <v>12</v>
      </c>
      <c r="J52" s="140"/>
      <c r="K52" s="54">
        <f>H52*J52</f>
        <v>0</v>
      </c>
    </row>
    <row r="53" spans="1:11" ht="13.5" thickBot="1">
      <c r="A53" s="58"/>
      <c r="D53" s="60" t="s">
        <v>26</v>
      </c>
      <c r="E53" s="61" t="s">
        <v>9</v>
      </c>
      <c r="F53" s="62">
        <f>SUM(K48:K52)</f>
        <v>0</v>
      </c>
      <c r="G53" s="63" t="s">
        <v>6</v>
      </c>
      <c r="H53" s="108"/>
      <c r="J53" s="66"/>
      <c r="K53" s="67"/>
    </row>
    <row r="54" spans="1:11" ht="14.25" thickTop="1" thickBot="1">
      <c r="A54" s="68"/>
      <c r="B54" s="76"/>
      <c r="C54" s="76"/>
      <c r="D54" s="87"/>
      <c r="E54" s="88"/>
      <c r="F54" s="89"/>
      <c r="G54" s="89"/>
      <c r="H54" s="109"/>
      <c r="I54" s="110"/>
      <c r="J54" s="92"/>
      <c r="K54" s="78"/>
    </row>
    <row r="55" spans="1:11">
      <c r="A55" s="79" t="s">
        <v>22</v>
      </c>
      <c r="B55" s="80"/>
      <c r="C55" s="93" t="s">
        <v>78</v>
      </c>
      <c r="D55" s="29"/>
      <c r="E55" s="94"/>
      <c r="F55" s="94"/>
      <c r="G55" s="94"/>
      <c r="H55" s="106"/>
      <c r="I55" s="24"/>
      <c r="J55" s="84"/>
      <c r="K55" s="85"/>
    </row>
    <row r="56" spans="1:11">
      <c r="A56" s="58" t="s">
        <v>22</v>
      </c>
      <c r="B56" s="49">
        <v>1</v>
      </c>
      <c r="D56" s="49" t="s">
        <v>69</v>
      </c>
      <c r="E56" s="51"/>
      <c r="F56" s="51"/>
      <c r="G56" s="51"/>
      <c r="H56" s="52">
        <v>5</v>
      </c>
      <c r="I56" s="107" t="s">
        <v>12</v>
      </c>
      <c r="J56" s="139"/>
      <c r="K56" s="54">
        <f>H56*J56</f>
        <v>0</v>
      </c>
    </row>
    <row r="57" spans="1:11">
      <c r="A57" s="58" t="s">
        <v>22</v>
      </c>
      <c r="B57" s="49">
        <v>2</v>
      </c>
      <c r="D57" s="49" t="s">
        <v>70</v>
      </c>
      <c r="E57" s="51"/>
      <c r="F57" s="51"/>
      <c r="G57" s="56"/>
      <c r="H57" s="52">
        <v>5</v>
      </c>
      <c r="I57" s="107" t="s">
        <v>12</v>
      </c>
      <c r="J57" s="139"/>
      <c r="K57" s="54">
        <f>H57*J57</f>
        <v>0</v>
      </c>
    </row>
    <row r="58" spans="1:11">
      <c r="A58" s="58" t="s">
        <v>22</v>
      </c>
      <c r="B58" s="49">
        <v>3</v>
      </c>
      <c r="D58" s="49" t="s">
        <v>71</v>
      </c>
      <c r="E58" s="51"/>
      <c r="F58" s="51"/>
      <c r="G58" s="56"/>
      <c r="H58" s="52">
        <v>3</v>
      </c>
      <c r="I58" s="107" t="s">
        <v>12</v>
      </c>
      <c r="J58" s="139"/>
      <c r="K58" s="54">
        <f>H58*J58</f>
        <v>0</v>
      </c>
    </row>
    <row r="59" spans="1:11">
      <c r="A59" s="58" t="s">
        <v>22</v>
      </c>
      <c r="B59" s="49">
        <v>4</v>
      </c>
      <c r="D59" s="49" t="s">
        <v>72</v>
      </c>
      <c r="E59" s="51"/>
      <c r="F59" s="51"/>
      <c r="G59" s="51"/>
      <c r="H59" s="52">
        <v>2</v>
      </c>
      <c r="I59" s="107" t="s">
        <v>12</v>
      </c>
      <c r="J59" s="140"/>
      <c r="K59" s="54">
        <f>H59*J59</f>
        <v>0</v>
      </c>
    </row>
    <row r="60" spans="1:11">
      <c r="A60" s="58" t="s">
        <v>22</v>
      </c>
      <c r="B60" s="49">
        <v>5</v>
      </c>
      <c r="D60" s="49" t="s">
        <v>15</v>
      </c>
      <c r="E60" s="51"/>
      <c r="F60" s="51"/>
      <c r="G60" s="51"/>
      <c r="H60" s="52">
        <v>5</v>
      </c>
      <c r="I60" s="107" t="s">
        <v>12</v>
      </c>
      <c r="J60" s="140"/>
      <c r="K60" s="54">
        <f>H60*J60</f>
        <v>0</v>
      </c>
    </row>
    <row r="61" spans="1:11" ht="13.5" thickBot="1">
      <c r="A61" s="58"/>
      <c r="D61" s="60" t="s">
        <v>27</v>
      </c>
      <c r="E61" s="61" t="s">
        <v>9</v>
      </c>
      <c r="F61" s="62">
        <f>SUM(K56:K60)</f>
        <v>0</v>
      </c>
      <c r="G61" s="63" t="s">
        <v>6</v>
      </c>
      <c r="H61" s="108"/>
      <c r="J61" s="66"/>
      <c r="K61" s="67"/>
    </row>
    <row r="62" spans="1:11" ht="14.25" thickTop="1" thickBot="1">
      <c r="A62" s="68"/>
      <c r="B62" s="76"/>
      <c r="C62" s="76"/>
      <c r="D62" s="87"/>
      <c r="E62" s="88"/>
      <c r="F62" s="89"/>
      <c r="G62" s="89"/>
      <c r="H62" s="109"/>
      <c r="I62" s="110"/>
      <c r="J62" s="92"/>
      <c r="K62" s="78"/>
    </row>
    <row r="63" spans="1:11">
      <c r="A63" s="79" t="s">
        <v>28</v>
      </c>
      <c r="B63" s="80"/>
      <c r="C63" s="93" t="s">
        <v>79</v>
      </c>
      <c r="D63" s="29"/>
      <c r="E63" s="94"/>
      <c r="F63" s="94"/>
      <c r="G63" s="95"/>
      <c r="H63" s="28"/>
      <c r="I63" s="24"/>
      <c r="J63" s="84"/>
      <c r="K63" s="85"/>
    </row>
    <row r="64" spans="1:11">
      <c r="A64" s="58" t="s">
        <v>28</v>
      </c>
      <c r="B64" s="49">
        <v>1</v>
      </c>
      <c r="D64" s="49" t="s">
        <v>69</v>
      </c>
      <c r="E64" s="51"/>
      <c r="F64" s="51"/>
      <c r="G64" s="51"/>
      <c r="H64" s="111">
        <v>12</v>
      </c>
      <c r="I64" s="53" t="s">
        <v>12</v>
      </c>
      <c r="J64" s="139"/>
      <c r="K64" s="54">
        <f>H64*J64</f>
        <v>0</v>
      </c>
    </row>
    <row r="65" spans="1:11">
      <c r="A65" s="58" t="s">
        <v>28</v>
      </c>
      <c r="B65" s="49">
        <v>2</v>
      </c>
      <c r="D65" s="49" t="s">
        <v>70</v>
      </c>
      <c r="E65" s="51"/>
      <c r="F65" s="51"/>
      <c r="G65" s="56"/>
      <c r="H65" s="111">
        <v>12</v>
      </c>
      <c r="I65" s="53" t="s">
        <v>12</v>
      </c>
      <c r="J65" s="139"/>
      <c r="K65" s="54">
        <f>H65*J65</f>
        <v>0</v>
      </c>
    </row>
    <row r="66" spans="1:11">
      <c r="A66" s="58" t="s">
        <v>28</v>
      </c>
      <c r="B66" s="49">
        <v>3</v>
      </c>
      <c r="D66" s="49" t="s">
        <v>71</v>
      </c>
      <c r="E66" s="51"/>
      <c r="F66" s="51"/>
      <c r="G66" s="56"/>
      <c r="H66" s="111">
        <v>9</v>
      </c>
      <c r="I66" s="53" t="s">
        <v>12</v>
      </c>
      <c r="J66" s="139"/>
      <c r="K66" s="54">
        <f>H66*J66</f>
        <v>0</v>
      </c>
    </row>
    <row r="67" spans="1:11">
      <c r="A67" s="58" t="s">
        <v>28</v>
      </c>
      <c r="B67" s="49">
        <v>4</v>
      </c>
      <c r="D67" s="49" t="s">
        <v>72</v>
      </c>
      <c r="E67" s="51"/>
      <c r="F67" s="51"/>
      <c r="G67" s="51"/>
      <c r="H67" s="111">
        <v>5</v>
      </c>
      <c r="I67" s="53" t="s">
        <v>12</v>
      </c>
      <c r="J67" s="140"/>
      <c r="K67" s="54">
        <f>H67*J67</f>
        <v>0</v>
      </c>
    </row>
    <row r="68" spans="1:11">
      <c r="A68" s="58" t="s">
        <v>28</v>
      </c>
      <c r="B68" s="49">
        <v>5</v>
      </c>
      <c r="D68" s="49" t="s">
        <v>15</v>
      </c>
      <c r="E68" s="51"/>
      <c r="F68" s="51"/>
      <c r="G68" s="51"/>
      <c r="H68" s="111">
        <v>12</v>
      </c>
      <c r="I68" s="53" t="s">
        <v>12</v>
      </c>
      <c r="J68" s="140"/>
      <c r="K68" s="54">
        <f>H68*J68</f>
        <v>0</v>
      </c>
    </row>
    <row r="69" spans="1:11" ht="13.5" thickBot="1">
      <c r="A69" s="58"/>
      <c r="D69" s="60" t="s">
        <v>66</v>
      </c>
      <c r="E69" s="61" t="s">
        <v>9</v>
      </c>
      <c r="F69" s="62">
        <f>SUM(K64:K68)</f>
        <v>0</v>
      </c>
      <c r="G69" s="63" t="s">
        <v>6</v>
      </c>
      <c r="H69" s="64"/>
      <c r="I69" s="65"/>
      <c r="J69" s="66"/>
      <c r="K69" s="67"/>
    </row>
    <row r="70" spans="1:11" ht="14.25" thickTop="1" thickBot="1">
      <c r="A70" s="68"/>
      <c r="B70" s="76"/>
      <c r="C70" s="76"/>
      <c r="D70" s="87"/>
      <c r="E70" s="88"/>
      <c r="F70" s="89"/>
      <c r="G70" s="89"/>
      <c r="H70" s="90"/>
      <c r="I70" s="91"/>
      <c r="J70" s="92"/>
      <c r="K70" s="78"/>
    </row>
    <row r="71" spans="1:11">
      <c r="A71" s="79" t="s">
        <v>43</v>
      </c>
      <c r="B71" s="80"/>
      <c r="C71" s="93" t="s">
        <v>80</v>
      </c>
      <c r="D71" s="29"/>
      <c r="E71" s="94"/>
      <c r="F71" s="94"/>
      <c r="G71" s="95"/>
      <c r="H71" s="28"/>
      <c r="I71" s="24"/>
      <c r="J71" s="84"/>
      <c r="K71" s="85"/>
    </row>
    <row r="72" spans="1:11">
      <c r="A72" s="58" t="s">
        <v>43</v>
      </c>
      <c r="B72" s="49">
        <v>1</v>
      </c>
      <c r="D72" s="49" t="s">
        <v>69</v>
      </c>
      <c r="E72" s="51"/>
      <c r="F72" s="51"/>
      <c r="G72" s="51"/>
      <c r="H72" s="111">
        <v>1</v>
      </c>
      <c r="I72" s="53" t="s">
        <v>12</v>
      </c>
      <c r="J72" s="139"/>
      <c r="K72" s="54">
        <f>H72*J72</f>
        <v>0</v>
      </c>
    </row>
    <row r="73" spans="1:11">
      <c r="A73" s="58" t="s">
        <v>43</v>
      </c>
      <c r="B73" s="49">
        <v>2</v>
      </c>
      <c r="D73" s="49" t="s">
        <v>70</v>
      </c>
      <c r="E73" s="51"/>
      <c r="F73" s="51"/>
      <c r="G73" s="56"/>
      <c r="H73" s="111">
        <v>1</v>
      </c>
      <c r="I73" s="53" t="s">
        <v>12</v>
      </c>
      <c r="J73" s="139"/>
      <c r="K73" s="54">
        <f>H73*J73</f>
        <v>0</v>
      </c>
    </row>
    <row r="74" spans="1:11">
      <c r="A74" s="58" t="s">
        <v>43</v>
      </c>
      <c r="B74" s="49">
        <v>3</v>
      </c>
      <c r="D74" s="49" t="s">
        <v>71</v>
      </c>
      <c r="E74" s="51"/>
      <c r="F74" s="51"/>
      <c r="G74" s="56"/>
      <c r="H74" s="111">
        <v>1</v>
      </c>
      <c r="I74" s="53" t="s">
        <v>12</v>
      </c>
      <c r="J74" s="139"/>
      <c r="K74" s="54">
        <f>H74*J74</f>
        <v>0</v>
      </c>
    </row>
    <row r="75" spans="1:11">
      <c r="A75" s="58" t="s">
        <v>43</v>
      </c>
      <c r="B75" s="49">
        <v>5</v>
      </c>
      <c r="D75" s="49" t="s">
        <v>15</v>
      </c>
      <c r="E75" s="51"/>
      <c r="F75" s="51"/>
      <c r="G75" s="51"/>
      <c r="H75" s="111">
        <v>1</v>
      </c>
      <c r="I75" s="53" t="s">
        <v>12</v>
      </c>
      <c r="J75" s="140"/>
      <c r="K75" s="54">
        <f>H75*J75</f>
        <v>0</v>
      </c>
    </row>
    <row r="76" spans="1:11" ht="13.5" thickBot="1">
      <c r="A76" s="58"/>
      <c r="D76" s="60" t="s">
        <v>67</v>
      </c>
      <c r="E76" s="61" t="s">
        <v>9</v>
      </c>
      <c r="F76" s="62">
        <f>SUM(K72:K75)</f>
        <v>0</v>
      </c>
      <c r="G76" s="63" t="s">
        <v>6</v>
      </c>
      <c r="H76" s="64"/>
      <c r="I76" s="65"/>
      <c r="J76" s="66"/>
      <c r="K76" s="54"/>
    </row>
    <row r="77" spans="1:11" ht="14.25" thickTop="1" thickBot="1">
      <c r="A77" s="112" t="s">
        <v>44</v>
      </c>
      <c r="B77" s="76"/>
      <c r="C77" s="76"/>
      <c r="D77" s="87"/>
      <c r="E77" s="88"/>
      <c r="F77" s="89"/>
      <c r="G77" s="89"/>
      <c r="H77" s="90"/>
      <c r="I77" s="91"/>
      <c r="J77" s="92"/>
      <c r="K77" s="78"/>
    </row>
    <row r="78" spans="1:11">
      <c r="A78" s="113" t="s">
        <v>44</v>
      </c>
      <c r="B78" s="114">
        <v>1</v>
      </c>
      <c r="C78" s="80"/>
      <c r="D78" s="93" t="s">
        <v>81</v>
      </c>
      <c r="E78" s="94"/>
      <c r="F78" s="94"/>
      <c r="G78" s="95"/>
      <c r="H78" s="28"/>
      <c r="I78" s="24"/>
      <c r="J78" s="84"/>
      <c r="K78" s="85"/>
    </row>
    <row r="79" spans="1:11">
      <c r="A79" s="58" t="s">
        <v>44</v>
      </c>
      <c r="B79" s="49">
        <v>3</v>
      </c>
      <c r="D79" s="103" t="s">
        <v>93</v>
      </c>
      <c r="E79" s="51"/>
      <c r="F79" s="51"/>
      <c r="G79" s="51"/>
      <c r="H79" s="52">
        <v>15</v>
      </c>
      <c r="I79" s="53" t="s">
        <v>12</v>
      </c>
      <c r="J79" s="139"/>
      <c r="K79" s="54">
        <f>H79*J79</f>
        <v>0</v>
      </c>
    </row>
    <row r="80" spans="1:11">
      <c r="A80" s="58" t="s">
        <v>44</v>
      </c>
      <c r="B80" s="49">
        <v>4</v>
      </c>
      <c r="D80" s="49" t="s">
        <v>16</v>
      </c>
      <c r="E80" s="51"/>
      <c r="F80" s="51"/>
      <c r="G80" s="56"/>
      <c r="H80" s="52">
        <v>22</v>
      </c>
      <c r="I80" s="53" t="s">
        <v>12</v>
      </c>
      <c r="J80" s="139"/>
      <c r="K80" s="54">
        <f>H80*J80</f>
        <v>0</v>
      </c>
    </row>
    <row r="81" spans="1:11">
      <c r="A81" s="58" t="s">
        <v>44</v>
      </c>
      <c r="B81" s="49">
        <v>5</v>
      </c>
      <c r="D81" s="49" t="s">
        <v>73</v>
      </c>
      <c r="E81" s="51"/>
      <c r="F81" s="51"/>
      <c r="G81" s="51"/>
      <c r="H81" s="52">
        <v>1</v>
      </c>
      <c r="I81" s="53" t="s">
        <v>1</v>
      </c>
      <c r="J81" s="139"/>
      <c r="K81" s="54">
        <f>H81*J81</f>
        <v>0</v>
      </c>
    </row>
    <row r="82" spans="1:11">
      <c r="A82" s="58" t="s">
        <v>44</v>
      </c>
      <c r="B82" s="49">
        <v>6</v>
      </c>
      <c r="D82" s="49" t="s">
        <v>17</v>
      </c>
      <c r="E82" s="51"/>
      <c r="F82" s="51"/>
      <c r="G82" s="51"/>
      <c r="H82" s="115">
        <v>0.15</v>
      </c>
      <c r="I82" s="53" t="s">
        <v>1</v>
      </c>
      <c r="J82" s="139"/>
      <c r="K82" s="54">
        <f>H82*J82</f>
        <v>0</v>
      </c>
    </row>
    <row r="83" spans="1:11" ht="13.5" thickBot="1">
      <c r="A83" s="58"/>
      <c r="D83" s="60" t="s">
        <v>68</v>
      </c>
      <c r="E83" s="61" t="s">
        <v>9</v>
      </c>
      <c r="F83" s="62">
        <f>SUM(K79:K82)</f>
        <v>0</v>
      </c>
      <c r="G83" s="63" t="s">
        <v>6</v>
      </c>
      <c r="H83" s="64"/>
      <c r="I83" s="65"/>
      <c r="J83" s="66"/>
      <c r="K83" s="54"/>
    </row>
    <row r="84" spans="1:11" ht="14.25" thickTop="1" thickBot="1">
      <c r="A84" s="68"/>
      <c r="B84" s="76"/>
      <c r="C84" s="76"/>
      <c r="D84" s="87"/>
      <c r="E84" s="89"/>
      <c r="F84" s="89"/>
      <c r="G84" s="89"/>
      <c r="H84" s="90"/>
      <c r="I84" s="91"/>
      <c r="J84" s="116"/>
      <c r="K84" s="78"/>
    </row>
    <row r="85" spans="1:11">
      <c r="A85" s="117" t="s">
        <v>45</v>
      </c>
      <c r="B85" s="25"/>
      <c r="C85" s="118" t="s">
        <v>105</v>
      </c>
      <c r="D85" s="94"/>
      <c r="E85" s="94"/>
      <c r="F85" s="94"/>
      <c r="G85" s="95"/>
      <c r="H85" s="28"/>
      <c r="I85" s="24"/>
      <c r="J85" s="84"/>
      <c r="K85" s="85"/>
    </row>
    <row r="86" spans="1:11">
      <c r="A86" s="48" t="s">
        <v>45</v>
      </c>
      <c r="B86" s="49">
        <v>1</v>
      </c>
      <c r="C86" s="50"/>
      <c r="D86" s="49" t="s">
        <v>103</v>
      </c>
      <c r="E86" s="51"/>
      <c r="F86" s="51"/>
      <c r="G86" s="51"/>
      <c r="H86" s="52">
        <v>1</v>
      </c>
      <c r="I86" s="53" t="s">
        <v>104</v>
      </c>
      <c r="J86" s="139"/>
      <c r="K86" s="54">
        <f>H86*J86</f>
        <v>0</v>
      </c>
    </row>
    <row r="87" spans="1:11" ht="13.5" thickBot="1">
      <c r="A87" s="58"/>
      <c r="B87" s="59"/>
      <c r="C87" s="15"/>
      <c r="D87" s="60" t="s">
        <v>109</v>
      </c>
      <c r="E87" s="61" t="s">
        <v>9</v>
      </c>
      <c r="F87" s="62">
        <f>SUM(K86)</f>
        <v>0</v>
      </c>
      <c r="G87" s="63" t="s">
        <v>6</v>
      </c>
      <c r="H87" s="64"/>
      <c r="I87" s="65"/>
      <c r="J87" s="66"/>
      <c r="K87" s="54"/>
    </row>
    <row r="88" spans="1:11" ht="14.25" thickTop="1" thickBot="1">
      <c r="A88" s="48"/>
      <c r="B88" s="49"/>
      <c r="C88" s="50"/>
      <c r="D88" s="49"/>
      <c r="E88" s="51"/>
      <c r="F88" s="51"/>
      <c r="G88" s="51"/>
      <c r="H88" s="115"/>
      <c r="I88" s="53"/>
      <c r="J88" s="57"/>
      <c r="K88" s="54"/>
    </row>
    <row r="89" spans="1:11" ht="15" customHeight="1">
      <c r="A89" s="119"/>
      <c r="B89" s="114"/>
      <c r="C89" s="120"/>
      <c r="D89" s="121" t="s">
        <v>13</v>
      </c>
      <c r="E89" s="122"/>
      <c r="F89" s="122"/>
      <c r="G89" s="123"/>
      <c r="H89" s="124"/>
      <c r="I89" s="125"/>
      <c r="J89" s="126"/>
      <c r="K89" s="127">
        <f>F12+F20+F28+F36+F45+F53+F61+F69+F76+F83+F87</f>
        <v>0</v>
      </c>
    </row>
    <row r="90" spans="1:11" ht="15" customHeight="1">
      <c r="A90" s="48"/>
      <c r="B90" s="49"/>
      <c r="C90" s="50"/>
      <c r="D90" s="128" t="s">
        <v>41</v>
      </c>
      <c r="E90" s="51"/>
      <c r="F90" s="51"/>
      <c r="G90" s="51"/>
      <c r="H90" s="115"/>
      <c r="I90" s="129"/>
      <c r="J90" s="57"/>
      <c r="K90" s="130">
        <f>K89*1.21</f>
        <v>0</v>
      </c>
    </row>
    <row r="91" spans="1:11" ht="15" customHeight="1" thickBot="1">
      <c r="A91" s="58"/>
      <c r="B91" s="59"/>
      <c r="C91" s="15"/>
      <c r="D91" s="131" t="s">
        <v>14</v>
      </c>
      <c r="E91" s="61"/>
      <c r="F91" s="62"/>
      <c r="G91" s="63"/>
      <c r="H91" s="64"/>
      <c r="I91" s="132"/>
      <c r="J91" s="66"/>
      <c r="K91" s="130">
        <f>K89+K90</f>
        <v>0</v>
      </c>
    </row>
    <row r="92" spans="1:11" ht="14.25" thickTop="1" thickBot="1">
      <c r="A92" s="68"/>
      <c r="B92" s="76"/>
      <c r="C92" s="76"/>
      <c r="D92" s="133"/>
      <c r="E92" s="133"/>
      <c r="F92" s="133"/>
      <c r="G92" s="133"/>
      <c r="H92" s="134"/>
      <c r="I92" s="134"/>
      <c r="J92" s="135"/>
      <c r="K92" s="136"/>
    </row>
  </sheetData>
  <sheetProtection password="CC55" sheet="1"/>
  <mergeCells count="3">
    <mergeCell ref="I1:K1"/>
    <mergeCell ref="A1:F1"/>
    <mergeCell ref="A2:F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92" orientation="landscape" r:id="rId1"/>
  <rowBreaks count="1" manualBreakCount="1">
    <brk id="7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J27"/>
  <sheetViews>
    <sheetView tabSelected="1" view="pageBreakPreview" zoomScale="130" zoomScaleNormal="100" zoomScaleSheetLayoutView="130" workbookViewId="0">
      <selection activeCell="F7" sqref="F7"/>
    </sheetView>
  </sheetViews>
  <sheetFormatPr defaultRowHeight="12.75"/>
  <cols>
    <col min="1" max="1" width="9.33203125" style="141"/>
    <col min="2" max="2" width="4" style="141" customWidth="1"/>
    <col min="3" max="3" width="48.33203125" style="141" customWidth="1"/>
    <col min="4" max="4" width="17" style="141" customWidth="1"/>
    <col min="5" max="5" width="19.33203125" style="141" customWidth="1"/>
    <col min="6" max="6" width="20.1640625" style="141" customWidth="1"/>
    <col min="7" max="7" width="19.6640625" style="141" customWidth="1"/>
    <col min="8" max="16384" width="9.33203125" style="141"/>
  </cols>
  <sheetData>
    <row r="1" spans="1:10" ht="22.5" customHeight="1">
      <c r="C1" s="166" t="s">
        <v>99</v>
      </c>
      <c r="D1" s="166"/>
      <c r="E1" s="18"/>
      <c r="F1" s="166" t="s">
        <v>102</v>
      </c>
      <c r="G1" s="166"/>
      <c r="H1" s="18"/>
      <c r="I1" s="18"/>
      <c r="J1" s="18"/>
    </row>
    <row r="2" spans="1:10" ht="15" customHeight="1">
      <c r="C2" s="166" t="s">
        <v>101</v>
      </c>
      <c r="D2" s="166"/>
      <c r="E2" s="18"/>
      <c r="F2" s="168" t="s">
        <v>113</v>
      </c>
      <c r="G2" s="168"/>
      <c r="H2" s="142"/>
      <c r="I2" s="18"/>
      <c r="J2" s="18"/>
    </row>
    <row r="3" spans="1:10" ht="13.5" thickBot="1">
      <c r="D3" s="17" t="s">
        <v>126</v>
      </c>
      <c r="E3" s="17" t="s">
        <v>127</v>
      </c>
    </row>
    <row r="4" spans="1:10" ht="13.5" thickBot="1">
      <c r="A4" s="143" t="s">
        <v>111</v>
      </c>
      <c r="B4" s="144"/>
      <c r="C4" s="145" t="str">
        <f ca="1">'PŘ Č. 1 rozpočet'!D86</f>
        <v>kontrolní zkoušky a měření</v>
      </c>
      <c r="D4" s="145" t="s">
        <v>95</v>
      </c>
      <c r="E4" s="145" t="s">
        <v>94</v>
      </c>
      <c r="F4" s="145" t="s">
        <v>110</v>
      </c>
      <c r="G4" s="146" t="s">
        <v>112</v>
      </c>
    </row>
    <row r="5" spans="1:10" ht="4.5" customHeight="1">
      <c r="C5" s="147"/>
      <c r="D5" s="147"/>
      <c r="E5" s="148"/>
      <c r="F5" s="148"/>
      <c r="G5" s="148"/>
    </row>
    <row r="6" spans="1:10" ht="25.5">
      <c r="A6" s="149" t="s">
        <v>111</v>
      </c>
      <c r="B6" s="150" t="s">
        <v>122</v>
      </c>
      <c r="C6" s="151" t="s">
        <v>115</v>
      </c>
      <c r="D6" s="152" t="s">
        <v>1</v>
      </c>
      <c r="E6" s="148">
        <v>6</v>
      </c>
      <c r="F6" s="164"/>
      <c r="G6" s="153">
        <f t="shared" ref="G6:G13" si="0">E6*F6</f>
        <v>0</v>
      </c>
    </row>
    <row r="7" spans="1:10">
      <c r="A7" s="149" t="s">
        <v>111</v>
      </c>
      <c r="B7" s="150" t="s">
        <v>123</v>
      </c>
      <c r="C7" s="151" t="s">
        <v>114</v>
      </c>
      <c r="D7" s="152" t="s">
        <v>1</v>
      </c>
      <c r="E7" s="148">
        <v>2</v>
      </c>
      <c r="F7" s="164"/>
      <c r="G7" s="153">
        <f t="shared" si="0"/>
        <v>0</v>
      </c>
    </row>
    <row r="8" spans="1:10" ht="25.5">
      <c r="A8" s="149" t="s">
        <v>111</v>
      </c>
      <c r="B8" s="150" t="s">
        <v>60</v>
      </c>
      <c r="C8" s="151" t="s">
        <v>116</v>
      </c>
      <c r="D8" s="152" t="s">
        <v>1</v>
      </c>
      <c r="E8" s="148">
        <v>2</v>
      </c>
      <c r="F8" s="164"/>
      <c r="G8" s="153">
        <f t="shared" si="0"/>
        <v>0</v>
      </c>
    </row>
    <row r="9" spans="1:10">
      <c r="A9" s="149" t="s">
        <v>111</v>
      </c>
      <c r="B9" s="150" t="s">
        <v>61</v>
      </c>
      <c r="C9" s="151" t="s">
        <v>117</v>
      </c>
      <c r="D9" s="152" t="s">
        <v>1</v>
      </c>
      <c r="E9" s="148">
        <v>2</v>
      </c>
      <c r="F9" s="164"/>
      <c r="G9" s="153">
        <f t="shared" si="0"/>
        <v>0</v>
      </c>
    </row>
    <row r="10" spans="1:10">
      <c r="A10" s="149" t="s">
        <v>111</v>
      </c>
      <c r="B10" s="150" t="s">
        <v>62</v>
      </c>
      <c r="C10" s="151" t="s">
        <v>118</v>
      </c>
      <c r="D10" s="152" t="s">
        <v>1</v>
      </c>
      <c r="E10" s="148">
        <v>6</v>
      </c>
      <c r="F10" s="164"/>
      <c r="G10" s="153">
        <f t="shared" si="0"/>
        <v>0</v>
      </c>
    </row>
    <row r="11" spans="1:10">
      <c r="A11" s="149" t="s">
        <v>111</v>
      </c>
      <c r="B11" s="150" t="s">
        <v>63</v>
      </c>
      <c r="C11" s="151" t="s">
        <v>119</v>
      </c>
      <c r="D11" s="152" t="s">
        <v>1</v>
      </c>
      <c r="E11" s="154">
        <v>6</v>
      </c>
      <c r="F11" s="165"/>
      <c r="G11" s="153">
        <f t="shared" si="0"/>
        <v>0</v>
      </c>
    </row>
    <row r="12" spans="1:10">
      <c r="A12" s="149" t="s">
        <v>111</v>
      </c>
      <c r="B12" s="150" t="s">
        <v>64</v>
      </c>
      <c r="C12" s="151" t="s">
        <v>97</v>
      </c>
      <c r="D12" s="152" t="s">
        <v>0</v>
      </c>
      <c r="E12" s="148">
        <v>3200</v>
      </c>
      <c r="F12" s="164"/>
      <c r="G12" s="153">
        <f t="shared" si="0"/>
        <v>0</v>
      </c>
    </row>
    <row r="13" spans="1:10">
      <c r="A13" s="149" t="s">
        <v>111</v>
      </c>
      <c r="B13" s="150" t="s">
        <v>65</v>
      </c>
      <c r="C13" s="151" t="s">
        <v>98</v>
      </c>
      <c r="D13" s="152" t="s">
        <v>0</v>
      </c>
      <c r="E13" s="148">
        <v>800</v>
      </c>
      <c r="F13" s="164"/>
      <c r="G13" s="153">
        <f t="shared" si="0"/>
        <v>0</v>
      </c>
    </row>
    <row r="14" spans="1:10">
      <c r="A14" s="149" t="s">
        <v>111</v>
      </c>
      <c r="B14" s="150" t="s">
        <v>124</v>
      </c>
      <c r="C14" s="151" t="s">
        <v>120</v>
      </c>
      <c r="D14" s="152" t="s">
        <v>96</v>
      </c>
      <c r="E14" s="155">
        <v>0.04</v>
      </c>
      <c r="F14" s="164"/>
      <c r="G14" s="153">
        <f>INT(E14*F14)</f>
        <v>0</v>
      </c>
    </row>
    <row r="15" spans="1:10" ht="13.5" customHeight="1">
      <c r="A15" s="149"/>
      <c r="C15" s="167" t="s">
        <v>125</v>
      </c>
      <c r="D15" s="167"/>
      <c r="E15" s="148"/>
      <c r="F15" s="148"/>
      <c r="G15" s="156"/>
    </row>
    <row r="16" spans="1:10" ht="4.5" customHeight="1" thickBot="1">
      <c r="A16" s="149"/>
      <c r="C16" s="157"/>
      <c r="D16" s="157"/>
      <c r="E16" s="148"/>
      <c r="F16" s="148"/>
      <c r="G16" s="156"/>
    </row>
    <row r="17" spans="1:7" ht="13.5" thickBot="1">
      <c r="A17" s="158"/>
      <c r="B17" s="159"/>
      <c r="C17" s="160" t="s">
        <v>121</v>
      </c>
      <c r="D17" s="161"/>
      <c r="E17" s="162"/>
      <c r="F17" s="162"/>
      <c r="G17" s="163">
        <f>SUM(G6:G14)</f>
        <v>0</v>
      </c>
    </row>
    <row r="18" spans="1:7">
      <c r="C18" s="147"/>
      <c r="D18" s="147"/>
      <c r="E18" s="147"/>
      <c r="F18" s="147"/>
      <c r="G18" s="147"/>
    </row>
    <row r="19" spans="1:7">
      <c r="C19" s="147"/>
      <c r="D19" s="147"/>
      <c r="E19" s="147"/>
      <c r="F19" s="147"/>
      <c r="G19" s="147"/>
    </row>
    <row r="20" spans="1:7">
      <c r="C20" s="147"/>
      <c r="D20" s="147"/>
      <c r="E20" s="147"/>
      <c r="F20" s="147"/>
      <c r="G20" s="147"/>
    </row>
    <row r="21" spans="1:7">
      <c r="C21" s="147"/>
      <c r="D21" s="147"/>
      <c r="E21" s="147"/>
      <c r="F21" s="147"/>
      <c r="G21" s="147"/>
    </row>
    <row r="22" spans="1:7">
      <c r="C22" s="147"/>
      <c r="D22" s="147"/>
      <c r="E22" s="147"/>
      <c r="F22" s="147"/>
      <c r="G22" s="147"/>
    </row>
    <row r="23" spans="1:7">
      <c r="C23" s="147"/>
      <c r="D23" s="147"/>
      <c r="E23" s="147"/>
      <c r="F23" s="147"/>
      <c r="G23" s="147"/>
    </row>
    <row r="24" spans="1:7">
      <c r="C24" s="147"/>
      <c r="D24" s="147"/>
      <c r="E24" s="147"/>
      <c r="F24" s="147"/>
      <c r="G24" s="147"/>
    </row>
    <row r="25" spans="1:7">
      <c r="C25" s="147"/>
      <c r="D25" s="147"/>
      <c r="E25" s="147"/>
      <c r="F25" s="147"/>
      <c r="G25" s="147"/>
    </row>
    <row r="26" spans="1:7">
      <c r="C26" s="147"/>
      <c r="D26" s="147"/>
      <c r="E26" s="147"/>
      <c r="F26" s="147"/>
      <c r="G26" s="147"/>
    </row>
    <row r="27" spans="1:7">
      <c r="C27" s="147"/>
      <c r="D27" s="147"/>
      <c r="E27" s="147"/>
      <c r="F27" s="147"/>
      <c r="G27" s="147"/>
    </row>
  </sheetData>
  <sheetProtection password="CC55" sheet="1"/>
  <mergeCells count="5">
    <mergeCell ref="C15:D15"/>
    <mergeCell ref="C1:D1"/>
    <mergeCell ref="C2:D2"/>
    <mergeCell ref="F1:G1"/>
    <mergeCell ref="F2:G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K45"/>
  <sheetViews>
    <sheetView workbookViewId="0">
      <selection activeCell="B33" sqref="B33"/>
    </sheetView>
  </sheetViews>
  <sheetFormatPr defaultRowHeight="12.75"/>
  <cols>
    <col min="2" max="2" width="73" style="1" customWidth="1"/>
    <col min="9" max="9" width="25" customWidth="1"/>
  </cols>
  <sheetData>
    <row r="1" spans="2:11" ht="13.5" thickBot="1">
      <c r="B1"/>
    </row>
    <row r="2" spans="2:11" ht="13.5" thickBot="1">
      <c r="B2" s="5" t="s">
        <v>29</v>
      </c>
      <c r="D2">
        <v>9.035E-2</v>
      </c>
      <c r="F2">
        <v>3</v>
      </c>
      <c r="I2" t="s">
        <v>83</v>
      </c>
      <c r="J2" s="2">
        <f>E5-D5+E7-D7+E10-D10</f>
        <v>6.7841500000000003</v>
      </c>
      <c r="K2" t="s">
        <v>0</v>
      </c>
    </row>
    <row r="3" spans="2:11" ht="13.5" thickBot="1">
      <c r="B3" s="5" t="s">
        <v>30</v>
      </c>
      <c r="D3">
        <v>0.19736999999999999</v>
      </c>
      <c r="F3">
        <v>3</v>
      </c>
      <c r="I3" t="s">
        <v>84</v>
      </c>
      <c r="J3" s="2">
        <f>E6-D6+E8-D8</f>
        <v>1.3810399999999996</v>
      </c>
      <c r="K3" t="s">
        <v>0</v>
      </c>
    </row>
    <row r="4" spans="2:11" ht="13.5" thickBot="1">
      <c r="B4" s="6" t="s">
        <v>31</v>
      </c>
      <c r="D4">
        <v>0.53158000000000005</v>
      </c>
      <c r="F4">
        <v>3</v>
      </c>
    </row>
    <row r="5" spans="2:11" ht="13.5" thickBot="1">
      <c r="B5" s="7" t="s">
        <v>32</v>
      </c>
      <c r="D5">
        <v>0.22</v>
      </c>
      <c r="E5">
        <f>D6</f>
        <v>1.7557</v>
      </c>
      <c r="F5">
        <v>1</v>
      </c>
      <c r="G5">
        <v>1</v>
      </c>
    </row>
    <row r="6" spans="2:11" ht="13.5" thickBot="1">
      <c r="B6" s="3" t="s">
        <v>55</v>
      </c>
      <c r="D6">
        <v>1.7557</v>
      </c>
      <c r="E6">
        <f>D7</f>
        <v>2.3199999999999998</v>
      </c>
      <c r="F6">
        <v>1</v>
      </c>
      <c r="G6">
        <v>1</v>
      </c>
    </row>
    <row r="7" spans="2:11" ht="13.5" thickBot="1">
      <c r="B7" s="9" t="s">
        <v>56</v>
      </c>
      <c r="D7">
        <v>2.3199999999999998</v>
      </c>
      <c r="E7">
        <f>D8</f>
        <v>4.9587399999999997</v>
      </c>
      <c r="F7">
        <v>1</v>
      </c>
      <c r="G7">
        <v>1</v>
      </c>
    </row>
    <row r="8" spans="2:11" ht="13.5" thickBot="1">
      <c r="B8" s="10" t="s">
        <v>57</v>
      </c>
      <c r="D8">
        <v>4.9587399999999997</v>
      </c>
      <c r="E8">
        <f>D10</f>
        <v>5.7754799999999999</v>
      </c>
      <c r="F8">
        <v>1</v>
      </c>
      <c r="G8">
        <v>1</v>
      </c>
    </row>
    <row r="9" spans="2:11" ht="13.5" thickBot="1">
      <c r="B9" s="11" t="s">
        <v>33</v>
      </c>
    </row>
    <row r="10" spans="2:11" ht="13.5" thickBot="1">
      <c r="B10" s="9" t="s">
        <v>34</v>
      </c>
      <c r="D10">
        <v>5.7754799999999999</v>
      </c>
      <c r="E10">
        <v>8.3851899999999997</v>
      </c>
      <c r="F10">
        <v>1</v>
      </c>
      <c r="G10">
        <v>1</v>
      </c>
    </row>
    <row r="11" spans="2:11" ht="13.5" thickBot="1">
      <c r="B11" s="7" t="s">
        <v>35</v>
      </c>
    </row>
    <row r="12" spans="2:11" ht="13.5" thickBot="1">
      <c r="B12" s="9" t="s">
        <v>36</v>
      </c>
    </row>
    <row r="13" spans="2:11" ht="13.5" thickBot="1">
      <c r="B13" s="11" t="s">
        <v>37</v>
      </c>
    </row>
    <row r="14" spans="2:11" ht="13.5" thickBot="1">
      <c r="B14" s="12" t="s">
        <v>38</v>
      </c>
    </row>
    <row r="15" spans="2:11" ht="13.5" thickBot="1">
      <c r="B15" s="6" t="s">
        <v>39</v>
      </c>
    </row>
    <row r="16" spans="2:11" ht="13.5" thickBot="1">
      <c r="B16" s="6" t="s">
        <v>40</v>
      </c>
    </row>
    <row r="17" spans="2:2" ht="13.5" thickBot="1">
      <c r="B17" s="4" t="s">
        <v>42</v>
      </c>
    </row>
    <row r="18" spans="2:2" ht="13.5" thickBot="1">
      <c r="B18" s="4" t="s">
        <v>46</v>
      </c>
    </row>
    <row r="19" spans="2:2" ht="13.5" thickBot="1">
      <c r="B19" s="4" t="s">
        <v>47</v>
      </c>
    </row>
    <row r="20" spans="2:2" ht="13.5" thickBot="1">
      <c r="B20" s="8" t="s">
        <v>48</v>
      </c>
    </row>
    <row r="21" spans="2:2" ht="13.5" thickBot="1">
      <c r="B21" s="8" t="s">
        <v>49</v>
      </c>
    </row>
    <row r="22" spans="2:2" ht="13.5" thickBot="1">
      <c r="B22" s="8" t="s">
        <v>50</v>
      </c>
    </row>
    <row r="23" spans="2:2" ht="13.5" thickBot="1">
      <c r="B23" s="8" t="s">
        <v>51</v>
      </c>
    </row>
    <row r="24" spans="2:2" ht="13.5" thickBot="1">
      <c r="B24" s="8" t="s">
        <v>52</v>
      </c>
    </row>
    <row r="25" spans="2:2" ht="13.5" thickBot="1">
      <c r="B25" s="8" t="s">
        <v>53</v>
      </c>
    </row>
    <row r="26" spans="2:2" ht="13.5" thickBot="1">
      <c r="B26" s="13" t="s">
        <v>54</v>
      </c>
    </row>
    <row r="27" spans="2:2" ht="13.5" thickBot="1">
      <c r="B27" s="3" t="s">
        <v>58</v>
      </c>
    </row>
    <row r="28" spans="2:2">
      <c r="B28" s="4" t="s">
        <v>59</v>
      </c>
    </row>
    <row r="36" spans="4:9" ht="15">
      <c r="D36" s="14">
        <v>0</v>
      </c>
      <c r="E36" s="14">
        <v>1.5</v>
      </c>
      <c r="F36">
        <v>0.5</v>
      </c>
      <c r="G36">
        <v>0.5</v>
      </c>
      <c r="I36" s="14" t="s">
        <v>85</v>
      </c>
    </row>
    <row r="37" spans="4:9" ht="15">
      <c r="D37" s="14">
        <v>1.5</v>
      </c>
      <c r="E37" s="14">
        <v>1.85</v>
      </c>
      <c r="F37">
        <v>0.5</v>
      </c>
      <c r="G37">
        <v>0.5</v>
      </c>
      <c r="I37" s="14" t="s">
        <v>86</v>
      </c>
    </row>
    <row r="38" spans="4:9" ht="15">
      <c r="D38" s="14">
        <v>1.85</v>
      </c>
      <c r="E38" s="14">
        <v>2.35</v>
      </c>
      <c r="F38">
        <v>0.5</v>
      </c>
      <c r="G38">
        <v>0.5</v>
      </c>
      <c r="I38" s="14" t="s">
        <v>87</v>
      </c>
    </row>
    <row r="39" spans="4:9" ht="15">
      <c r="D39" s="14">
        <v>2.35</v>
      </c>
      <c r="E39" s="14">
        <v>4</v>
      </c>
      <c r="F39">
        <v>0.5</v>
      </c>
      <c r="G39">
        <v>0.5</v>
      </c>
      <c r="I39" s="14" t="s">
        <v>86</v>
      </c>
    </row>
    <row r="40" spans="4:9" ht="15">
      <c r="D40" s="14">
        <v>4</v>
      </c>
      <c r="E40" s="14">
        <v>5</v>
      </c>
      <c r="F40">
        <v>0.5</v>
      </c>
      <c r="G40">
        <v>0.5</v>
      </c>
      <c r="I40" s="14" t="s">
        <v>88</v>
      </c>
    </row>
    <row r="41" spans="4:9" ht="15">
      <c r="D41" s="14">
        <v>5</v>
      </c>
      <c r="E41" s="14">
        <v>5.75</v>
      </c>
      <c r="I41" s="14" t="s">
        <v>89</v>
      </c>
    </row>
    <row r="42" spans="4:9" ht="15">
      <c r="D42" s="14">
        <v>5.75</v>
      </c>
      <c r="E42" s="14">
        <v>6.75</v>
      </c>
      <c r="F42">
        <v>0.5</v>
      </c>
      <c r="G42">
        <v>0.5</v>
      </c>
      <c r="I42" s="14" t="s">
        <v>92</v>
      </c>
    </row>
    <row r="43" spans="4:9" ht="15">
      <c r="D43" s="14">
        <v>6.75</v>
      </c>
      <c r="E43" s="14">
        <v>7.45</v>
      </c>
      <c r="F43">
        <v>0.5</v>
      </c>
      <c r="G43">
        <v>0.5</v>
      </c>
      <c r="I43" s="14" t="s">
        <v>88</v>
      </c>
    </row>
    <row r="44" spans="4:9" ht="15">
      <c r="D44" s="14">
        <v>7.45</v>
      </c>
      <c r="E44" s="14">
        <v>7.65</v>
      </c>
      <c r="F44">
        <v>0.5</v>
      </c>
      <c r="G44">
        <v>0.5</v>
      </c>
      <c r="I44" s="14" t="s">
        <v>90</v>
      </c>
    </row>
    <row r="45" spans="4:9" ht="15">
      <c r="D45" s="14">
        <v>7.65</v>
      </c>
      <c r="E45" s="14">
        <v>8.25</v>
      </c>
      <c r="F45">
        <v>0.5</v>
      </c>
      <c r="G45">
        <v>0.5</v>
      </c>
      <c r="I45" s="14" t="s">
        <v>91</v>
      </c>
    </row>
  </sheetData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 Č. 1 rozpočet</vt:lpstr>
      <vt:lpstr>PŘ Č. 1.1 technická část</vt:lpstr>
      <vt:lpstr>podélný profil</vt:lpstr>
      <vt:lpstr>'PŘ Č. 1 rozpočet'!Oblast_tisku</vt:lpstr>
      <vt:lpstr>'PŘ Č. 1.1 technická část'!Oblast_tisku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Kurka, CSc.</dc:creator>
  <cp:lastModifiedBy>13712</cp:lastModifiedBy>
  <cp:lastPrinted>2015-10-12T11:31:38Z</cp:lastPrinted>
  <dcterms:created xsi:type="dcterms:W3CDTF">1998-08-07T14:01:38Z</dcterms:created>
  <dcterms:modified xsi:type="dcterms:W3CDTF">2016-04-06T10:17:45Z</dcterms:modified>
</cp:coreProperties>
</file>