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1"/>
  </bookViews>
  <sheets>
    <sheet name="Rekapitulace stavby" sheetId="1" r:id="rId1"/>
    <sheet name="SO 01 - Komunikace - územ..." sheetId="2" r:id="rId2"/>
    <sheet name="SO 02 - Komunikace - územ..." sheetId="3" r:id="rId3"/>
    <sheet name="SO 03 - Komunikace - územ..." sheetId="4" r:id="rId4"/>
    <sheet name="Pokyny pro vyplnění" sheetId="5" r:id="rId5"/>
  </sheets>
  <definedNames>
    <definedName name="_xlnm._FilterDatabase" localSheetId="1" hidden="1">'SO 01 - Komunikace - územ...'!$C$80:$K$80</definedName>
    <definedName name="_xlnm._FilterDatabase" localSheetId="2" hidden="1">'SO 02 - Komunikace - územ...'!$C$80:$K$80</definedName>
    <definedName name="_xlnm._FilterDatabase" localSheetId="3" hidden="1">'SO 03 - Komunikace - územ...'!$C$80:$K$80</definedName>
    <definedName name="_xlnm.Print_Titles" localSheetId="0">'Rekapitulace stavby'!$49:$49</definedName>
    <definedName name="_xlnm.Print_Titles" localSheetId="1">'SO 01 - Komunikace - územ...'!$80:$80</definedName>
    <definedName name="_xlnm.Print_Titles" localSheetId="2">'SO 02 - Komunikace - územ...'!$80:$80</definedName>
    <definedName name="_xlnm.Print_Titles" localSheetId="3">'SO 03 - Komunikace - územ...'!$80:$80</definedName>
    <definedName name="_xlnm.Print_Area" localSheetId="4">'Pokyny pro vyplnění'!$B$2:$K$69,'Pokyny pro vyplnění'!$B$72:$K$116,'Pokyny pro vyplnění'!$B$119:$K$184,'Pokyny pro vyplnění'!$B$187:$K$207</definedName>
    <definedName name="_xlnm.Print_Area" localSheetId="0">'Rekapitulace stavby'!$D$4:$AO$33,'Rekapitulace stavby'!$C$39:$AQ$55</definedName>
    <definedName name="_xlnm.Print_Area" localSheetId="1">'SO 01 - Komunikace - územ...'!$C$4:$J$36,'SO 01 - Komunikace - územ...'!$C$42:$J$62,'SO 01 - Komunikace - územ...'!$C$68:$K$171</definedName>
    <definedName name="_xlnm.Print_Area" localSheetId="2">'SO 02 - Komunikace - územ...'!$C$4:$J$36,'SO 02 - Komunikace - územ...'!$C$42:$J$62,'SO 02 - Komunikace - územ...'!$C$68:$K$129</definedName>
    <definedName name="_xlnm.Print_Area" localSheetId="3">'SO 03 - Komunikace - územ...'!$C$4:$J$36,'SO 03 - Komunikace - územ...'!$C$42:$J$62,'SO 03 - Komunikace - územ...'!$C$68:$K$119</definedName>
  </definedNames>
  <calcPr fullCalcOnLoad="1"/>
</workbook>
</file>

<file path=xl/sharedStrings.xml><?xml version="1.0" encoding="utf-8"?>
<sst xmlns="http://schemas.openxmlformats.org/spreadsheetml/2006/main" count="2389" uniqueCount="548">
  <si>
    <t>Export VZ</t>
  </si>
  <si>
    <t>List obsahuje:</t>
  </si>
  <si>
    <t>3.0</t>
  </si>
  <si>
    <t>ZAMOK</t>
  </si>
  <si>
    <t>False</t>
  </si>
  <si>
    <t>{50BF6926-3715-423B-A1C7-D7B476C6884B}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</si>
  <si>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</si>
  <si>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</si>
  <si>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</si>
  <si>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</si>
  <si>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</si>
  <si>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</si>
  <si>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</si>
  <si>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</si>
  <si>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2614006a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</si>
  <si>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</si>
  <si>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</si>
  <si>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Revializace Louka komunikace</t>
  </si>
  <si>
    <t>0,1</t>
  </si>
  <si>
    <t>KSO:</t>
  </si>
  <si>
    <t>CC-CZ:</t>
  </si>
  <si>
    <t>1</t>
  </si>
  <si>
    <t>Místo:</t>
  </si>
  <si>
    <t>Louka u Litvínova</t>
  </si>
  <si>
    <t>Datum:</t>
  </si>
  <si>
    <t>19.10.2015</t>
  </si>
  <si>
    <t>10</t>
  </si>
  <si>
    <t>100</t>
  </si>
  <si>
    <t>Zadavatel:</t>
  </si>
  <si>
    <t>IČ:</t>
  </si>
  <si>
    <t>DIČ:</t>
  </si>
  <si>
    <t>Uchazeč:</t>
  </si>
  <si>
    <t>Vyplň údaj</t>
  </si>
  <si>
    <t>Projektant:</t>
  </si>
  <si>
    <t>ARTECH spol. s.r.o.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</si>
  <si>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</si>
  <si>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</si>
  <si>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</si>
  <si>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</si>
  <si>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</si>
  <si>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</si>
  <si>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</si>
  <si>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</si>
  <si>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</si>
  <si>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</si>
  <si>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</si>
  <si>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</si>
  <si>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</si>
  <si>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</si>
  <si>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</si>
  <si>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</si>
  <si>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</si>
  <si>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</si>
  <si>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</si>
  <si>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</si>
  <si>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</si>
  <si>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</si>
  <si>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</si>
  <si>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</si>
  <si>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</si>
  <si>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</si>
  <si>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</si>
  <si>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</si>
  <si>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</si>
  <si>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</si>
  <si>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</si>
  <si>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</si>
  <si>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</si>
  <si>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</si>
  <si>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</si>
  <si>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</si>
  <si>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</si>
  <si>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</si>
  <si>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</si>
  <si>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</si>
  <si>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SO 01</t>
  </si>
  <si>
    <t>Komunikace - území č. 1</t>
  </si>
  <si>
    <t>STA</t>
  </si>
  <si>
    <t>{24323E5D-E3B0-4108-8CD2-8690AF4F4D4F}</t>
  </si>
  <si>
    <t>2</t>
  </si>
  <si>
    <t>SO 02</t>
  </si>
  <si>
    <t>Komunikace - území č.2</t>
  </si>
  <si>
    <t>{719A8E5E-5620-4C89-B399-91F06412D2AE}</t>
  </si>
  <si>
    <t>SO 03</t>
  </si>
  <si>
    <t>Komunikace - území č. 3</t>
  </si>
  <si>
    <t>{A53A9DE1-A25E-4417-A709-71628E3EE6DE}</t>
  </si>
  <si>
    <t>Zpět na list:</t>
  </si>
  <si>
    <t>KRYCÍ LIST SOUPISU</t>
  </si>
  <si>
    <t>Objekt:</t>
  </si>
  <si>
    <t>SO 01 - Komunikace - území č. 1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</si>
  <si>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</si>
  <si>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</si>
  <si>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</si>
  <si>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</si>
  <si>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</si>
  <si>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</si>
  <si>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</si>
  <si>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5 - Komunikace pozemní</t>
  </si>
  <si>
    <t xml:space="preserve">    9 - Ostatní konstrukce a práce, bourání</t>
  </si>
  <si>
    <t xml:space="preserve">    998 - Přesun hmot</t>
  </si>
  <si>
    <t>SOUPIS PRACÍ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</si>
  <si>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</si>
  <si>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</si>
  <si>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</si>
  <si>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</si>
  <si>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</si>
  <si>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</si>
  <si>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</si>
  <si>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</si>
  <si>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</si>
  <si>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</si>
  <si>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</si>
  <si>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</si>
  <si>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</si>
  <si>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</si>
  <si>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</si>
  <si>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</si>
  <si>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</si>
  <si>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</si>
  <si>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</si>
  <si>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121101103</t>
  </si>
  <si>
    <t>Sejmutí ornice s přemístěním na vzdálenost do 250 m</t>
  </si>
  <si>
    <t>m3</t>
  </si>
  <si>
    <t>CS ÚRS 2015 01</t>
  </si>
  <si>
    <t>4</t>
  </si>
  <si>
    <t>-1713050303</t>
  </si>
  <si>
    <t>PP</t>
  </si>
  <si>
    <t>Sejmutí ornice nebo lesní půdy s vodorovným přemístěním na hromady v místě upotřebení nebo na dočasné či trvalé skládky se složením, na vzdálenost přes 100 do 250 m</t>
  </si>
  <si>
    <t>122302202</t>
  </si>
  <si>
    <t>Odkopávky a prokopávky nezapažené pro silnice objemu do 1000 m3 v hornině tř. 4</t>
  </si>
  <si>
    <t>1869316420</t>
  </si>
  <si>
    <t>Odkopávky a prokopávky nezapažené pro silnice s přemístěním výkopku v příčných profilech na vzdálenost do 15 m nebo s naložením na dopravní prostředek v hornině tř. 4 přes 100 do 1 000 m3</t>
  </si>
  <si>
    <t>3</t>
  </si>
  <si>
    <t>122302209</t>
  </si>
  <si>
    <t>Příplatek k odkopávkám a prokopávkám pro silnice v hornině tř. 4 za lepivost</t>
  </si>
  <si>
    <t>-1762512164</t>
  </si>
  <si>
    <t>Odkopávky a prokopávky nezapažené pro silnice s přemístěním výkopku v příčných profilech na vzdálenost do 15 m nebo s naložením na dopravní prostředek v hornině tř. 4 Příplatek k cenám za lepivost horniny tř. 4</t>
  </si>
  <si>
    <t>162301101</t>
  </si>
  <si>
    <t>Vodorovné přemístění do 500 m výkopku/sypaniny z horniny tř. 1 až 4</t>
  </si>
  <si>
    <t>-321706391</t>
  </si>
  <si>
    <t>Vodorovné přemístění výkopku nebo sypaniny po suchu na obvyklém dopravním prostředku, bez naložení výkopku, avšak se složením bez rozhrnutí z horniny tř. 1 až 4 na vzdálenost přes 50 do 500 m</t>
  </si>
  <si>
    <t>5</t>
  </si>
  <si>
    <t>162701105</t>
  </si>
  <si>
    <t>Vodorovné přemístění do 10000 m výkopku/sypaniny z horniny tř. 1 až 4</t>
  </si>
  <si>
    <t>-199793852</t>
  </si>
  <si>
    <t>Vodorovné přemístění výkopku nebo sypaniny po suchu na obvyklém dopravním prostředku, bez naložení výkopku, avšak se složením bez rozhrnutí z horniny tř. 1 až 4 na vzdálenost přes 9 000 do 10 000 m</t>
  </si>
  <si>
    <t>6</t>
  </si>
  <si>
    <t>167101102</t>
  </si>
  <si>
    <t>Nakládání výkopku z hornin tř. 1 až 4 přes 100 m3</t>
  </si>
  <si>
    <t>-815927527</t>
  </si>
  <si>
    <t>Nakládání, skládání a překládání neulehlého výkopku nebo sypaniny nakládání, množství přes 100 m3, z hornin tř. 1 až 4</t>
  </si>
  <si>
    <t>7</t>
  </si>
  <si>
    <t>171201201</t>
  </si>
  <si>
    <t>Uložení sypaniny na skládky</t>
  </si>
  <si>
    <t>-585338454</t>
  </si>
  <si>
    <t>8</t>
  </si>
  <si>
    <t>171201211</t>
  </si>
  <si>
    <t>Poplatek za uložení odpadu ze sypaniny na skládce (skládkovné)</t>
  </si>
  <si>
    <t>t</t>
  </si>
  <si>
    <t>-733346861</t>
  </si>
  <si>
    <t>Uložení sypaniny poplatek za uložení sypaniny na skládce (skládkovné)</t>
  </si>
  <si>
    <t>9</t>
  </si>
  <si>
    <t>181301113</t>
  </si>
  <si>
    <t>Rozprostření ornice tl vrstvy do 200 mm pl přes 500 m2 v rovině nebo ve svahu do 1:5</t>
  </si>
  <si>
    <t>m2</t>
  </si>
  <si>
    <t>-2103211937</t>
  </si>
  <si>
    <t>Rozprostření a urovnání ornice v rovině nebo ve svahu sklonu do 1:5 při souvislé ploše přes 500 m2, tl. vrstvy přes 150 do 200 mm</t>
  </si>
  <si>
    <t>181411131</t>
  </si>
  <si>
    <t>Založení parkového trávníku výsevem plochy do 1000 m2 v rovině a ve svahu do 1:5</t>
  </si>
  <si>
    <t>1827346614</t>
  </si>
  <si>
    <t>Založení trávníku na půdě předem připravené plochy do 1000 m2 výsevem včetně utažení parkového v rovině nebo na svahu do 1:5</t>
  </si>
  <si>
    <t>11</t>
  </si>
  <si>
    <t>M</t>
  </si>
  <si>
    <t>005724100</t>
  </si>
  <si>
    <t>osivo směs travní parková</t>
  </si>
  <si>
    <t>kg</t>
  </si>
  <si>
    <t>1067572101</t>
  </si>
  <si>
    <t>osiva pícnin směsi travní balení obvykle 25 kg parková</t>
  </si>
  <si>
    <t>VV</t>
  </si>
  <si>
    <t>719*0,015 'Přepočtené koeficientem množství</t>
  </si>
  <si>
    <t>12</t>
  </si>
  <si>
    <t>181951101</t>
  </si>
  <si>
    <t>Úprava pláně v hornině tř. 1 až 4 bez zhutnění</t>
  </si>
  <si>
    <t>-69483910</t>
  </si>
  <si>
    <t>Úprava pláně vyrovnáním výškových rozdílů v hornině tř. 1 až 4 bez zhutnění</t>
  </si>
  <si>
    <t>Komunikace pozemní</t>
  </si>
  <si>
    <t>13</t>
  </si>
  <si>
    <t>564851111</t>
  </si>
  <si>
    <t>Podklad ze štěrkodrtě ŠD tl 150 mm</t>
  </si>
  <si>
    <t>-553183935</t>
  </si>
  <si>
    <t>Podklad ze štěrkodrti ŠD s rozprostřením a zhutněním, po zhutnění tl. 150 mm</t>
  </si>
  <si>
    <t>14</t>
  </si>
  <si>
    <t>564851111a</t>
  </si>
  <si>
    <t>-17015828</t>
  </si>
  <si>
    <t>564952111</t>
  </si>
  <si>
    <t>Podklad z mechanicky zpevněného kameniva MZK tl 150 mm</t>
  </si>
  <si>
    <t>1285104556</t>
  </si>
  <si>
    <t>Podklad z mechanicky zpevněného kameniva MZK (minerální beton) s rozprostřením a s hutněním, po zhutnění tl. 150 mm</t>
  </si>
  <si>
    <t>16</t>
  </si>
  <si>
    <t>564952111a</t>
  </si>
  <si>
    <t>1891719168</t>
  </si>
  <si>
    <t>17</t>
  </si>
  <si>
    <t>565165121</t>
  </si>
  <si>
    <t>Asfaltový beton vrstva podkladní ACP 16 (obalované kamenivo OKS) tl 80 mm š přes 3 m</t>
  </si>
  <si>
    <t>585331283</t>
  </si>
  <si>
    <t>Asfaltový beton vrstva podkladní ACP 16 (obalované kamenivo střednězrnné - OKS) s rozprostřením a zhutněním v pruhu šířky přes 3 m, po zhutnění tl. 80 mm</t>
  </si>
  <si>
    <t>18</t>
  </si>
  <si>
    <t>573211111</t>
  </si>
  <si>
    <t>Postřik živičný spojovací z asfaltu v množství do 0,70 kg/m2</t>
  </si>
  <si>
    <t>-785573074</t>
  </si>
  <si>
    <t>Postřik živičný spojovací bez posypu kamenivem z asfaltu silničního, v množství od 0,50 do 0,70 kg/m2</t>
  </si>
  <si>
    <t>19</t>
  </si>
  <si>
    <t>577134141</t>
  </si>
  <si>
    <t>Asfaltový beton vrstva obrusná ACO 11 (ABS) tř. I tl 40 mm š přes 3 m z modifikovaného asfaltu</t>
  </si>
  <si>
    <t>311157302</t>
  </si>
  <si>
    <t>Asfaltový beton vrstva obrusná ACO 11 (ABS) s rozprostřením a se zhutněním z modifikovaného asfaltu v pruhu šířky přes 3 m tl. 40 mm</t>
  </si>
  <si>
    <t>20</t>
  </si>
  <si>
    <t>596211213</t>
  </si>
  <si>
    <t>Kladení zámkové dlažby komunikací pro pěší tl 80 mm skupiny A pl přes 300 m2</t>
  </si>
  <si>
    <t>327621787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</si>
  <si>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80 mm skupiny A, pro plochy přes 300 m2</t>
  </si>
  <si>
    <t>592450070</t>
  </si>
  <si>
    <t>dlažba zámková H-PROFIL HBB 20x16,5x8 cm přírodní</t>
  </si>
  <si>
    <t>1355071110</t>
  </si>
  <si>
    <t>dlaždice betonové dlažba zámková (ČSN EN 1338) dlažba H-PROFIL s fazetou, 1 m2=36 kusů HBB  20 x 16,5 x 8 přírodní</t>
  </si>
  <si>
    <t>Ostatní konstrukce a práce, bourání</t>
  </si>
  <si>
    <t>22</t>
  </si>
  <si>
    <t>914111111</t>
  </si>
  <si>
    <t>Montáž svislé dopravní značky do velikosti 1 m2 objímkami na sloupek nebo konzolu</t>
  </si>
  <si>
    <t>kus</t>
  </si>
  <si>
    <t>-1267509915</t>
  </si>
  <si>
    <t>Montáž svislé dopravní značky základní velikosti do 1 m2 objímkami na sloupky nebo konzoly</t>
  </si>
  <si>
    <t>23</t>
  </si>
  <si>
    <t>404440540</t>
  </si>
  <si>
    <t>značka dopravní svislá reflexní STOP AL NK P6 700 mm</t>
  </si>
  <si>
    <t>1356914868</t>
  </si>
  <si>
    <t>výrobky a tabule orientační pro návěstí a zabezpečovací zařízení silniční značky dopravní svislé FeZn  plech FeZn AL     plech Al NK, 3M   povrchová úprava reflexní fólií tř.1 šestiúhelníková značka P6 "STOP" rozměr 700 AL- NK reflexní tř.1</t>
  </si>
  <si>
    <t>37</t>
  </si>
  <si>
    <t>404442310</t>
  </si>
  <si>
    <t>značka svislá reflexní AL- NK 500 x 500 mm - IP4b</t>
  </si>
  <si>
    <t>-892956278</t>
  </si>
  <si>
    <t>výrobky a tabule orientační pro návěstí a zabezpečovací zařízení silniční značky dopravní svislé FeZn  plech FeZn AL     plech Al NK, 3M   povrchová úprava reflexní fólií tř.1 čtvercové značky P2, P3, P8, IP1-7,IP10,E1,E2,E6,E9,E10,E12,IJ4 500 x 500 mm AL- NK reflexní tř.1</t>
  </si>
  <si>
    <t>38</t>
  </si>
  <si>
    <t>404442310a</t>
  </si>
  <si>
    <t>značka svislá reflexní AL- NK 500 x 500 mm - IP10b</t>
  </si>
  <si>
    <t>-1682543103</t>
  </si>
  <si>
    <t>24</t>
  </si>
  <si>
    <t>404441120</t>
  </si>
  <si>
    <t>značka svislá reflexní zákazová B AL- NK 700 mm</t>
  </si>
  <si>
    <t>1522775294</t>
  </si>
  <si>
    <t>výrobky a tabule orientační pro návěstí a zabezpečovací zařízení silniční značky dopravní svislé FeZn  plech FeZn AL     plech Al NK, 3M   povrchová úprava reflexní fólií tř.1 kruhové značky B1-B34, P7, C1 - C14, IJ4b rozměr 700 mm AL- NK reflexní tř.1</t>
  </si>
  <si>
    <t>25</t>
  </si>
  <si>
    <t>404442370</t>
  </si>
  <si>
    <t>značka svislá reflexní AL- NK 750 x 750 mm</t>
  </si>
  <si>
    <t>-632806583</t>
  </si>
  <si>
    <t>výrobky a tabule orientační pro návěstí a zabezpečovací zařízení silniční značky dopravní svislé FeZn  plech FeZn AL     plech Al NK, 3M   povrchová úprava reflexní fólií tř.1 čtvercové značky P2, P3, P8, IP1-7,IP10,E1,E2,E6,E9,E10,E12,IJ4 750 x 750 mm AL- NK reflexní tř.1</t>
  </si>
  <si>
    <t>26</t>
  </si>
  <si>
    <t>914111121</t>
  </si>
  <si>
    <t>Montáž svislé dopravní značky do velikosti 2 m2 objímkami na sloupek nebo konzolu</t>
  </si>
  <si>
    <t>-324070995</t>
  </si>
  <si>
    <t>Montáž svislé dopravní značky základní velikosti do 2 m2 objímkami na sloupky nebo konzoly</t>
  </si>
  <si>
    <t>39</t>
  </si>
  <si>
    <t>404442710</t>
  </si>
  <si>
    <t>značka svislá reflexní AL- NK 1000 x 1500 mm - IP 24a</t>
  </si>
  <si>
    <t>-1068405762</t>
  </si>
  <si>
    <t>výrobky a tabule orientační pro návěstí a zabezpečovací zařízení silniční značky dopravní svislé FeZn  plech FeZn AL     plech Al NK, 3M   povrchová úprava reflexní fólií tř.1 obdélníkové značky IP14-24, IP28, IP29, IS9-11, IS23, IP25, IP27 1000x1500 mm AL- NK reflexní tř.1</t>
  </si>
  <si>
    <t>40</t>
  </si>
  <si>
    <t>404442710a</t>
  </si>
  <si>
    <t>značka svislá reflexní AL- NK 1000 x 1500 mm - IP24b</t>
  </si>
  <si>
    <t>1589505677</t>
  </si>
  <si>
    <t>27</t>
  </si>
  <si>
    <t>914511111</t>
  </si>
  <si>
    <t>Montáž sloupku dopravních značek délky do 3,5 m s betonovým základem</t>
  </si>
  <si>
    <t>-1629812161</t>
  </si>
  <si>
    <t>Montáž sloupku dopravních značek délky do 3,5 m do betonového základu</t>
  </si>
  <si>
    <t>28</t>
  </si>
  <si>
    <t>404452250</t>
  </si>
  <si>
    <t>sloupek Zn 60 - 350</t>
  </si>
  <si>
    <t>-698915110</t>
  </si>
  <si>
    <t>výrobky a tabule orientační pro návěstí a zabezpečovací zařízení silniční značky dopravní svislé sloupky Zn 60 - 350</t>
  </si>
  <si>
    <t>29</t>
  </si>
  <si>
    <t>404452530</t>
  </si>
  <si>
    <t>víčko plastové na sloupek 60</t>
  </si>
  <si>
    <t>1381244071</t>
  </si>
  <si>
    <t>výrobky a tabule orientační pro návěstí a zabezpečovací zařízení silniční značky dopravní svislé víčka plastová na sloupek 60</t>
  </si>
  <si>
    <t>41</t>
  </si>
  <si>
    <t>914511111a</t>
  </si>
  <si>
    <t>Montáž sloupku dopravních značek délky do 4,5 m s betonovým základem</t>
  </si>
  <si>
    <t>-1206230362</t>
  </si>
  <si>
    <t>42</t>
  </si>
  <si>
    <t>404452250a</t>
  </si>
  <si>
    <t>sloupek Zn 60 - 450</t>
  </si>
  <si>
    <t>-708397025</t>
  </si>
  <si>
    <t>30</t>
  </si>
  <si>
    <t>916131213</t>
  </si>
  <si>
    <t>Osazení silničního obrubníku betonového stojatého s boční opěrou do lože z betonu prostého</t>
  </si>
  <si>
    <t>m</t>
  </si>
  <si>
    <t>-1890460758</t>
  </si>
  <si>
    <t>Osazení silničního obrubníku betonového se zřízením lože, s vyplněním a zatřením spár cementovou maltou stojatého s boční opěrou z betonu prostého tř. C 12/15, do lože z betonu prostého téže značky</t>
  </si>
  <si>
    <t>31</t>
  </si>
  <si>
    <t>59217465a</t>
  </si>
  <si>
    <t>Obrubník silniční betonový ABO H25 250x100</t>
  </si>
  <si>
    <t>1783492794</t>
  </si>
  <si>
    <t>32</t>
  </si>
  <si>
    <t>59217465b</t>
  </si>
  <si>
    <t>Obrubník silniční betonový ABO T8 80x150</t>
  </si>
  <si>
    <t>1840439086</t>
  </si>
  <si>
    <t>33</t>
  </si>
  <si>
    <t>919731121</t>
  </si>
  <si>
    <t>Zarovnání styčné plochy podkladu nebo krytu živičného tl do 50 mm</t>
  </si>
  <si>
    <t>-1241731371</t>
  </si>
  <si>
    <t>Zarovnání styčné plochy podkladu nebo krytu podél vybourané části komunikace nebo zpevněné plochy živičné tl. do 50 mm</t>
  </si>
  <si>
    <t>34</t>
  </si>
  <si>
    <t>919735111</t>
  </si>
  <si>
    <t>Řezání stávajícího živičného krytu hl do 50 mm</t>
  </si>
  <si>
    <t>-855725467</t>
  </si>
  <si>
    <t>Řezání stávajícího živičného krytu nebo podkladu hloubky do 50 mm</t>
  </si>
  <si>
    <t>35</t>
  </si>
  <si>
    <t>966006211</t>
  </si>
  <si>
    <t>Odstranění svislých dopravních značek ze sloupů, sloupků nebo konzol</t>
  </si>
  <si>
    <t>-293770684</t>
  </si>
  <si>
    <t>Odstranění (demontáž) svislých dopravních značek s odklizením materiálu na skládku na vzdálenost do 20 m nebo s naložením na dopravní prostředek ze sloupů, sloupků nebo konzol</t>
  </si>
  <si>
    <t>998</t>
  </si>
  <si>
    <t>Přesun hmot</t>
  </si>
  <si>
    <t>36</t>
  </si>
  <si>
    <t>998225111</t>
  </si>
  <si>
    <t>Přesun hmot pro pozemní komunikace s krytem z kamene, monolitickým betonovým nebo živičným</t>
  </si>
  <si>
    <t>-689305710</t>
  </si>
  <si>
    <t>Přesun hmot pro komunikace s krytem z kameniva, monolitickým betonovým nebo živičným dopravní vzdálenost do 200 m jakékoliv délky objektu</t>
  </si>
  <si>
    <t>SO 02 - Komunikace - území č.2</t>
  </si>
  <si>
    <t>374107546</t>
  </si>
  <si>
    <t>213978304</t>
  </si>
  <si>
    <t>896198203</t>
  </si>
  <si>
    <t>130710014</t>
  </si>
  <si>
    <t>1169345437</t>
  </si>
  <si>
    <t>181301103</t>
  </si>
  <si>
    <t>Rozprostření ornice tl vrstvy do 200 mm pl do 500 m2 v rovině nebo ve svahu do 1:5</t>
  </si>
  <si>
    <t>1296733731</t>
  </si>
  <si>
    <t>Rozprostření a urovnání ornice v rovině nebo ve svahu sklonu do 1:5 při souvislé ploše do 500 m2, tl. vrstvy přes 150 do 200 mm</t>
  </si>
  <si>
    <t>425621758</t>
  </si>
  <si>
    <t>-625014141</t>
  </si>
  <si>
    <t>272*0,015 'Přepočtené koeficientem množství</t>
  </si>
  <si>
    <t>364782800</t>
  </si>
  <si>
    <t>1471719117</t>
  </si>
  <si>
    <t>658441764</t>
  </si>
  <si>
    <t>1243015561</t>
  </si>
  <si>
    <t>1815438816</t>
  </si>
  <si>
    <t>348153643</t>
  </si>
  <si>
    <t>1669633103</t>
  </si>
  <si>
    <t>628086405</t>
  </si>
  <si>
    <t>785702729</t>
  </si>
  <si>
    <t>119378296</t>
  </si>
  <si>
    <t>-1977389304</t>
  </si>
  <si>
    <t>439069751</t>
  </si>
  <si>
    <t>-265200921</t>
  </si>
  <si>
    <t>SO 03 - Komunikace - území č. 3</t>
  </si>
  <si>
    <t>204684273</t>
  </si>
  <si>
    <t>1168403405</t>
  </si>
  <si>
    <t>953231000</t>
  </si>
  <si>
    <t>1522382204</t>
  </si>
  <si>
    <t>-407699546</t>
  </si>
  <si>
    <t>97732542</t>
  </si>
  <si>
    <t>62039804</t>
  </si>
  <si>
    <t>1387283726</t>
  </si>
  <si>
    <t>144*0,015 'Přepočtené koeficientem množství</t>
  </si>
  <si>
    <t>1492422904</t>
  </si>
  <si>
    <t>-1175927997</t>
  </si>
  <si>
    <t>-2113583558</t>
  </si>
  <si>
    <t>596211212</t>
  </si>
  <si>
    <t>Kladení zámkové dlažby komunikací pro pěší tl 80 mm skupiny A pl do 300 m2</t>
  </si>
  <si>
    <t>2023037564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</si>
  <si>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80 mm skupiny A, pro plochy přes 100 do 300 m2</t>
  </si>
  <si>
    <t>1167772526</t>
  </si>
  <si>
    <t>1584122884</t>
  </si>
  <si>
    <t>1672868100</t>
  </si>
  <si>
    <t>952503707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</si>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</sst>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53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b/>
      <sz val="16"/>
      <name val="Trebuchet MS"/>
      <family val="0"/>
    </font>
    <font>
      <sz val="8"/>
      <color indexed="48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b/>
      <sz val="11"/>
      <name val="Trebuchet MS"/>
      <family val="0"/>
    </font>
    <font>
      <sz val="11"/>
      <color indexed="55"/>
      <name val="Trebuchet MS"/>
      <family val="0"/>
    </font>
    <font>
      <sz val="12"/>
      <color indexed="56"/>
      <name val="Trebuchet MS"/>
      <family val="0"/>
    </font>
    <font>
      <sz val="10"/>
      <name val="Trebuchet MS"/>
      <family val="0"/>
    </font>
    <font>
      <sz val="10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56"/>
      <name val="Trebuchet MS"/>
      <family val="0"/>
    </font>
    <font>
      <sz val="7"/>
      <color indexed="55"/>
      <name val="Trebuchet MS"/>
      <family val="0"/>
    </font>
    <font>
      <sz val="7"/>
      <name val="Trebuchet MS"/>
      <family val="0"/>
    </font>
    <font>
      <i/>
      <sz val="8"/>
      <color indexed="12"/>
      <name val="Trebuchet MS"/>
      <family val="0"/>
    </font>
    <font>
      <sz val="8"/>
      <color indexed="63"/>
      <name val="Trebuchet M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12"/>
      <name val="Trebuchet MS"/>
      <family val="0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2"/>
    </font>
    <font>
      <sz val="8"/>
      <name val="Tahoma"/>
      <family val="2"/>
    </font>
    <font>
      <i/>
      <sz val="9"/>
      <name val="Trebuchet MS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/>
      <right style="thin">
        <color indexed="8"/>
      </right>
      <top style="hair">
        <color indexed="55"/>
      </top>
      <bottom/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8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42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35" fillId="4" borderId="0" applyNumberFormat="0" applyBorder="0" applyAlignment="0" applyProtection="0"/>
    <xf numFmtId="0" fontId="43" fillId="0" borderId="0" applyNumberFormat="0" applyFill="0" applyBorder="0" applyAlignment="0" applyProtection="0"/>
    <xf numFmtId="0" fontId="38" fillId="7" borderId="8" applyNumberFormat="0" applyAlignment="0" applyProtection="0"/>
    <xf numFmtId="0" fontId="40" fillId="19" borderId="8" applyNumberFormat="0" applyAlignment="0" applyProtection="0"/>
    <xf numFmtId="0" fontId="39" fillId="19" borderId="9" applyNumberFormat="0" applyAlignment="0" applyProtection="0"/>
    <xf numFmtId="0" fontId="44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23" borderId="0" applyNumberFormat="0" applyBorder="0" applyAlignment="0" applyProtection="0"/>
  </cellStyleXfs>
  <cellXfs count="313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17" borderId="0" xfId="0" applyFill="1" applyAlignment="1">
      <alignment horizontal="left" vertical="top"/>
    </xf>
    <xf numFmtId="0" fontId="1" fillId="17" borderId="0" xfId="0" applyFont="1" applyFill="1" applyAlignment="1">
      <alignment horizontal="left" vertical="center"/>
    </xf>
    <xf numFmtId="0" fontId="0" fillId="17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 applyProtection="1">
      <alignment horizontal="left" vertical="top"/>
      <protection/>
    </xf>
    <xf numFmtId="0" fontId="0" fillId="0" borderId="11" xfId="0" applyBorder="1" applyAlignment="1" applyProtection="1">
      <alignment horizontal="left" vertical="top"/>
      <protection/>
    </xf>
    <xf numFmtId="0" fontId="0" fillId="0" borderId="12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top"/>
      <protection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 applyProtection="1">
      <alignment horizontal="left" vertical="top"/>
      <protection/>
    </xf>
    <xf numFmtId="0" fontId="7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top"/>
      <protection/>
    </xf>
    <xf numFmtId="0" fontId="6" fillId="0" borderId="0" xfId="0" applyFont="1" applyAlignment="1" applyProtection="1">
      <alignment horizontal="left" vertical="center"/>
      <protection/>
    </xf>
    <xf numFmtId="0" fontId="7" fillId="18" borderId="0" xfId="0" applyFont="1" applyFill="1" applyAlignment="1">
      <alignment horizontal="left" vertical="center"/>
    </xf>
    <xf numFmtId="49" fontId="7" fillId="18" borderId="0" xfId="0" applyNumberFormat="1" applyFont="1" applyFill="1" applyAlignment="1">
      <alignment horizontal="left" vertical="top"/>
    </xf>
    <xf numFmtId="0" fontId="0" fillId="0" borderId="15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10" fillId="0" borderId="16" xfId="0" applyFont="1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11" fillId="0" borderId="13" xfId="0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14" xfId="0" applyFont="1" applyBorder="1" applyAlignment="1" applyProtection="1">
      <alignment horizontal="left" vertical="center"/>
      <protection/>
    </xf>
    <xf numFmtId="0" fontId="0" fillId="19" borderId="0" xfId="0" applyFill="1" applyAlignment="1" applyProtection="1">
      <alignment horizontal="left" vertical="center"/>
      <protection/>
    </xf>
    <xf numFmtId="0" fontId="9" fillId="19" borderId="17" xfId="0" applyFont="1" applyFill="1" applyBorder="1" applyAlignment="1" applyProtection="1">
      <alignment horizontal="left" vertical="center"/>
      <protection/>
    </xf>
    <xf numFmtId="0" fontId="0" fillId="19" borderId="18" xfId="0" applyFill="1" applyBorder="1" applyAlignment="1" applyProtection="1">
      <alignment horizontal="left" vertical="center"/>
      <protection/>
    </xf>
    <xf numFmtId="0" fontId="9" fillId="19" borderId="18" xfId="0" applyFont="1" applyFill="1" applyBorder="1" applyAlignment="1" applyProtection="1">
      <alignment horizontal="center" vertical="center"/>
      <protection/>
    </xf>
    <xf numFmtId="164" fontId="9" fillId="19" borderId="18" xfId="0" applyNumberFormat="1" applyFont="1" applyFill="1" applyBorder="1" applyAlignment="1" applyProtection="1">
      <alignment horizontal="right" vertical="center"/>
      <protection/>
    </xf>
    <xf numFmtId="0" fontId="0" fillId="19" borderId="14" xfId="0" applyFill="1" applyBorder="1" applyAlignment="1" applyProtection="1">
      <alignment horizontal="left" vertical="center"/>
      <protection/>
    </xf>
    <xf numFmtId="0" fontId="0" fillId="0" borderId="19" xfId="0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 horizontal="left" vertical="center"/>
      <protection/>
    </xf>
    <xf numFmtId="0" fontId="0" fillId="0" borderId="21" xfId="0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13" xfId="0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3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13" xfId="0" applyFont="1" applyBorder="1" applyAlignment="1">
      <alignment horizontal="left" vertical="center"/>
    </xf>
    <xf numFmtId="0" fontId="12" fillId="0" borderId="0" xfId="0" applyFont="1" applyAlignment="1" applyProtection="1">
      <alignment horizontal="lef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 applyProtection="1">
      <alignment horizontal="left" vertical="center"/>
      <protection/>
    </xf>
    <xf numFmtId="0" fontId="0" fillId="0" borderId="24" xfId="0" applyBorder="1" applyAlignment="1" applyProtection="1">
      <alignment horizontal="left" vertical="center"/>
      <protection/>
    </xf>
    <xf numFmtId="0" fontId="7" fillId="19" borderId="26" xfId="0" applyFont="1" applyFill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vertical="center"/>
    </xf>
    <xf numFmtId="0" fontId="0" fillId="0" borderId="30" xfId="0" applyBorder="1" applyAlignment="1" applyProtection="1">
      <alignment horizontal="left" vertical="center"/>
      <protection/>
    </xf>
    <xf numFmtId="0" fontId="0" fillId="0" borderId="22" xfId="0" applyBorder="1" applyAlignment="1" applyProtection="1">
      <alignment horizontal="left" vertical="center"/>
      <protection/>
    </xf>
    <xf numFmtId="0" fontId="0" fillId="0" borderId="23" xfId="0" applyBorder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 vertical="center"/>
      <protection/>
    </xf>
    <xf numFmtId="164" fontId="14" fillId="0" borderId="0" xfId="0" applyNumberFormat="1" applyFont="1" applyAlignment="1" applyProtection="1">
      <alignment horizontal="right" vertical="center"/>
      <protection/>
    </xf>
    <xf numFmtId="0" fontId="9" fillId="0" borderId="0" xfId="0" applyFont="1" applyAlignment="1" applyProtection="1">
      <alignment horizontal="center" vertical="center"/>
      <protection/>
    </xf>
    <xf numFmtId="164" fontId="13" fillId="0" borderId="25" xfId="0" applyNumberFormat="1" applyFont="1" applyBorder="1" applyAlignment="1" applyProtection="1">
      <alignment horizontal="right" vertical="center"/>
      <protection/>
    </xf>
    <xf numFmtId="164" fontId="13" fillId="0" borderId="0" xfId="0" applyNumberFormat="1" applyFont="1" applyAlignment="1" applyProtection="1">
      <alignment horizontal="right" vertical="center"/>
      <protection/>
    </xf>
    <xf numFmtId="167" fontId="13" fillId="0" borderId="0" xfId="0" applyNumberFormat="1" applyFont="1" applyAlignment="1" applyProtection="1">
      <alignment horizontal="right" vertical="center"/>
      <protection/>
    </xf>
    <xf numFmtId="164" fontId="13" fillId="0" borderId="24" xfId="0" applyNumberFormat="1" applyFont="1" applyBorder="1" applyAlignment="1" applyProtection="1">
      <alignment horizontal="righ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13" xfId="0" applyFont="1" applyBorder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center" vertical="center"/>
      <protection/>
    </xf>
    <xf numFmtId="0" fontId="16" fillId="0" borderId="13" xfId="0" applyFont="1" applyBorder="1" applyAlignment="1">
      <alignment horizontal="left" vertical="center"/>
    </xf>
    <xf numFmtId="164" fontId="20" fillId="0" borderId="25" xfId="0" applyNumberFormat="1" applyFont="1" applyBorder="1" applyAlignment="1" applyProtection="1">
      <alignment horizontal="right" vertical="center"/>
      <protection/>
    </xf>
    <xf numFmtId="164" fontId="20" fillId="0" borderId="0" xfId="0" applyNumberFormat="1" applyFont="1" applyAlignment="1" applyProtection="1">
      <alignment horizontal="right" vertical="center"/>
      <protection/>
    </xf>
    <xf numFmtId="167" fontId="20" fillId="0" borderId="0" xfId="0" applyNumberFormat="1" applyFont="1" applyAlignment="1" applyProtection="1">
      <alignment horizontal="right" vertical="center"/>
      <protection/>
    </xf>
    <xf numFmtId="164" fontId="20" fillId="0" borderId="24" xfId="0" applyNumberFormat="1" applyFont="1" applyBorder="1" applyAlignment="1" applyProtection="1">
      <alignment horizontal="right" vertical="center"/>
      <protection/>
    </xf>
    <xf numFmtId="164" fontId="20" fillId="0" borderId="31" xfId="0" applyNumberFormat="1" applyFont="1" applyBorder="1" applyAlignment="1" applyProtection="1">
      <alignment horizontal="right" vertical="center"/>
      <protection/>
    </xf>
    <xf numFmtId="164" fontId="20" fillId="0" borderId="32" xfId="0" applyNumberFormat="1" applyFont="1" applyBorder="1" applyAlignment="1" applyProtection="1">
      <alignment horizontal="right" vertical="center"/>
      <protection/>
    </xf>
    <xf numFmtId="167" fontId="20" fillId="0" borderId="32" xfId="0" applyNumberFormat="1" applyFont="1" applyBorder="1" applyAlignment="1" applyProtection="1">
      <alignment horizontal="right" vertical="center"/>
      <protection/>
    </xf>
    <xf numFmtId="164" fontId="20" fillId="0" borderId="33" xfId="0" applyNumberFormat="1" applyFont="1" applyBorder="1" applyAlignment="1" applyProtection="1">
      <alignment horizontal="right" vertical="center"/>
      <protection/>
    </xf>
    <xf numFmtId="0" fontId="0" fillId="0" borderId="11" xfId="0" applyBorder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14" xfId="0" applyBorder="1" applyAlignment="1" applyProtection="1">
      <alignment horizontal="left" vertical="center" wrapText="1"/>
      <protection/>
    </xf>
    <xf numFmtId="0" fontId="0" fillId="0" borderId="34" xfId="0" applyBorder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1" fillId="0" borderId="0" xfId="0" applyFont="1" applyAlignment="1">
      <alignment horizontal="right" vertical="center"/>
    </xf>
    <xf numFmtId="164" fontId="11" fillId="0" borderId="0" xfId="0" applyNumberFormat="1" applyFont="1" applyAlignment="1" applyProtection="1">
      <alignment horizontal="right" vertical="center"/>
      <protection/>
    </xf>
    <xf numFmtId="165" fontId="11" fillId="0" borderId="0" xfId="0" applyNumberFormat="1" applyFont="1" applyAlignment="1">
      <alignment horizontal="right" vertical="center"/>
    </xf>
    <xf numFmtId="0" fontId="9" fillId="19" borderId="18" xfId="0" applyFont="1" applyFill="1" applyBorder="1" applyAlignment="1" applyProtection="1">
      <alignment horizontal="right" vertical="center"/>
      <protection/>
    </xf>
    <xf numFmtId="0" fontId="0" fillId="19" borderId="18" xfId="0" applyFill="1" applyBorder="1" applyAlignment="1">
      <alignment horizontal="left" vertical="center"/>
    </xf>
    <xf numFmtId="0" fontId="0" fillId="19" borderId="35" xfId="0" applyFill="1" applyBorder="1" applyAlignment="1" applyProtection="1">
      <alignment horizontal="left" vertical="center"/>
      <protection/>
    </xf>
    <xf numFmtId="0" fontId="0" fillId="0" borderId="2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7" fillId="19" borderId="0" xfId="0" applyFont="1" applyFill="1" applyAlignment="1" applyProtection="1">
      <alignment horizontal="left" vertical="center"/>
      <protection/>
    </xf>
    <xf numFmtId="0" fontId="0" fillId="19" borderId="0" xfId="0" applyFill="1" applyAlignment="1">
      <alignment horizontal="left" vertical="center"/>
    </xf>
    <xf numFmtId="0" fontId="7" fillId="19" borderId="0" xfId="0" applyFont="1" applyFill="1" applyAlignment="1" applyProtection="1">
      <alignment horizontal="right" vertical="center"/>
      <protection/>
    </xf>
    <xf numFmtId="0" fontId="21" fillId="0" borderId="13" xfId="0" applyFont="1" applyBorder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32" xfId="0" applyFont="1" applyBorder="1" applyAlignment="1" applyProtection="1">
      <alignment horizontal="left" vertical="center"/>
      <protection/>
    </xf>
    <xf numFmtId="0" fontId="21" fillId="0" borderId="32" xfId="0" applyFont="1" applyBorder="1" applyAlignment="1">
      <alignment horizontal="left" vertical="center"/>
    </xf>
    <xf numFmtId="164" fontId="21" fillId="0" borderId="32" xfId="0" applyNumberFormat="1" applyFont="1" applyBorder="1" applyAlignment="1" applyProtection="1">
      <alignment horizontal="right" vertical="center"/>
      <protection/>
    </xf>
    <xf numFmtId="0" fontId="21" fillId="0" borderId="14" xfId="0" applyFont="1" applyBorder="1" applyAlignment="1" applyProtection="1">
      <alignment horizontal="left" vertical="center"/>
      <protection/>
    </xf>
    <xf numFmtId="0" fontId="22" fillId="0" borderId="0" xfId="0" applyFont="1" applyAlignment="1">
      <alignment horizontal="left" vertical="center"/>
    </xf>
    <xf numFmtId="0" fontId="23" fillId="0" borderId="13" xfId="0" applyFont="1" applyBorder="1" applyAlignment="1" applyProtection="1">
      <alignment horizontal="left"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32" xfId="0" applyFont="1" applyBorder="1" applyAlignment="1" applyProtection="1">
      <alignment horizontal="left" vertical="center"/>
      <protection/>
    </xf>
    <xf numFmtId="0" fontId="23" fillId="0" borderId="32" xfId="0" applyFont="1" applyBorder="1" applyAlignment="1">
      <alignment horizontal="left" vertical="center"/>
    </xf>
    <xf numFmtId="164" fontId="23" fillId="0" borderId="32" xfId="0" applyNumberFormat="1" applyFont="1" applyBorder="1" applyAlignment="1" applyProtection="1">
      <alignment horizontal="right" vertical="center"/>
      <protection/>
    </xf>
    <xf numFmtId="0" fontId="23" fillId="0" borderId="14" xfId="0" applyFont="1" applyBorder="1" applyAlignment="1" applyProtection="1">
      <alignment horizontal="left" vertical="center"/>
      <protection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  <protection/>
    </xf>
    <xf numFmtId="0" fontId="7" fillId="19" borderId="27" xfId="0" applyFont="1" applyFill="1" applyBorder="1" applyAlignment="1" applyProtection="1">
      <alignment horizontal="center" vertical="center" wrapText="1"/>
      <protection/>
    </xf>
    <xf numFmtId="0" fontId="7" fillId="19" borderId="28" xfId="0" applyFont="1" applyFill="1" applyBorder="1" applyAlignment="1" applyProtection="1">
      <alignment horizontal="center" vertical="center" wrapText="1"/>
      <protection/>
    </xf>
    <xf numFmtId="0" fontId="7" fillId="19" borderId="28" xfId="0" applyFont="1" applyFill="1" applyBorder="1" applyAlignment="1">
      <alignment horizontal="center" vertical="center" wrapText="1"/>
    </xf>
    <xf numFmtId="0" fontId="7" fillId="19" borderId="29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164" fontId="14" fillId="0" borderId="0" xfId="0" applyNumberFormat="1" applyFont="1" applyAlignment="1" applyProtection="1">
      <alignment horizontal="right"/>
      <protection/>
    </xf>
    <xf numFmtId="167" fontId="24" fillId="0" borderId="22" xfId="0" applyNumberFormat="1" applyFont="1" applyBorder="1" applyAlignment="1" applyProtection="1">
      <alignment horizontal="right"/>
      <protection/>
    </xf>
    <xf numFmtId="167" fontId="24" fillId="0" borderId="23" xfId="0" applyNumberFormat="1" applyFont="1" applyBorder="1" applyAlignment="1" applyProtection="1">
      <alignment horizontal="right"/>
      <protection/>
    </xf>
    <xf numFmtId="164" fontId="25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6" fillId="0" borderId="13" xfId="0" applyFont="1" applyBorder="1" applyAlignment="1" applyProtection="1">
      <alignment horizontal="left"/>
      <protection/>
    </xf>
    <xf numFmtId="0" fontId="26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left"/>
      <protection/>
    </xf>
    <xf numFmtId="164" fontId="21" fillId="0" borderId="0" xfId="0" applyNumberFormat="1" applyFont="1" applyAlignment="1" applyProtection="1">
      <alignment horizontal="right"/>
      <protection/>
    </xf>
    <xf numFmtId="0" fontId="26" fillId="0" borderId="13" xfId="0" applyFont="1" applyBorder="1" applyAlignment="1">
      <alignment horizontal="left"/>
    </xf>
    <xf numFmtId="0" fontId="26" fillId="0" borderId="25" xfId="0" applyFont="1" applyBorder="1" applyAlignment="1" applyProtection="1">
      <alignment horizontal="left"/>
      <protection/>
    </xf>
    <xf numFmtId="167" fontId="26" fillId="0" borderId="0" xfId="0" applyNumberFormat="1" applyFont="1" applyAlignment="1" applyProtection="1">
      <alignment horizontal="right"/>
      <protection/>
    </xf>
    <xf numFmtId="167" fontId="26" fillId="0" borderId="24" xfId="0" applyNumberFormat="1" applyFont="1" applyBorder="1" applyAlignment="1" applyProtection="1">
      <alignment horizontal="right"/>
      <protection/>
    </xf>
    <xf numFmtId="0" fontId="26" fillId="0" borderId="0" xfId="0" applyFont="1" applyAlignment="1">
      <alignment horizontal="left"/>
    </xf>
    <xf numFmtId="164" fontId="26" fillId="0" borderId="0" xfId="0" applyNumberFormat="1" applyFont="1" applyAlignment="1">
      <alignment horizontal="right" vertical="center"/>
    </xf>
    <xf numFmtId="0" fontId="23" fillId="0" borderId="0" xfId="0" applyFont="1" applyAlignment="1" applyProtection="1">
      <alignment horizontal="left"/>
      <protection/>
    </xf>
    <xf numFmtId="164" fontId="23" fillId="0" borderId="0" xfId="0" applyNumberFormat="1" applyFont="1" applyAlignment="1" applyProtection="1">
      <alignment horizontal="right"/>
      <protection/>
    </xf>
    <xf numFmtId="0" fontId="0" fillId="0" borderId="36" xfId="0" applyFont="1" applyBorder="1" applyAlignment="1" applyProtection="1">
      <alignment horizontal="center" vertical="center"/>
      <protection/>
    </xf>
    <xf numFmtId="49" fontId="0" fillId="0" borderId="36" xfId="0" applyNumberFormat="1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center" vertical="center" wrapText="1"/>
      <protection/>
    </xf>
    <xf numFmtId="168" fontId="0" fillId="0" borderId="36" xfId="0" applyNumberFormat="1" applyFont="1" applyBorder="1" applyAlignment="1" applyProtection="1">
      <alignment horizontal="right" vertical="center"/>
      <protection/>
    </xf>
    <xf numFmtId="164" fontId="0" fillId="18" borderId="36" xfId="0" applyNumberFormat="1" applyFont="1" applyFill="1" applyBorder="1" applyAlignment="1">
      <alignment horizontal="right" vertical="center"/>
    </xf>
    <xf numFmtId="164" fontId="0" fillId="0" borderId="36" xfId="0" applyNumberFormat="1" applyFont="1" applyBorder="1" applyAlignment="1" applyProtection="1">
      <alignment horizontal="right" vertical="center"/>
      <protection/>
    </xf>
    <xf numFmtId="0" fontId="11" fillId="18" borderId="36" xfId="0" applyFont="1" applyFill="1" applyBorder="1" applyAlignment="1">
      <alignment horizontal="left" vertical="center" wrapText="1"/>
    </xf>
    <xf numFmtId="0" fontId="11" fillId="0" borderId="0" xfId="0" applyFont="1" applyAlignment="1" applyProtection="1">
      <alignment horizontal="center" vertical="center" wrapText="1"/>
      <protection/>
    </xf>
    <xf numFmtId="167" fontId="11" fillId="0" borderId="0" xfId="0" applyNumberFormat="1" applyFont="1" applyAlignment="1" applyProtection="1">
      <alignment horizontal="right" vertical="center"/>
      <protection/>
    </xf>
    <xf numFmtId="167" fontId="11" fillId="0" borderId="24" xfId="0" applyNumberFormat="1" applyFont="1" applyBorder="1" applyAlignment="1" applyProtection="1">
      <alignment horizontal="right" vertical="center"/>
      <protection/>
    </xf>
    <xf numFmtId="164" fontId="0" fillId="0" borderId="0" xfId="0" applyNumberFormat="1" applyFont="1" applyAlignment="1">
      <alignment horizontal="right" vertical="center"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36" xfId="0" applyFont="1" applyBorder="1" applyAlignment="1" applyProtection="1">
      <alignment horizontal="center" vertical="center"/>
      <protection/>
    </xf>
    <xf numFmtId="49" fontId="29" fillId="0" borderId="36" xfId="0" applyNumberFormat="1" applyFont="1" applyBorder="1" applyAlignment="1" applyProtection="1">
      <alignment horizontal="left" vertical="center" wrapText="1"/>
      <protection/>
    </xf>
    <xf numFmtId="0" fontId="29" fillId="0" borderId="36" xfId="0" applyFont="1" applyBorder="1" applyAlignment="1" applyProtection="1">
      <alignment horizontal="left" vertical="center" wrapText="1"/>
      <protection/>
    </xf>
    <xf numFmtId="0" fontId="29" fillId="0" borderId="36" xfId="0" applyFont="1" applyBorder="1" applyAlignment="1" applyProtection="1">
      <alignment horizontal="center" vertical="center" wrapText="1"/>
      <protection/>
    </xf>
    <xf numFmtId="168" fontId="29" fillId="0" borderId="36" xfId="0" applyNumberFormat="1" applyFont="1" applyBorder="1" applyAlignment="1" applyProtection="1">
      <alignment horizontal="right" vertical="center"/>
      <protection/>
    </xf>
    <xf numFmtId="164" fontId="29" fillId="18" borderId="36" xfId="0" applyNumberFormat="1" applyFont="1" applyFill="1" applyBorder="1" applyAlignment="1">
      <alignment horizontal="right" vertical="center"/>
    </xf>
    <xf numFmtId="164" fontId="29" fillId="0" borderId="36" xfId="0" applyNumberFormat="1" applyFont="1" applyBorder="1" applyAlignment="1" applyProtection="1">
      <alignment horizontal="right" vertical="center"/>
      <protection/>
    </xf>
    <xf numFmtId="0" fontId="29" fillId="0" borderId="13" xfId="0" applyFont="1" applyBorder="1" applyAlignment="1">
      <alignment horizontal="left" vertical="center"/>
    </xf>
    <xf numFmtId="0" fontId="29" fillId="18" borderId="36" xfId="0" applyFont="1" applyFill="1" applyBorder="1" applyAlignment="1">
      <alignment horizontal="left" vertical="center" wrapText="1"/>
    </xf>
    <xf numFmtId="0" fontId="29" fillId="0" borderId="0" xfId="0" applyFont="1" applyAlignment="1" applyProtection="1">
      <alignment horizontal="center" vertical="center" wrapText="1"/>
      <protection/>
    </xf>
    <xf numFmtId="0" fontId="30" fillId="0" borderId="13" xfId="0" applyFont="1" applyBorder="1" applyAlignment="1" applyProtection="1">
      <alignment horizontal="lef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27" fillId="0" borderId="0" xfId="0" applyFont="1" applyAlignment="1" applyProtection="1">
      <alignment horizontal="left" vertical="center"/>
      <protection/>
    </xf>
    <xf numFmtId="0" fontId="30" fillId="0" borderId="0" xfId="0" applyFont="1" applyAlignment="1" applyProtection="1">
      <alignment horizontal="left" vertical="center" wrapText="1"/>
      <protection/>
    </xf>
    <xf numFmtId="168" fontId="30" fillId="0" borderId="0" xfId="0" applyNumberFormat="1" applyFont="1" applyAlignment="1" applyProtection="1">
      <alignment horizontal="right" vertical="center"/>
      <protection/>
    </xf>
    <xf numFmtId="0" fontId="30" fillId="0" borderId="13" xfId="0" applyFont="1" applyBorder="1" applyAlignment="1">
      <alignment horizontal="left" vertical="center"/>
    </xf>
    <xf numFmtId="0" fontId="30" fillId="0" borderId="25" xfId="0" applyFont="1" applyBorder="1" applyAlignment="1" applyProtection="1">
      <alignment horizontal="left" vertical="center"/>
      <protection/>
    </xf>
    <xf numFmtId="0" fontId="30" fillId="0" borderId="24" xfId="0" applyFont="1" applyBorder="1" applyAlignment="1" applyProtection="1">
      <alignment horizontal="left" vertical="center"/>
      <protection/>
    </xf>
    <xf numFmtId="0" fontId="30" fillId="0" borderId="0" xfId="0" applyFont="1" applyAlignment="1">
      <alignment horizontal="left" vertical="center"/>
    </xf>
    <xf numFmtId="0" fontId="0" fillId="0" borderId="31" xfId="0" applyBorder="1" applyAlignment="1" applyProtection="1">
      <alignment horizontal="left" vertical="center"/>
      <protection/>
    </xf>
    <xf numFmtId="0" fontId="0" fillId="0" borderId="32" xfId="0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 horizontal="left" vertical="center"/>
      <protection/>
    </xf>
    <xf numFmtId="0" fontId="48" fillId="17" borderId="0" xfId="36" applyFill="1" applyAlignment="1">
      <alignment horizontal="left" vertical="top"/>
    </xf>
    <xf numFmtId="0" fontId="49" fillId="0" borderId="0" xfId="36" applyFont="1" applyAlignment="1">
      <alignment horizontal="center" vertical="center"/>
    </xf>
    <xf numFmtId="0" fontId="2" fillId="17" borderId="0" xfId="0" applyFont="1" applyFill="1" applyAlignment="1">
      <alignment horizontal="left" vertical="center"/>
    </xf>
    <xf numFmtId="0" fontId="22" fillId="17" borderId="0" xfId="0" applyFont="1" applyFill="1" applyAlignment="1">
      <alignment horizontal="left" vertical="center"/>
    </xf>
    <xf numFmtId="0" fontId="50" fillId="17" borderId="0" xfId="36" applyFont="1" applyFill="1" applyAlignment="1">
      <alignment horizontal="left" vertical="center"/>
    </xf>
    <xf numFmtId="0" fontId="1" fillId="17" borderId="0" xfId="0" applyFont="1" applyFill="1" applyAlignment="1" applyProtection="1">
      <alignment horizontal="left" vertical="center"/>
      <protection/>
    </xf>
    <xf numFmtId="0" fontId="22" fillId="17" borderId="0" xfId="0" applyFont="1" applyFill="1" applyAlignment="1" applyProtection="1">
      <alignment horizontal="left" vertical="center"/>
      <protection/>
    </xf>
    <xf numFmtId="0" fontId="0" fillId="0" borderId="0" xfId="0" applyAlignment="1">
      <alignment horizontal="left" vertical="top"/>
    </xf>
    <xf numFmtId="0" fontId="2" fillId="17" borderId="0" xfId="0" applyFont="1" applyFill="1" applyAlignment="1" applyProtection="1">
      <alignment horizontal="left" vertical="center"/>
      <protection/>
    </xf>
    <xf numFmtId="0" fontId="50" fillId="17" borderId="0" xfId="36" applyFont="1" applyFill="1" applyAlignment="1" applyProtection="1">
      <alignment horizontal="left" vertical="center"/>
      <protection/>
    </xf>
    <xf numFmtId="0" fontId="0" fillId="0" borderId="37" xfId="0" applyFont="1" applyBorder="1" applyAlignment="1">
      <alignment vertical="center" wrapText="1"/>
    </xf>
    <xf numFmtId="0" fontId="0" fillId="0" borderId="38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40" xfId="0" applyFont="1" applyBorder="1" applyAlignment="1">
      <alignment vertical="center" wrapText="1"/>
    </xf>
    <xf numFmtId="0" fontId="0" fillId="0" borderId="41" xfId="0" applyFont="1" applyBorder="1" applyAlignment="1">
      <alignment vertical="center" wrapText="1"/>
    </xf>
    <xf numFmtId="0" fontId="19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4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vertical="center" wrapText="1"/>
    </xf>
    <xf numFmtId="0" fontId="0" fillId="0" borderId="42" xfId="0" applyFont="1" applyBorder="1" applyAlignment="1">
      <alignment vertical="center" wrapText="1"/>
    </xf>
    <xf numFmtId="0" fontId="22" fillId="0" borderId="43" xfId="0" applyFont="1" applyBorder="1" applyAlignment="1">
      <alignment vertical="center" wrapText="1"/>
    </xf>
    <xf numFmtId="0" fontId="0" fillId="0" borderId="44" xfId="0" applyFont="1" applyBorder="1" applyAlignment="1">
      <alignment vertical="center" wrapText="1"/>
    </xf>
    <xf numFmtId="0" fontId="0" fillId="19" borderId="26" xfId="0" applyFill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164" fontId="18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 wrapText="1"/>
      <protection/>
    </xf>
    <xf numFmtId="0" fontId="17" fillId="0" borderId="0" xfId="0" applyFont="1" applyAlignment="1" applyProtection="1">
      <alignment horizontal="left" vertical="center"/>
      <protection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37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0" fillId="0" borderId="41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9" fillId="0" borderId="43" xfId="0" applyFont="1" applyBorder="1" applyAlignment="1">
      <alignment horizontal="left" vertical="center"/>
    </xf>
    <xf numFmtId="0" fontId="19" fillId="0" borderId="43" xfId="0" applyFont="1" applyBorder="1" applyAlignment="1">
      <alignment horizontal="center" vertical="center"/>
    </xf>
    <xf numFmtId="0" fontId="16" fillId="0" borderId="43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4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left" vertical="center"/>
    </xf>
    <xf numFmtId="0" fontId="22" fillId="0" borderId="43" xfId="0" applyFont="1" applyBorder="1" applyAlignment="1">
      <alignment horizontal="left" vertical="center"/>
    </xf>
    <xf numFmtId="0" fontId="0" fillId="0" borderId="44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164" fontId="9" fillId="19" borderId="18" xfId="0" applyNumberFormat="1" applyFont="1" applyFill="1" applyBorder="1" applyAlignment="1" applyProtection="1">
      <alignment horizontal="right" vertical="center"/>
      <protection/>
    </xf>
    <xf numFmtId="0" fontId="0" fillId="0" borderId="40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16" fillId="0" borderId="40" xfId="0" applyFont="1" applyBorder="1" applyAlignment="1">
      <alignment horizontal="left" vertical="center" wrapText="1"/>
    </xf>
    <xf numFmtId="0" fontId="16" fillId="0" borderId="41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0" fontId="7" fillId="0" borderId="42" xfId="0" applyFont="1" applyBorder="1" applyAlignment="1">
      <alignment horizontal="left" vertical="center"/>
    </xf>
    <xf numFmtId="0" fontId="7" fillId="0" borderId="44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6" fillId="0" borderId="43" xfId="0" applyFont="1" applyBorder="1" applyAlignment="1">
      <alignment vertical="center"/>
    </xf>
    <xf numFmtId="0" fontId="19" fillId="0" borderId="43" xfId="0" applyFont="1" applyBorder="1" applyAlignment="1">
      <alignment vertical="center"/>
    </xf>
    <xf numFmtId="0" fontId="19" fillId="0" borderId="43" xfId="0" applyFont="1" applyBorder="1" applyAlignment="1">
      <alignment horizontal="left"/>
    </xf>
    <xf numFmtId="0" fontId="16" fillId="0" borderId="43" xfId="0" applyFont="1" applyBorder="1" applyAlignment="1">
      <alignment/>
    </xf>
    <xf numFmtId="0" fontId="0" fillId="0" borderId="40" xfId="0" applyFont="1" applyBorder="1" applyAlignment="1">
      <alignment vertical="top"/>
    </xf>
    <xf numFmtId="0" fontId="0" fillId="0" borderId="41" xfId="0" applyFont="1" applyBorder="1" applyAlignment="1">
      <alignment vertical="top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0" fillId="0" borderId="42" xfId="0" applyFont="1" applyBorder="1" applyAlignment="1">
      <alignment vertical="top"/>
    </xf>
    <xf numFmtId="0" fontId="0" fillId="0" borderId="43" xfId="0" applyFont="1" applyBorder="1" applyAlignment="1">
      <alignment vertical="top"/>
    </xf>
    <xf numFmtId="0" fontId="0" fillId="0" borderId="44" xfId="0" applyFont="1" applyBorder="1" applyAlignment="1">
      <alignment vertical="top"/>
    </xf>
    <xf numFmtId="0" fontId="9" fillId="19" borderId="18" xfId="0" applyFont="1" applyFill="1" applyBorder="1" applyAlignment="1" applyProtection="1">
      <alignment horizontal="left" vertical="center"/>
      <protection/>
    </xf>
    <xf numFmtId="0" fontId="0" fillId="19" borderId="18" xfId="0" applyFill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0" fillId="0" borderId="0" xfId="0" applyAlignment="1" applyProtection="1">
      <alignment horizontal="left" vertical="center"/>
      <protection/>
    </xf>
    <xf numFmtId="165" fontId="11" fillId="0" borderId="0" xfId="0" applyNumberFormat="1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left" vertical="center"/>
      <protection/>
    </xf>
    <xf numFmtId="164" fontId="8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7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top"/>
      <protection/>
    </xf>
    <xf numFmtId="0" fontId="9" fillId="0" borderId="0" xfId="0" applyFont="1" applyAlignment="1" applyProtection="1">
      <alignment horizontal="left" vertical="top" wrapText="1"/>
      <protection/>
    </xf>
    <xf numFmtId="49" fontId="7" fillId="18" borderId="0" xfId="0" applyNumberFormat="1" applyFont="1" applyFill="1" applyAlignment="1">
      <alignment horizontal="left" vertical="top"/>
    </xf>
    <xf numFmtId="0" fontId="7" fillId="0" borderId="0" xfId="0" applyFont="1" applyAlignment="1" applyProtection="1">
      <alignment horizontal="left" vertical="center" wrapText="1"/>
      <protection/>
    </xf>
    <xf numFmtId="164" fontId="10" fillId="0" borderId="16" xfId="0" applyNumberFormat="1" applyFont="1" applyBorder="1" applyAlignment="1" applyProtection="1">
      <alignment horizontal="righ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13" fillId="0" borderId="30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5" xfId="0" applyBorder="1" applyAlignment="1" applyProtection="1">
      <alignment horizontal="left" vertical="center"/>
      <protection/>
    </xf>
    <xf numFmtId="164" fontId="14" fillId="0" borderId="0" xfId="0" applyNumberFormat="1" applyFont="1" applyAlignment="1" applyProtection="1">
      <alignment horizontal="right"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7" fillId="19" borderId="17" xfId="0" applyFont="1" applyFill="1" applyBorder="1" applyAlignment="1" applyProtection="1">
      <alignment horizontal="center" vertical="center"/>
      <protection/>
    </xf>
    <xf numFmtId="0" fontId="7" fillId="19" borderId="18" xfId="0" applyFont="1" applyFill="1" applyBorder="1" applyAlignment="1" applyProtection="1">
      <alignment horizontal="center" vertical="center"/>
      <protection/>
    </xf>
    <xf numFmtId="0" fontId="7" fillId="19" borderId="18" xfId="0" applyFont="1" applyFill="1" applyBorder="1" applyAlignment="1" applyProtection="1">
      <alignment horizontal="right" vertical="center"/>
      <protection/>
    </xf>
    <xf numFmtId="0" fontId="50" fillId="17" borderId="0" xfId="36" applyFont="1" applyFill="1" applyAlignment="1">
      <alignment horizontal="left" vertical="center"/>
    </xf>
    <xf numFmtId="0" fontId="6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7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19" fillId="0" borderId="43" xfId="0" applyFont="1" applyBorder="1" applyAlignment="1">
      <alignment horizontal="left" wrapText="1"/>
    </xf>
    <xf numFmtId="49" fontId="7" fillId="0" borderId="0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9" fillId="0" borderId="43" xfId="0" applyFont="1" applyBorder="1" applyAlignment="1">
      <alignment horizontal="left"/>
    </xf>
    <xf numFmtId="0" fontId="7" fillId="0" borderId="0" xfId="0" applyFont="1" applyBorder="1" applyAlignment="1">
      <alignment horizontal="left" vertical="top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653DC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BAB1E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2015F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38CFD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653DC.tmp" descr="C:\KROSplusData\System\Temp\rad653DC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BAB1E.tmp" descr="C:\KROSplusData\System\Temp\radBAB1E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2015F.tmp" descr="C:\KROSplusData\System\Temp\rad2015F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38CFD.tmp" descr="C:\KROSplusData\System\Temp\rad38CFD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6"/>
  <sheetViews>
    <sheetView showGridLines="0" zoomScalePageLayoutView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66015625" style="2" customWidth="1"/>
    <col min="34" max="34" width="3.33203125" style="2" customWidth="1"/>
    <col min="35" max="35" width="31.66015625" style="2" customWidth="1"/>
    <col min="36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5.66015625" style="2" customWidth="1"/>
    <col min="44" max="44" width="13.66015625" style="2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91" width="10.66015625" style="2" hidden="1" customWidth="1"/>
    <col min="92" max="16384" width="10.66015625" style="1" customWidth="1"/>
  </cols>
  <sheetData>
    <row r="1" spans="1:256" s="3" customFormat="1" ht="22.5" customHeight="1">
      <c r="A1" s="186" t="s">
        <v>0</v>
      </c>
      <c r="B1" s="187"/>
      <c r="C1" s="187"/>
      <c r="D1" s="189" t="s">
        <v>1</v>
      </c>
      <c r="E1" s="187"/>
      <c r="F1" s="187"/>
      <c r="G1" s="187"/>
      <c r="H1" s="187"/>
      <c r="I1" s="187"/>
      <c r="J1" s="187"/>
      <c r="K1" s="190" t="s">
        <v>376</v>
      </c>
      <c r="L1" s="190"/>
      <c r="M1" s="190"/>
      <c r="N1" s="190"/>
      <c r="O1" s="190"/>
      <c r="P1" s="190"/>
      <c r="Q1" s="190"/>
      <c r="R1" s="190"/>
      <c r="S1" s="190"/>
      <c r="T1" s="187"/>
      <c r="U1" s="187"/>
      <c r="V1" s="187"/>
      <c r="W1" s="190" t="s">
        <v>377</v>
      </c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81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4" t="s">
        <v>3</v>
      </c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4</v>
      </c>
      <c r="BU1" s="4" t="s">
        <v>4</v>
      </c>
      <c r="BV1" s="4" t="s">
        <v>5</v>
      </c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2"/>
      <c r="AR2" s="188"/>
      <c r="AS2" s="283"/>
      <c r="AT2" s="283"/>
      <c r="AU2" s="283"/>
      <c r="AV2" s="283"/>
      <c r="AW2" s="283"/>
      <c r="AX2" s="283"/>
      <c r="AY2" s="283"/>
      <c r="AZ2" s="283"/>
      <c r="BA2" s="283"/>
      <c r="BB2" s="283"/>
      <c r="BC2" s="283"/>
      <c r="BD2" s="283"/>
      <c r="BE2" s="283"/>
      <c r="BS2" s="6" t="s">
        <v>6</v>
      </c>
      <c r="BT2" s="6" t="s">
        <v>7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6</v>
      </c>
      <c r="BT3" s="6" t="s">
        <v>8</v>
      </c>
    </row>
    <row r="4" spans="2:71" s="2" customFormat="1" ht="37.5" customHeight="1">
      <c r="B4" s="10"/>
      <c r="C4" s="11"/>
      <c r="D4" s="12" t="s">
        <v>9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3"/>
      <c r="AS4" s="14" t="s">
        <v>10</v>
      </c>
      <c r="BE4" s="15" t="s">
        <v>11</v>
      </c>
      <c r="BS4" s="6" t="s">
        <v>12</v>
      </c>
    </row>
    <row r="5" spans="2:71" s="2" customFormat="1" ht="15" customHeight="1">
      <c r="B5" s="10"/>
      <c r="C5" s="11"/>
      <c r="D5" s="16" t="s">
        <v>13</v>
      </c>
      <c r="E5" s="11"/>
      <c r="F5" s="11"/>
      <c r="G5" s="11"/>
      <c r="H5" s="11"/>
      <c r="I5" s="11"/>
      <c r="J5" s="11"/>
      <c r="K5" s="286" t="s">
        <v>14</v>
      </c>
      <c r="L5" s="287"/>
      <c r="M5" s="287"/>
      <c r="N5" s="287"/>
      <c r="O5" s="287"/>
      <c r="P5" s="287"/>
      <c r="Q5" s="287"/>
      <c r="R5" s="287"/>
      <c r="S5" s="287"/>
      <c r="T5" s="287"/>
      <c r="U5" s="287"/>
      <c r="V5" s="287"/>
      <c r="W5" s="287"/>
      <c r="X5" s="287"/>
      <c r="Y5" s="287"/>
      <c r="Z5" s="287"/>
      <c r="AA5" s="287"/>
      <c r="AB5" s="287"/>
      <c r="AC5" s="287"/>
      <c r="AD5" s="287"/>
      <c r="AE5" s="287"/>
      <c r="AF5" s="287"/>
      <c r="AG5" s="287"/>
      <c r="AH5" s="287"/>
      <c r="AI5" s="287"/>
      <c r="AJ5" s="287"/>
      <c r="AK5" s="287"/>
      <c r="AL5" s="287"/>
      <c r="AM5" s="287"/>
      <c r="AN5" s="287"/>
      <c r="AO5" s="287"/>
      <c r="AP5" s="11"/>
      <c r="AQ5" s="13"/>
      <c r="BE5" s="282" t="s">
        <v>15</v>
      </c>
      <c r="BS5" s="6" t="s">
        <v>6</v>
      </c>
    </row>
    <row r="6" spans="2:71" s="2" customFormat="1" ht="37.5" customHeight="1">
      <c r="B6" s="10"/>
      <c r="C6" s="11"/>
      <c r="D6" s="18" t="s">
        <v>16</v>
      </c>
      <c r="E6" s="11"/>
      <c r="F6" s="11"/>
      <c r="G6" s="11"/>
      <c r="H6" s="11"/>
      <c r="I6" s="11"/>
      <c r="J6" s="11"/>
      <c r="K6" s="288" t="s">
        <v>17</v>
      </c>
      <c r="L6" s="287"/>
      <c r="M6" s="287"/>
      <c r="N6" s="287"/>
      <c r="O6" s="287"/>
      <c r="P6" s="287"/>
      <c r="Q6" s="287"/>
      <c r="R6" s="287"/>
      <c r="S6" s="287"/>
      <c r="T6" s="287"/>
      <c r="U6" s="287"/>
      <c r="V6" s="287"/>
      <c r="W6" s="287"/>
      <c r="X6" s="287"/>
      <c r="Y6" s="287"/>
      <c r="Z6" s="287"/>
      <c r="AA6" s="287"/>
      <c r="AB6" s="287"/>
      <c r="AC6" s="287"/>
      <c r="AD6" s="287"/>
      <c r="AE6" s="287"/>
      <c r="AF6" s="287"/>
      <c r="AG6" s="287"/>
      <c r="AH6" s="287"/>
      <c r="AI6" s="287"/>
      <c r="AJ6" s="287"/>
      <c r="AK6" s="287"/>
      <c r="AL6" s="287"/>
      <c r="AM6" s="287"/>
      <c r="AN6" s="287"/>
      <c r="AO6" s="287"/>
      <c r="AP6" s="11"/>
      <c r="AQ6" s="13"/>
      <c r="BE6" s="283"/>
      <c r="BS6" s="6" t="s">
        <v>18</v>
      </c>
    </row>
    <row r="7" spans="2:71" s="2" customFormat="1" ht="15" customHeight="1">
      <c r="B7" s="10"/>
      <c r="C7" s="11"/>
      <c r="D7" s="19" t="s">
        <v>19</v>
      </c>
      <c r="E7" s="11"/>
      <c r="F7" s="11"/>
      <c r="G7" s="11"/>
      <c r="H7" s="11"/>
      <c r="I7" s="11"/>
      <c r="J7" s="11"/>
      <c r="K7" s="17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9" t="s">
        <v>20</v>
      </c>
      <c r="AL7" s="11"/>
      <c r="AM7" s="11"/>
      <c r="AN7" s="17"/>
      <c r="AO7" s="11"/>
      <c r="AP7" s="11"/>
      <c r="AQ7" s="13"/>
      <c r="BE7" s="283"/>
      <c r="BS7" s="6" t="s">
        <v>21</v>
      </c>
    </row>
    <row r="8" spans="2:71" s="2" customFormat="1" ht="15" customHeight="1">
      <c r="B8" s="10"/>
      <c r="C8" s="11"/>
      <c r="D8" s="19" t="s">
        <v>22</v>
      </c>
      <c r="E8" s="11"/>
      <c r="F8" s="11"/>
      <c r="G8" s="11"/>
      <c r="H8" s="11"/>
      <c r="I8" s="11"/>
      <c r="J8" s="11"/>
      <c r="K8" s="17" t="s">
        <v>23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9" t="s">
        <v>24</v>
      </c>
      <c r="AL8" s="11"/>
      <c r="AM8" s="11"/>
      <c r="AN8" s="20" t="s">
        <v>25</v>
      </c>
      <c r="AO8" s="11"/>
      <c r="AP8" s="11"/>
      <c r="AQ8" s="13"/>
      <c r="BE8" s="283"/>
      <c r="BS8" s="6" t="s">
        <v>26</v>
      </c>
    </row>
    <row r="9" spans="2:71" s="2" customFormat="1" ht="15" customHeight="1"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3"/>
      <c r="BE9" s="283"/>
      <c r="BS9" s="6" t="s">
        <v>27</v>
      </c>
    </row>
    <row r="10" spans="2:71" s="2" customFormat="1" ht="15" customHeight="1">
      <c r="B10" s="10"/>
      <c r="C10" s="11"/>
      <c r="D10" s="19" t="s">
        <v>28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9" t="s">
        <v>29</v>
      </c>
      <c r="AL10" s="11"/>
      <c r="AM10" s="11"/>
      <c r="AN10" s="17"/>
      <c r="AO10" s="11"/>
      <c r="AP10" s="11"/>
      <c r="AQ10" s="13"/>
      <c r="BE10" s="283"/>
      <c r="BS10" s="6" t="s">
        <v>18</v>
      </c>
    </row>
    <row r="11" spans="2:71" s="2" customFormat="1" ht="19.5" customHeight="1">
      <c r="B11" s="10"/>
      <c r="C11" s="11"/>
      <c r="D11" s="11"/>
      <c r="E11" s="17" t="s">
        <v>23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9" t="s">
        <v>30</v>
      </c>
      <c r="AL11" s="11"/>
      <c r="AM11" s="11"/>
      <c r="AN11" s="17"/>
      <c r="AO11" s="11"/>
      <c r="AP11" s="11"/>
      <c r="AQ11" s="13"/>
      <c r="BE11" s="283"/>
      <c r="BS11" s="6" t="s">
        <v>18</v>
      </c>
    </row>
    <row r="12" spans="2:71" s="2" customFormat="1" ht="7.5" customHeight="1"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3"/>
      <c r="BE12" s="283"/>
      <c r="BS12" s="6" t="s">
        <v>18</v>
      </c>
    </row>
    <row r="13" spans="2:71" s="2" customFormat="1" ht="15" customHeight="1">
      <c r="B13" s="10"/>
      <c r="C13" s="11"/>
      <c r="D13" s="19" t="s">
        <v>31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9" t="s">
        <v>29</v>
      </c>
      <c r="AL13" s="11"/>
      <c r="AM13" s="11"/>
      <c r="AN13" s="21" t="s">
        <v>32</v>
      </c>
      <c r="AO13" s="11"/>
      <c r="AP13" s="11"/>
      <c r="AQ13" s="13"/>
      <c r="BE13" s="283"/>
      <c r="BS13" s="6" t="s">
        <v>18</v>
      </c>
    </row>
    <row r="14" spans="2:71" s="2" customFormat="1" ht="15.75" customHeight="1">
      <c r="B14" s="10"/>
      <c r="C14" s="11"/>
      <c r="D14" s="11"/>
      <c r="E14" s="289" t="s">
        <v>32</v>
      </c>
      <c r="F14" s="287"/>
      <c r="G14" s="287"/>
      <c r="H14" s="287"/>
      <c r="I14" s="287"/>
      <c r="J14" s="287"/>
      <c r="K14" s="287"/>
      <c r="L14" s="287"/>
      <c r="M14" s="287"/>
      <c r="N14" s="287"/>
      <c r="O14" s="287"/>
      <c r="P14" s="287"/>
      <c r="Q14" s="287"/>
      <c r="R14" s="287"/>
      <c r="S14" s="287"/>
      <c r="T14" s="287"/>
      <c r="U14" s="287"/>
      <c r="V14" s="287"/>
      <c r="W14" s="287"/>
      <c r="X14" s="287"/>
      <c r="Y14" s="287"/>
      <c r="Z14" s="287"/>
      <c r="AA14" s="287"/>
      <c r="AB14" s="287"/>
      <c r="AC14" s="287"/>
      <c r="AD14" s="287"/>
      <c r="AE14" s="287"/>
      <c r="AF14" s="287"/>
      <c r="AG14" s="287"/>
      <c r="AH14" s="287"/>
      <c r="AI14" s="287"/>
      <c r="AJ14" s="287"/>
      <c r="AK14" s="19" t="s">
        <v>30</v>
      </c>
      <c r="AL14" s="11"/>
      <c r="AM14" s="11"/>
      <c r="AN14" s="21" t="s">
        <v>32</v>
      </c>
      <c r="AO14" s="11"/>
      <c r="AP14" s="11"/>
      <c r="AQ14" s="13"/>
      <c r="BE14" s="283"/>
      <c r="BS14" s="6" t="s">
        <v>18</v>
      </c>
    </row>
    <row r="15" spans="2:71" s="2" customFormat="1" ht="7.5" customHeight="1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3"/>
      <c r="BE15" s="283"/>
      <c r="BS15" s="6" t="s">
        <v>4</v>
      </c>
    </row>
    <row r="16" spans="2:71" s="2" customFormat="1" ht="15" customHeight="1">
      <c r="B16" s="10"/>
      <c r="C16" s="11"/>
      <c r="D16" s="19" t="s">
        <v>33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9" t="s">
        <v>29</v>
      </c>
      <c r="AL16" s="11"/>
      <c r="AM16" s="11"/>
      <c r="AN16" s="17"/>
      <c r="AO16" s="11"/>
      <c r="AP16" s="11"/>
      <c r="AQ16" s="13"/>
      <c r="BE16" s="283"/>
      <c r="BS16" s="6" t="s">
        <v>4</v>
      </c>
    </row>
    <row r="17" spans="2:71" ht="19.5" customHeight="1">
      <c r="B17" s="10"/>
      <c r="C17" s="11"/>
      <c r="D17" s="11"/>
      <c r="E17" s="17" t="s">
        <v>34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9" t="s">
        <v>30</v>
      </c>
      <c r="AL17" s="11"/>
      <c r="AM17" s="11"/>
      <c r="AN17" s="17"/>
      <c r="AO17" s="11"/>
      <c r="AP17" s="11"/>
      <c r="AQ17" s="13"/>
      <c r="BE17" s="283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6" t="s">
        <v>35</v>
      </c>
    </row>
    <row r="18" spans="2:71" ht="7.5" customHeight="1"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3"/>
      <c r="BE18" s="283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6" t="s">
        <v>6</v>
      </c>
    </row>
    <row r="19" spans="2:71" ht="15" customHeight="1">
      <c r="B19" s="10"/>
      <c r="C19" s="11"/>
      <c r="D19" s="19" t="s">
        <v>36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3"/>
      <c r="BE19" s="283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6" t="s">
        <v>6</v>
      </c>
    </row>
    <row r="20" spans="2:71" ht="15.75" customHeight="1">
      <c r="B20" s="10"/>
      <c r="C20" s="11"/>
      <c r="D20" s="11"/>
      <c r="E20" s="290"/>
      <c r="F20" s="287"/>
      <c r="G20" s="287"/>
      <c r="H20" s="287"/>
      <c r="I20" s="287"/>
      <c r="J20" s="287"/>
      <c r="K20" s="287"/>
      <c r="L20" s="287"/>
      <c r="M20" s="287"/>
      <c r="N20" s="287"/>
      <c r="O20" s="287"/>
      <c r="P20" s="287"/>
      <c r="Q20" s="287"/>
      <c r="R20" s="287"/>
      <c r="S20" s="287"/>
      <c r="T20" s="287"/>
      <c r="U20" s="287"/>
      <c r="V20" s="287"/>
      <c r="W20" s="287"/>
      <c r="X20" s="287"/>
      <c r="Y20" s="287"/>
      <c r="Z20" s="287"/>
      <c r="AA20" s="287"/>
      <c r="AB20" s="287"/>
      <c r="AC20" s="287"/>
      <c r="AD20" s="287"/>
      <c r="AE20" s="287"/>
      <c r="AF20" s="287"/>
      <c r="AG20" s="287"/>
      <c r="AH20" s="287"/>
      <c r="AI20" s="287"/>
      <c r="AJ20" s="287"/>
      <c r="AK20" s="287"/>
      <c r="AL20" s="287"/>
      <c r="AM20" s="287"/>
      <c r="AN20" s="287"/>
      <c r="AO20" s="11"/>
      <c r="AP20" s="11"/>
      <c r="AQ20" s="13"/>
      <c r="BE20" s="283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6" t="s">
        <v>4</v>
      </c>
    </row>
    <row r="21" spans="2:70" ht="7.5" customHeight="1"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3"/>
      <c r="BE21" s="283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</row>
    <row r="22" spans="2:70" ht="7.5" customHeight="1">
      <c r="B22" s="10"/>
      <c r="C22" s="11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11"/>
      <c r="AQ22" s="13"/>
      <c r="BE22" s="283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</row>
    <row r="23" spans="2:57" s="6" customFormat="1" ht="27" customHeight="1">
      <c r="B23" s="23"/>
      <c r="C23" s="24"/>
      <c r="D23" s="25" t="s">
        <v>37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91">
        <f>ROUND($AG$51,2)</f>
        <v>0</v>
      </c>
      <c r="AL23" s="292"/>
      <c r="AM23" s="292"/>
      <c r="AN23" s="292"/>
      <c r="AO23" s="292"/>
      <c r="AP23" s="24"/>
      <c r="AQ23" s="27"/>
      <c r="BE23" s="284"/>
    </row>
    <row r="24" spans="2:57" s="6" customFormat="1" ht="7.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7"/>
      <c r="BE24" s="284"/>
    </row>
    <row r="25" spans="2:57" s="6" customFormat="1" ht="14.25" customHeight="1"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277" t="s">
        <v>38</v>
      </c>
      <c r="M25" s="278"/>
      <c r="N25" s="278"/>
      <c r="O25" s="278"/>
      <c r="P25" s="24"/>
      <c r="Q25" s="24"/>
      <c r="R25" s="24"/>
      <c r="S25" s="24"/>
      <c r="T25" s="24"/>
      <c r="U25" s="24"/>
      <c r="V25" s="24"/>
      <c r="W25" s="277" t="s">
        <v>39</v>
      </c>
      <c r="X25" s="278"/>
      <c r="Y25" s="278"/>
      <c r="Z25" s="278"/>
      <c r="AA25" s="278"/>
      <c r="AB25" s="278"/>
      <c r="AC25" s="278"/>
      <c r="AD25" s="278"/>
      <c r="AE25" s="278"/>
      <c r="AF25" s="24"/>
      <c r="AG25" s="24"/>
      <c r="AH25" s="24"/>
      <c r="AI25" s="24"/>
      <c r="AJ25" s="24"/>
      <c r="AK25" s="277" t="s">
        <v>40</v>
      </c>
      <c r="AL25" s="278"/>
      <c r="AM25" s="278"/>
      <c r="AN25" s="278"/>
      <c r="AO25" s="278"/>
      <c r="AP25" s="24"/>
      <c r="AQ25" s="27"/>
      <c r="BE25" s="284"/>
    </row>
    <row r="26" spans="2:57" s="6" customFormat="1" ht="15" customHeight="1">
      <c r="B26" s="29"/>
      <c r="C26" s="30"/>
      <c r="D26" s="30" t="s">
        <v>41</v>
      </c>
      <c r="E26" s="30"/>
      <c r="F26" s="30" t="s">
        <v>42</v>
      </c>
      <c r="G26" s="30"/>
      <c r="H26" s="30"/>
      <c r="I26" s="30"/>
      <c r="J26" s="30"/>
      <c r="K26" s="30"/>
      <c r="L26" s="279">
        <v>0.21</v>
      </c>
      <c r="M26" s="280"/>
      <c r="N26" s="280"/>
      <c r="O26" s="280"/>
      <c r="P26" s="30"/>
      <c r="Q26" s="30"/>
      <c r="R26" s="30"/>
      <c r="S26" s="30"/>
      <c r="T26" s="30"/>
      <c r="U26" s="30"/>
      <c r="V26" s="30"/>
      <c r="W26" s="281">
        <f>ROUND($AZ$51,2)</f>
        <v>0</v>
      </c>
      <c r="X26" s="280"/>
      <c r="Y26" s="280"/>
      <c r="Z26" s="280"/>
      <c r="AA26" s="280"/>
      <c r="AB26" s="280"/>
      <c r="AC26" s="280"/>
      <c r="AD26" s="280"/>
      <c r="AE26" s="280"/>
      <c r="AF26" s="30"/>
      <c r="AG26" s="30"/>
      <c r="AH26" s="30"/>
      <c r="AI26" s="30"/>
      <c r="AJ26" s="30"/>
      <c r="AK26" s="281">
        <f>ROUND($AV$51,2)</f>
        <v>0</v>
      </c>
      <c r="AL26" s="280"/>
      <c r="AM26" s="280"/>
      <c r="AN26" s="280"/>
      <c r="AO26" s="280"/>
      <c r="AP26" s="30"/>
      <c r="AQ26" s="31"/>
      <c r="BE26" s="285"/>
    </row>
    <row r="27" spans="2:57" s="6" customFormat="1" ht="15" customHeight="1">
      <c r="B27" s="29"/>
      <c r="C27" s="30"/>
      <c r="D27" s="30"/>
      <c r="E27" s="30"/>
      <c r="F27" s="30" t="s">
        <v>43</v>
      </c>
      <c r="G27" s="30"/>
      <c r="H27" s="30"/>
      <c r="I27" s="30"/>
      <c r="J27" s="30"/>
      <c r="K27" s="30"/>
      <c r="L27" s="279">
        <v>0.15</v>
      </c>
      <c r="M27" s="280"/>
      <c r="N27" s="280"/>
      <c r="O27" s="280"/>
      <c r="P27" s="30"/>
      <c r="Q27" s="30"/>
      <c r="R27" s="30"/>
      <c r="S27" s="30"/>
      <c r="T27" s="30"/>
      <c r="U27" s="30"/>
      <c r="V27" s="30"/>
      <c r="W27" s="281">
        <f>ROUND($BA$51,2)</f>
        <v>0</v>
      </c>
      <c r="X27" s="280"/>
      <c r="Y27" s="280"/>
      <c r="Z27" s="280"/>
      <c r="AA27" s="280"/>
      <c r="AB27" s="280"/>
      <c r="AC27" s="280"/>
      <c r="AD27" s="280"/>
      <c r="AE27" s="280"/>
      <c r="AF27" s="30"/>
      <c r="AG27" s="30"/>
      <c r="AH27" s="30"/>
      <c r="AI27" s="30"/>
      <c r="AJ27" s="30"/>
      <c r="AK27" s="281">
        <f>ROUND($AW$51,2)</f>
        <v>0</v>
      </c>
      <c r="AL27" s="280"/>
      <c r="AM27" s="280"/>
      <c r="AN27" s="280"/>
      <c r="AO27" s="280"/>
      <c r="AP27" s="30"/>
      <c r="AQ27" s="31"/>
      <c r="BE27" s="285"/>
    </row>
    <row r="28" spans="2:57" s="6" customFormat="1" ht="15" customHeight="1" hidden="1">
      <c r="B28" s="29"/>
      <c r="C28" s="30"/>
      <c r="D28" s="30"/>
      <c r="E28" s="30"/>
      <c r="F28" s="30" t="s">
        <v>44</v>
      </c>
      <c r="G28" s="30"/>
      <c r="H28" s="30"/>
      <c r="I28" s="30"/>
      <c r="J28" s="30"/>
      <c r="K28" s="30"/>
      <c r="L28" s="279">
        <v>0.21</v>
      </c>
      <c r="M28" s="280"/>
      <c r="N28" s="280"/>
      <c r="O28" s="280"/>
      <c r="P28" s="30"/>
      <c r="Q28" s="30"/>
      <c r="R28" s="30"/>
      <c r="S28" s="30"/>
      <c r="T28" s="30"/>
      <c r="U28" s="30"/>
      <c r="V28" s="30"/>
      <c r="W28" s="281">
        <f>ROUND($BB$51,2)</f>
        <v>0</v>
      </c>
      <c r="X28" s="280"/>
      <c r="Y28" s="280"/>
      <c r="Z28" s="280"/>
      <c r="AA28" s="280"/>
      <c r="AB28" s="280"/>
      <c r="AC28" s="280"/>
      <c r="AD28" s="280"/>
      <c r="AE28" s="280"/>
      <c r="AF28" s="30"/>
      <c r="AG28" s="30"/>
      <c r="AH28" s="30"/>
      <c r="AI28" s="30"/>
      <c r="AJ28" s="30"/>
      <c r="AK28" s="281">
        <v>0</v>
      </c>
      <c r="AL28" s="280"/>
      <c r="AM28" s="280"/>
      <c r="AN28" s="280"/>
      <c r="AO28" s="280"/>
      <c r="AP28" s="30"/>
      <c r="AQ28" s="31"/>
      <c r="BE28" s="285"/>
    </row>
    <row r="29" spans="2:57" s="6" customFormat="1" ht="15" customHeight="1" hidden="1">
      <c r="B29" s="29"/>
      <c r="C29" s="30"/>
      <c r="D29" s="30"/>
      <c r="E29" s="30"/>
      <c r="F29" s="30" t="s">
        <v>45</v>
      </c>
      <c r="G29" s="30"/>
      <c r="H29" s="30"/>
      <c r="I29" s="30"/>
      <c r="J29" s="30"/>
      <c r="K29" s="30"/>
      <c r="L29" s="279">
        <v>0.15</v>
      </c>
      <c r="M29" s="280"/>
      <c r="N29" s="280"/>
      <c r="O29" s="280"/>
      <c r="P29" s="30"/>
      <c r="Q29" s="30"/>
      <c r="R29" s="30"/>
      <c r="S29" s="30"/>
      <c r="T29" s="30"/>
      <c r="U29" s="30"/>
      <c r="V29" s="30"/>
      <c r="W29" s="281">
        <f>ROUND($BC$51,2)</f>
        <v>0</v>
      </c>
      <c r="X29" s="280"/>
      <c r="Y29" s="280"/>
      <c r="Z29" s="280"/>
      <c r="AA29" s="280"/>
      <c r="AB29" s="280"/>
      <c r="AC29" s="280"/>
      <c r="AD29" s="280"/>
      <c r="AE29" s="280"/>
      <c r="AF29" s="30"/>
      <c r="AG29" s="30"/>
      <c r="AH29" s="30"/>
      <c r="AI29" s="30"/>
      <c r="AJ29" s="30"/>
      <c r="AK29" s="281">
        <v>0</v>
      </c>
      <c r="AL29" s="280"/>
      <c r="AM29" s="280"/>
      <c r="AN29" s="280"/>
      <c r="AO29" s="280"/>
      <c r="AP29" s="30"/>
      <c r="AQ29" s="31"/>
      <c r="BE29" s="285"/>
    </row>
    <row r="30" spans="2:57" s="6" customFormat="1" ht="15" customHeight="1" hidden="1">
      <c r="B30" s="29"/>
      <c r="C30" s="30"/>
      <c r="D30" s="30"/>
      <c r="E30" s="30"/>
      <c r="F30" s="30" t="s">
        <v>46</v>
      </c>
      <c r="G30" s="30"/>
      <c r="H30" s="30"/>
      <c r="I30" s="30"/>
      <c r="J30" s="30"/>
      <c r="K30" s="30"/>
      <c r="L30" s="279">
        <v>0</v>
      </c>
      <c r="M30" s="280"/>
      <c r="N30" s="280"/>
      <c r="O30" s="280"/>
      <c r="P30" s="30"/>
      <c r="Q30" s="30"/>
      <c r="R30" s="30"/>
      <c r="S30" s="30"/>
      <c r="T30" s="30"/>
      <c r="U30" s="30"/>
      <c r="V30" s="30"/>
      <c r="W30" s="281">
        <f>ROUND($BD$51,2)</f>
        <v>0</v>
      </c>
      <c r="X30" s="280"/>
      <c r="Y30" s="280"/>
      <c r="Z30" s="280"/>
      <c r="AA30" s="280"/>
      <c r="AB30" s="280"/>
      <c r="AC30" s="280"/>
      <c r="AD30" s="280"/>
      <c r="AE30" s="280"/>
      <c r="AF30" s="30"/>
      <c r="AG30" s="30"/>
      <c r="AH30" s="30"/>
      <c r="AI30" s="30"/>
      <c r="AJ30" s="30"/>
      <c r="AK30" s="281">
        <v>0</v>
      </c>
      <c r="AL30" s="280"/>
      <c r="AM30" s="280"/>
      <c r="AN30" s="280"/>
      <c r="AO30" s="280"/>
      <c r="AP30" s="30"/>
      <c r="AQ30" s="31"/>
      <c r="BE30" s="285"/>
    </row>
    <row r="31" spans="2:57" s="6" customFormat="1" ht="7.5" customHeight="1">
      <c r="B31" s="23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7"/>
      <c r="BE31" s="284"/>
    </row>
    <row r="32" spans="2:57" s="6" customFormat="1" ht="27" customHeight="1">
      <c r="B32" s="23"/>
      <c r="C32" s="32"/>
      <c r="D32" s="33" t="s">
        <v>47</v>
      </c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5" t="s">
        <v>48</v>
      </c>
      <c r="U32" s="34"/>
      <c r="V32" s="34"/>
      <c r="W32" s="34"/>
      <c r="X32" s="275" t="s">
        <v>49</v>
      </c>
      <c r="Y32" s="276"/>
      <c r="Z32" s="276"/>
      <c r="AA32" s="276"/>
      <c r="AB32" s="276"/>
      <c r="AC32" s="34"/>
      <c r="AD32" s="34"/>
      <c r="AE32" s="34"/>
      <c r="AF32" s="34"/>
      <c r="AG32" s="34"/>
      <c r="AH32" s="34"/>
      <c r="AI32" s="34"/>
      <c r="AJ32" s="34"/>
      <c r="AK32" s="247">
        <f>SUM($AK$23:$AK$30)</f>
        <v>0</v>
      </c>
      <c r="AL32" s="276"/>
      <c r="AM32" s="276"/>
      <c r="AN32" s="276"/>
      <c r="AO32" s="209"/>
      <c r="AP32" s="32"/>
      <c r="AQ32" s="37"/>
      <c r="BE32" s="284"/>
    </row>
    <row r="33" spans="2:43" s="6" customFormat="1" ht="7.5" customHeight="1">
      <c r="B33" s="23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7"/>
    </row>
    <row r="34" spans="2:43" s="6" customFormat="1" ht="7.5" customHeight="1"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40"/>
    </row>
    <row r="38" spans="2:44" s="6" customFormat="1" ht="7.5" customHeight="1">
      <c r="B38" s="41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3"/>
    </row>
    <row r="39" spans="2:44" s="6" customFormat="1" ht="37.5" customHeight="1">
      <c r="B39" s="23"/>
      <c r="C39" s="12" t="s">
        <v>50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43"/>
    </row>
    <row r="40" spans="2:44" s="6" customFormat="1" ht="7.5" customHeight="1"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43"/>
    </row>
    <row r="41" spans="2:44" s="44" customFormat="1" ht="15" customHeight="1">
      <c r="B41" s="45"/>
      <c r="C41" s="19" t="s">
        <v>13</v>
      </c>
      <c r="D41" s="17"/>
      <c r="E41" s="17"/>
      <c r="F41" s="17"/>
      <c r="G41" s="17"/>
      <c r="H41" s="17"/>
      <c r="I41" s="17"/>
      <c r="J41" s="17"/>
      <c r="K41" s="17"/>
      <c r="L41" s="17" t="str">
        <f>$K$5</f>
        <v>2614006a</v>
      </c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46"/>
    </row>
    <row r="42" spans="2:44" s="47" customFormat="1" ht="37.5" customHeight="1">
      <c r="B42" s="48"/>
      <c r="C42" s="49" t="s">
        <v>16</v>
      </c>
      <c r="D42" s="49"/>
      <c r="E42" s="49"/>
      <c r="F42" s="49"/>
      <c r="G42" s="49"/>
      <c r="H42" s="49"/>
      <c r="I42" s="49"/>
      <c r="J42" s="49"/>
      <c r="K42" s="49"/>
      <c r="L42" s="210" t="str">
        <f>$K$6</f>
        <v>Revializace Louka komunikace</v>
      </c>
      <c r="M42" s="211"/>
      <c r="N42" s="211"/>
      <c r="O42" s="211"/>
      <c r="P42" s="211"/>
      <c r="Q42" s="211"/>
      <c r="R42" s="211"/>
      <c r="S42" s="211"/>
      <c r="T42" s="211"/>
      <c r="U42" s="211"/>
      <c r="V42" s="211"/>
      <c r="W42" s="211"/>
      <c r="X42" s="211"/>
      <c r="Y42" s="211"/>
      <c r="Z42" s="211"/>
      <c r="AA42" s="211"/>
      <c r="AB42" s="211"/>
      <c r="AC42" s="211"/>
      <c r="AD42" s="211"/>
      <c r="AE42" s="211"/>
      <c r="AF42" s="211"/>
      <c r="AG42" s="211"/>
      <c r="AH42" s="211"/>
      <c r="AI42" s="211"/>
      <c r="AJ42" s="211"/>
      <c r="AK42" s="211"/>
      <c r="AL42" s="211"/>
      <c r="AM42" s="211"/>
      <c r="AN42" s="211"/>
      <c r="AO42" s="211"/>
      <c r="AP42" s="49"/>
      <c r="AQ42" s="49"/>
      <c r="AR42" s="50"/>
    </row>
    <row r="43" spans="2:44" s="6" customFormat="1" ht="7.5" customHeight="1">
      <c r="B43" s="23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43"/>
    </row>
    <row r="44" spans="2:44" s="6" customFormat="1" ht="15.75" customHeight="1">
      <c r="B44" s="23"/>
      <c r="C44" s="19" t="s">
        <v>22</v>
      </c>
      <c r="D44" s="24"/>
      <c r="E44" s="24"/>
      <c r="F44" s="24"/>
      <c r="G44" s="24"/>
      <c r="H44" s="24"/>
      <c r="I44" s="24"/>
      <c r="J44" s="24"/>
      <c r="K44" s="24"/>
      <c r="L44" s="51" t="str">
        <f>IF($K$8="","",$K$8)</f>
        <v>Louka u Litvínova</v>
      </c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19" t="s">
        <v>24</v>
      </c>
      <c r="AJ44" s="24"/>
      <c r="AK44" s="24"/>
      <c r="AL44" s="24"/>
      <c r="AM44" s="212" t="str">
        <f>IF($AN$8="","",$AN$8)</f>
        <v>19.10.2015</v>
      </c>
      <c r="AN44" s="278"/>
      <c r="AO44" s="24"/>
      <c r="AP44" s="24"/>
      <c r="AQ44" s="24"/>
      <c r="AR44" s="43"/>
    </row>
    <row r="45" spans="2:44" s="6" customFormat="1" ht="7.5" customHeight="1">
      <c r="B45" s="23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43"/>
    </row>
    <row r="46" spans="2:56" s="6" customFormat="1" ht="18.75" customHeight="1">
      <c r="B46" s="23"/>
      <c r="C46" s="19" t="s">
        <v>28</v>
      </c>
      <c r="D46" s="24"/>
      <c r="E46" s="24"/>
      <c r="F46" s="24"/>
      <c r="G46" s="24"/>
      <c r="H46" s="24"/>
      <c r="I46" s="24"/>
      <c r="J46" s="24"/>
      <c r="K46" s="24"/>
      <c r="L46" s="17" t="str">
        <f>IF($E$11="","",$E$11)</f>
        <v>Louka u Litvínova</v>
      </c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19" t="s">
        <v>33</v>
      </c>
      <c r="AJ46" s="24"/>
      <c r="AK46" s="24"/>
      <c r="AL46" s="24"/>
      <c r="AM46" s="286" t="str">
        <f>IF($E$17="","",$E$17)</f>
        <v>ARTECH spol. s.r.o.</v>
      </c>
      <c r="AN46" s="278"/>
      <c r="AO46" s="278"/>
      <c r="AP46" s="278"/>
      <c r="AQ46" s="24"/>
      <c r="AR46" s="43"/>
      <c r="AS46" s="293" t="s">
        <v>51</v>
      </c>
      <c r="AT46" s="294"/>
      <c r="AU46" s="53"/>
      <c r="AV46" s="53"/>
      <c r="AW46" s="53"/>
      <c r="AX46" s="53"/>
      <c r="AY46" s="53"/>
      <c r="AZ46" s="53"/>
      <c r="BA46" s="53"/>
      <c r="BB46" s="53"/>
      <c r="BC46" s="53"/>
      <c r="BD46" s="54"/>
    </row>
    <row r="47" spans="2:56" s="6" customFormat="1" ht="15.75" customHeight="1">
      <c r="B47" s="23"/>
      <c r="C47" s="19" t="s">
        <v>31</v>
      </c>
      <c r="D47" s="24"/>
      <c r="E47" s="24"/>
      <c r="F47" s="24"/>
      <c r="G47" s="24"/>
      <c r="H47" s="24"/>
      <c r="I47" s="24"/>
      <c r="J47" s="24"/>
      <c r="K47" s="24"/>
      <c r="L47" s="17">
        <f>IF($E$14="Vyplň údaj","",$E$14)</f>
      </c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43"/>
      <c r="AS47" s="295"/>
      <c r="AT47" s="284"/>
      <c r="BD47" s="55"/>
    </row>
    <row r="48" spans="2:56" s="6" customFormat="1" ht="12" customHeight="1">
      <c r="B48" s="23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43"/>
      <c r="AS48" s="296"/>
      <c r="AT48" s="278"/>
      <c r="AU48" s="24"/>
      <c r="AV48" s="24"/>
      <c r="AW48" s="24"/>
      <c r="AX48" s="24"/>
      <c r="AY48" s="24"/>
      <c r="AZ48" s="24"/>
      <c r="BA48" s="24"/>
      <c r="BB48" s="24"/>
      <c r="BC48" s="24"/>
      <c r="BD48" s="57"/>
    </row>
    <row r="49" spans="2:57" s="6" customFormat="1" ht="30" customHeight="1">
      <c r="B49" s="23"/>
      <c r="C49" s="299" t="s">
        <v>52</v>
      </c>
      <c r="D49" s="276"/>
      <c r="E49" s="276"/>
      <c r="F49" s="276"/>
      <c r="G49" s="276"/>
      <c r="H49" s="34"/>
      <c r="I49" s="300" t="s">
        <v>53</v>
      </c>
      <c r="J49" s="276"/>
      <c r="K49" s="276"/>
      <c r="L49" s="276"/>
      <c r="M49" s="276"/>
      <c r="N49" s="276"/>
      <c r="O49" s="276"/>
      <c r="P49" s="276"/>
      <c r="Q49" s="276"/>
      <c r="R49" s="276"/>
      <c r="S49" s="276"/>
      <c r="T49" s="276"/>
      <c r="U49" s="276"/>
      <c r="V49" s="276"/>
      <c r="W49" s="276"/>
      <c r="X49" s="276"/>
      <c r="Y49" s="276"/>
      <c r="Z49" s="276"/>
      <c r="AA49" s="276"/>
      <c r="AB49" s="276"/>
      <c r="AC49" s="276"/>
      <c r="AD49" s="276"/>
      <c r="AE49" s="276"/>
      <c r="AF49" s="276"/>
      <c r="AG49" s="301" t="s">
        <v>54</v>
      </c>
      <c r="AH49" s="276"/>
      <c r="AI49" s="276"/>
      <c r="AJ49" s="276"/>
      <c r="AK49" s="276"/>
      <c r="AL49" s="276"/>
      <c r="AM49" s="276"/>
      <c r="AN49" s="300" t="s">
        <v>55</v>
      </c>
      <c r="AO49" s="276"/>
      <c r="AP49" s="276"/>
      <c r="AQ49" s="58" t="s">
        <v>56</v>
      </c>
      <c r="AR49" s="43"/>
      <c r="AS49" s="59" t="s">
        <v>57</v>
      </c>
      <c r="AT49" s="60" t="s">
        <v>58</v>
      </c>
      <c r="AU49" s="60" t="s">
        <v>59</v>
      </c>
      <c r="AV49" s="60" t="s">
        <v>60</v>
      </c>
      <c r="AW49" s="60" t="s">
        <v>61</v>
      </c>
      <c r="AX49" s="60" t="s">
        <v>62</v>
      </c>
      <c r="AY49" s="60" t="s">
        <v>63</v>
      </c>
      <c r="AZ49" s="60" t="s">
        <v>64</v>
      </c>
      <c r="BA49" s="60" t="s">
        <v>65</v>
      </c>
      <c r="BB49" s="60" t="s">
        <v>66</v>
      </c>
      <c r="BC49" s="60" t="s">
        <v>67</v>
      </c>
      <c r="BD49" s="61" t="s">
        <v>68</v>
      </c>
      <c r="BE49" s="62"/>
    </row>
    <row r="50" spans="2:56" s="6" customFormat="1" ht="12" customHeight="1">
      <c r="B50" s="23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43"/>
      <c r="AS50" s="63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5"/>
    </row>
    <row r="51" spans="2:76" s="47" customFormat="1" ht="33" customHeight="1">
      <c r="B51" s="48"/>
      <c r="C51" s="66" t="s">
        <v>69</v>
      </c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297">
        <f>ROUND(SUM($AG$52:$AG$54),2)</f>
        <v>0</v>
      </c>
      <c r="AH51" s="298"/>
      <c r="AI51" s="298"/>
      <c r="AJ51" s="298"/>
      <c r="AK51" s="298"/>
      <c r="AL51" s="298"/>
      <c r="AM51" s="298"/>
      <c r="AN51" s="297">
        <f>SUM($AG$51,$AT$51)</f>
        <v>0</v>
      </c>
      <c r="AO51" s="298"/>
      <c r="AP51" s="298"/>
      <c r="AQ51" s="68"/>
      <c r="AR51" s="50"/>
      <c r="AS51" s="69">
        <f>ROUND(SUM($AS$52:$AS$54),2)</f>
        <v>0</v>
      </c>
      <c r="AT51" s="70">
        <f>ROUND(SUM($AV$51:$AW$51),2)</f>
        <v>0</v>
      </c>
      <c r="AU51" s="71">
        <f>ROUND(SUM($AU$52:$AU$54),5)</f>
        <v>0</v>
      </c>
      <c r="AV51" s="70">
        <f>ROUND($AZ$51*$L$26,2)</f>
        <v>0</v>
      </c>
      <c r="AW51" s="70">
        <f>ROUND($BA$51*$L$27,2)</f>
        <v>0</v>
      </c>
      <c r="AX51" s="70">
        <f>ROUND($BB$51*$L$26,2)</f>
        <v>0</v>
      </c>
      <c r="AY51" s="70">
        <f>ROUND($BC$51*$L$27,2)</f>
        <v>0</v>
      </c>
      <c r="AZ51" s="70">
        <f>ROUND(SUM($AZ$52:$AZ$54),2)</f>
        <v>0</v>
      </c>
      <c r="BA51" s="70">
        <f>ROUND(SUM($BA$52:$BA$54),2)</f>
        <v>0</v>
      </c>
      <c r="BB51" s="70">
        <f>ROUND(SUM($BB$52:$BB$54),2)</f>
        <v>0</v>
      </c>
      <c r="BC51" s="70">
        <f>ROUND(SUM($BC$52:$BC$54),2)</f>
        <v>0</v>
      </c>
      <c r="BD51" s="72">
        <f>ROUND(SUM($BD$52:$BD$54),2)</f>
        <v>0</v>
      </c>
      <c r="BS51" s="47" t="s">
        <v>70</v>
      </c>
      <c r="BT51" s="47" t="s">
        <v>71</v>
      </c>
      <c r="BU51" s="73" t="s">
        <v>72</v>
      </c>
      <c r="BV51" s="47" t="s">
        <v>73</v>
      </c>
      <c r="BW51" s="47" t="s">
        <v>5</v>
      </c>
      <c r="BX51" s="47" t="s">
        <v>74</v>
      </c>
    </row>
    <row r="52" spans="1:91" s="74" customFormat="1" ht="28.5" customHeight="1">
      <c r="A52" s="182" t="s">
        <v>378</v>
      </c>
      <c r="B52" s="75"/>
      <c r="C52" s="76"/>
      <c r="D52" s="215" t="s">
        <v>75</v>
      </c>
      <c r="E52" s="216"/>
      <c r="F52" s="216"/>
      <c r="G52" s="216"/>
      <c r="H52" s="216"/>
      <c r="I52" s="76"/>
      <c r="J52" s="215" t="s">
        <v>76</v>
      </c>
      <c r="K52" s="216"/>
      <c r="L52" s="216"/>
      <c r="M52" s="216"/>
      <c r="N52" s="216"/>
      <c r="O52" s="216"/>
      <c r="P52" s="216"/>
      <c r="Q52" s="216"/>
      <c r="R52" s="216"/>
      <c r="S52" s="216"/>
      <c r="T52" s="216"/>
      <c r="U52" s="216"/>
      <c r="V52" s="216"/>
      <c r="W52" s="216"/>
      <c r="X52" s="216"/>
      <c r="Y52" s="216"/>
      <c r="Z52" s="216"/>
      <c r="AA52" s="216"/>
      <c r="AB52" s="216"/>
      <c r="AC52" s="216"/>
      <c r="AD52" s="216"/>
      <c r="AE52" s="216"/>
      <c r="AF52" s="216"/>
      <c r="AG52" s="213">
        <f>'SO 01 - Komunikace - územ...'!$J$27</f>
        <v>0</v>
      </c>
      <c r="AH52" s="214"/>
      <c r="AI52" s="214"/>
      <c r="AJ52" s="214"/>
      <c r="AK52" s="214"/>
      <c r="AL52" s="214"/>
      <c r="AM52" s="214"/>
      <c r="AN52" s="213">
        <f>SUM($AG$52,$AT$52)</f>
        <v>0</v>
      </c>
      <c r="AO52" s="214"/>
      <c r="AP52" s="214"/>
      <c r="AQ52" s="77" t="s">
        <v>77</v>
      </c>
      <c r="AR52" s="78"/>
      <c r="AS52" s="79">
        <v>0</v>
      </c>
      <c r="AT52" s="80">
        <f>ROUND(SUM($AV$52:$AW$52),2)</f>
        <v>0</v>
      </c>
      <c r="AU52" s="81">
        <f>'SO 01 - Komunikace - územ...'!$P$81</f>
        <v>0</v>
      </c>
      <c r="AV52" s="80">
        <f>'SO 01 - Komunikace - územ...'!$J$30</f>
        <v>0</v>
      </c>
      <c r="AW52" s="80">
        <f>'SO 01 - Komunikace - územ...'!$J$31</f>
        <v>0</v>
      </c>
      <c r="AX52" s="80">
        <f>'SO 01 - Komunikace - územ...'!$J$32</f>
        <v>0</v>
      </c>
      <c r="AY52" s="80">
        <f>'SO 01 - Komunikace - územ...'!$J$33</f>
        <v>0</v>
      </c>
      <c r="AZ52" s="80">
        <f>'SO 01 - Komunikace - územ...'!$F$30</f>
        <v>0</v>
      </c>
      <c r="BA52" s="80">
        <f>'SO 01 - Komunikace - územ...'!$F$31</f>
        <v>0</v>
      </c>
      <c r="BB52" s="80">
        <f>'SO 01 - Komunikace - územ...'!$F$32</f>
        <v>0</v>
      </c>
      <c r="BC52" s="80">
        <f>'SO 01 - Komunikace - územ...'!$F$33</f>
        <v>0</v>
      </c>
      <c r="BD52" s="82">
        <f>'SO 01 - Komunikace - územ...'!$F$34</f>
        <v>0</v>
      </c>
      <c r="BT52" s="74" t="s">
        <v>21</v>
      </c>
      <c r="BV52" s="74" t="s">
        <v>73</v>
      </c>
      <c r="BW52" s="74" t="s">
        <v>78</v>
      </c>
      <c r="BX52" s="74" t="s">
        <v>5</v>
      </c>
      <c r="CM52" s="74" t="s">
        <v>79</v>
      </c>
    </row>
    <row r="53" spans="1:91" s="74" customFormat="1" ht="28.5" customHeight="1">
      <c r="A53" s="182" t="s">
        <v>378</v>
      </c>
      <c r="B53" s="75"/>
      <c r="C53" s="76"/>
      <c r="D53" s="215" t="s">
        <v>80</v>
      </c>
      <c r="E53" s="216"/>
      <c r="F53" s="216"/>
      <c r="G53" s="216"/>
      <c r="H53" s="216"/>
      <c r="I53" s="76"/>
      <c r="J53" s="215" t="s">
        <v>81</v>
      </c>
      <c r="K53" s="216"/>
      <c r="L53" s="216"/>
      <c r="M53" s="216"/>
      <c r="N53" s="216"/>
      <c r="O53" s="216"/>
      <c r="P53" s="216"/>
      <c r="Q53" s="216"/>
      <c r="R53" s="216"/>
      <c r="S53" s="216"/>
      <c r="T53" s="216"/>
      <c r="U53" s="216"/>
      <c r="V53" s="216"/>
      <c r="W53" s="216"/>
      <c r="X53" s="216"/>
      <c r="Y53" s="216"/>
      <c r="Z53" s="216"/>
      <c r="AA53" s="216"/>
      <c r="AB53" s="216"/>
      <c r="AC53" s="216"/>
      <c r="AD53" s="216"/>
      <c r="AE53" s="216"/>
      <c r="AF53" s="216"/>
      <c r="AG53" s="213">
        <f>'SO 02 - Komunikace - územ...'!$J$27</f>
        <v>0</v>
      </c>
      <c r="AH53" s="214"/>
      <c r="AI53" s="214"/>
      <c r="AJ53" s="214"/>
      <c r="AK53" s="214"/>
      <c r="AL53" s="214"/>
      <c r="AM53" s="214"/>
      <c r="AN53" s="213">
        <f>SUM($AG$53,$AT$53)</f>
        <v>0</v>
      </c>
      <c r="AO53" s="214"/>
      <c r="AP53" s="214"/>
      <c r="AQ53" s="77" t="s">
        <v>77</v>
      </c>
      <c r="AR53" s="78"/>
      <c r="AS53" s="79">
        <v>0</v>
      </c>
      <c r="AT53" s="80">
        <f>ROUND(SUM($AV$53:$AW$53),2)</f>
        <v>0</v>
      </c>
      <c r="AU53" s="81">
        <f>'SO 02 - Komunikace - územ...'!$P$81</f>
        <v>0</v>
      </c>
      <c r="AV53" s="80">
        <f>'SO 02 - Komunikace - územ...'!$J$30</f>
        <v>0</v>
      </c>
      <c r="AW53" s="80">
        <f>'SO 02 - Komunikace - územ...'!$J$31</f>
        <v>0</v>
      </c>
      <c r="AX53" s="80">
        <f>'SO 02 - Komunikace - územ...'!$J$32</f>
        <v>0</v>
      </c>
      <c r="AY53" s="80">
        <f>'SO 02 - Komunikace - územ...'!$J$33</f>
        <v>0</v>
      </c>
      <c r="AZ53" s="80">
        <f>'SO 02 - Komunikace - územ...'!$F$30</f>
        <v>0</v>
      </c>
      <c r="BA53" s="80">
        <f>'SO 02 - Komunikace - územ...'!$F$31</f>
        <v>0</v>
      </c>
      <c r="BB53" s="80">
        <f>'SO 02 - Komunikace - územ...'!$F$32</f>
        <v>0</v>
      </c>
      <c r="BC53" s="80">
        <f>'SO 02 - Komunikace - územ...'!$F$33</f>
        <v>0</v>
      </c>
      <c r="BD53" s="82">
        <f>'SO 02 - Komunikace - územ...'!$F$34</f>
        <v>0</v>
      </c>
      <c r="BT53" s="74" t="s">
        <v>21</v>
      </c>
      <c r="BV53" s="74" t="s">
        <v>73</v>
      </c>
      <c r="BW53" s="74" t="s">
        <v>82</v>
      </c>
      <c r="BX53" s="74" t="s">
        <v>5</v>
      </c>
      <c r="CM53" s="74" t="s">
        <v>79</v>
      </c>
    </row>
    <row r="54" spans="1:91" s="74" customFormat="1" ht="28.5" customHeight="1">
      <c r="A54" s="182" t="s">
        <v>378</v>
      </c>
      <c r="B54" s="75"/>
      <c r="C54" s="76"/>
      <c r="D54" s="215" t="s">
        <v>83</v>
      </c>
      <c r="E54" s="216"/>
      <c r="F54" s="216"/>
      <c r="G54" s="216"/>
      <c r="H54" s="216"/>
      <c r="I54" s="76"/>
      <c r="J54" s="215" t="s">
        <v>84</v>
      </c>
      <c r="K54" s="216"/>
      <c r="L54" s="216"/>
      <c r="M54" s="216"/>
      <c r="N54" s="216"/>
      <c r="O54" s="216"/>
      <c r="P54" s="216"/>
      <c r="Q54" s="216"/>
      <c r="R54" s="216"/>
      <c r="S54" s="216"/>
      <c r="T54" s="216"/>
      <c r="U54" s="216"/>
      <c r="V54" s="216"/>
      <c r="W54" s="216"/>
      <c r="X54" s="216"/>
      <c r="Y54" s="216"/>
      <c r="Z54" s="216"/>
      <c r="AA54" s="216"/>
      <c r="AB54" s="216"/>
      <c r="AC54" s="216"/>
      <c r="AD54" s="216"/>
      <c r="AE54" s="216"/>
      <c r="AF54" s="216"/>
      <c r="AG54" s="213">
        <f>'SO 03 - Komunikace - územ...'!$J$27</f>
        <v>0</v>
      </c>
      <c r="AH54" s="214"/>
      <c r="AI54" s="214"/>
      <c r="AJ54" s="214"/>
      <c r="AK54" s="214"/>
      <c r="AL54" s="214"/>
      <c r="AM54" s="214"/>
      <c r="AN54" s="213">
        <f>SUM($AG$54,$AT$54)</f>
        <v>0</v>
      </c>
      <c r="AO54" s="214"/>
      <c r="AP54" s="214"/>
      <c r="AQ54" s="77" t="s">
        <v>77</v>
      </c>
      <c r="AR54" s="78"/>
      <c r="AS54" s="83">
        <v>0</v>
      </c>
      <c r="AT54" s="84">
        <f>ROUND(SUM($AV$54:$AW$54),2)</f>
        <v>0</v>
      </c>
      <c r="AU54" s="85">
        <f>'SO 03 - Komunikace - územ...'!$P$81</f>
        <v>0</v>
      </c>
      <c r="AV54" s="84">
        <f>'SO 03 - Komunikace - územ...'!$J$30</f>
        <v>0</v>
      </c>
      <c r="AW54" s="84">
        <f>'SO 03 - Komunikace - územ...'!$J$31</f>
        <v>0</v>
      </c>
      <c r="AX54" s="84">
        <f>'SO 03 - Komunikace - územ...'!$J$32</f>
        <v>0</v>
      </c>
      <c r="AY54" s="84">
        <f>'SO 03 - Komunikace - územ...'!$J$33</f>
        <v>0</v>
      </c>
      <c r="AZ54" s="84">
        <f>'SO 03 - Komunikace - územ...'!$F$30</f>
        <v>0</v>
      </c>
      <c r="BA54" s="84">
        <f>'SO 03 - Komunikace - územ...'!$F$31</f>
        <v>0</v>
      </c>
      <c r="BB54" s="84">
        <f>'SO 03 - Komunikace - územ...'!$F$32</f>
        <v>0</v>
      </c>
      <c r="BC54" s="84">
        <f>'SO 03 - Komunikace - územ...'!$F$33</f>
        <v>0</v>
      </c>
      <c r="BD54" s="86">
        <f>'SO 03 - Komunikace - územ...'!$F$34</f>
        <v>0</v>
      </c>
      <c r="BT54" s="74" t="s">
        <v>21</v>
      </c>
      <c r="BV54" s="74" t="s">
        <v>73</v>
      </c>
      <c r="BW54" s="74" t="s">
        <v>85</v>
      </c>
      <c r="BX54" s="74" t="s">
        <v>5</v>
      </c>
      <c r="CM54" s="74" t="s">
        <v>79</v>
      </c>
    </row>
    <row r="55" spans="2:44" s="6" customFormat="1" ht="30.75" customHeight="1">
      <c r="B55" s="23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43"/>
    </row>
    <row r="56" spans="2:44" s="6" customFormat="1" ht="7.5" customHeight="1"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43"/>
    </row>
  </sheetData>
  <sheetProtection password="CC35" sheet="1" objects="1" scenarios="1" formatColumns="0" formatRows="0" sort="0" autoFilter="0"/>
  <mergeCells count="49">
    <mergeCell ref="AR2:BE2"/>
    <mergeCell ref="AN53:AP53"/>
    <mergeCell ref="AG53:AM53"/>
    <mergeCell ref="D53:H53"/>
    <mergeCell ref="J53:AF53"/>
    <mergeCell ref="C49:G49"/>
    <mergeCell ref="I49:AF49"/>
    <mergeCell ref="AG49:AM49"/>
    <mergeCell ref="AN49:AP49"/>
    <mergeCell ref="AN52:AP52"/>
    <mergeCell ref="AN54:AP54"/>
    <mergeCell ref="AG54:AM54"/>
    <mergeCell ref="D54:H54"/>
    <mergeCell ref="J54:AF54"/>
    <mergeCell ref="AG52:AM52"/>
    <mergeCell ref="D52:H52"/>
    <mergeCell ref="J52:AF52"/>
    <mergeCell ref="AG51:AM51"/>
    <mergeCell ref="AN51:AP51"/>
    <mergeCell ref="X32:AB32"/>
    <mergeCell ref="AK32:AO32"/>
    <mergeCell ref="L42:AO42"/>
    <mergeCell ref="AM44:AN44"/>
    <mergeCell ref="AM46:AP46"/>
    <mergeCell ref="AS46:AT48"/>
    <mergeCell ref="L29:O29"/>
    <mergeCell ref="W29:AE29"/>
    <mergeCell ref="AK29:AO29"/>
    <mergeCell ref="L30:O30"/>
    <mergeCell ref="W30:AE30"/>
    <mergeCell ref="AK30:AO30"/>
    <mergeCell ref="BE5:BE32"/>
    <mergeCell ref="K5:AO5"/>
    <mergeCell ref="K6:AO6"/>
    <mergeCell ref="E14:AJ14"/>
    <mergeCell ref="E20:AN20"/>
    <mergeCell ref="AK23:AO23"/>
    <mergeCell ref="L25:O25"/>
    <mergeCell ref="W26:AE26"/>
    <mergeCell ref="AK26:AO26"/>
    <mergeCell ref="L27:O27"/>
    <mergeCell ref="W25:AE25"/>
    <mergeCell ref="AK25:AO25"/>
    <mergeCell ref="L26:O26"/>
    <mergeCell ref="L28:O28"/>
    <mergeCell ref="W28:AE28"/>
    <mergeCell ref="AK28:AO28"/>
    <mergeCell ref="W27:AE27"/>
    <mergeCell ref="AK27:AO27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SO 01 - Komunikace - územ...'!C2" tooltip="SO 01 - Komunikace - územ..." display="/"/>
    <hyperlink ref="A53" location="'SO 02 - Komunikace - územ...'!C2" tooltip="SO 02 - Komunikace - územ..." display="/"/>
    <hyperlink ref="A54" location="'SO 03 - Komunikace - územ...'!C2" tooltip="SO 03 - Komunikace - územ..." display="/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72"/>
  <sheetViews>
    <sheetView showGridLines="0" tabSelected="1" zoomScalePageLayoutView="0" workbookViewId="0" topLeftCell="A1">
      <pane ySplit="1" topLeftCell="BM113" activePane="bottomLeft" state="frozen"/>
      <selection pane="topLeft" activeCell="A1" sqref="A1"/>
      <selection pane="bottomLeft" activeCell="F153" sqref="F153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184"/>
      <c r="C1" s="184"/>
      <c r="D1" s="183" t="s">
        <v>1</v>
      </c>
      <c r="E1" s="184"/>
      <c r="F1" s="185" t="s">
        <v>379</v>
      </c>
      <c r="G1" s="302" t="s">
        <v>380</v>
      </c>
      <c r="H1" s="302"/>
      <c r="I1" s="184"/>
      <c r="J1" s="185" t="s">
        <v>381</v>
      </c>
      <c r="K1" s="183" t="s">
        <v>86</v>
      </c>
      <c r="L1" s="185" t="s">
        <v>382</v>
      </c>
      <c r="M1" s="185"/>
      <c r="N1" s="185"/>
      <c r="O1" s="185"/>
      <c r="P1" s="185"/>
      <c r="Q1" s="185"/>
      <c r="R1" s="185"/>
      <c r="S1" s="185"/>
      <c r="T1" s="185"/>
      <c r="U1" s="181"/>
      <c r="V1" s="181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188"/>
      <c r="M2" s="283"/>
      <c r="N2" s="283"/>
      <c r="O2" s="283"/>
      <c r="P2" s="283"/>
      <c r="Q2" s="283"/>
      <c r="R2" s="283"/>
      <c r="S2" s="283"/>
      <c r="T2" s="283"/>
      <c r="U2" s="283"/>
      <c r="V2" s="283"/>
      <c r="AT2" s="2" t="s">
        <v>78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7"/>
      <c r="J3" s="8"/>
      <c r="K3" s="9"/>
      <c r="AT3" s="2" t="s">
        <v>79</v>
      </c>
    </row>
    <row r="4" spans="2:46" s="2" customFormat="1" ht="37.5" customHeight="1">
      <c r="B4" s="10"/>
      <c r="C4" s="11"/>
      <c r="D4" s="12" t="s">
        <v>87</v>
      </c>
      <c r="E4" s="11"/>
      <c r="F4" s="11"/>
      <c r="G4" s="11"/>
      <c r="H4" s="11"/>
      <c r="J4" s="11"/>
      <c r="K4" s="13"/>
      <c r="M4" s="14" t="s">
        <v>10</v>
      </c>
      <c r="AT4" s="2" t="s">
        <v>4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</row>
    <row r="6" spans="2:11" s="2" customFormat="1" ht="15.75" customHeight="1">
      <c r="B6" s="10"/>
      <c r="C6" s="11"/>
      <c r="D6" s="19" t="s">
        <v>16</v>
      </c>
      <c r="E6" s="11"/>
      <c r="F6" s="11"/>
      <c r="G6" s="11"/>
      <c r="H6" s="11"/>
      <c r="J6" s="11"/>
      <c r="K6" s="13"/>
    </row>
    <row r="7" spans="2:11" s="2" customFormat="1" ht="15.75" customHeight="1">
      <c r="B7" s="10"/>
      <c r="C7" s="11"/>
      <c r="D7" s="11"/>
      <c r="E7" s="303" t="str">
        <f>'Rekapitulace stavby'!$K$6</f>
        <v>Revializace Louka komunikace</v>
      </c>
      <c r="F7" s="287"/>
      <c r="G7" s="287"/>
      <c r="H7" s="287"/>
      <c r="J7" s="11"/>
      <c r="K7" s="13"/>
    </row>
    <row r="8" spans="2:11" s="6" customFormat="1" ht="15.75" customHeight="1">
      <c r="B8" s="23"/>
      <c r="C8" s="24"/>
      <c r="D8" s="19" t="s">
        <v>88</v>
      </c>
      <c r="E8" s="24"/>
      <c r="F8" s="24"/>
      <c r="G8" s="24"/>
      <c r="H8" s="24"/>
      <c r="J8" s="24"/>
      <c r="K8" s="27"/>
    </row>
    <row r="9" spans="2:11" s="6" customFormat="1" ht="37.5" customHeight="1">
      <c r="B9" s="23"/>
      <c r="C9" s="24"/>
      <c r="D9" s="24"/>
      <c r="E9" s="210" t="s">
        <v>89</v>
      </c>
      <c r="F9" s="278"/>
      <c r="G9" s="278"/>
      <c r="H9" s="278"/>
      <c r="J9" s="24"/>
      <c r="K9" s="27"/>
    </row>
    <row r="10" spans="2:11" s="6" customFormat="1" ht="14.25" customHeight="1">
      <c r="B10" s="23"/>
      <c r="C10" s="24"/>
      <c r="D10" s="24"/>
      <c r="E10" s="24"/>
      <c r="F10" s="24"/>
      <c r="G10" s="24"/>
      <c r="H10" s="24"/>
      <c r="J10" s="24"/>
      <c r="K10" s="27"/>
    </row>
    <row r="11" spans="2:11" s="6" customFormat="1" ht="15" customHeight="1">
      <c r="B11" s="23"/>
      <c r="C11" s="24"/>
      <c r="D11" s="19" t="s">
        <v>19</v>
      </c>
      <c r="E11" s="24"/>
      <c r="F11" s="17"/>
      <c r="G11" s="24"/>
      <c r="H11" s="24"/>
      <c r="I11" s="88" t="s">
        <v>20</v>
      </c>
      <c r="J11" s="17"/>
      <c r="K11" s="27"/>
    </row>
    <row r="12" spans="2:11" s="6" customFormat="1" ht="15" customHeight="1">
      <c r="B12" s="23"/>
      <c r="C12" s="24"/>
      <c r="D12" s="19" t="s">
        <v>22</v>
      </c>
      <c r="E12" s="24"/>
      <c r="F12" s="17" t="s">
        <v>23</v>
      </c>
      <c r="G12" s="24"/>
      <c r="H12" s="24"/>
      <c r="I12" s="88" t="s">
        <v>24</v>
      </c>
      <c r="J12" s="52" t="str">
        <f>'Rekapitulace stavby'!$AN$8</f>
        <v>19.10.2015</v>
      </c>
      <c r="K12" s="27"/>
    </row>
    <row r="13" spans="2:11" s="6" customFormat="1" ht="12" customHeight="1">
      <c r="B13" s="23"/>
      <c r="C13" s="24"/>
      <c r="D13" s="24"/>
      <c r="E13" s="24"/>
      <c r="F13" s="24"/>
      <c r="G13" s="24"/>
      <c r="H13" s="24"/>
      <c r="J13" s="24"/>
      <c r="K13" s="27"/>
    </row>
    <row r="14" spans="2:11" s="6" customFormat="1" ht="15" customHeight="1">
      <c r="B14" s="23"/>
      <c r="C14" s="24"/>
      <c r="D14" s="19" t="s">
        <v>28</v>
      </c>
      <c r="E14" s="24"/>
      <c r="F14" s="24"/>
      <c r="G14" s="24"/>
      <c r="H14" s="24"/>
      <c r="I14" s="88" t="s">
        <v>29</v>
      </c>
      <c r="J14" s="17"/>
      <c r="K14" s="27"/>
    </row>
    <row r="15" spans="2:11" s="6" customFormat="1" ht="18.75" customHeight="1">
      <c r="B15" s="23"/>
      <c r="C15" s="24"/>
      <c r="D15" s="24"/>
      <c r="E15" s="17" t="s">
        <v>23</v>
      </c>
      <c r="F15" s="24"/>
      <c r="G15" s="24"/>
      <c r="H15" s="24"/>
      <c r="I15" s="88" t="s">
        <v>30</v>
      </c>
      <c r="J15" s="17"/>
      <c r="K15" s="27"/>
    </row>
    <row r="16" spans="2:11" s="6" customFormat="1" ht="7.5" customHeight="1">
      <c r="B16" s="23"/>
      <c r="C16" s="24"/>
      <c r="D16" s="24"/>
      <c r="E16" s="24"/>
      <c r="F16" s="24"/>
      <c r="G16" s="24"/>
      <c r="H16" s="24"/>
      <c r="J16" s="24"/>
      <c r="K16" s="27"/>
    </row>
    <row r="17" spans="2:11" s="6" customFormat="1" ht="15" customHeight="1">
      <c r="B17" s="23"/>
      <c r="C17" s="24"/>
      <c r="D17" s="19" t="s">
        <v>31</v>
      </c>
      <c r="E17" s="24"/>
      <c r="F17" s="24"/>
      <c r="G17" s="24"/>
      <c r="H17" s="24"/>
      <c r="I17" s="88" t="s">
        <v>29</v>
      </c>
      <c r="J17" s="17">
        <f>IF('Rekapitulace stavby'!$AN$13="Vyplň údaj","",IF('Rekapitulace stavby'!$AN$13="","",'Rekapitulace stavby'!$AN$13))</f>
      </c>
      <c r="K17" s="27"/>
    </row>
    <row r="18" spans="2:11" s="6" customFormat="1" ht="18.75" customHeight="1">
      <c r="B18" s="23"/>
      <c r="C18" s="24"/>
      <c r="D18" s="24"/>
      <c r="E18" s="17">
        <f>IF('Rekapitulace stavby'!$E$14="Vyplň údaj","",IF('Rekapitulace stavby'!$E$14="","",'Rekapitulace stavby'!$E$14))</f>
      </c>
      <c r="F18" s="24"/>
      <c r="G18" s="24"/>
      <c r="H18" s="24"/>
      <c r="I18" s="88" t="s">
        <v>30</v>
      </c>
      <c r="J18" s="17">
        <f>IF('Rekapitulace stavby'!$AN$14="Vyplň údaj","",IF('Rekapitulace stavby'!$AN$14="","",'Rekapitulace stavby'!$AN$14))</f>
      </c>
      <c r="K18" s="27"/>
    </row>
    <row r="19" spans="2:11" s="6" customFormat="1" ht="7.5" customHeight="1">
      <c r="B19" s="23"/>
      <c r="C19" s="24"/>
      <c r="D19" s="24"/>
      <c r="E19" s="24"/>
      <c r="F19" s="24"/>
      <c r="G19" s="24"/>
      <c r="H19" s="24"/>
      <c r="J19" s="24"/>
      <c r="K19" s="27"/>
    </row>
    <row r="20" spans="2:11" s="6" customFormat="1" ht="15" customHeight="1">
      <c r="B20" s="23"/>
      <c r="C20" s="24"/>
      <c r="D20" s="19" t="s">
        <v>33</v>
      </c>
      <c r="E20" s="24"/>
      <c r="F20" s="24"/>
      <c r="G20" s="24"/>
      <c r="H20" s="24"/>
      <c r="I20" s="88" t="s">
        <v>29</v>
      </c>
      <c r="J20" s="17"/>
      <c r="K20" s="27"/>
    </row>
    <row r="21" spans="2:11" s="6" customFormat="1" ht="18.75" customHeight="1">
      <c r="B21" s="23"/>
      <c r="C21" s="24"/>
      <c r="D21" s="24"/>
      <c r="E21" s="17" t="s">
        <v>34</v>
      </c>
      <c r="F21" s="24"/>
      <c r="G21" s="24"/>
      <c r="H21" s="24"/>
      <c r="I21" s="88" t="s">
        <v>30</v>
      </c>
      <c r="J21" s="17"/>
      <c r="K21" s="27"/>
    </row>
    <row r="22" spans="2:11" s="6" customFormat="1" ht="7.5" customHeight="1">
      <c r="B22" s="23"/>
      <c r="C22" s="24"/>
      <c r="D22" s="24"/>
      <c r="E22" s="24"/>
      <c r="F22" s="24"/>
      <c r="G22" s="24"/>
      <c r="H22" s="24"/>
      <c r="J22" s="24"/>
      <c r="K22" s="27"/>
    </row>
    <row r="23" spans="2:11" s="6" customFormat="1" ht="15" customHeight="1">
      <c r="B23" s="23"/>
      <c r="C23" s="24"/>
      <c r="D23" s="19" t="s">
        <v>36</v>
      </c>
      <c r="E23" s="24"/>
      <c r="F23" s="24"/>
      <c r="G23" s="24"/>
      <c r="H23" s="24"/>
      <c r="J23" s="24"/>
      <c r="K23" s="27"/>
    </row>
    <row r="24" spans="2:11" s="89" customFormat="1" ht="15.75" customHeight="1">
      <c r="B24" s="90"/>
      <c r="C24" s="91"/>
      <c r="D24" s="91"/>
      <c r="E24" s="290"/>
      <c r="F24" s="304"/>
      <c r="G24" s="304"/>
      <c r="H24" s="304"/>
      <c r="J24" s="91"/>
      <c r="K24" s="92"/>
    </row>
    <row r="25" spans="2:11" s="6" customFormat="1" ht="7.5" customHeight="1">
      <c r="B25" s="23"/>
      <c r="C25" s="24"/>
      <c r="D25" s="24"/>
      <c r="E25" s="24"/>
      <c r="F25" s="24"/>
      <c r="G25" s="24"/>
      <c r="H25" s="24"/>
      <c r="J25" s="24"/>
      <c r="K25" s="27"/>
    </row>
    <row r="26" spans="2:11" s="6" customFormat="1" ht="7.5" customHeight="1">
      <c r="B26" s="23"/>
      <c r="C26" s="24"/>
      <c r="D26" s="64"/>
      <c r="E26" s="64"/>
      <c r="F26" s="64"/>
      <c r="G26" s="64"/>
      <c r="H26" s="64"/>
      <c r="I26" s="53"/>
      <c r="J26" s="64"/>
      <c r="K26" s="93"/>
    </row>
    <row r="27" spans="2:11" s="6" customFormat="1" ht="26.25" customHeight="1">
      <c r="B27" s="23"/>
      <c r="C27" s="24"/>
      <c r="D27" s="94" t="s">
        <v>37</v>
      </c>
      <c r="E27" s="24"/>
      <c r="F27" s="24"/>
      <c r="G27" s="24"/>
      <c r="H27" s="24"/>
      <c r="J27" s="67">
        <f>ROUND($J$81,2)</f>
        <v>0</v>
      </c>
      <c r="K27" s="27"/>
    </row>
    <row r="28" spans="2:11" s="6" customFormat="1" ht="7.5" customHeight="1">
      <c r="B28" s="23"/>
      <c r="C28" s="24"/>
      <c r="D28" s="64"/>
      <c r="E28" s="64"/>
      <c r="F28" s="64"/>
      <c r="G28" s="64"/>
      <c r="H28" s="64"/>
      <c r="I28" s="53"/>
      <c r="J28" s="64"/>
      <c r="K28" s="93"/>
    </row>
    <row r="29" spans="2:11" s="6" customFormat="1" ht="15" customHeight="1">
      <c r="B29" s="23"/>
      <c r="C29" s="24"/>
      <c r="D29" s="24"/>
      <c r="E29" s="24"/>
      <c r="F29" s="28" t="s">
        <v>39</v>
      </c>
      <c r="G29" s="24"/>
      <c r="H29" s="24"/>
      <c r="I29" s="95" t="s">
        <v>38</v>
      </c>
      <c r="J29" s="28" t="s">
        <v>40</v>
      </c>
      <c r="K29" s="27"/>
    </row>
    <row r="30" spans="2:11" s="6" customFormat="1" ht="15" customHeight="1">
      <c r="B30" s="23"/>
      <c r="C30" s="24"/>
      <c r="D30" s="30" t="s">
        <v>41</v>
      </c>
      <c r="E30" s="30" t="s">
        <v>42</v>
      </c>
      <c r="F30" s="96">
        <f>ROUND(SUM($BE$81:$BE$171),2)</f>
        <v>0</v>
      </c>
      <c r="G30" s="24"/>
      <c r="H30" s="24"/>
      <c r="I30" s="97">
        <v>0.21</v>
      </c>
      <c r="J30" s="96">
        <f>ROUND(ROUND((SUM($BE$81:$BE$171)),2)*$I$30,2)</f>
        <v>0</v>
      </c>
      <c r="K30" s="27"/>
    </row>
    <row r="31" spans="2:11" s="6" customFormat="1" ht="15" customHeight="1">
      <c r="B31" s="23"/>
      <c r="C31" s="24"/>
      <c r="D31" s="24"/>
      <c r="E31" s="30" t="s">
        <v>43</v>
      </c>
      <c r="F31" s="96">
        <f>ROUND(SUM($BF$81:$BF$171),2)</f>
        <v>0</v>
      </c>
      <c r="G31" s="24"/>
      <c r="H31" s="24"/>
      <c r="I31" s="97">
        <v>0.15</v>
      </c>
      <c r="J31" s="96">
        <f>ROUND(ROUND((SUM($BF$81:$BF$171)),2)*$I$31,2)</f>
        <v>0</v>
      </c>
      <c r="K31" s="27"/>
    </row>
    <row r="32" spans="2:11" s="6" customFormat="1" ht="15" customHeight="1" hidden="1">
      <c r="B32" s="23"/>
      <c r="C32" s="24"/>
      <c r="D32" s="24"/>
      <c r="E32" s="30" t="s">
        <v>44</v>
      </c>
      <c r="F32" s="96">
        <f>ROUND(SUM($BG$81:$BG$171),2)</f>
        <v>0</v>
      </c>
      <c r="G32" s="24"/>
      <c r="H32" s="24"/>
      <c r="I32" s="97">
        <v>0.21</v>
      </c>
      <c r="J32" s="96">
        <v>0</v>
      </c>
      <c r="K32" s="27"/>
    </row>
    <row r="33" spans="2:11" s="6" customFormat="1" ht="15" customHeight="1" hidden="1">
      <c r="B33" s="23"/>
      <c r="C33" s="24"/>
      <c r="D33" s="24"/>
      <c r="E33" s="30" t="s">
        <v>45</v>
      </c>
      <c r="F33" s="96">
        <f>ROUND(SUM($BH$81:$BH$171),2)</f>
        <v>0</v>
      </c>
      <c r="G33" s="24"/>
      <c r="H33" s="24"/>
      <c r="I33" s="97">
        <v>0.15</v>
      </c>
      <c r="J33" s="96">
        <v>0</v>
      </c>
      <c r="K33" s="27"/>
    </row>
    <row r="34" spans="2:11" s="6" customFormat="1" ht="15" customHeight="1" hidden="1">
      <c r="B34" s="23"/>
      <c r="C34" s="24"/>
      <c r="D34" s="24"/>
      <c r="E34" s="30" t="s">
        <v>46</v>
      </c>
      <c r="F34" s="96">
        <f>ROUND(SUM($BI$81:$BI$171),2)</f>
        <v>0</v>
      </c>
      <c r="G34" s="24"/>
      <c r="H34" s="24"/>
      <c r="I34" s="97">
        <v>0</v>
      </c>
      <c r="J34" s="96">
        <v>0</v>
      </c>
      <c r="K34" s="27"/>
    </row>
    <row r="35" spans="2:11" s="6" customFormat="1" ht="7.5" customHeight="1">
      <c r="B35" s="23"/>
      <c r="C35" s="24"/>
      <c r="D35" s="24"/>
      <c r="E35" s="24"/>
      <c r="F35" s="24"/>
      <c r="G35" s="24"/>
      <c r="H35" s="24"/>
      <c r="J35" s="24"/>
      <c r="K35" s="27"/>
    </row>
    <row r="36" spans="2:11" s="6" customFormat="1" ht="26.25" customHeight="1">
      <c r="B36" s="23"/>
      <c r="C36" s="32"/>
      <c r="D36" s="33" t="s">
        <v>47</v>
      </c>
      <c r="E36" s="34"/>
      <c r="F36" s="34"/>
      <c r="G36" s="98" t="s">
        <v>48</v>
      </c>
      <c r="H36" s="35" t="s">
        <v>49</v>
      </c>
      <c r="I36" s="99"/>
      <c r="J36" s="36">
        <f>SUM($J$27:$J$34)</f>
        <v>0</v>
      </c>
      <c r="K36" s="100"/>
    </row>
    <row r="37" spans="2:11" s="6" customFormat="1" ht="15" customHeight="1">
      <c r="B37" s="38"/>
      <c r="C37" s="39"/>
      <c r="D37" s="39"/>
      <c r="E37" s="39"/>
      <c r="F37" s="39"/>
      <c r="G37" s="39"/>
      <c r="H37" s="39"/>
      <c r="I37" s="101"/>
      <c r="J37" s="39"/>
      <c r="K37" s="40"/>
    </row>
    <row r="41" spans="2:11" s="6" customFormat="1" ht="7.5" customHeight="1">
      <c r="B41" s="102"/>
      <c r="C41" s="103"/>
      <c r="D41" s="103"/>
      <c r="E41" s="103"/>
      <c r="F41" s="103"/>
      <c r="G41" s="103"/>
      <c r="H41" s="103"/>
      <c r="I41" s="103"/>
      <c r="J41" s="103"/>
      <c r="K41" s="104"/>
    </row>
    <row r="42" spans="2:11" s="6" customFormat="1" ht="37.5" customHeight="1">
      <c r="B42" s="23"/>
      <c r="C42" s="12" t="s">
        <v>90</v>
      </c>
      <c r="D42" s="24"/>
      <c r="E42" s="24"/>
      <c r="F42" s="24"/>
      <c r="G42" s="24"/>
      <c r="H42" s="24"/>
      <c r="J42" s="24"/>
      <c r="K42" s="27"/>
    </row>
    <row r="43" spans="2:11" s="6" customFormat="1" ht="7.5" customHeight="1">
      <c r="B43" s="23"/>
      <c r="C43" s="24"/>
      <c r="D43" s="24"/>
      <c r="E43" s="24"/>
      <c r="F43" s="24"/>
      <c r="G43" s="24"/>
      <c r="H43" s="24"/>
      <c r="J43" s="24"/>
      <c r="K43" s="27"/>
    </row>
    <row r="44" spans="2:11" s="6" customFormat="1" ht="15" customHeight="1">
      <c r="B44" s="23"/>
      <c r="C44" s="19" t="s">
        <v>16</v>
      </c>
      <c r="D44" s="24"/>
      <c r="E44" s="24"/>
      <c r="F44" s="24"/>
      <c r="G44" s="24"/>
      <c r="H44" s="24"/>
      <c r="J44" s="24"/>
      <c r="K44" s="27"/>
    </row>
    <row r="45" spans="2:11" s="6" customFormat="1" ht="16.5" customHeight="1">
      <c r="B45" s="23"/>
      <c r="C45" s="24"/>
      <c r="D45" s="24"/>
      <c r="E45" s="303" t="str">
        <f>$E$7</f>
        <v>Revializace Louka komunikace</v>
      </c>
      <c r="F45" s="278"/>
      <c r="G45" s="278"/>
      <c r="H45" s="278"/>
      <c r="J45" s="24"/>
      <c r="K45" s="27"/>
    </row>
    <row r="46" spans="2:11" s="6" customFormat="1" ht="15" customHeight="1">
      <c r="B46" s="23"/>
      <c r="C46" s="19" t="s">
        <v>88</v>
      </c>
      <c r="D46" s="24"/>
      <c r="E46" s="24"/>
      <c r="F46" s="24"/>
      <c r="G46" s="24"/>
      <c r="H46" s="24"/>
      <c r="J46" s="24"/>
      <c r="K46" s="27"/>
    </row>
    <row r="47" spans="2:11" s="6" customFormat="1" ht="19.5" customHeight="1">
      <c r="B47" s="23"/>
      <c r="C47" s="24"/>
      <c r="D47" s="24"/>
      <c r="E47" s="210" t="str">
        <f>$E$9</f>
        <v>SO 01 - Komunikace - území č. 1</v>
      </c>
      <c r="F47" s="278"/>
      <c r="G47" s="278"/>
      <c r="H47" s="278"/>
      <c r="J47" s="24"/>
      <c r="K47" s="27"/>
    </row>
    <row r="48" spans="2:11" s="6" customFormat="1" ht="7.5" customHeight="1">
      <c r="B48" s="23"/>
      <c r="C48" s="24"/>
      <c r="D48" s="24"/>
      <c r="E48" s="24"/>
      <c r="F48" s="24"/>
      <c r="G48" s="24"/>
      <c r="H48" s="24"/>
      <c r="J48" s="24"/>
      <c r="K48" s="27"/>
    </row>
    <row r="49" spans="2:11" s="6" customFormat="1" ht="18.75" customHeight="1">
      <c r="B49" s="23"/>
      <c r="C49" s="19" t="s">
        <v>22</v>
      </c>
      <c r="D49" s="24"/>
      <c r="E49" s="24"/>
      <c r="F49" s="17" t="str">
        <f>$F$12</f>
        <v>Louka u Litvínova</v>
      </c>
      <c r="G49" s="24"/>
      <c r="H49" s="24"/>
      <c r="I49" s="88" t="s">
        <v>24</v>
      </c>
      <c r="J49" s="52" t="str">
        <f>IF($J$12="","",$J$12)</f>
        <v>19.10.2015</v>
      </c>
      <c r="K49" s="27"/>
    </row>
    <row r="50" spans="2:11" s="6" customFormat="1" ht="7.5" customHeight="1">
      <c r="B50" s="23"/>
      <c r="C50" s="24"/>
      <c r="D50" s="24"/>
      <c r="E50" s="24"/>
      <c r="F50" s="24"/>
      <c r="G50" s="24"/>
      <c r="H50" s="24"/>
      <c r="J50" s="24"/>
      <c r="K50" s="27"/>
    </row>
    <row r="51" spans="2:11" s="6" customFormat="1" ht="15.75" customHeight="1">
      <c r="B51" s="23"/>
      <c r="C51" s="19" t="s">
        <v>28</v>
      </c>
      <c r="D51" s="24"/>
      <c r="E51" s="24"/>
      <c r="F51" s="17" t="str">
        <f>$E$15</f>
        <v>Louka u Litvínova</v>
      </c>
      <c r="G51" s="24"/>
      <c r="H51" s="24"/>
      <c r="I51" s="88" t="s">
        <v>33</v>
      </c>
      <c r="J51" s="17" t="str">
        <f>$E$21</f>
        <v>ARTECH spol. s.r.o.</v>
      </c>
      <c r="K51" s="27"/>
    </row>
    <row r="52" spans="2:11" s="6" customFormat="1" ht="15" customHeight="1">
      <c r="B52" s="23"/>
      <c r="C52" s="19" t="s">
        <v>31</v>
      </c>
      <c r="D52" s="24"/>
      <c r="E52" s="24"/>
      <c r="F52" s="17">
        <f>IF($E$18="","",$E$18)</f>
      </c>
      <c r="G52" s="24"/>
      <c r="H52" s="24"/>
      <c r="J52" s="24"/>
      <c r="K52" s="27"/>
    </row>
    <row r="53" spans="2:11" s="6" customFormat="1" ht="11.25" customHeight="1">
      <c r="B53" s="23"/>
      <c r="C53" s="24"/>
      <c r="D53" s="24"/>
      <c r="E53" s="24"/>
      <c r="F53" s="24"/>
      <c r="G53" s="24"/>
      <c r="H53" s="24"/>
      <c r="J53" s="24"/>
      <c r="K53" s="27"/>
    </row>
    <row r="54" spans="2:11" s="6" customFormat="1" ht="30" customHeight="1">
      <c r="B54" s="23"/>
      <c r="C54" s="105" t="s">
        <v>91</v>
      </c>
      <c r="D54" s="32"/>
      <c r="E54" s="32"/>
      <c r="F54" s="32"/>
      <c r="G54" s="32"/>
      <c r="H54" s="32"/>
      <c r="I54" s="106"/>
      <c r="J54" s="107" t="s">
        <v>92</v>
      </c>
      <c r="K54" s="37"/>
    </row>
    <row r="55" spans="2:11" s="6" customFormat="1" ht="11.25" customHeight="1">
      <c r="B55" s="23"/>
      <c r="C55" s="24"/>
      <c r="D55" s="24"/>
      <c r="E55" s="24"/>
      <c r="F55" s="24"/>
      <c r="G55" s="24"/>
      <c r="H55" s="24"/>
      <c r="J55" s="24"/>
      <c r="K55" s="27"/>
    </row>
    <row r="56" spans="2:47" s="6" customFormat="1" ht="30" customHeight="1">
      <c r="B56" s="23"/>
      <c r="C56" s="66" t="s">
        <v>93</v>
      </c>
      <c r="D56" s="24"/>
      <c r="E56" s="24"/>
      <c r="F56" s="24"/>
      <c r="G56" s="24"/>
      <c r="H56" s="24"/>
      <c r="J56" s="67">
        <f>$J$81</f>
        <v>0</v>
      </c>
      <c r="K56" s="27"/>
      <c r="AU56" s="6" t="s">
        <v>94</v>
      </c>
    </row>
    <row r="57" spans="2:11" s="73" customFormat="1" ht="25.5" customHeight="1">
      <c r="B57" s="108"/>
      <c r="C57" s="109"/>
      <c r="D57" s="110" t="s">
        <v>95</v>
      </c>
      <c r="E57" s="110"/>
      <c r="F57" s="110"/>
      <c r="G57" s="110"/>
      <c r="H57" s="110"/>
      <c r="I57" s="111"/>
      <c r="J57" s="112">
        <f>$J$82</f>
        <v>0</v>
      </c>
      <c r="K57" s="113"/>
    </row>
    <row r="58" spans="2:11" s="114" customFormat="1" ht="21" customHeight="1">
      <c r="B58" s="115"/>
      <c r="C58" s="116"/>
      <c r="D58" s="117" t="s">
        <v>96</v>
      </c>
      <c r="E58" s="117"/>
      <c r="F58" s="117"/>
      <c r="G58" s="117"/>
      <c r="H58" s="117"/>
      <c r="I58" s="118"/>
      <c r="J58" s="119">
        <f>$J$83</f>
        <v>0</v>
      </c>
      <c r="K58" s="120"/>
    </row>
    <row r="59" spans="2:11" s="114" customFormat="1" ht="21" customHeight="1">
      <c r="B59" s="115"/>
      <c r="C59" s="116"/>
      <c r="D59" s="117" t="s">
        <v>97</v>
      </c>
      <c r="E59" s="117"/>
      <c r="F59" s="117"/>
      <c r="G59" s="117"/>
      <c r="H59" s="117"/>
      <c r="I59" s="118"/>
      <c r="J59" s="119">
        <f>$J$109</f>
        <v>0</v>
      </c>
      <c r="K59" s="120"/>
    </row>
    <row r="60" spans="2:11" s="114" customFormat="1" ht="21" customHeight="1">
      <c r="B60" s="115"/>
      <c r="C60" s="116"/>
      <c r="D60" s="117" t="s">
        <v>98</v>
      </c>
      <c r="E60" s="117"/>
      <c r="F60" s="117"/>
      <c r="G60" s="117"/>
      <c r="H60" s="117"/>
      <c r="I60" s="118"/>
      <c r="J60" s="119">
        <f>$J$128</f>
        <v>0</v>
      </c>
      <c r="K60" s="120"/>
    </row>
    <row r="61" spans="2:11" s="114" customFormat="1" ht="21" customHeight="1">
      <c r="B61" s="115"/>
      <c r="C61" s="116"/>
      <c r="D61" s="117" t="s">
        <v>99</v>
      </c>
      <c r="E61" s="117"/>
      <c r="F61" s="117"/>
      <c r="G61" s="117"/>
      <c r="H61" s="117"/>
      <c r="I61" s="118"/>
      <c r="J61" s="119">
        <f>$J$169</f>
        <v>0</v>
      </c>
      <c r="K61" s="120"/>
    </row>
    <row r="62" spans="2:11" s="6" customFormat="1" ht="22.5" customHeight="1">
      <c r="B62" s="23"/>
      <c r="C62" s="24"/>
      <c r="D62" s="24"/>
      <c r="E62" s="24"/>
      <c r="F62" s="24"/>
      <c r="G62" s="24"/>
      <c r="H62" s="24"/>
      <c r="J62" s="24"/>
      <c r="K62" s="27"/>
    </row>
    <row r="63" spans="2:11" s="6" customFormat="1" ht="7.5" customHeight="1">
      <c r="B63" s="38"/>
      <c r="C63" s="39"/>
      <c r="D63" s="39"/>
      <c r="E63" s="39"/>
      <c r="F63" s="39"/>
      <c r="G63" s="39"/>
      <c r="H63" s="39"/>
      <c r="I63" s="101"/>
      <c r="J63" s="39"/>
      <c r="K63" s="40"/>
    </row>
    <row r="67" spans="2:12" s="6" customFormat="1" ht="7.5" customHeight="1">
      <c r="B67" s="41"/>
      <c r="C67" s="42"/>
      <c r="D67" s="42"/>
      <c r="E67" s="42"/>
      <c r="F67" s="42"/>
      <c r="G67" s="42"/>
      <c r="H67" s="42"/>
      <c r="I67" s="103"/>
      <c r="J67" s="42"/>
      <c r="K67" s="42"/>
      <c r="L67" s="43"/>
    </row>
    <row r="68" spans="2:12" s="6" customFormat="1" ht="37.5" customHeight="1">
      <c r="B68" s="23"/>
      <c r="C68" s="12" t="s">
        <v>100</v>
      </c>
      <c r="D68" s="24"/>
      <c r="E68" s="24"/>
      <c r="F68" s="24"/>
      <c r="G68" s="24"/>
      <c r="H68" s="24"/>
      <c r="J68" s="24"/>
      <c r="K68" s="24"/>
      <c r="L68" s="43"/>
    </row>
    <row r="69" spans="2:12" s="6" customFormat="1" ht="7.5" customHeight="1">
      <c r="B69" s="23"/>
      <c r="C69" s="24"/>
      <c r="D69" s="24"/>
      <c r="E69" s="24"/>
      <c r="F69" s="24"/>
      <c r="G69" s="24"/>
      <c r="H69" s="24"/>
      <c r="J69" s="24"/>
      <c r="K69" s="24"/>
      <c r="L69" s="43"/>
    </row>
    <row r="70" spans="2:12" s="6" customFormat="1" ht="15" customHeight="1">
      <c r="B70" s="23"/>
      <c r="C70" s="19" t="s">
        <v>16</v>
      </c>
      <c r="D70" s="24"/>
      <c r="E70" s="24"/>
      <c r="F70" s="24"/>
      <c r="G70" s="24"/>
      <c r="H70" s="24"/>
      <c r="J70" s="24"/>
      <c r="K70" s="24"/>
      <c r="L70" s="43"/>
    </row>
    <row r="71" spans="2:12" s="6" customFormat="1" ht="16.5" customHeight="1">
      <c r="B71" s="23"/>
      <c r="C71" s="24"/>
      <c r="D71" s="24"/>
      <c r="E71" s="303" t="str">
        <f>$E$7</f>
        <v>Revializace Louka komunikace</v>
      </c>
      <c r="F71" s="278"/>
      <c r="G71" s="278"/>
      <c r="H71" s="278"/>
      <c r="J71" s="24"/>
      <c r="K71" s="24"/>
      <c r="L71" s="43"/>
    </row>
    <row r="72" spans="2:12" s="6" customFormat="1" ht="15" customHeight="1">
      <c r="B72" s="23"/>
      <c r="C72" s="19" t="s">
        <v>88</v>
      </c>
      <c r="D72" s="24"/>
      <c r="E72" s="24"/>
      <c r="F72" s="24"/>
      <c r="G72" s="24"/>
      <c r="H72" s="24"/>
      <c r="J72" s="24"/>
      <c r="K72" s="24"/>
      <c r="L72" s="43"/>
    </row>
    <row r="73" spans="2:12" s="6" customFormat="1" ht="19.5" customHeight="1">
      <c r="B73" s="23"/>
      <c r="C73" s="24"/>
      <c r="D73" s="24"/>
      <c r="E73" s="210" t="str">
        <f>$E$9</f>
        <v>SO 01 - Komunikace - území č. 1</v>
      </c>
      <c r="F73" s="278"/>
      <c r="G73" s="278"/>
      <c r="H73" s="278"/>
      <c r="J73" s="24"/>
      <c r="K73" s="24"/>
      <c r="L73" s="43"/>
    </row>
    <row r="74" spans="2:12" s="6" customFormat="1" ht="7.5" customHeight="1">
      <c r="B74" s="23"/>
      <c r="C74" s="24"/>
      <c r="D74" s="24"/>
      <c r="E74" s="24"/>
      <c r="F74" s="24"/>
      <c r="G74" s="24"/>
      <c r="H74" s="24"/>
      <c r="J74" s="24"/>
      <c r="K74" s="24"/>
      <c r="L74" s="43"/>
    </row>
    <row r="75" spans="2:12" s="6" customFormat="1" ht="18.75" customHeight="1">
      <c r="B75" s="23"/>
      <c r="C75" s="19" t="s">
        <v>22</v>
      </c>
      <c r="D75" s="24"/>
      <c r="E75" s="24"/>
      <c r="F75" s="17" t="str">
        <f>$F$12</f>
        <v>Louka u Litvínova</v>
      </c>
      <c r="G75" s="24"/>
      <c r="H75" s="24"/>
      <c r="I75" s="88" t="s">
        <v>24</v>
      </c>
      <c r="J75" s="52" t="str">
        <f>IF($J$12="","",$J$12)</f>
        <v>19.10.2015</v>
      </c>
      <c r="K75" s="24"/>
      <c r="L75" s="43"/>
    </row>
    <row r="76" spans="2:12" s="6" customFormat="1" ht="7.5" customHeight="1">
      <c r="B76" s="23"/>
      <c r="C76" s="24"/>
      <c r="D76" s="24"/>
      <c r="E76" s="24"/>
      <c r="F76" s="24"/>
      <c r="G76" s="24"/>
      <c r="H76" s="24"/>
      <c r="J76" s="24"/>
      <c r="K76" s="24"/>
      <c r="L76" s="43"/>
    </row>
    <row r="77" spans="2:12" s="6" customFormat="1" ht="15.75" customHeight="1">
      <c r="B77" s="23"/>
      <c r="C77" s="19" t="s">
        <v>28</v>
      </c>
      <c r="D77" s="24"/>
      <c r="E77" s="24"/>
      <c r="F77" s="17" t="str">
        <f>$E$15</f>
        <v>Louka u Litvínova</v>
      </c>
      <c r="G77" s="24"/>
      <c r="H77" s="24"/>
      <c r="I77" s="88" t="s">
        <v>33</v>
      </c>
      <c r="J77" s="17" t="str">
        <f>$E$21</f>
        <v>ARTECH spol. s.r.o.</v>
      </c>
      <c r="K77" s="24"/>
      <c r="L77" s="43"/>
    </row>
    <row r="78" spans="2:12" s="6" customFormat="1" ht="15" customHeight="1">
      <c r="B78" s="23"/>
      <c r="C78" s="19" t="s">
        <v>31</v>
      </c>
      <c r="D78" s="24"/>
      <c r="E78" s="24"/>
      <c r="F78" s="17">
        <f>IF($E$18="","",$E$18)</f>
      </c>
      <c r="G78" s="24"/>
      <c r="H78" s="24"/>
      <c r="J78" s="24"/>
      <c r="K78" s="24"/>
      <c r="L78" s="43"/>
    </row>
    <row r="79" spans="2:12" s="6" customFormat="1" ht="11.25" customHeight="1">
      <c r="B79" s="23"/>
      <c r="C79" s="24"/>
      <c r="D79" s="24"/>
      <c r="E79" s="24"/>
      <c r="F79" s="24"/>
      <c r="G79" s="24"/>
      <c r="H79" s="24"/>
      <c r="J79" s="24"/>
      <c r="K79" s="24"/>
      <c r="L79" s="43"/>
    </row>
    <row r="80" spans="2:20" s="121" customFormat="1" ht="30" customHeight="1">
      <c r="B80" s="122"/>
      <c r="C80" s="123" t="s">
        <v>101</v>
      </c>
      <c r="D80" s="124" t="s">
        <v>56</v>
      </c>
      <c r="E80" s="124" t="s">
        <v>52</v>
      </c>
      <c r="F80" s="124" t="s">
        <v>102</v>
      </c>
      <c r="G80" s="124" t="s">
        <v>103</v>
      </c>
      <c r="H80" s="124" t="s">
        <v>104</v>
      </c>
      <c r="I80" s="125" t="s">
        <v>105</v>
      </c>
      <c r="J80" s="124" t="s">
        <v>106</v>
      </c>
      <c r="K80" s="126" t="s">
        <v>107</v>
      </c>
      <c r="L80" s="127"/>
      <c r="M80" s="59" t="s">
        <v>108</v>
      </c>
      <c r="N80" s="60" t="s">
        <v>41</v>
      </c>
      <c r="O80" s="60" t="s">
        <v>109</v>
      </c>
      <c r="P80" s="60" t="s">
        <v>110</v>
      </c>
      <c r="Q80" s="60" t="s">
        <v>111</v>
      </c>
      <c r="R80" s="60" t="s">
        <v>112</v>
      </c>
      <c r="S80" s="60" t="s">
        <v>113</v>
      </c>
      <c r="T80" s="61" t="s">
        <v>114</v>
      </c>
    </row>
    <row r="81" spans="2:63" s="6" customFormat="1" ht="30" customHeight="1">
      <c r="B81" s="23"/>
      <c r="C81" s="66" t="s">
        <v>93</v>
      </c>
      <c r="D81" s="24"/>
      <c r="E81" s="24"/>
      <c r="F81" s="24"/>
      <c r="G81" s="24"/>
      <c r="H81" s="24"/>
      <c r="J81" s="128">
        <f>$BK$81</f>
        <v>0</v>
      </c>
      <c r="K81" s="24"/>
      <c r="L81" s="43"/>
      <c r="M81" s="63"/>
      <c r="N81" s="64"/>
      <c r="O81" s="64"/>
      <c r="P81" s="129">
        <f>$P$82</f>
        <v>0</v>
      </c>
      <c r="Q81" s="64"/>
      <c r="R81" s="129">
        <f>$R$82</f>
        <v>699.007545</v>
      </c>
      <c r="S81" s="64"/>
      <c r="T81" s="130">
        <f>$T$82</f>
        <v>0.012</v>
      </c>
      <c r="AT81" s="6" t="s">
        <v>70</v>
      </c>
      <c r="AU81" s="6" t="s">
        <v>94</v>
      </c>
      <c r="BK81" s="131">
        <f>$BK$82</f>
        <v>0</v>
      </c>
    </row>
    <row r="82" spans="2:63" s="132" customFormat="1" ht="37.5" customHeight="1">
      <c r="B82" s="133"/>
      <c r="C82" s="134"/>
      <c r="D82" s="134" t="s">
        <v>70</v>
      </c>
      <c r="E82" s="135" t="s">
        <v>115</v>
      </c>
      <c r="F82" s="135" t="s">
        <v>116</v>
      </c>
      <c r="G82" s="134"/>
      <c r="H82" s="134"/>
      <c r="J82" s="136">
        <f>$BK$82</f>
        <v>0</v>
      </c>
      <c r="K82" s="134"/>
      <c r="L82" s="137"/>
      <c r="M82" s="138"/>
      <c r="N82" s="134"/>
      <c r="O82" s="134"/>
      <c r="P82" s="139">
        <f>$P$83+$P$109+$P$128+$P$169</f>
        <v>0</v>
      </c>
      <c r="Q82" s="134"/>
      <c r="R82" s="139">
        <f>$R$83+$R$109+$R$128+$R$169</f>
        <v>699.007545</v>
      </c>
      <c r="S82" s="134"/>
      <c r="T82" s="140">
        <f>$T$83+$T$109+$T$128+$T$169</f>
        <v>0.012</v>
      </c>
      <c r="AR82" s="141" t="s">
        <v>21</v>
      </c>
      <c r="AT82" s="141" t="s">
        <v>70</v>
      </c>
      <c r="AU82" s="141" t="s">
        <v>71</v>
      </c>
      <c r="AY82" s="141" t="s">
        <v>117</v>
      </c>
      <c r="BK82" s="142">
        <f>$BK$83+$BK$109+$BK$128+$BK$169</f>
        <v>0</v>
      </c>
    </row>
    <row r="83" spans="2:63" s="132" customFormat="1" ht="21" customHeight="1">
      <c r="B83" s="133"/>
      <c r="C83" s="134"/>
      <c r="D83" s="134" t="s">
        <v>70</v>
      </c>
      <c r="E83" s="143" t="s">
        <v>21</v>
      </c>
      <c r="F83" s="143" t="s">
        <v>118</v>
      </c>
      <c r="G83" s="134"/>
      <c r="H83" s="134"/>
      <c r="J83" s="144">
        <f>$BK$83</f>
        <v>0</v>
      </c>
      <c r="K83" s="134"/>
      <c r="L83" s="137"/>
      <c r="M83" s="138"/>
      <c r="N83" s="134"/>
      <c r="O83" s="134"/>
      <c r="P83" s="139">
        <f>SUM($P$84:$P$108)</f>
        <v>0</v>
      </c>
      <c r="Q83" s="134"/>
      <c r="R83" s="139">
        <f>SUM($R$84:$R$108)</f>
        <v>0.010785000000000001</v>
      </c>
      <c r="S83" s="134"/>
      <c r="T83" s="140">
        <f>SUM($T$84:$T$108)</f>
        <v>0</v>
      </c>
      <c r="AR83" s="141" t="s">
        <v>21</v>
      </c>
      <c r="AT83" s="141" t="s">
        <v>70</v>
      </c>
      <c r="AU83" s="141" t="s">
        <v>21</v>
      </c>
      <c r="AY83" s="141" t="s">
        <v>117</v>
      </c>
      <c r="BK83" s="142">
        <f>SUM($BK$84:$BK$108)</f>
        <v>0</v>
      </c>
    </row>
    <row r="84" spans="2:65" s="6" customFormat="1" ht="15.75" customHeight="1">
      <c r="B84" s="23"/>
      <c r="C84" s="145" t="s">
        <v>21</v>
      </c>
      <c r="D84" s="145" t="s">
        <v>119</v>
      </c>
      <c r="E84" s="146" t="s">
        <v>120</v>
      </c>
      <c r="F84" s="147" t="s">
        <v>121</v>
      </c>
      <c r="G84" s="148" t="s">
        <v>122</v>
      </c>
      <c r="H84" s="149">
        <v>180</v>
      </c>
      <c r="I84" s="150"/>
      <c r="J84" s="151">
        <f>ROUND($I$84*$H$84,2)</f>
        <v>0</v>
      </c>
      <c r="K84" s="147" t="s">
        <v>123</v>
      </c>
      <c r="L84" s="43"/>
      <c r="M84" s="152"/>
      <c r="N84" s="153" t="s">
        <v>42</v>
      </c>
      <c r="O84" s="24"/>
      <c r="P84" s="154">
        <f>$O$84*$H$84</f>
        <v>0</v>
      </c>
      <c r="Q84" s="154">
        <v>0</v>
      </c>
      <c r="R84" s="154">
        <f>$Q$84*$H$84</f>
        <v>0</v>
      </c>
      <c r="S84" s="154">
        <v>0</v>
      </c>
      <c r="T84" s="155">
        <f>$S$84*$H$84</f>
        <v>0</v>
      </c>
      <c r="AR84" s="89" t="s">
        <v>124</v>
      </c>
      <c r="AT84" s="89" t="s">
        <v>119</v>
      </c>
      <c r="AU84" s="89" t="s">
        <v>79</v>
      </c>
      <c r="AY84" s="6" t="s">
        <v>117</v>
      </c>
      <c r="BE84" s="156">
        <f>IF($N$84="základní",$J$84,0)</f>
        <v>0</v>
      </c>
      <c r="BF84" s="156">
        <f>IF($N$84="snížená",$J$84,0)</f>
        <v>0</v>
      </c>
      <c r="BG84" s="156">
        <f>IF($N$84="zákl. přenesená",$J$84,0)</f>
        <v>0</v>
      </c>
      <c r="BH84" s="156">
        <f>IF($N$84="sníž. přenesená",$J$84,0)</f>
        <v>0</v>
      </c>
      <c r="BI84" s="156">
        <f>IF($N$84="nulová",$J$84,0)</f>
        <v>0</v>
      </c>
      <c r="BJ84" s="89" t="s">
        <v>21</v>
      </c>
      <c r="BK84" s="156">
        <f>ROUND($I$84*$H$84,2)</f>
        <v>0</v>
      </c>
      <c r="BL84" s="89" t="s">
        <v>124</v>
      </c>
      <c r="BM84" s="89" t="s">
        <v>125</v>
      </c>
    </row>
    <row r="85" spans="2:47" s="6" customFormat="1" ht="27" customHeight="1">
      <c r="B85" s="23"/>
      <c r="C85" s="24"/>
      <c r="D85" s="157" t="s">
        <v>126</v>
      </c>
      <c r="E85" s="24"/>
      <c r="F85" s="158" t="s">
        <v>127</v>
      </c>
      <c r="G85" s="24"/>
      <c r="H85" s="24"/>
      <c r="J85" s="24"/>
      <c r="K85" s="24"/>
      <c r="L85" s="43"/>
      <c r="M85" s="56"/>
      <c r="N85" s="24"/>
      <c r="O85" s="24"/>
      <c r="P85" s="24"/>
      <c r="Q85" s="24"/>
      <c r="R85" s="24"/>
      <c r="S85" s="24"/>
      <c r="T85" s="57"/>
      <c r="AT85" s="6" t="s">
        <v>126</v>
      </c>
      <c r="AU85" s="6" t="s">
        <v>79</v>
      </c>
    </row>
    <row r="86" spans="2:65" s="6" customFormat="1" ht="15.75" customHeight="1">
      <c r="B86" s="23"/>
      <c r="C86" s="145" t="s">
        <v>79</v>
      </c>
      <c r="D86" s="145" t="s">
        <v>119</v>
      </c>
      <c r="E86" s="146" t="s">
        <v>128</v>
      </c>
      <c r="F86" s="147" t="s">
        <v>129</v>
      </c>
      <c r="G86" s="148" t="s">
        <v>122</v>
      </c>
      <c r="H86" s="149">
        <v>1101.6</v>
      </c>
      <c r="I86" s="150"/>
      <c r="J86" s="151">
        <f>ROUND($I$86*$H$86,2)</f>
        <v>0</v>
      </c>
      <c r="K86" s="147" t="s">
        <v>123</v>
      </c>
      <c r="L86" s="43"/>
      <c r="M86" s="152"/>
      <c r="N86" s="153" t="s">
        <v>42</v>
      </c>
      <c r="O86" s="24"/>
      <c r="P86" s="154">
        <f>$O$86*$H$86</f>
        <v>0</v>
      </c>
      <c r="Q86" s="154">
        <v>0</v>
      </c>
      <c r="R86" s="154">
        <f>$Q$86*$H$86</f>
        <v>0</v>
      </c>
      <c r="S86" s="154">
        <v>0</v>
      </c>
      <c r="T86" s="155">
        <f>$S$86*$H$86</f>
        <v>0</v>
      </c>
      <c r="AR86" s="89" t="s">
        <v>124</v>
      </c>
      <c r="AT86" s="89" t="s">
        <v>119</v>
      </c>
      <c r="AU86" s="89" t="s">
        <v>79</v>
      </c>
      <c r="AY86" s="6" t="s">
        <v>117</v>
      </c>
      <c r="BE86" s="156">
        <f>IF($N$86="základní",$J$86,0)</f>
        <v>0</v>
      </c>
      <c r="BF86" s="156">
        <f>IF($N$86="snížená",$J$86,0)</f>
        <v>0</v>
      </c>
      <c r="BG86" s="156">
        <f>IF($N$86="zákl. přenesená",$J$86,0)</f>
        <v>0</v>
      </c>
      <c r="BH86" s="156">
        <f>IF($N$86="sníž. přenesená",$J$86,0)</f>
        <v>0</v>
      </c>
      <c r="BI86" s="156">
        <f>IF($N$86="nulová",$J$86,0)</f>
        <v>0</v>
      </c>
      <c r="BJ86" s="89" t="s">
        <v>21</v>
      </c>
      <c r="BK86" s="156">
        <f>ROUND($I$86*$H$86,2)</f>
        <v>0</v>
      </c>
      <c r="BL86" s="89" t="s">
        <v>124</v>
      </c>
      <c r="BM86" s="89" t="s">
        <v>130</v>
      </c>
    </row>
    <row r="87" spans="2:47" s="6" customFormat="1" ht="27" customHeight="1">
      <c r="B87" s="23"/>
      <c r="C87" s="24"/>
      <c r="D87" s="157" t="s">
        <v>126</v>
      </c>
      <c r="E87" s="24"/>
      <c r="F87" s="158" t="s">
        <v>131</v>
      </c>
      <c r="G87" s="24"/>
      <c r="H87" s="24"/>
      <c r="J87" s="24"/>
      <c r="K87" s="24"/>
      <c r="L87" s="43"/>
      <c r="M87" s="56"/>
      <c r="N87" s="24"/>
      <c r="O87" s="24"/>
      <c r="P87" s="24"/>
      <c r="Q87" s="24"/>
      <c r="R87" s="24"/>
      <c r="S87" s="24"/>
      <c r="T87" s="57"/>
      <c r="AT87" s="6" t="s">
        <v>126</v>
      </c>
      <c r="AU87" s="6" t="s">
        <v>79</v>
      </c>
    </row>
    <row r="88" spans="2:65" s="6" customFormat="1" ht="15.75" customHeight="1">
      <c r="B88" s="23"/>
      <c r="C88" s="145" t="s">
        <v>132</v>
      </c>
      <c r="D88" s="145" t="s">
        <v>119</v>
      </c>
      <c r="E88" s="146" t="s">
        <v>133</v>
      </c>
      <c r="F88" s="147" t="s">
        <v>134</v>
      </c>
      <c r="G88" s="148" t="s">
        <v>122</v>
      </c>
      <c r="H88" s="149">
        <v>505.8</v>
      </c>
      <c r="I88" s="150"/>
      <c r="J88" s="151">
        <f>ROUND($I$88*$H$88,2)</f>
        <v>0</v>
      </c>
      <c r="K88" s="147" t="s">
        <v>123</v>
      </c>
      <c r="L88" s="43"/>
      <c r="M88" s="152"/>
      <c r="N88" s="153" t="s">
        <v>42</v>
      </c>
      <c r="O88" s="24"/>
      <c r="P88" s="154">
        <f>$O$88*$H$88</f>
        <v>0</v>
      </c>
      <c r="Q88" s="154">
        <v>0</v>
      </c>
      <c r="R88" s="154">
        <f>$Q$88*$H$88</f>
        <v>0</v>
      </c>
      <c r="S88" s="154">
        <v>0</v>
      </c>
      <c r="T88" s="155">
        <f>$S$88*$H$88</f>
        <v>0</v>
      </c>
      <c r="AR88" s="89" t="s">
        <v>124</v>
      </c>
      <c r="AT88" s="89" t="s">
        <v>119</v>
      </c>
      <c r="AU88" s="89" t="s">
        <v>79</v>
      </c>
      <c r="AY88" s="6" t="s">
        <v>117</v>
      </c>
      <c r="BE88" s="156">
        <f>IF($N$88="základní",$J$88,0)</f>
        <v>0</v>
      </c>
      <c r="BF88" s="156">
        <f>IF($N$88="snížená",$J$88,0)</f>
        <v>0</v>
      </c>
      <c r="BG88" s="156">
        <f>IF($N$88="zákl. přenesená",$J$88,0)</f>
        <v>0</v>
      </c>
      <c r="BH88" s="156">
        <f>IF($N$88="sníž. přenesená",$J$88,0)</f>
        <v>0</v>
      </c>
      <c r="BI88" s="156">
        <f>IF($N$88="nulová",$J$88,0)</f>
        <v>0</v>
      </c>
      <c r="BJ88" s="89" t="s">
        <v>21</v>
      </c>
      <c r="BK88" s="156">
        <f>ROUND($I$88*$H$88,2)</f>
        <v>0</v>
      </c>
      <c r="BL88" s="89" t="s">
        <v>124</v>
      </c>
      <c r="BM88" s="89" t="s">
        <v>135</v>
      </c>
    </row>
    <row r="89" spans="2:47" s="6" customFormat="1" ht="27" customHeight="1">
      <c r="B89" s="23"/>
      <c r="C89" s="24"/>
      <c r="D89" s="157" t="s">
        <v>126</v>
      </c>
      <c r="E89" s="24"/>
      <c r="F89" s="158" t="s">
        <v>136</v>
      </c>
      <c r="G89" s="24"/>
      <c r="H89" s="24"/>
      <c r="J89" s="24"/>
      <c r="K89" s="24"/>
      <c r="L89" s="43"/>
      <c r="M89" s="56"/>
      <c r="N89" s="24"/>
      <c r="O89" s="24"/>
      <c r="P89" s="24"/>
      <c r="Q89" s="24"/>
      <c r="R89" s="24"/>
      <c r="S89" s="24"/>
      <c r="T89" s="57"/>
      <c r="AT89" s="6" t="s">
        <v>126</v>
      </c>
      <c r="AU89" s="6" t="s">
        <v>79</v>
      </c>
    </row>
    <row r="90" spans="2:65" s="6" customFormat="1" ht="15.75" customHeight="1">
      <c r="B90" s="23"/>
      <c r="C90" s="145" t="s">
        <v>124</v>
      </c>
      <c r="D90" s="145" t="s">
        <v>119</v>
      </c>
      <c r="E90" s="146" t="s">
        <v>137</v>
      </c>
      <c r="F90" s="147" t="s">
        <v>138</v>
      </c>
      <c r="G90" s="148" t="s">
        <v>122</v>
      </c>
      <c r="H90" s="149">
        <v>180</v>
      </c>
      <c r="I90" s="150"/>
      <c r="J90" s="151">
        <f>ROUND($I$90*$H$90,2)</f>
        <v>0</v>
      </c>
      <c r="K90" s="147" t="s">
        <v>123</v>
      </c>
      <c r="L90" s="43"/>
      <c r="M90" s="152"/>
      <c r="N90" s="153" t="s">
        <v>42</v>
      </c>
      <c r="O90" s="24"/>
      <c r="P90" s="154">
        <f>$O$90*$H$90</f>
        <v>0</v>
      </c>
      <c r="Q90" s="154">
        <v>0</v>
      </c>
      <c r="R90" s="154">
        <f>$Q$90*$H$90</f>
        <v>0</v>
      </c>
      <c r="S90" s="154">
        <v>0</v>
      </c>
      <c r="T90" s="155">
        <f>$S$90*$H$90</f>
        <v>0</v>
      </c>
      <c r="AR90" s="89" t="s">
        <v>124</v>
      </c>
      <c r="AT90" s="89" t="s">
        <v>119</v>
      </c>
      <c r="AU90" s="89" t="s">
        <v>79</v>
      </c>
      <c r="AY90" s="6" t="s">
        <v>117</v>
      </c>
      <c r="BE90" s="156">
        <f>IF($N$90="základní",$J$90,0)</f>
        <v>0</v>
      </c>
      <c r="BF90" s="156">
        <f>IF($N$90="snížená",$J$90,0)</f>
        <v>0</v>
      </c>
      <c r="BG90" s="156">
        <f>IF($N$90="zákl. přenesená",$J$90,0)</f>
        <v>0</v>
      </c>
      <c r="BH90" s="156">
        <f>IF($N$90="sníž. přenesená",$J$90,0)</f>
        <v>0</v>
      </c>
      <c r="BI90" s="156">
        <f>IF($N$90="nulová",$J$90,0)</f>
        <v>0</v>
      </c>
      <c r="BJ90" s="89" t="s">
        <v>21</v>
      </c>
      <c r="BK90" s="156">
        <f>ROUND($I$90*$H$90,2)</f>
        <v>0</v>
      </c>
      <c r="BL90" s="89" t="s">
        <v>124</v>
      </c>
      <c r="BM90" s="89" t="s">
        <v>139</v>
      </c>
    </row>
    <row r="91" spans="2:47" s="6" customFormat="1" ht="27" customHeight="1">
      <c r="B91" s="23"/>
      <c r="C91" s="24"/>
      <c r="D91" s="157" t="s">
        <v>126</v>
      </c>
      <c r="E91" s="24"/>
      <c r="F91" s="158" t="s">
        <v>140</v>
      </c>
      <c r="G91" s="24"/>
      <c r="H91" s="24"/>
      <c r="J91" s="24"/>
      <c r="K91" s="24"/>
      <c r="L91" s="43"/>
      <c r="M91" s="56"/>
      <c r="N91" s="24"/>
      <c r="O91" s="24"/>
      <c r="P91" s="24"/>
      <c r="Q91" s="24"/>
      <c r="R91" s="24"/>
      <c r="S91" s="24"/>
      <c r="T91" s="57"/>
      <c r="AT91" s="6" t="s">
        <v>126</v>
      </c>
      <c r="AU91" s="6" t="s">
        <v>79</v>
      </c>
    </row>
    <row r="92" spans="2:65" s="6" customFormat="1" ht="15.75" customHeight="1">
      <c r="B92" s="23"/>
      <c r="C92" s="145" t="s">
        <v>141</v>
      </c>
      <c r="D92" s="145" t="s">
        <v>119</v>
      </c>
      <c r="E92" s="146" t="s">
        <v>142</v>
      </c>
      <c r="F92" s="147" t="s">
        <v>143</v>
      </c>
      <c r="G92" s="148" t="s">
        <v>122</v>
      </c>
      <c r="H92" s="149">
        <v>1101.6</v>
      </c>
      <c r="I92" s="150"/>
      <c r="J92" s="151">
        <f>ROUND($I$92*$H$92,2)</f>
        <v>0</v>
      </c>
      <c r="K92" s="147" t="s">
        <v>123</v>
      </c>
      <c r="L92" s="43"/>
      <c r="M92" s="152"/>
      <c r="N92" s="153" t="s">
        <v>42</v>
      </c>
      <c r="O92" s="24"/>
      <c r="P92" s="154">
        <f>$O$92*$H$92</f>
        <v>0</v>
      </c>
      <c r="Q92" s="154">
        <v>0</v>
      </c>
      <c r="R92" s="154">
        <f>$Q$92*$H$92</f>
        <v>0</v>
      </c>
      <c r="S92" s="154">
        <v>0</v>
      </c>
      <c r="T92" s="155">
        <f>$S$92*$H$92</f>
        <v>0</v>
      </c>
      <c r="AR92" s="89" t="s">
        <v>124</v>
      </c>
      <c r="AT92" s="89" t="s">
        <v>119</v>
      </c>
      <c r="AU92" s="89" t="s">
        <v>79</v>
      </c>
      <c r="AY92" s="6" t="s">
        <v>117</v>
      </c>
      <c r="BE92" s="156">
        <f>IF($N$92="základní",$J$92,0)</f>
        <v>0</v>
      </c>
      <c r="BF92" s="156">
        <f>IF($N$92="snížená",$J$92,0)</f>
        <v>0</v>
      </c>
      <c r="BG92" s="156">
        <f>IF($N$92="zákl. přenesená",$J$92,0)</f>
        <v>0</v>
      </c>
      <c r="BH92" s="156">
        <f>IF($N$92="sníž. přenesená",$J$92,0)</f>
        <v>0</v>
      </c>
      <c r="BI92" s="156">
        <f>IF($N$92="nulová",$J$92,0)</f>
        <v>0</v>
      </c>
      <c r="BJ92" s="89" t="s">
        <v>21</v>
      </c>
      <c r="BK92" s="156">
        <f>ROUND($I$92*$H$92,2)</f>
        <v>0</v>
      </c>
      <c r="BL92" s="89" t="s">
        <v>124</v>
      </c>
      <c r="BM92" s="89" t="s">
        <v>144</v>
      </c>
    </row>
    <row r="93" spans="2:47" s="6" customFormat="1" ht="27" customHeight="1">
      <c r="B93" s="23"/>
      <c r="C93" s="24"/>
      <c r="D93" s="157" t="s">
        <v>126</v>
      </c>
      <c r="E93" s="24"/>
      <c r="F93" s="158" t="s">
        <v>145</v>
      </c>
      <c r="G93" s="24"/>
      <c r="H93" s="24"/>
      <c r="J93" s="24"/>
      <c r="K93" s="24"/>
      <c r="L93" s="43"/>
      <c r="M93" s="56"/>
      <c r="N93" s="24"/>
      <c r="O93" s="24"/>
      <c r="P93" s="24"/>
      <c r="Q93" s="24"/>
      <c r="R93" s="24"/>
      <c r="S93" s="24"/>
      <c r="T93" s="57"/>
      <c r="AT93" s="6" t="s">
        <v>126</v>
      </c>
      <c r="AU93" s="6" t="s">
        <v>79</v>
      </c>
    </row>
    <row r="94" spans="2:65" s="6" customFormat="1" ht="15.75" customHeight="1">
      <c r="B94" s="23"/>
      <c r="C94" s="145" t="s">
        <v>146</v>
      </c>
      <c r="D94" s="145" t="s">
        <v>119</v>
      </c>
      <c r="E94" s="146" t="s">
        <v>147</v>
      </c>
      <c r="F94" s="147" t="s">
        <v>148</v>
      </c>
      <c r="G94" s="148" t="s">
        <v>122</v>
      </c>
      <c r="H94" s="149">
        <v>180</v>
      </c>
      <c r="I94" s="150"/>
      <c r="J94" s="151">
        <f>ROUND($I$94*$H$94,2)</f>
        <v>0</v>
      </c>
      <c r="K94" s="147" t="s">
        <v>123</v>
      </c>
      <c r="L94" s="43"/>
      <c r="M94" s="152"/>
      <c r="N94" s="153" t="s">
        <v>42</v>
      </c>
      <c r="O94" s="24"/>
      <c r="P94" s="154">
        <f>$O$94*$H$94</f>
        <v>0</v>
      </c>
      <c r="Q94" s="154">
        <v>0</v>
      </c>
      <c r="R94" s="154">
        <f>$Q$94*$H$94</f>
        <v>0</v>
      </c>
      <c r="S94" s="154">
        <v>0</v>
      </c>
      <c r="T94" s="155">
        <f>$S$94*$H$94</f>
        <v>0</v>
      </c>
      <c r="AR94" s="89" t="s">
        <v>124</v>
      </c>
      <c r="AT94" s="89" t="s">
        <v>119</v>
      </c>
      <c r="AU94" s="89" t="s">
        <v>79</v>
      </c>
      <c r="AY94" s="6" t="s">
        <v>117</v>
      </c>
      <c r="BE94" s="156">
        <f>IF($N$94="základní",$J$94,0)</f>
        <v>0</v>
      </c>
      <c r="BF94" s="156">
        <f>IF($N$94="snížená",$J$94,0)</f>
        <v>0</v>
      </c>
      <c r="BG94" s="156">
        <f>IF($N$94="zákl. přenesená",$J$94,0)</f>
        <v>0</v>
      </c>
      <c r="BH94" s="156">
        <f>IF($N$94="sníž. přenesená",$J$94,0)</f>
        <v>0</v>
      </c>
      <c r="BI94" s="156">
        <f>IF($N$94="nulová",$J$94,0)</f>
        <v>0</v>
      </c>
      <c r="BJ94" s="89" t="s">
        <v>21</v>
      </c>
      <c r="BK94" s="156">
        <f>ROUND($I$94*$H$94,2)</f>
        <v>0</v>
      </c>
      <c r="BL94" s="89" t="s">
        <v>124</v>
      </c>
      <c r="BM94" s="89" t="s">
        <v>149</v>
      </c>
    </row>
    <row r="95" spans="2:47" s="6" customFormat="1" ht="16.5" customHeight="1">
      <c r="B95" s="23"/>
      <c r="C95" s="24"/>
      <c r="D95" s="157" t="s">
        <v>126</v>
      </c>
      <c r="E95" s="24"/>
      <c r="F95" s="158" t="s">
        <v>150</v>
      </c>
      <c r="G95" s="24"/>
      <c r="H95" s="24"/>
      <c r="J95" s="24"/>
      <c r="K95" s="24"/>
      <c r="L95" s="43"/>
      <c r="M95" s="56"/>
      <c r="N95" s="24"/>
      <c r="O95" s="24"/>
      <c r="P95" s="24"/>
      <c r="Q95" s="24"/>
      <c r="R95" s="24"/>
      <c r="S95" s="24"/>
      <c r="T95" s="57"/>
      <c r="AT95" s="6" t="s">
        <v>126</v>
      </c>
      <c r="AU95" s="6" t="s">
        <v>79</v>
      </c>
    </row>
    <row r="96" spans="2:65" s="6" customFormat="1" ht="15.75" customHeight="1">
      <c r="B96" s="23"/>
      <c r="C96" s="145" t="s">
        <v>151</v>
      </c>
      <c r="D96" s="145" t="s">
        <v>119</v>
      </c>
      <c r="E96" s="146" t="s">
        <v>152</v>
      </c>
      <c r="F96" s="147" t="s">
        <v>153</v>
      </c>
      <c r="G96" s="148" t="s">
        <v>122</v>
      </c>
      <c r="H96" s="149">
        <v>1101.6</v>
      </c>
      <c r="I96" s="150"/>
      <c r="J96" s="151">
        <f>ROUND($I$96*$H$96,2)</f>
        <v>0</v>
      </c>
      <c r="K96" s="147" t="s">
        <v>123</v>
      </c>
      <c r="L96" s="43"/>
      <c r="M96" s="152"/>
      <c r="N96" s="153" t="s">
        <v>42</v>
      </c>
      <c r="O96" s="24"/>
      <c r="P96" s="154">
        <f>$O$96*$H$96</f>
        <v>0</v>
      </c>
      <c r="Q96" s="154">
        <v>0</v>
      </c>
      <c r="R96" s="154">
        <f>$Q$96*$H$96</f>
        <v>0</v>
      </c>
      <c r="S96" s="154">
        <v>0</v>
      </c>
      <c r="T96" s="155">
        <f>$S$96*$H$96</f>
        <v>0</v>
      </c>
      <c r="AR96" s="89" t="s">
        <v>124</v>
      </c>
      <c r="AT96" s="89" t="s">
        <v>119</v>
      </c>
      <c r="AU96" s="89" t="s">
        <v>79</v>
      </c>
      <c r="AY96" s="6" t="s">
        <v>117</v>
      </c>
      <c r="BE96" s="156">
        <f>IF($N$96="základní",$J$96,0)</f>
        <v>0</v>
      </c>
      <c r="BF96" s="156">
        <f>IF($N$96="snížená",$J$96,0)</f>
        <v>0</v>
      </c>
      <c r="BG96" s="156">
        <f>IF($N$96="zákl. přenesená",$J$96,0)</f>
        <v>0</v>
      </c>
      <c r="BH96" s="156">
        <f>IF($N$96="sníž. přenesená",$J$96,0)</f>
        <v>0</v>
      </c>
      <c r="BI96" s="156">
        <f>IF($N$96="nulová",$J$96,0)</f>
        <v>0</v>
      </c>
      <c r="BJ96" s="89" t="s">
        <v>21</v>
      </c>
      <c r="BK96" s="156">
        <f>ROUND($I$96*$H$96,2)</f>
        <v>0</v>
      </c>
      <c r="BL96" s="89" t="s">
        <v>124</v>
      </c>
      <c r="BM96" s="89" t="s">
        <v>154</v>
      </c>
    </row>
    <row r="97" spans="2:47" s="6" customFormat="1" ht="16.5" customHeight="1">
      <c r="B97" s="23"/>
      <c r="C97" s="24"/>
      <c r="D97" s="157" t="s">
        <v>126</v>
      </c>
      <c r="E97" s="24"/>
      <c r="F97" s="158" t="s">
        <v>153</v>
      </c>
      <c r="G97" s="24"/>
      <c r="H97" s="24"/>
      <c r="J97" s="24"/>
      <c r="K97" s="24"/>
      <c r="L97" s="43"/>
      <c r="M97" s="56"/>
      <c r="N97" s="24"/>
      <c r="O97" s="24"/>
      <c r="P97" s="24"/>
      <c r="Q97" s="24"/>
      <c r="R97" s="24"/>
      <c r="S97" s="24"/>
      <c r="T97" s="57"/>
      <c r="AT97" s="6" t="s">
        <v>126</v>
      </c>
      <c r="AU97" s="6" t="s">
        <v>79</v>
      </c>
    </row>
    <row r="98" spans="2:65" s="6" customFormat="1" ht="15.75" customHeight="1">
      <c r="B98" s="23"/>
      <c r="C98" s="145" t="s">
        <v>155</v>
      </c>
      <c r="D98" s="145" t="s">
        <v>119</v>
      </c>
      <c r="E98" s="146" t="s">
        <v>156</v>
      </c>
      <c r="F98" s="147" t="s">
        <v>157</v>
      </c>
      <c r="G98" s="148" t="s">
        <v>158</v>
      </c>
      <c r="H98" s="149">
        <v>1751.544</v>
      </c>
      <c r="I98" s="150"/>
      <c r="J98" s="151">
        <f>ROUND($I$98*$H$98,2)</f>
        <v>0</v>
      </c>
      <c r="K98" s="147" t="s">
        <v>123</v>
      </c>
      <c r="L98" s="43"/>
      <c r="M98" s="152"/>
      <c r="N98" s="153" t="s">
        <v>42</v>
      </c>
      <c r="O98" s="24"/>
      <c r="P98" s="154">
        <f>$O$98*$H$98</f>
        <v>0</v>
      </c>
      <c r="Q98" s="154">
        <v>0</v>
      </c>
      <c r="R98" s="154">
        <f>$Q$98*$H$98</f>
        <v>0</v>
      </c>
      <c r="S98" s="154">
        <v>0</v>
      </c>
      <c r="T98" s="155">
        <f>$S$98*$H$98</f>
        <v>0</v>
      </c>
      <c r="AR98" s="89" t="s">
        <v>124</v>
      </c>
      <c r="AT98" s="89" t="s">
        <v>119</v>
      </c>
      <c r="AU98" s="89" t="s">
        <v>79</v>
      </c>
      <c r="AY98" s="6" t="s">
        <v>117</v>
      </c>
      <c r="BE98" s="156">
        <f>IF($N$98="základní",$J$98,0)</f>
        <v>0</v>
      </c>
      <c r="BF98" s="156">
        <f>IF($N$98="snížená",$J$98,0)</f>
        <v>0</v>
      </c>
      <c r="BG98" s="156">
        <f>IF($N$98="zákl. přenesená",$J$98,0)</f>
        <v>0</v>
      </c>
      <c r="BH98" s="156">
        <f>IF($N$98="sníž. přenesená",$J$98,0)</f>
        <v>0</v>
      </c>
      <c r="BI98" s="156">
        <f>IF($N$98="nulová",$J$98,0)</f>
        <v>0</v>
      </c>
      <c r="BJ98" s="89" t="s">
        <v>21</v>
      </c>
      <c r="BK98" s="156">
        <f>ROUND($I$98*$H$98,2)</f>
        <v>0</v>
      </c>
      <c r="BL98" s="89" t="s">
        <v>124</v>
      </c>
      <c r="BM98" s="89" t="s">
        <v>159</v>
      </c>
    </row>
    <row r="99" spans="2:47" s="6" customFormat="1" ht="16.5" customHeight="1">
      <c r="B99" s="23"/>
      <c r="C99" s="24"/>
      <c r="D99" s="157" t="s">
        <v>126</v>
      </c>
      <c r="E99" s="24"/>
      <c r="F99" s="158" t="s">
        <v>160</v>
      </c>
      <c r="G99" s="24"/>
      <c r="H99" s="24"/>
      <c r="J99" s="24"/>
      <c r="K99" s="24"/>
      <c r="L99" s="43"/>
      <c r="M99" s="56"/>
      <c r="N99" s="24"/>
      <c r="O99" s="24"/>
      <c r="P99" s="24"/>
      <c r="Q99" s="24"/>
      <c r="R99" s="24"/>
      <c r="S99" s="24"/>
      <c r="T99" s="57"/>
      <c r="AT99" s="6" t="s">
        <v>126</v>
      </c>
      <c r="AU99" s="6" t="s">
        <v>79</v>
      </c>
    </row>
    <row r="100" spans="2:65" s="6" customFormat="1" ht="15.75" customHeight="1">
      <c r="B100" s="23"/>
      <c r="C100" s="145" t="s">
        <v>161</v>
      </c>
      <c r="D100" s="145" t="s">
        <v>119</v>
      </c>
      <c r="E100" s="146" t="s">
        <v>162</v>
      </c>
      <c r="F100" s="147" t="s">
        <v>163</v>
      </c>
      <c r="G100" s="148" t="s">
        <v>164</v>
      </c>
      <c r="H100" s="149">
        <v>719</v>
      </c>
      <c r="I100" s="150"/>
      <c r="J100" s="151">
        <f>ROUND($I$100*$H$100,2)</f>
        <v>0</v>
      </c>
      <c r="K100" s="147" t="s">
        <v>123</v>
      </c>
      <c r="L100" s="43"/>
      <c r="M100" s="152"/>
      <c r="N100" s="153" t="s">
        <v>42</v>
      </c>
      <c r="O100" s="24"/>
      <c r="P100" s="154">
        <f>$O$100*$H$100</f>
        <v>0</v>
      </c>
      <c r="Q100" s="154">
        <v>0</v>
      </c>
      <c r="R100" s="154">
        <f>$Q$100*$H$100</f>
        <v>0</v>
      </c>
      <c r="S100" s="154">
        <v>0</v>
      </c>
      <c r="T100" s="155">
        <f>$S$100*$H$100</f>
        <v>0</v>
      </c>
      <c r="AR100" s="89" t="s">
        <v>124</v>
      </c>
      <c r="AT100" s="89" t="s">
        <v>119</v>
      </c>
      <c r="AU100" s="89" t="s">
        <v>79</v>
      </c>
      <c r="AY100" s="6" t="s">
        <v>117</v>
      </c>
      <c r="BE100" s="156">
        <f>IF($N$100="základní",$J$100,0)</f>
        <v>0</v>
      </c>
      <c r="BF100" s="156">
        <f>IF($N$100="snížená",$J$100,0)</f>
        <v>0</v>
      </c>
      <c r="BG100" s="156">
        <f>IF($N$100="zákl. přenesená",$J$100,0)</f>
        <v>0</v>
      </c>
      <c r="BH100" s="156">
        <f>IF($N$100="sníž. přenesená",$J$100,0)</f>
        <v>0</v>
      </c>
      <c r="BI100" s="156">
        <f>IF($N$100="nulová",$J$100,0)</f>
        <v>0</v>
      </c>
      <c r="BJ100" s="89" t="s">
        <v>21</v>
      </c>
      <c r="BK100" s="156">
        <f>ROUND($I$100*$H$100,2)</f>
        <v>0</v>
      </c>
      <c r="BL100" s="89" t="s">
        <v>124</v>
      </c>
      <c r="BM100" s="89" t="s">
        <v>165</v>
      </c>
    </row>
    <row r="101" spans="2:47" s="6" customFormat="1" ht="27" customHeight="1">
      <c r="B101" s="23"/>
      <c r="C101" s="24"/>
      <c r="D101" s="157" t="s">
        <v>126</v>
      </c>
      <c r="E101" s="24"/>
      <c r="F101" s="158" t="s">
        <v>166</v>
      </c>
      <c r="G101" s="24"/>
      <c r="H101" s="24"/>
      <c r="J101" s="24"/>
      <c r="K101" s="24"/>
      <c r="L101" s="43"/>
      <c r="M101" s="56"/>
      <c r="N101" s="24"/>
      <c r="O101" s="24"/>
      <c r="P101" s="24"/>
      <c r="Q101" s="24"/>
      <c r="R101" s="24"/>
      <c r="S101" s="24"/>
      <c r="T101" s="57"/>
      <c r="AT101" s="6" t="s">
        <v>126</v>
      </c>
      <c r="AU101" s="6" t="s">
        <v>79</v>
      </c>
    </row>
    <row r="102" spans="2:65" s="6" customFormat="1" ht="15.75" customHeight="1">
      <c r="B102" s="23"/>
      <c r="C102" s="145" t="s">
        <v>26</v>
      </c>
      <c r="D102" s="145" t="s">
        <v>119</v>
      </c>
      <c r="E102" s="146" t="s">
        <v>167</v>
      </c>
      <c r="F102" s="147" t="s">
        <v>168</v>
      </c>
      <c r="G102" s="148" t="s">
        <v>164</v>
      </c>
      <c r="H102" s="149">
        <v>719</v>
      </c>
      <c r="I102" s="150"/>
      <c r="J102" s="151">
        <f>ROUND($I$102*$H$102,2)</f>
        <v>0</v>
      </c>
      <c r="K102" s="147" t="s">
        <v>123</v>
      </c>
      <c r="L102" s="43"/>
      <c r="M102" s="152"/>
      <c r="N102" s="153" t="s">
        <v>42</v>
      </c>
      <c r="O102" s="24"/>
      <c r="P102" s="154">
        <f>$O$102*$H$102</f>
        <v>0</v>
      </c>
      <c r="Q102" s="154">
        <v>0</v>
      </c>
      <c r="R102" s="154">
        <f>$Q$102*$H$102</f>
        <v>0</v>
      </c>
      <c r="S102" s="154">
        <v>0</v>
      </c>
      <c r="T102" s="155">
        <f>$S$102*$H$102</f>
        <v>0</v>
      </c>
      <c r="AR102" s="89" t="s">
        <v>124</v>
      </c>
      <c r="AT102" s="89" t="s">
        <v>119</v>
      </c>
      <c r="AU102" s="89" t="s">
        <v>79</v>
      </c>
      <c r="AY102" s="6" t="s">
        <v>117</v>
      </c>
      <c r="BE102" s="156">
        <f>IF($N$102="základní",$J$102,0)</f>
        <v>0</v>
      </c>
      <c r="BF102" s="156">
        <f>IF($N$102="snížená",$J$102,0)</f>
        <v>0</v>
      </c>
      <c r="BG102" s="156">
        <f>IF($N$102="zákl. přenesená",$J$102,0)</f>
        <v>0</v>
      </c>
      <c r="BH102" s="156">
        <f>IF($N$102="sníž. přenesená",$J$102,0)</f>
        <v>0</v>
      </c>
      <c r="BI102" s="156">
        <f>IF($N$102="nulová",$J$102,0)</f>
        <v>0</v>
      </c>
      <c r="BJ102" s="89" t="s">
        <v>21</v>
      </c>
      <c r="BK102" s="156">
        <f>ROUND($I$102*$H$102,2)</f>
        <v>0</v>
      </c>
      <c r="BL102" s="89" t="s">
        <v>124</v>
      </c>
      <c r="BM102" s="89" t="s">
        <v>169</v>
      </c>
    </row>
    <row r="103" spans="2:47" s="6" customFormat="1" ht="27" customHeight="1">
      <c r="B103" s="23"/>
      <c r="C103" s="24"/>
      <c r="D103" s="157" t="s">
        <v>126</v>
      </c>
      <c r="E103" s="24"/>
      <c r="F103" s="158" t="s">
        <v>170</v>
      </c>
      <c r="G103" s="24"/>
      <c r="H103" s="24"/>
      <c r="J103" s="24"/>
      <c r="K103" s="24"/>
      <c r="L103" s="43"/>
      <c r="M103" s="56"/>
      <c r="N103" s="24"/>
      <c r="O103" s="24"/>
      <c r="P103" s="24"/>
      <c r="Q103" s="24"/>
      <c r="R103" s="24"/>
      <c r="S103" s="24"/>
      <c r="T103" s="57"/>
      <c r="AT103" s="6" t="s">
        <v>126</v>
      </c>
      <c r="AU103" s="6" t="s">
        <v>79</v>
      </c>
    </row>
    <row r="104" spans="2:65" s="6" customFormat="1" ht="15.75" customHeight="1">
      <c r="B104" s="23"/>
      <c r="C104" s="159" t="s">
        <v>171</v>
      </c>
      <c r="D104" s="159" t="s">
        <v>172</v>
      </c>
      <c r="E104" s="160" t="s">
        <v>173</v>
      </c>
      <c r="F104" s="161" t="s">
        <v>174</v>
      </c>
      <c r="G104" s="162" t="s">
        <v>175</v>
      </c>
      <c r="H104" s="163">
        <v>10.785</v>
      </c>
      <c r="I104" s="164"/>
      <c r="J104" s="165">
        <f>ROUND($I$104*$H$104,2)</f>
        <v>0</v>
      </c>
      <c r="K104" s="161" t="s">
        <v>123</v>
      </c>
      <c r="L104" s="166"/>
      <c r="M104" s="167"/>
      <c r="N104" s="168" t="s">
        <v>42</v>
      </c>
      <c r="O104" s="24"/>
      <c r="P104" s="154">
        <f>$O$104*$H$104</f>
        <v>0</v>
      </c>
      <c r="Q104" s="154">
        <v>0.001</v>
      </c>
      <c r="R104" s="154">
        <f>$Q$104*$H$104</f>
        <v>0.010785000000000001</v>
      </c>
      <c r="S104" s="154">
        <v>0</v>
      </c>
      <c r="T104" s="155">
        <f>$S$104*$H$104</f>
        <v>0</v>
      </c>
      <c r="AR104" s="89" t="s">
        <v>155</v>
      </c>
      <c r="AT104" s="89" t="s">
        <v>172</v>
      </c>
      <c r="AU104" s="89" t="s">
        <v>79</v>
      </c>
      <c r="AY104" s="6" t="s">
        <v>117</v>
      </c>
      <c r="BE104" s="156">
        <f>IF($N$104="základní",$J$104,0)</f>
        <v>0</v>
      </c>
      <c r="BF104" s="156">
        <f>IF($N$104="snížená",$J$104,0)</f>
        <v>0</v>
      </c>
      <c r="BG104" s="156">
        <f>IF($N$104="zákl. přenesená",$J$104,0)</f>
        <v>0</v>
      </c>
      <c r="BH104" s="156">
        <f>IF($N$104="sníž. přenesená",$J$104,0)</f>
        <v>0</v>
      </c>
      <c r="BI104" s="156">
        <f>IF($N$104="nulová",$J$104,0)</f>
        <v>0</v>
      </c>
      <c r="BJ104" s="89" t="s">
        <v>21</v>
      </c>
      <c r="BK104" s="156">
        <f>ROUND($I$104*$H$104,2)</f>
        <v>0</v>
      </c>
      <c r="BL104" s="89" t="s">
        <v>124</v>
      </c>
      <c r="BM104" s="89" t="s">
        <v>176</v>
      </c>
    </row>
    <row r="105" spans="2:47" s="6" customFormat="1" ht="16.5" customHeight="1">
      <c r="B105" s="23"/>
      <c r="C105" s="24"/>
      <c r="D105" s="157" t="s">
        <v>126</v>
      </c>
      <c r="E105" s="24"/>
      <c r="F105" s="158" t="s">
        <v>177</v>
      </c>
      <c r="G105" s="24"/>
      <c r="H105" s="24"/>
      <c r="J105" s="24"/>
      <c r="K105" s="24"/>
      <c r="L105" s="43"/>
      <c r="M105" s="56"/>
      <c r="N105" s="24"/>
      <c r="O105" s="24"/>
      <c r="P105" s="24"/>
      <c r="Q105" s="24"/>
      <c r="R105" s="24"/>
      <c r="S105" s="24"/>
      <c r="T105" s="57"/>
      <c r="AT105" s="6" t="s">
        <v>126</v>
      </c>
      <c r="AU105" s="6" t="s">
        <v>79</v>
      </c>
    </row>
    <row r="106" spans="2:51" s="6" customFormat="1" ht="15.75" customHeight="1">
      <c r="B106" s="169"/>
      <c r="C106" s="170"/>
      <c r="D106" s="171" t="s">
        <v>178</v>
      </c>
      <c r="E106" s="170"/>
      <c r="F106" s="172" t="s">
        <v>179</v>
      </c>
      <c r="G106" s="170"/>
      <c r="H106" s="173">
        <v>10.785</v>
      </c>
      <c r="J106" s="170"/>
      <c r="K106" s="170"/>
      <c r="L106" s="174"/>
      <c r="M106" s="175"/>
      <c r="N106" s="170"/>
      <c r="O106" s="170"/>
      <c r="P106" s="170"/>
      <c r="Q106" s="170"/>
      <c r="R106" s="170"/>
      <c r="S106" s="170"/>
      <c r="T106" s="176"/>
      <c r="AT106" s="177" t="s">
        <v>178</v>
      </c>
      <c r="AU106" s="177" t="s">
        <v>79</v>
      </c>
      <c r="AV106" s="177" t="s">
        <v>79</v>
      </c>
      <c r="AW106" s="177" t="s">
        <v>71</v>
      </c>
      <c r="AX106" s="177" t="s">
        <v>21</v>
      </c>
      <c r="AY106" s="177" t="s">
        <v>117</v>
      </c>
    </row>
    <row r="107" spans="2:65" s="6" customFormat="1" ht="15.75" customHeight="1">
      <c r="B107" s="23"/>
      <c r="C107" s="145" t="s">
        <v>180</v>
      </c>
      <c r="D107" s="145" t="s">
        <v>119</v>
      </c>
      <c r="E107" s="146" t="s">
        <v>181</v>
      </c>
      <c r="F107" s="147" t="s">
        <v>182</v>
      </c>
      <c r="G107" s="148" t="s">
        <v>164</v>
      </c>
      <c r="H107" s="149">
        <v>719</v>
      </c>
      <c r="I107" s="150"/>
      <c r="J107" s="151">
        <f>ROUND($I$107*$H$107,2)</f>
        <v>0</v>
      </c>
      <c r="K107" s="147" t="s">
        <v>123</v>
      </c>
      <c r="L107" s="43"/>
      <c r="M107" s="152"/>
      <c r="N107" s="153" t="s">
        <v>42</v>
      </c>
      <c r="O107" s="24"/>
      <c r="P107" s="154">
        <f>$O$107*$H$107</f>
        <v>0</v>
      </c>
      <c r="Q107" s="154">
        <v>0</v>
      </c>
      <c r="R107" s="154">
        <f>$Q$107*$H$107</f>
        <v>0</v>
      </c>
      <c r="S107" s="154">
        <v>0</v>
      </c>
      <c r="T107" s="155">
        <f>$S$107*$H$107</f>
        <v>0</v>
      </c>
      <c r="AR107" s="89" t="s">
        <v>124</v>
      </c>
      <c r="AT107" s="89" t="s">
        <v>119</v>
      </c>
      <c r="AU107" s="89" t="s">
        <v>79</v>
      </c>
      <c r="AY107" s="6" t="s">
        <v>117</v>
      </c>
      <c r="BE107" s="156">
        <f>IF($N$107="základní",$J$107,0)</f>
        <v>0</v>
      </c>
      <c r="BF107" s="156">
        <f>IF($N$107="snížená",$J$107,0)</f>
        <v>0</v>
      </c>
      <c r="BG107" s="156">
        <f>IF($N$107="zákl. přenesená",$J$107,0)</f>
        <v>0</v>
      </c>
      <c r="BH107" s="156">
        <f>IF($N$107="sníž. přenesená",$J$107,0)</f>
        <v>0</v>
      </c>
      <c r="BI107" s="156">
        <f>IF($N$107="nulová",$J$107,0)</f>
        <v>0</v>
      </c>
      <c r="BJ107" s="89" t="s">
        <v>21</v>
      </c>
      <c r="BK107" s="156">
        <f>ROUND($I$107*$H$107,2)</f>
        <v>0</v>
      </c>
      <c r="BL107" s="89" t="s">
        <v>124</v>
      </c>
      <c r="BM107" s="89" t="s">
        <v>183</v>
      </c>
    </row>
    <row r="108" spans="2:47" s="6" customFormat="1" ht="16.5" customHeight="1">
      <c r="B108" s="23"/>
      <c r="C108" s="24"/>
      <c r="D108" s="157" t="s">
        <v>126</v>
      </c>
      <c r="E108" s="24"/>
      <c r="F108" s="158" t="s">
        <v>184</v>
      </c>
      <c r="G108" s="24"/>
      <c r="H108" s="24"/>
      <c r="J108" s="24"/>
      <c r="K108" s="24"/>
      <c r="L108" s="43"/>
      <c r="M108" s="56"/>
      <c r="N108" s="24"/>
      <c r="O108" s="24"/>
      <c r="P108" s="24"/>
      <c r="Q108" s="24"/>
      <c r="R108" s="24"/>
      <c r="S108" s="24"/>
      <c r="T108" s="57"/>
      <c r="AT108" s="6" t="s">
        <v>126</v>
      </c>
      <c r="AU108" s="6" t="s">
        <v>79</v>
      </c>
    </row>
    <row r="109" spans="2:63" s="132" customFormat="1" ht="30.75" customHeight="1">
      <c r="B109" s="133"/>
      <c r="C109" s="134"/>
      <c r="D109" s="134" t="s">
        <v>70</v>
      </c>
      <c r="E109" s="143" t="s">
        <v>141</v>
      </c>
      <c r="F109" s="143" t="s">
        <v>185</v>
      </c>
      <c r="G109" s="134"/>
      <c r="H109" s="134"/>
      <c r="J109" s="144">
        <f>$BK$109</f>
        <v>0</v>
      </c>
      <c r="K109" s="134"/>
      <c r="L109" s="137"/>
      <c r="M109" s="138"/>
      <c r="N109" s="134"/>
      <c r="O109" s="134"/>
      <c r="P109" s="139">
        <f>SUM($P$110:$P$127)</f>
        <v>0</v>
      </c>
      <c r="Q109" s="134"/>
      <c r="R109" s="139">
        <f>SUM($R$110:$R$127)</f>
        <v>345.34649</v>
      </c>
      <c r="S109" s="134"/>
      <c r="T109" s="140">
        <f>SUM($T$110:$T$127)</f>
        <v>0</v>
      </c>
      <c r="AR109" s="141" t="s">
        <v>21</v>
      </c>
      <c r="AT109" s="141" t="s">
        <v>70</v>
      </c>
      <c r="AU109" s="141" t="s">
        <v>21</v>
      </c>
      <c r="AY109" s="141" t="s">
        <v>117</v>
      </c>
      <c r="BK109" s="142">
        <f>SUM($BK$110:$BK$127)</f>
        <v>0</v>
      </c>
    </row>
    <row r="110" spans="2:65" s="6" customFormat="1" ht="15.75" customHeight="1">
      <c r="B110" s="23"/>
      <c r="C110" s="145" t="s">
        <v>186</v>
      </c>
      <c r="D110" s="145" t="s">
        <v>119</v>
      </c>
      <c r="E110" s="146" t="s">
        <v>187</v>
      </c>
      <c r="F110" s="147" t="s">
        <v>188</v>
      </c>
      <c r="G110" s="148" t="s">
        <v>164</v>
      </c>
      <c r="H110" s="149">
        <v>1777</v>
      </c>
      <c r="I110" s="150"/>
      <c r="J110" s="151">
        <f>ROUND($I$110*$H$110,2)</f>
        <v>0</v>
      </c>
      <c r="K110" s="147" t="s">
        <v>123</v>
      </c>
      <c r="L110" s="43"/>
      <c r="M110" s="152"/>
      <c r="N110" s="153" t="s">
        <v>42</v>
      </c>
      <c r="O110" s="24"/>
      <c r="P110" s="154">
        <f>$O$110*$H$110</f>
        <v>0</v>
      </c>
      <c r="Q110" s="154">
        <v>0</v>
      </c>
      <c r="R110" s="154">
        <f>$Q$110*$H$110</f>
        <v>0</v>
      </c>
      <c r="S110" s="154">
        <v>0</v>
      </c>
      <c r="T110" s="155">
        <f>$S$110*$H$110</f>
        <v>0</v>
      </c>
      <c r="AR110" s="89" t="s">
        <v>124</v>
      </c>
      <c r="AT110" s="89" t="s">
        <v>119</v>
      </c>
      <c r="AU110" s="89" t="s">
        <v>79</v>
      </c>
      <c r="AY110" s="6" t="s">
        <v>117</v>
      </c>
      <c r="BE110" s="156">
        <f>IF($N$110="základní",$J$110,0)</f>
        <v>0</v>
      </c>
      <c r="BF110" s="156">
        <f>IF($N$110="snížená",$J$110,0)</f>
        <v>0</v>
      </c>
      <c r="BG110" s="156">
        <f>IF($N$110="zákl. přenesená",$J$110,0)</f>
        <v>0</v>
      </c>
      <c r="BH110" s="156">
        <f>IF($N$110="sníž. přenesená",$J$110,0)</f>
        <v>0</v>
      </c>
      <c r="BI110" s="156">
        <f>IF($N$110="nulová",$J$110,0)</f>
        <v>0</v>
      </c>
      <c r="BJ110" s="89" t="s">
        <v>21</v>
      </c>
      <c r="BK110" s="156">
        <f>ROUND($I$110*$H$110,2)</f>
        <v>0</v>
      </c>
      <c r="BL110" s="89" t="s">
        <v>124</v>
      </c>
      <c r="BM110" s="89" t="s">
        <v>189</v>
      </c>
    </row>
    <row r="111" spans="2:47" s="6" customFormat="1" ht="16.5" customHeight="1">
      <c r="B111" s="23"/>
      <c r="C111" s="24"/>
      <c r="D111" s="157" t="s">
        <v>126</v>
      </c>
      <c r="E111" s="24"/>
      <c r="F111" s="158" t="s">
        <v>190</v>
      </c>
      <c r="G111" s="24"/>
      <c r="H111" s="24"/>
      <c r="J111" s="24"/>
      <c r="K111" s="24"/>
      <c r="L111" s="43"/>
      <c r="M111" s="56"/>
      <c r="N111" s="24"/>
      <c r="O111" s="24"/>
      <c r="P111" s="24"/>
      <c r="Q111" s="24"/>
      <c r="R111" s="24"/>
      <c r="S111" s="24"/>
      <c r="T111" s="57"/>
      <c r="AT111" s="6" t="s">
        <v>126</v>
      </c>
      <c r="AU111" s="6" t="s">
        <v>79</v>
      </c>
    </row>
    <row r="112" spans="2:65" s="6" customFormat="1" ht="15.75" customHeight="1">
      <c r="B112" s="23"/>
      <c r="C112" s="145" t="s">
        <v>191</v>
      </c>
      <c r="D112" s="145" t="s">
        <v>119</v>
      </c>
      <c r="E112" s="146" t="s">
        <v>192</v>
      </c>
      <c r="F112" s="147" t="s">
        <v>188</v>
      </c>
      <c r="G112" s="148" t="s">
        <v>164</v>
      </c>
      <c r="H112" s="149">
        <v>627</v>
      </c>
      <c r="I112" s="150"/>
      <c r="J112" s="151">
        <f>ROUND($I$112*$H$112,2)</f>
        <v>0</v>
      </c>
      <c r="K112" s="147"/>
      <c r="L112" s="43"/>
      <c r="M112" s="152"/>
      <c r="N112" s="153" t="s">
        <v>42</v>
      </c>
      <c r="O112" s="24"/>
      <c r="P112" s="154">
        <f>$O$112*$H$112</f>
        <v>0</v>
      </c>
      <c r="Q112" s="154">
        <v>0</v>
      </c>
      <c r="R112" s="154">
        <f>$Q$112*$H$112</f>
        <v>0</v>
      </c>
      <c r="S112" s="154">
        <v>0</v>
      </c>
      <c r="T112" s="155">
        <f>$S$112*$H$112</f>
        <v>0</v>
      </c>
      <c r="AR112" s="89" t="s">
        <v>124</v>
      </c>
      <c r="AT112" s="89" t="s">
        <v>119</v>
      </c>
      <c r="AU112" s="89" t="s">
        <v>79</v>
      </c>
      <c r="AY112" s="6" t="s">
        <v>117</v>
      </c>
      <c r="BE112" s="156">
        <f>IF($N$112="základní",$J$112,0)</f>
        <v>0</v>
      </c>
      <c r="BF112" s="156">
        <f>IF($N$112="snížená",$J$112,0)</f>
        <v>0</v>
      </c>
      <c r="BG112" s="156">
        <f>IF($N$112="zákl. přenesená",$J$112,0)</f>
        <v>0</v>
      </c>
      <c r="BH112" s="156">
        <f>IF($N$112="sníž. přenesená",$J$112,0)</f>
        <v>0</v>
      </c>
      <c r="BI112" s="156">
        <f>IF($N$112="nulová",$J$112,0)</f>
        <v>0</v>
      </c>
      <c r="BJ112" s="89" t="s">
        <v>21</v>
      </c>
      <c r="BK112" s="156">
        <f>ROUND($I$112*$H$112,2)</f>
        <v>0</v>
      </c>
      <c r="BL112" s="89" t="s">
        <v>124</v>
      </c>
      <c r="BM112" s="89" t="s">
        <v>193</v>
      </c>
    </row>
    <row r="113" spans="2:47" s="6" customFormat="1" ht="16.5" customHeight="1">
      <c r="B113" s="23"/>
      <c r="C113" s="24"/>
      <c r="D113" s="157" t="s">
        <v>126</v>
      </c>
      <c r="E113" s="24"/>
      <c r="F113" s="158" t="s">
        <v>190</v>
      </c>
      <c r="G113" s="24"/>
      <c r="H113" s="24"/>
      <c r="J113" s="24"/>
      <c r="K113" s="24"/>
      <c r="L113" s="43"/>
      <c r="M113" s="56"/>
      <c r="N113" s="24"/>
      <c r="O113" s="24"/>
      <c r="P113" s="24"/>
      <c r="Q113" s="24"/>
      <c r="R113" s="24"/>
      <c r="S113" s="24"/>
      <c r="T113" s="57"/>
      <c r="AT113" s="6" t="s">
        <v>126</v>
      </c>
      <c r="AU113" s="6" t="s">
        <v>79</v>
      </c>
    </row>
    <row r="114" spans="2:65" s="6" customFormat="1" ht="15.75" customHeight="1">
      <c r="B114" s="23"/>
      <c r="C114" s="145" t="s">
        <v>8</v>
      </c>
      <c r="D114" s="145" t="s">
        <v>119</v>
      </c>
      <c r="E114" s="146" t="s">
        <v>194</v>
      </c>
      <c r="F114" s="147" t="s">
        <v>195</v>
      </c>
      <c r="G114" s="148" t="s">
        <v>164</v>
      </c>
      <c r="H114" s="149">
        <v>1777</v>
      </c>
      <c r="I114" s="150"/>
      <c r="J114" s="151">
        <f>ROUND($I$114*$H$114,2)</f>
        <v>0</v>
      </c>
      <c r="K114" s="147" t="s">
        <v>123</v>
      </c>
      <c r="L114" s="43"/>
      <c r="M114" s="152"/>
      <c r="N114" s="153" t="s">
        <v>42</v>
      </c>
      <c r="O114" s="24"/>
      <c r="P114" s="154">
        <f>$O$114*$H$114</f>
        <v>0</v>
      </c>
      <c r="Q114" s="154">
        <v>0</v>
      </c>
      <c r="R114" s="154">
        <f>$Q$114*$H$114</f>
        <v>0</v>
      </c>
      <c r="S114" s="154">
        <v>0</v>
      </c>
      <c r="T114" s="155">
        <f>$S$114*$H$114</f>
        <v>0</v>
      </c>
      <c r="AR114" s="89" t="s">
        <v>124</v>
      </c>
      <c r="AT114" s="89" t="s">
        <v>119</v>
      </c>
      <c r="AU114" s="89" t="s">
        <v>79</v>
      </c>
      <c r="AY114" s="6" t="s">
        <v>117</v>
      </c>
      <c r="BE114" s="156">
        <f>IF($N$114="základní",$J$114,0)</f>
        <v>0</v>
      </c>
      <c r="BF114" s="156">
        <f>IF($N$114="snížená",$J$114,0)</f>
        <v>0</v>
      </c>
      <c r="BG114" s="156">
        <f>IF($N$114="zákl. přenesená",$J$114,0)</f>
        <v>0</v>
      </c>
      <c r="BH114" s="156">
        <f>IF($N$114="sníž. přenesená",$J$114,0)</f>
        <v>0</v>
      </c>
      <c r="BI114" s="156">
        <f>IF($N$114="nulová",$J$114,0)</f>
        <v>0</v>
      </c>
      <c r="BJ114" s="89" t="s">
        <v>21</v>
      </c>
      <c r="BK114" s="156">
        <f>ROUND($I$114*$H$114,2)</f>
        <v>0</v>
      </c>
      <c r="BL114" s="89" t="s">
        <v>124</v>
      </c>
      <c r="BM114" s="89" t="s">
        <v>196</v>
      </c>
    </row>
    <row r="115" spans="2:47" s="6" customFormat="1" ht="16.5" customHeight="1">
      <c r="B115" s="23"/>
      <c r="C115" s="24"/>
      <c r="D115" s="157" t="s">
        <v>126</v>
      </c>
      <c r="E115" s="24"/>
      <c r="F115" s="158" t="s">
        <v>197</v>
      </c>
      <c r="G115" s="24"/>
      <c r="H115" s="24"/>
      <c r="J115" s="24"/>
      <c r="K115" s="24"/>
      <c r="L115" s="43"/>
      <c r="M115" s="56"/>
      <c r="N115" s="24"/>
      <c r="O115" s="24"/>
      <c r="P115" s="24"/>
      <c r="Q115" s="24"/>
      <c r="R115" s="24"/>
      <c r="S115" s="24"/>
      <c r="T115" s="57"/>
      <c r="AT115" s="6" t="s">
        <v>126</v>
      </c>
      <c r="AU115" s="6" t="s">
        <v>79</v>
      </c>
    </row>
    <row r="116" spans="2:65" s="6" customFormat="1" ht="15.75" customHeight="1">
      <c r="B116" s="23"/>
      <c r="C116" s="145" t="s">
        <v>198</v>
      </c>
      <c r="D116" s="145" t="s">
        <v>119</v>
      </c>
      <c r="E116" s="146" t="s">
        <v>199</v>
      </c>
      <c r="F116" s="147" t="s">
        <v>195</v>
      </c>
      <c r="G116" s="148" t="s">
        <v>164</v>
      </c>
      <c r="H116" s="149">
        <v>627</v>
      </c>
      <c r="I116" s="150"/>
      <c r="J116" s="151">
        <f>ROUND($I$116*$H$116,2)</f>
        <v>0</v>
      </c>
      <c r="K116" s="147"/>
      <c r="L116" s="43"/>
      <c r="M116" s="152"/>
      <c r="N116" s="153" t="s">
        <v>42</v>
      </c>
      <c r="O116" s="24"/>
      <c r="P116" s="154">
        <f>$O$116*$H$116</f>
        <v>0</v>
      </c>
      <c r="Q116" s="154">
        <v>0</v>
      </c>
      <c r="R116" s="154">
        <f>$Q$116*$H$116</f>
        <v>0</v>
      </c>
      <c r="S116" s="154">
        <v>0</v>
      </c>
      <c r="T116" s="155">
        <f>$S$116*$H$116</f>
        <v>0</v>
      </c>
      <c r="AR116" s="89" t="s">
        <v>124</v>
      </c>
      <c r="AT116" s="89" t="s">
        <v>119</v>
      </c>
      <c r="AU116" s="89" t="s">
        <v>79</v>
      </c>
      <c r="AY116" s="6" t="s">
        <v>117</v>
      </c>
      <c r="BE116" s="156">
        <f>IF($N$116="základní",$J$116,0)</f>
        <v>0</v>
      </c>
      <c r="BF116" s="156">
        <f>IF($N$116="snížená",$J$116,0)</f>
        <v>0</v>
      </c>
      <c r="BG116" s="156">
        <f>IF($N$116="zákl. přenesená",$J$116,0)</f>
        <v>0</v>
      </c>
      <c r="BH116" s="156">
        <f>IF($N$116="sníž. přenesená",$J$116,0)</f>
        <v>0</v>
      </c>
      <c r="BI116" s="156">
        <f>IF($N$116="nulová",$J$116,0)</f>
        <v>0</v>
      </c>
      <c r="BJ116" s="89" t="s">
        <v>21</v>
      </c>
      <c r="BK116" s="156">
        <f>ROUND($I$116*$H$116,2)</f>
        <v>0</v>
      </c>
      <c r="BL116" s="89" t="s">
        <v>124</v>
      </c>
      <c r="BM116" s="89" t="s">
        <v>200</v>
      </c>
    </row>
    <row r="117" spans="2:47" s="6" customFormat="1" ht="16.5" customHeight="1">
      <c r="B117" s="23"/>
      <c r="C117" s="24"/>
      <c r="D117" s="157" t="s">
        <v>126</v>
      </c>
      <c r="E117" s="24"/>
      <c r="F117" s="158" t="s">
        <v>197</v>
      </c>
      <c r="G117" s="24"/>
      <c r="H117" s="24"/>
      <c r="J117" s="24"/>
      <c r="K117" s="24"/>
      <c r="L117" s="43"/>
      <c r="M117" s="56"/>
      <c r="N117" s="24"/>
      <c r="O117" s="24"/>
      <c r="P117" s="24"/>
      <c r="Q117" s="24"/>
      <c r="R117" s="24"/>
      <c r="S117" s="24"/>
      <c r="T117" s="57"/>
      <c r="AT117" s="6" t="s">
        <v>126</v>
      </c>
      <c r="AU117" s="6" t="s">
        <v>79</v>
      </c>
    </row>
    <row r="118" spans="2:65" s="6" customFormat="1" ht="15.75" customHeight="1">
      <c r="B118" s="23"/>
      <c r="C118" s="145" t="s">
        <v>201</v>
      </c>
      <c r="D118" s="145" t="s">
        <v>119</v>
      </c>
      <c r="E118" s="146" t="s">
        <v>202</v>
      </c>
      <c r="F118" s="147" t="s">
        <v>203</v>
      </c>
      <c r="G118" s="148" t="s">
        <v>164</v>
      </c>
      <c r="H118" s="149">
        <v>1777</v>
      </c>
      <c r="I118" s="150"/>
      <c r="J118" s="151">
        <f>ROUND($I$118*$H$118,2)</f>
        <v>0</v>
      </c>
      <c r="K118" s="147" t="s">
        <v>123</v>
      </c>
      <c r="L118" s="43"/>
      <c r="M118" s="152"/>
      <c r="N118" s="153" t="s">
        <v>42</v>
      </c>
      <c r="O118" s="24"/>
      <c r="P118" s="154">
        <f>$O$118*$H$118</f>
        <v>0</v>
      </c>
      <c r="Q118" s="154">
        <v>0</v>
      </c>
      <c r="R118" s="154">
        <f>$Q$118*$H$118</f>
        <v>0</v>
      </c>
      <c r="S118" s="154">
        <v>0</v>
      </c>
      <c r="T118" s="155">
        <f>$S$118*$H$118</f>
        <v>0</v>
      </c>
      <c r="AR118" s="89" t="s">
        <v>124</v>
      </c>
      <c r="AT118" s="89" t="s">
        <v>119</v>
      </c>
      <c r="AU118" s="89" t="s">
        <v>79</v>
      </c>
      <c r="AY118" s="6" t="s">
        <v>117</v>
      </c>
      <c r="BE118" s="156">
        <f>IF($N$118="základní",$J$118,0)</f>
        <v>0</v>
      </c>
      <c r="BF118" s="156">
        <f>IF($N$118="snížená",$J$118,0)</f>
        <v>0</v>
      </c>
      <c r="BG118" s="156">
        <f>IF($N$118="zákl. přenesená",$J$118,0)</f>
        <v>0</v>
      </c>
      <c r="BH118" s="156">
        <f>IF($N$118="sníž. přenesená",$J$118,0)</f>
        <v>0</v>
      </c>
      <c r="BI118" s="156">
        <f>IF($N$118="nulová",$J$118,0)</f>
        <v>0</v>
      </c>
      <c r="BJ118" s="89" t="s">
        <v>21</v>
      </c>
      <c r="BK118" s="156">
        <f>ROUND($I$118*$H$118,2)</f>
        <v>0</v>
      </c>
      <c r="BL118" s="89" t="s">
        <v>124</v>
      </c>
      <c r="BM118" s="89" t="s">
        <v>204</v>
      </c>
    </row>
    <row r="119" spans="2:47" s="6" customFormat="1" ht="27" customHeight="1">
      <c r="B119" s="23"/>
      <c r="C119" s="24"/>
      <c r="D119" s="157" t="s">
        <v>126</v>
      </c>
      <c r="E119" s="24"/>
      <c r="F119" s="158" t="s">
        <v>205</v>
      </c>
      <c r="G119" s="24"/>
      <c r="H119" s="24"/>
      <c r="J119" s="24"/>
      <c r="K119" s="24"/>
      <c r="L119" s="43"/>
      <c r="M119" s="56"/>
      <c r="N119" s="24"/>
      <c r="O119" s="24"/>
      <c r="P119" s="24"/>
      <c r="Q119" s="24"/>
      <c r="R119" s="24"/>
      <c r="S119" s="24"/>
      <c r="T119" s="57"/>
      <c r="AT119" s="6" t="s">
        <v>126</v>
      </c>
      <c r="AU119" s="6" t="s">
        <v>79</v>
      </c>
    </row>
    <row r="120" spans="2:65" s="6" customFormat="1" ht="15.75" customHeight="1">
      <c r="B120" s="23"/>
      <c r="C120" s="145" t="s">
        <v>206</v>
      </c>
      <c r="D120" s="145" t="s">
        <v>119</v>
      </c>
      <c r="E120" s="146" t="s">
        <v>207</v>
      </c>
      <c r="F120" s="147" t="s">
        <v>208</v>
      </c>
      <c r="G120" s="148" t="s">
        <v>164</v>
      </c>
      <c r="H120" s="149">
        <v>3554</v>
      </c>
      <c r="I120" s="150"/>
      <c r="J120" s="151">
        <f>ROUND($I$120*$H$120,2)</f>
        <v>0</v>
      </c>
      <c r="K120" s="147" t="s">
        <v>123</v>
      </c>
      <c r="L120" s="43"/>
      <c r="M120" s="152"/>
      <c r="N120" s="153" t="s">
        <v>42</v>
      </c>
      <c r="O120" s="24"/>
      <c r="P120" s="154">
        <f>$O$120*$H$120</f>
        <v>0</v>
      </c>
      <c r="Q120" s="154">
        <v>0.00061</v>
      </c>
      <c r="R120" s="154">
        <f>$Q$120*$H$120</f>
        <v>2.1679399999999998</v>
      </c>
      <c r="S120" s="154">
        <v>0</v>
      </c>
      <c r="T120" s="155">
        <f>$S$120*$H$120</f>
        <v>0</v>
      </c>
      <c r="AR120" s="89" t="s">
        <v>124</v>
      </c>
      <c r="AT120" s="89" t="s">
        <v>119</v>
      </c>
      <c r="AU120" s="89" t="s">
        <v>79</v>
      </c>
      <c r="AY120" s="6" t="s">
        <v>117</v>
      </c>
      <c r="BE120" s="156">
        <f>IF($N$120="základní",$J$120,0)</f>
        <v>0</v>
      </c>
      <c r="BF120" s="156">
        <f>IF($N$120="snížená",$J$120,0)</f>
        <v>0</v>
      </c>
      <c r="BG120" s="156">
        <f>IF($N$120="zákl. přenesená",$J$120,0)</f>
        <v>0</v>
      </c>
      <c r="BH120" s="156">
        <f>IF($N$120="sníž. přenesená",$J$120,0)</f>
        <v>0</v>
      </c>
      <c r="BI120" s="156">
        <f>IF($N$120="nulová",$J$120,0)</f>
        <v>0</v>
      </c>
      <c r="BJ120" s="89" t="s">
        <v>21</v>
      </c>
      <c r="BK120" s="156">
        <f>ROUND($I$120*$H$120,2)</f>
        <v>0</v>
      </c>
      <c r="BL120" s="89" t="s">
        <v>124</v>
      </c>
      <c r="BM120" s="89" t="s">
        <v>209</v>
      </c>
    </row>
    <row r="121" spans="2:47" s="6" customFormat="1" ht="16.5" customHeight="1">
      <c r="B121" s="23"/>
      <c r="C121" s="24"/>
      <c r="D121" s="157" t="s">
        <v>126</v>
      </c>
      <c r="E121" s="24"/>
      <c r="F121" s="158" t="s">
        <v>210</v>
      </c>
      <c r="G121" s="24"/>
      <c r="H121" s="24"/>
      <c r="J121" s="24"/>
      <c r="K121" s="24"/>
      <c r="L121" s="43"/>
      <c r="M121" s="56"/>
      <c r="N121" s="24"/>
      <c r="O121" s="24"/>
      <c r="P121" s="24"/>
      <c r="Q121" s="24"/>
      <c r="R121" s="24"/>
      <c r="S121" s="24"/>
      <c r="T121" s="57"/>
      <c r="AT121" s="6" t="s">
        <v>126</v>
      </c>
      <c r="AU121" s="6" t="s">
        <v>79</v>
      </c>
    </row>
    <row r="122" spans="2:65" s="6" customFormat="1" ht="15.75" customHeight="1">
      <c r="B122" s="23"/>
      <c r="C122" s="145" t="s">
        <v>211</v>
      </c>
      <c r="D122" s="145" t="s">
        <v>119</v>
      </c>
      <c r="E122" s="146" t="s">
        <v>212</v>
      </c>
      <c r="F122" s="147" t="s">
        <v>213</v>
      </c>
      <c r="G122" s="148" t="s">
        <v>164</v>
      </c>
      <c r="H122" s="149">
        <v>1777</v>
      </c>
      <c r="I122" s="150"/>
      <c r="J122" s="151">
        <f>ROUND($I$122*$H$122,2)</f>
        <v>0</v>
      </c>
      <c r="K122" s="147" t="s">
        <v>123</v>
      </c>
      <c r="L122" s="43"/>
      <c r="M122" s="152"/>
      <c r="N122" s="153" t="s">
        <v>42</v>
      </c>
      <c r="O122" s="24"/>
      <c r="P122" s="154">
        <f>$O$122*$H$122</f>
        <v>0</v>
      </c>
      <c r="Q122" s="154">
        <v>0</v>
      </c>
      <c r="R122" s="154">
        <f>$Q$122*$H$122</f>
        <v>0</v>
      </c>
      <c r="S122" s="154">
        <v>0</v>
      </c>
      <c r="T122" s="155">
        <f>$S$122*$H$122</f>
        <v>0</v>
      </c>
      <c r="AR122" s="89" t="s">
        <v>124</v>
      </c>
      <c r="AT122" s="89" t="s">
        <v>119</v>
      </c>
      <c r="AU122" s="89" t="s">
        <v>79</v>
      </c>
      <c r="AY122" s="6" t="s">
        <v>117</v>
      </c>
      <c r="BE122" s="156">
        <f>IF($N$122="základní",$J$122,0)</f>
        <v>0</v>
      </c>
      <c r="BF122" s="156">
        <f>IF($N$122="snížená",$J$122,0)</f>
        <v>0</v>
      </c>
      <c r="BG122" s="156">
        <f>IF($N$122="zákl. přenesená",$J$122,0)</f>
        <v>0</v>
      </c>
      <c r="BH122" s="156">
        <f>IF($N$122="sníž. přenesená",$J$122,0)</f>
        <v>0</v>
      </c>
      <c r="BI122" s="156">
        <f>IF($N$122="nulová",$J$122,0)</f>
        <v>0</v>
      </c>
      <c r="BJ122" s="89" t="s">
        <v>21</v>
      </c>
      <c r="BK122" s="156">
        <f>ROUND($I$122*$H$122,2)</f>
        <v>0</v>
      </c>
      <c r="BL122" s="89" t="s">
        <v>124</v>
      </c>
      <c r="BM122" s="89" t="s">
        <v>214</v>
      </c>
    </row>
    <row r="123" spans="2:47" s="6" customFormat="1" ht="27" customHeight="1">
      <c r="B123" s="23"/>
      <c r="C123" s="24"/>
      <c r="D123" s="157" t="s">
        <v>126</v>
      </c>
      <c r="E123" s="24"/>
      <c r="F123" s="158" t="s">
        <v>215</v>
      </c>
      <c r="G123" s="24"/>
      <c r="H123" s="24"/>
      <c r="J123" s="24"/>
      <c r="K123" s="24"/>
      <c r="L123" s="43"/>
      <c r="M123" s="56"/>
      <c r="N123" s="24"/>
      <c r="O123" s="24"/>
      <c r="P123" s="24"/>
      <c r="Q123" s="24"/>
      <c r="R123" s="24"/>
      <c r="S123" s="24"/>
      <c r="T123" s="57"/>
      <c r="AT123" s="6" t="s">
        <v>126</v>
      </c>
      <c r="AU123" s="6" t="s">
        <v>79</v>
      </c>
    </row>
    <row r="124" spans="2:65" s="6" customFormat="1" ht="15.75" customHeight="1">
      <c r="B124" s="23"/>
      <c r="C124" s="145" t="s">
        <v>216</v>
      </c>
      <c r="D124" s="145" t="s">
        <v>119</v>
      </c>
      <c r="E124" s="146" t="s">
        <v>217</v>
      </c>
      <c r="F124" s="147" t="s">
        <v>218</v>
      </c>
      <c r="G124" s="148" t="s">
        <v>164</v>
      </c>
      <c r="H124" s="149">
        <v>627</v>
      </c>
      <c r="I124" s="150"/>
      <c r="J124" s="151">
        <f>ROUND($I$124*$H$124,2)</f>
        <v>0</v>
      </c>
      <c r="K124" s="147" t="s">
        <v>123</v>
      </c>
      <c r="L124" s="43"/>
      <c r="M124" s="152"/>
      <c r="N124" s="153" t="s">
        <v>42</v>
      </c>
      <c r="O124" s="24"/>
      <c r="P124" s="154">
        <f>$O$124*$H$124</f>
        <v>0</v>
      </c>
      <c r="Q124" s="154">
        <v>0.08565</v>
      </c>
      <c r="R124" s="154">
        <f>$Q$124*$H$124</f>
        <v>53.70255</v>
      </c>
      <c r="S124" s="154">
        <v>0</v>
      </c>
      <c r="T124" s="155">
        <f>$S$124*$H$124</f>
        <v>0</v>
      </c>
      <c r="AR124" s="89" t="s">
        <v>124</v>
      </c>
      <c r="AT124" s="89" t="s">
        <v>119</v>
      </c>
      <c r="AU124" s="89" t="s">
        <v>79</v>
      </c>
      <c r="AY124" s="6" t="s">
        <v>117</v>
      </c>
      <c r="BE124" s="156">
        <f>IF($N$124="základní",$J$124,0)</f>
        <v>0</v>
      </c>
      <c r="BF124" s="156">
        <f>IF($N$124="snížená",$J$124,0)</f>
        <v>0</v>
      </c>
      <c r="BG124" s="156">
        <f>IF($N$124="zákl. přenesená",$J$124,0)</f>
        <v>0</v>
      </c>
      <c r="BH124" s="156">
        <f>IF($N$124="sníž. přenesená",$J$124,0)</f>
        <v>0</v>
      </c>
      <c r="BI124" s="156">
        <f>IF($N$124="nulová",$J$124,0)</f>
        <v>0</v>
      </c>
      <c r="BJ124" s="89" t="s">
        <v>21</v>
      </c>
      <c r="BK124" s="156">
        <f>ROUND($I$124*$H$124,2)</f>
        <v>0</v>
      </c>
      <c r="BL124" s="89" t="s">
        <v>124</v>
      </c>
      <c r="BM124" s="89" t="s">
        <v>219</v>
      </c>
    </row>
    <row r="125" spans="2:47" s="6" customFormat="1" ht="38.25" customHeight="1">
      <c r="B125" s="23"/>
      <c r="C125" s="24"/>
      <c r="D125" s="157" t="s">
        <v>126</v>
      </c>
      <c r="E125" s="24"/>
      <c r="F125" s="158" t="s">
        <v>220</v>
      </c>
      <c r="G125" s="24"/>
      <c r="H125" s="24"/>
      <c r="J125" s="24"/>
      <c r="K125" s="24"/>
      <c r="L125" s="43"/>
      <c r="M125" s="56"/>
      <c r="N125" s="24"/>
      <c r="O125" s="24"/>
      <c r="P125" s="24"/>
      <c r="Q125" s="24"/>
      <c r="R125" s="24"/>
      <c r="S125" s="24"/>
      <c r="T125" s="57"/>
      <c r="AT125" s="6" t="s">
        <v>126</v>
      </c>
      <c r="AU125" s="6" t="s">
        <v>79</v>
      </c>
    </row>
    <row r="126" spans="2:65" s="6" customFormat="1" ht="15.75" customHeight="1">
      <c r="B126" s="23"/>
      <c r="C126" s="159" t="s">
        <v>7</v>
      </c>
      <c r="D126" s="159" t="s">
        <v>172</v>
      </c>
      <c r="E126" s="160" t="s">
        <v>221</v>
      </c>
      <c r="F126" s="161" t="s">
        <v>222</v>
      </c>
      <c r="G126" s="162" t="s">
        <v>164</v>
      </c>
      <c r="H126" s="163">
        <v>1608.2</v>
      </c>
      <c r="I126" s="164"/>
      <c r="J126" s="165">
        <f>ROUND($I$126*$H$126,2)</f>
        <v>0</v>
      </c>
      <c r="K126" s="161" t="s">
        <v>123</v>
      </c>
      <c r="L126" s="166"/>
      <c r="M126" s="167"/>
      <c r="N126" s="168" t="s">
        <v>42</v>
      </c>
      <c r="O126" s="24"/>
      <c r="P126" s="154">
        <f>$O$126*$H$126</f>
        <v>0</v>
      </c>
      <c r="Q126" s="154">
        <v>0.18</v>
      </c>
      <c r="R126" s="154">
        <f>$Q$126*$H$126</f>
        <v>289.476</v>
      </c>
      <c r="S126" s="154">
        <v>0</v>
      </c>
      <c r="T126" s="155">
        <f>$S$126*$H$126</f>
        <v>0</v>
      </c>
      <c r="AR126" s="89" t="s">
        <v>155</v>
      </c>
      <c r="AT126" s="89" t="s">
        <v>172</v>
      </c>
      <c r="AU126" s="89" t="s">
        <v>79</v>
      </c>
      <c r="AY126" s="6" t="s">
        <v>117</v>
      </c>
      <c r="BE126" s="156">
        <f>IF($N$126="základní",$J$126,0)</f>
        <v>0</v>
      </c>
      <c r="BF126" s="156">
        <f>IF($N$126="snížená",$J$126,0)</f>
        <v>0</v>
      </c>
      <c r="BG126" s="156">
        <f>IF($N$126="zákl. přenesená",$J$126,0)</f>
        <v>0</v>
      </c>
      <c r="BH126" s="156">
        <f>IF($N$126="sníž. přenesená",$J$126,0)</f>
        <v>0</v>
      </c>
      <c r="BI126" s="156">
        <f>IF($N$126="nulová",$J$126,0)</f>
        <v>0</v>
      </c>
      <c r="BJ126" s="89" t="s">
        <v>21</v>
      </c>
      <c r="BK126" s="156">
        <f>ROUND($I$126*$H$126,2)</f>
        <v>0</v>
      </c>
      <c r="BL126" s="89" t="s">
        <v>124</v>
      </c>
      <c r="BM126" s="89" t="s">
        <v>223</v>
      </c>
    </row>
    <row r="127" spans="2:47" s="6" customFormat="1" ht="16.5" customHeight="1">
      <c r="B127" s="23"/>
      <c r="C127" s="24"/>
      <c r="D127" s="157" t="s">
        <v>126</v>
      </c>
      <c r="E127" s="24"/>
      <c r="F127" s="158" t="s">
        <v>224</v>
      </c>
      <c r="G127" s="24"/>
      <c r="H127" s="24"/>
      <c r="J127" s="24"/>
      <c r="K127" s="24"/>
      <c r="L127" s="43"/>
      <c r="M127" s="56"/>
      <c r="N127" s="24"/>
      <c r="O127" s="24"/>
      <c r="P127" s="24"/>
      <c r="Q127" s="24"/>
      <c r="R127" s="24"/>
      <c r="S127" s="24"/>
      <c r="T127" s="57"/>
      <c r="AT127" s="6" t="s">
        <v>126</v>
      </c>
      <c r="AU127" s="6" t="s">
        <v>79</v>
      </c>
    </row>
    <row r="128" spans="2:63" s="132" customFormat="1" ht="30.75" customHeight="1">
      <c r="B128" s="133"/>
      <c r="C128" s="134"/>
      <c r="D128" s="134" t="s">
        <v>70</v>
      </c>
      <c r="E128" s="143" t="s">
        <v>161</v>
      </c>
      <c r="F128" s="143" t="s">
        <v>225</v>
      </c>
      <c r="G128" s="134"/>
      <c r="H128" s="134"/>
      <c r="J128" s="144">
        <f>$BK$128</f>
        <v>0</v>
      </c>
      <c r="K128" s="134"/>
      <c r="L128" s="137"/>
      <c r="M128" s="138"/>
      <c r="N128" s="134"/>
      <c r="O128" s="134"/>
      <c r="P128" s="139">
        <f>SUM($P$129:$P$168)</f>
        <v>0</v>
      </c>
      <c r="Q128" s="134"/>
      <c r="R128" s="139">
        <f>SUM($R$129:$R$168)</f>
        <v>353.65027000000003</v>
      </c>
      <c r="S128" s="134"/>
      <c r="T128" s="140">
        <f>SUM($T$129:$T$168)</f>
        <v>0.012</v>
      </c>
      <c r="AR128" s="141" t="s">
        <v>21</v>
      </c>
      <c r="AT128" s="141" t="s">
        <v>70</v>
      </c>
      <c r="AU128" s="141" t="s">
        <v>21</v>
      </c>
      <c r="AY128" s="141" t="s">
        <v>117</v>
      </c>
      <c r="BK128" s="142">
        <f>SUM($BK$129:$BK$168)</f>
        <v>0</v>
      </c>
    </row>
    <row r="129" spans="2:65" s="6" customFormat="1" ht="15.75" customHeight="1">
      <c r="B129" s="23"/>
      <c r="C129" s="145" t="s">
        <v>226</v>
      </c>
      <c r="D129" s="145" t="s">
        <v>119</v>
      </c>
      <c r="E129" s="146" t="s">
        <v>227</v>
      </c>
      <c r="F129" s="147" t="s">
        <v>228</v>
      </c>
      <c r="G129" s="148" t="s">
        <v>229</v>
      </c>
      <c r="H129" s="149">
        <v>41</v>
      </c>
      <c r="I129" s="150"/>
      <c r="J129" s="151">
        <f>ROUND($I$129*$H$129,2)</f>
        <v>0</v>
      </c>
      <c r="K129" s="147" t="s">
        <v>123</v>
      </c>
      <c r="L129" s="43"/>
      <c r="M129" s="152"/>
      <c r="N129" s="153" t="s">
        <v>42</v>
      </c>
      <c r="O129" s="24"/>
      <c r="P129" s="154">
        <f>$O$129*$H$129</f>
        <v>0</v>
      </c>
      <c r="Q129" s="154">
        <v>0.0007</v>
      </c>
      <c r="R129" s="154">
        <f>$Q$129*$H$129</f>
        <v>0.0287</v>
      </c>
      <c r="S129" s="154">
        <v>0</v>
      </c>
      <c r="T129" s="155">
        <f>$S$129*$H$129</f>
        <v>0</v>
      </c>
      <c r="AR129" s="89" t="s">
        <v>124</v>
      </c>
      <c r="AT129" s="89" t="s">
        <v>119</v>
      </c>
      <c r="AU129" s="89" t="s">
        <v>79</v>
      </c>
      <c r="AY129" s="6" t="s">
        <v>117</v>
      </c>
      <c r="BE129" s="156">
        <f>IF($N$129="základní",$J$129,0)</f>
        <v>0</v>
      </c>
      <c r="BF129" s="156">
        <f>IF($N$129="snížená",$J$129,0)</f>
        <v>0</v>
      </c>
      <c r="BG129" s="156">
        <f>IF($N$129="zákl. přenesená",$J$129,0)</f>
        <v>0</v>
      </c>
      <c r="BH129" s="156">
        <f>IF($N$129="sníž. přenesená",$J$129,0)</f>
        <v>0</v>
      </c>
      <c r="BI129" s="156">
        <f>IF($N$129="nulová",$J$129,0)</f>
        <v>0</v>
      </c>
      <c r="BJ129" s="89" t="s">
        <v>21</v>
      </c>
      <c r="BK129" s="156">
        <f>ROUND($I$129*$H$129,2)</f>
        <v>0</v>
      </c>
      <c r="BL129" s="89" t="s">
        <v>124</v>
      </c>
      <c r="BM129" s="89" t="s">
        <v>230</v>
      </c>
    </row>
    <row r="130" spans="2:47" s="6" customFormat="1" ht="16.5" customHeight="1">
      <c r="B130" s="23"/>
      <c r="C130" s="24"/>
      <c r="D130" s="157" t="s">
        <v>126</v>
      </c>
      <c r="E130" s="24"/>
      <c r="F130" s="158" t="s">
        <v>231</v>
      </c>
      <c r="G130" s="24"/>
      <c r="H130" s="24"/>
      <c r="J130" s="24"/>
      <c r="K130" s="24"/>
      <c r="L130" s="43"/>
      <c r="M130" s="56"/>
      <c r="N130" s="24"/>
      <c r="O130" s="24"/>
      <c r="P130" s="24"/>
      <c r="Q130" s="24"/>
      <c r="R130" s="24"/>
      <c r="S130" s="24"/>
      <c r="T130" s="57"/>
      <c r="AT130" s="6" t="s">
        <v>126</v>
      </c>
      <c r="AU130" s="6" t="s">
        <v>79</v>
      </c>
    </row>
    <row r="131" spans="2:65" s="6" customFormat="1" ht="15.75" customHeight="1">
      <c r="B131" s="23"/>
      <c r="C131" s="159" t="s">
        <v>232</v>
      </c>
      <c r="D131" s="159" t="s">
        <v>172</v>
      </c>
      <c r="E131" s="160" t="s">
        <v>233</v>
      </c>
      <c r="F131" s="161" t="s">
        <v>234</v>
      </c>
      <c r="G131" s="162" t="s">
        <v>229</v>
      </c>
      <c r="H131" s="163">
        <v>2</v>
      </c>
      <c r="I131" s="164"/>
      <c r="J131" s="165">
        <f>ROUND($I$131*$H$131,2)</f>
        <v>0</v>
      </c>
      <c r="K131" s="161" t="s">
        <v>123</v>
      </c>
      <c r="L131" s="166"/>
      <c r="M131" s="167"/>
      <c r="N131" s="168" t="s">
        <v>42</v>
      </c>
      <c r="O131" s="24"/>
      <c r="P131" s="154">
        <f>$O$131*$H$131</f>
        <v>0</v>
      </c>
      <c r="Q131" s="154">
        <v>0.004</v>
      </c>
      <c r="R131" s="154">
        <f>$Q$131*$H$131</f>
        <v>0.008</v>
      </c>
      <c r="S131" s="154">
        <v>0</v>
      </c>
      <c r="T131" s="155">
        <f>$S$131*$H$131</f>
        <v>0</v>
      </c>
      <c r="AR131" s="89" t="s">
        <v>155</v>
      </c>
      <c r="AT131" s="89" t="s">
        <v>172</v>
      </c>
      <c r="AU131" s="89" t="s">
        <v>79</v>
      </c>
      <c r="AY131" s="6" t="s">
        <v>117</v>
      </c>
      <c r="BE131" s="156">
        <f>IF($N$131="základní",$J$131,0)</f>
        <v>0</v>
      </c>
      <c r="BF131" s="156">
        <f>IF($N$131="snížená",$J$131,0)</f>
        <v>0</v>
      </c>
      <c r="BG131" s="156">
        <f>IF($N$131="zákl. přenesená",$J$131,0)</f>
        <v>0</v>
      </c>
      <c r="BH131" s="156">
        <f>IF($N$131="sníž. přenesená",$J$131,0)</f>
        <v>0</v>
      </c>
      <c r="BI131" s="156">
        <f>IF($N$131="nulová",$J$131,0)</f>
        <v>0</v>
      </c>
      <c r="BJ131" s="89" t="s">
        <v>21</v>
      </c>
      <c r="BK131" s="156">
        <f>ROUND($I$131*$H$131,2)</f>
        <v>0</v>
      </c>
      <c r="BL131" s="89" t="s">
        <v>124</v>
      </c>
      <c r="BM131" s="89" t="s">
        <v>235</v>
      </c>
    </row>
    <row r="132" spans="2:47" s="6" customFormat="1" ht="27" customHeight="1">
      <c r="B132" s="23"/>
      <c r="C132" s="24"/>
      <c r="D132" s="157" t="s">
        <v>126</v>
      </c>
      <c r="E132" s="24"/>
      <c r="F132" s="158" t="s">
        <v>236</v>
      </c>
      <c r="G132" s="24"/>
      <c r="H132" s="24"/>
      <c r="J132" s="24"/>
      <c r="K132" s="24"/>
      <c r="L132" s="43"/>
      <c r="M132" s="56"/>
      <c r="N132" s="24"/>
      <c r="O132" s="24"/>
      <c r="P132" s="24"/>
      <c r="Q132" s="24"/>
      <c r="R132" s="24"/>
      <c r="S132" s="24"/>
      <c r="T132" s="57"/>
      <c r="AT132" s="6" t="s">
        <v>126</v>
      </c>
      <c r="AU132" s="6" t="s">
        <v>79</v>
      </c>
    </row>
    <row r="133" spans="2:65" s="6" customFormat="1" ht="15.75" customHeight="1">
      <c r="B133" s="23"/>
      <c r="C133" s="159" t="s">
        <v>237</v>
      </c>
      <c r="D133" s="159" t="s">
        <v>172</v>
      </c>
      <c r="E133" s="160" t="s">
        <v>238</v>
      </c>
      <c r="F133" s="161" t="s">
        <v>239</v>
      </c>
      <c r="G133" s="162" t="s">
        <v>229</v>
      </c>
      <c r="H133" s="163">
        <v>11</v>
      </c>
      <c r="I133" s="164"/>
      <c r="J133" s="165">
        <f>ROUND($I$133*$H$133,2)</f>
        <v>0</v>
      </c>
      <c r="K133" s="161" t="s">
        <v>123</v>
      </c>
      <c r="L133" s="166"/>
      <c r="M133" s="167"/>
      <c r="N133" s="168" t="s">
        <v>42</v>
      </c>
      <c r="O133" s="24"/>
      <c r="P133" s="154">
        <f>$O$133*$H$133</f>
        <v>0</v>
      </c>
      <c r="Q133" s="154">
        <v>0.003</v>
      </c>
      <c r="R133" s="154">
        <f>$Q$133*$H$133</f>
        <v>0.033</v>
      </c>
      <c r="S133" s="154">
        <v>0</v>
      </c>
      <c r="T133" s="155">
        <f>$S$133*$H$133</f>
        <v>0</v>
      </c>
      <c r="AR133" s="89" t="s">
        <v>155</v>
      </c>
      <c r="AT133" s="89" t="s">
        <v>172</v>
      </c>
      <c r="AU133" s="89" t="s">
        <v>79</v>
      </c>
      <c r="AY133" s="6" t="s">
        <v>117</v>
      </c>
      <c r="BE133" s="156">
        <f>IF($N$133="základní",$J$133,0)</f>
        <v>0</v>
      </c>
      <c r="BF133" s="156">
        <f>IF($N$133="snížená",$J$133,0)</f>
        <v>0</v>
      </c>
      <c r="BG133" s="156">
        <f>IF($N$133="zákl. přenesená",$J$133,0)</f>
        <v>0</v>
      </c>
      <c r="BH133" s="156">
        <f>IF($N$133="sníž. přenesená",$J$133,0)</f>
        <v>0</v>
      </c>
      <c r="BI133" s="156">
        <f>IF($N$133="nulová",$J$133,0)</f>
        <v>0</v>
      </c>
      <c r="BJ133" s="89" t="s">
        <v>21</v>
      </c>
      <c r="BK133" s="156">
        <f>ROUND($I$133*$H$133,2)</f>
        <v>0</v>
      </c>
      <c r="BL133" s="89" t="s">
        <v>124</v>
      </c>
      <c r="BM133" s="89" t="s">
        <v>240</v>
      </c>
    </row>
    <row r="134" spans="2:47" s="6" customFormat="1" ht="38.25" customHeight="1">
      <c r="B134" s="23"/>
      <c r="C134" s="24"/>
      <c r="D134" s="157" t="s">
        <v>126</v>
      </c>
      <c r="E134" s="24"/>
      <c r="F134" s="158" t="s">
        <v>241</v>
      </c>
      <c r="G134" s="24"/>
      <c r="H134" s="24"/>
      <c r="J134" s="24"/>
      <c r="K134" s="24"/>
      <c r="L134" s="43"/>
      <c r="M134" s="56"/>
      <c r="N134" s="24"/>
      <c r="O134" s="24"/>
      <c r="P134" s="24"/>
      <c r="Q134" s="24"/>
      <c r="R134" s="24"/>
      <c r="S134" s="24"/>
      <c r="T134" s="57"/>
      <c r="AT134" s="6" t="s">
        <v>126</v>
      </c>
      <c r="AU134" s="6" t="s">
        <v>79</v>
      </c>
    </row>
    <row r="135" spans="2:65" s="6" customFormat="1" ht="15.75" customHeight="1">
      <c r="B135" s="23"/>
      <c r="C135" s="159" t="s">
        <v>242</v>
      </c>
      <c r="D135" s="159" t="s">
        <v>172</v>
      </c>
      <c r="E135" s="160" t="s">
        <v>243</v>
      </c>
      <c r="F135" s="161" t="s">
        <v>244</v>
      </c>
      <c r="G135" s="162" t="s">
        <v>229</v>
      </c>
      <c r="H135" s="163">
        <v>2</v>
      </c>
      <c r="I135" s="164"/>
      <c r="J135" s="165">
        <f>ROUND($I$135*$H$135,2)</f>
        <v>0</v>
      </c>
      <c r="K135" s="161"/>
      <c r="L135" s="166"/>
      <c r="M135" s="167"/>
      <c r="N135" s="168" t="s">
        <v>42</v>
      </c>
      <c r="O135" s="24"/>
      <c r="P135" s="154">
        <f>$O$135*$H$135</f>
        <v>0</v>
      </c>
      <c r="Q135" s="154">
        <v>0.003</v>
      </c>
      <c r="R135" s="154">
        <f>$Q$135*$H$135</f>
        <v>0.006</v>
      </c>
      <c r="S135" s="154">
        <v>0</v>
      </c>
      <c r="T135" s="155">
        <f>$S$135*$H$135</f>
        <v>0</v>
      </c>
      <c r="AR135" s="89" t="s">
        <v>155</v>
      </c>
      <c r="AT135" s="89" t="s">
        <v>172</v>
      </c>
      <c r="AU135" s="89" t="s">
        <v>79</v>
      </c>
      <c r="AY135" s="6" t="s">
        <v>117</v>
      </c>
      <c r="BE135" s="156">
        <f>IF($N$135="základní",$J$135,0)</f>
        <v>0</v>
      </c>
      <c r="BF135" s="156">
        <f>IF($N$135="snížená",$J$135,0)</f>
        <v>0</v>
      </c>
      <c r="BG135" s="156">
        <f>IF($N$135="zákl. přenesená",$J$135,0)</f>
        <v>0</v>
      </c>
      <c r="BH135" s="156">
        <f>IF($N$135="sníž. přenesená",$J$135,0)</f>
        <v>0</v>
      </c>
      <c r="BI135" s="156">
        <f>IF($N$135="nulová",$J$135,0)</f>
        <v>0</v>
      </c>
      <c r="BJ135" s="89" t="s">
        <v>21</v>
      </c>
      <c r="BK135" s="156">
        <f>ROUND($I$135*$H$135,2)</f>
        <v>0</v>
      </c>
      <c r="BL135" s="89" t="s">
        <v>124</v>
      </c>
      <c r="BM135" s="89" t="s">
        <v>245</v>
      </c>
    </row>
    <row r="136" spans="2:47" s="6" customFormat="1" ht="38.25" customHeight="1">
      <c r="B136" s="23"/>
      <c r="C136" s="24"/>
      <c r="D136" s="157" t="s">
        <v>126</v>
      </c>
      <c r="E136" s="24"/>
      <c r="F136" s="158" t="s">
        <v>241</v>
      </c>
      <c r="G136" s="24"/>
      <c r="H136" s="24"/>
      <c r="J136" s="24"/>
      <c r="K136" s="24"/>
      <c r="L136" s="43"/>
      <c r="M136" s="56"/>
      <c r="N136" s="24"/>
      <c r="O136" s="24"/>
      <c r="P136" s="24"/>
      <c r="Q136" s="24"/>
      <c r="R136" s="24"/>
      <c r="S136" s="24"/>
      <c r="T136" s="57"/>
      <c r="AT136" s="6" t="s">
        <v>126</v>
      </c>
      <c r="AU136" s="6" t="s">
        <v>79</v>
      </c>
    </row>
    <row r="137" spans="2:65" s="6" customFormat="1" ht="15.75" customHeight="1">
      <c r="B137" s="23"/>
      <c r="C137" s="159" t="s">
        <v>246</v>
      </c>
      <c r="D137" s="159" t="s">
        <v>172</v>
      </c>
      <c r="E137" s="160" t="s">
        <v>247</v>
      </c>
      <c r="F137" s="161" t="s">
        <v>248</v>
      </c>
      <c r="G137" s="162" t="s">
        <v>229</v>
      </c>
      <c r="H137" s="163">
        <v>19</v>
      </c>
      <c r="I137" s="164"/>
      <c r="J137" s="165">
        <f>ROUND($I$137*$H$137,2)</f>
        <v>0</v>
      </c>
      <c r="K137" s="161" t="s">
        <v>123</v>
      </c>
      <c r="L137" s="166"/>
      <c r="M137" s="167"/>
      <c r="N137" s="168" t="s">
        <v>42</v>
      </c>
      <c r="O137" s="24"/>
      <c r="P137" s="154">
        <f>$O$137*$H$137</f>
        <v>0</v>
      </c>
      <c r="Q137" s="154">
        <v>0.002</v>
      </c>
      <c r="R137" s="154">
        <f>$Q$137*$H$137</f>
        <v>0.038</v>
      </c>
      <c r="S137" s="154">
        <v>0</v>
      </c>
      <c r="T137" s="155">
        <f>$S$137*$H$137</f>
        <v>0</v>
      </c>
      <c r="AR137" s="89" t="s">
        <v>155</v>
      </c>
      <c r="AT137" s="89" t="s">
        <v>172</v>
      </c>
      <c r="AU137" s="89" t="s">
        <v>79</v>
      </c>
      <c r="AY137" s="6" t="s">
        <v>117</v>
      </c>
      <c r="BE137" s="156">
        <f>IF($N$137="základní",$J$137,0)</f>
        <v>0</v>
      </c>
      <c r="BF137" s="156">
        <f>IF($N$137="snížená",$J$137,0)</f>
        <v>0</v>
      </c>
      <c r="BG137" s="156">
        <f>IF($N$137="zákl. přenesená",$J$137,0)</f>
        <v>0</v>
      </c>
      <c r="BH137" s="156">
        <f>IF($N$137="sníž. přenesená",$J$137,0)</f>
        <v>0</v>
      </c>
      <c r="BI137" s="156">
        <f>IF($N$137="nulová",$J$137,0)</f>
        <v>0</v>
      </c>
      <c r="BJ137" s="89" t="s">
        <v>21</v>
      </c>
      <c r="BK137" s="156">
        <f>ROUND($I$137*$H$137,2)</f>
        <v>0</v>
      </c>
      <c r="BL137" s="89" t="s">
        <v>124</v>
      </c>
      <c r="BM137" s="89" t="s">
        <v>249</v>
      </c>
    </row>
    <row r="138" spans="2:47" s="6" customFormat="1" ht="27" customHeight="1">
      <c r="B138" s="23"/>
      <c r="C138" s="24"/>
      <c r="D138" s="157" t="s">
        <v>126</v>
      </c>
      <c r="E138" s="24"/>
      <c r="F138" s="158" t="s">
        <v>250</v>
      </c>
      <c r="G138" s="24"/>
      <c r="H138" s="24"/>
      <c r="J138" s="24"/>
      <c r="K138" s="24"/>
      <c r="L138" s="43"/>
      <c r="M138" s="56"/>
      <c r="N138" s="24"/>
      <c r="O138" s="24"/>
      <c r="P138" s="24"/>
      <c r="Q138" s="24"/>
      <c r="R138" s="24"/>
      <c r="S138" s="24"/>
      <c r="T138" s="57"/>
      <c r="AT138" s="6" t="s">
        <v>126</v>
      </c>
      <c r="AU138" s="6" t="s">
        <v>79</v>
      </c>
    </row>
    <row r="139" spans="2:65" s="6" customFormat="1" ht="15.75" customHeight="1">
      <c r="B139" s="23"/>
      <c r="C139" s="159" t="s">
        <v>251</v>
      </c>
      <c r="D139" s="159" t="s">
        <v>172</v>
      </c>
      <c r="E139" s="160" t="s">
        <v>252</v>
      </c>
      <c r="F139" s="161" t="s">
        <v>253</v>
      </c>
      <c r="G139" s="162" t="s">
        <v>229</v>
      </c>
      <c r="H139" s="163">
        <v>7</v>
      </c>
      <c r="I139" s="164"/>
      <c r="J139" s="165">
        <f>ROUND($I$139*$H$139,2)</f>
        <v>0</v>
      </c>
      <c r="K139" s="161" t="s">
        <v>123</v>
      </c>
      <c r="L139" s="166"/>
      <c r="M139" s="167"/>
      <c r="N139" s="168" t="s">
        <v>42</v>
      </c>
      <c r="O139" s="24"/>
      <c r="P139" s="154">
        <f>$O$139*$H$139</f>
        <v>0</v>
      </c>
      <c r="Q139" s="154">
        <v>0.003</v>
      </c>
      <c r="R139" s="154">
        <f>$Q$139*$H$139</f>
        <v>0.021</v>
      </c>
      <c r="S139" s="154">
        <v>0</v>
      </c>
      <c r="T139" s="155">
        <f>$S$139*$H$139</f>
        <v>0</v>
      </c>
      <c r="AR139" s="89" t="s">
        <v>155</v>
      </c>
      <c r="AT139" s="89" t="s">
        <v>172</v>
      </c>
      <c r="AU139" s="89" t="s">
        <v>79</v>
      </c>
      <c r="AY139" s="6" t="s">
        <v>117</v>
      </c>
      <c r="BE139" s="156">
        <f>IF($N$139="základní",$J$139,0)</f>
        <v>0</v>
      </c>
      <c r="BF139" s="156">
        <f>IF($N$139="snížená",$J$139,0)</f>
        <v>0</v>
      </c>
      <c r="BG139" s="156">
        <f>IF($N$139="zákl. přenesená",$J$139,0)</f>
        <v>0</v>
      </c>
      <c r="BH139" s="156">
        <f>IF($N$139="sníž. přenesená",$J$139,0)</f>
        <v>0</v>
      </c>
      <c r="BI139" s="156">
        <f>IF($N$139="nulová",$J$139,0)</f>
        <v>0</v>
      </c>
      <c r="BJ139" s="89" t="s">
        <v>21</v>
      </c>
      <c r="BK139" s="156">
        <f>ROUND($I$139*$H$139,2)</f>
        <v>0</v>
      </c>
      <c r="BL139" s="89" t="s">
        <v>124</v>
      </c>
      <c r="BM139" s="89" t="s">
        <v>254</v>
      </c>
    </row>
    <row r="140" spans="2:47" s="6" customFormat="1" ht="38.25" customHeight="1">
      <c r="B140" s="23"/>
      <c r="C140" s="24"/>
      <c r="D140" s="157" t="s">
        <v>126</v>
      </c>
      <c r="E140" s="24"/>
      <c r="F140" s="158" t="s">
        <v>255</v>
      </c>
      <c r="G140" s="24"/>
      <c r="H140" s="24"/>
      <c r="J140" s="24"/>
      <c r="K140" s="24"/>
      <c r="L140" s="43"/>
      <c r="M140" s="56"/>
      <c r="N140" s="24"/>
      <c r="O140" s="24"/>
      <c r="P140" s="24"/>
      <c r="Q140" s="24"/>
      <c r="R140" s="24"/>
      <c r="S140" s="24"/>
      <c r="T140" s="57"/>
      <c r="AT140" s="6" t="s">
        <v>126</v>
      </c>
      <c r="AU140" s="6" t="s">
        <v>79</v>
      </c>
    </row>
    <row r="141" spans="2:65" s="6" customFormat="1" ht="15.75" customHeight="1">
      <c r="B141" s="23"/>
      <c r="C141" s="145" t="s">
        <v>256</v>
      </c>
      <c r="D141" s="145" t="s">
        <v>119</v>
      </c>
      <c r="E141" s="146" t="s">
        <v>257</v>
      </c>
      <c r="F141" s="147" t="s">
        <v>258</v>
      </c>
      <c r="G141" s="148" t="s">
        <v>229</v>
      </c>
      <c r="H141" s="149">
        <v>8</v>
      </c>
      <c r="I141" s="150"/>
      <c r="J141" s="151">
        <f>ROUND($I$141*$H$141,2)</f>
        <v>0</v>
      </c>
      <c r="K141" s="147" t="s">
        <v>123</v>
      </c>
      <c r="L141" s="43"/>
      <c r="M141" s="152"/>
      <c r="N141" s="153" t="s">
        <v>42</v>
      </c>
      <c r="O141" s="24"/>
      <c r="P141" s="154">
        <f>$O$141*$H$141</f>
        <v>0</v>
      </c>
      <c r="Q141" s="154">
        <v>0.00105</v>
      </c>
      <c r="R141" s="154">
        <f>$Q$141*$H$141</f>
        <v>0.0084</v>
      </c>
      <c r="S141" s="154">
        <v>0</v>
      </c>
      <c r="T141" s="155">
        <f>$S$141*$H$141</f>
        <v>0</v>
      </c>
      <c r="AR141" s="89" t="s">
        <v>124</v>
      </c>
      <c r="AT141" s="89" t="s">
        <v>119</v>
      </c>
      <c r="AU141" s="89" t="s">
        <v>79</v>
      </c>
      <c r="AY141" s="6" t="s">
        <v>117</v>
      </c>
      <c r="BE141" s="156">
        <f>IF($N$141="základní",$J$141,0)</f>
        <v>0</v>
      </c>
      <c r="BF141" s="156">
        <f>IF($N$141="snížená",$J$141,0)</f>
        <v>0</v>
      </c>
      <c r="BG141" s="156">
        <f>IF($N$141="zákl. přenesená",$J$141,0)</f>
        <v>0</v>
      </c>
      <c r="BH141" s="156">
        <f>IF($N$141="sníž. přenesená",$J$141,0)</f>
        <v>0</v>
      </c>
      <c r="BI141" s="156">
        <f>IF($N$141="nulová",$J$141,0)</f>
        <v>0</v>
      </c>
      <c r="BJ141" s="89" t="s">
        <v>21</v>
      </c>
      <c r="BK141" s="156">
        <f>ROUND($I$141*$H$141,2)</f>
        <v>0</v>
      </c>
      <c r="BL141" s="89" t="s">
        <v>124</v>
      </c>
      <c r="BM141" s="89" t="s">
        <v>259</v>
      </c>
    </row>
    <row r="142" spans="2:47" s="6" customFormat="1" ht="16.5" customHeight="1">
      <c r="B142" s="23"/>
      <c r="C142" s="24"/>
      <c r="D142" s="157" t="s">
        <v>126</v>
      </c>
      <c r="E142" s="24"/>
      <c r="F142" s="158" t="s">
        <v>260</v>
      </c>
      <c r="G142" s="24"/>
      <c r="H142" s="24"/>
      <c r="J142" s="24"/>
      <c r="K142" s="24"/>
      <c r="L142" s="43"/>
      <c r="M142" s="56"/>
      <c r="N142" s="24"/>
      <c r="O142" s="24"/>
      <c r="P142" s="24"/>
      <c r="Q142" s="24"/>
      <c r="R142" s="24"/>
      <c r="S142" s="24"/>
      <c r="T142" s="57"/>
      <c r="AT142" s="6" t="s">
        <v>126</v>
      </c>
      <c r="AU142" s="6" t="s">
        <v>79</v>
      </c>
    </row>
    <row r="143" spans="2:65" s="6" customFormat="1" ht="15.75" customHeight="1">
      <c r="B143" s="23"/>
      <c r="C143" s="159" t="s">
        <v>261</v>
      </c>
      <c r="D143" s="159" t="s">
        <v>172</v>
      </c>
      <c r="E143" s="160" t="s">
        <v>262</v>
      </c>
      <c r="F143" s="161" t="s">
        <v>263</v>
      </c>
      <c r="G143" s="162" t="s">
        <v>229</v>
      </c>
      <c r="H143" s="163">
        <v>4</v>
      </c>
      <c r="I143" s="164"/>
      <c r="J143" s="165">
        <f>ROUND($I$143*$H$143,2)</f>
        <v>0</v>
      </c>
      <c r="K143" s="161" t="s">
        <v>123</v>
      </c>
      <c r="L143" s="166"/>
      <c r="M143" s="167"/>
      <c r="N143" s="168" t="s">
        <v>42</v>
      </c>
      <c r="O143" s="24"/>
      <c r="P143" s="154">
        <f>$O$143*$H$143</f>
        <v>0</v>
      </c>
      <c r="Q143" s="154">
        <v>0.006</v>
      </c>
      <c r="R143" s="154">
        <f>$Q$143*$H$143</f>
        <v>0.024</v>
      </c>
      <c r="S143" s="154">
        <v>0</v>
      </c>
      <c r="T143" s="155">
        <f>$S$143*$H$143</f>
        <v>0</v>
      </c>
      <c r="AR143" s="89" t="s">
        <v>155</v>
      </c>
      <c r="AT143" s="89" t="s">
        <v>172</v>
      </c>
      <c r="AU143" s="89" t="s">
        <v>79</v>
      </c>
      <c r="AY143" s="6" t="s">
        <v>117</v>
      </c>
      <c r="BE143" s="156">
        <f>IF($N$143="základní",$J$143,0)</f>
        <v>0</v>
      </c>
      <c r="BF143" s="156">
        <f>IF($N$143="snížená",$J$143,0)</f>
        <v>0</v>
      </c>
      <c r="BG143" s="156">
        <f>IF($N$143="zákl. přenesená",$J$143,0)</f>
        <v>0</v>
      </c>
      <c r="BH143" s="156">
        <f>IF($N$143="sníž. přenesená",$J$143,0)</f>
        <v>0</v>
      </c>
      <c r="BI143" s="156">
        <f>IF($N$143="nulová",$J$143,0)</f>
        <v>0</v>
      </c>
      <c r="BJ143" s="89" t="s">
        <v>21</v>
      </c>
      <c r="BK143" s="156">
        <f>ROUND($I$143*$H$143,2)</f>
        <v>0</v>
      </c>
      <c r="BL143" s="89" t="s">
        <v>124</v>
      </c>
      <c r="BM143" s="89" t="s">
        <v>264</v>
      </c>
    </row>
    <row r="144" spans="2:47" s="6" customFormat="1" ht="38.25" customHeight="1">
      <c r="B144" s="23"/>
      <c r="C144" s="24"/>
      <c r="D144" s="157" t="s">
        <v>126</v>
      </c>
      <c r="E144" s="24"/>
      <c r="F144" s="158" t="s">
        <v>265</v>
      </c>
      <c r="G144" s="24"/>
      <c r="H144" s="24"/>
      <c r="J144" s="24"/>
      <c r="K144" s="24"/>
      <c r="L144" s="43"/>
      <c r="M144" s="56"/>
      <c r="N144" s="24"/>
      <c r="O144" s="24"/>
      <c r="P144" s="24"/>
      <c r="Q144" s="24"/>
      <c r="R144" s="24"/>
      <c r="S144" s="24"/>
      <c r="T144" s="57"/>
      <c r="AT144" s="6" t="s">
        <v>126</v>
      </c>
      <c r="AU144" s="6" t="s">
        <v>79</v>
      </c>
    </row>
    <row r="145" spans="2:65" s="6" customFormat="1" ht="15.75" customHeight="1">
      <c r="B145" s="23"/>
      <c r="C145" s="159" t="s">
        <v>266</v>
      </c>
      <c r="D145" s="159" t="s">
        <v>172</v>
      </c>
      <c r="E145" s="160" t="s">
        <v>267</v>
      </c>
      <c r="F145" s="161" t="s">
        <v>268</v>
      </c>
      <c r="G145" s="162" t="s">
        <v>229</v>
      </c>
      <c r="H145" s="163">
        <v>4</v>
      </c>
      <c r="I145" s="164"/>
      <c r="J145" s="165">
        <f>ROUND($I$145*$H$145,2)</f>
        <v>0</v>
      </c>
      <c r="K145" s="161"/>
      <c r="L145" s="166"/>
      <c r="M145" s="167"/>
      <c r="N145" s="168" t="s">
        <v>42</v>
      </c>
      <c r="O145" s="24"/>
      <c r="P145" s="154">
        <f>$O$145*$H$145</f>
        <v>0</v>
      </c>
      <c r="Q145" s="154">
        <v>0.006</v>
      </c>
      <c r="R145" s="154">
        <f>$Q$145*$H$145</f>
        <v>0.024</v>
      </c>
      <c r="S145" s="154">
        <v>0</v>
      </c>
      <c r="T145" s="155">
        <f>$S$145*$H$145</f>
        <v>0</v>
      </c>
      <c r="AR145" s="89" t="s">
        <v>155</v>
      </c>
      <c r="AT145" s="89" t="s">
        <v>172</v>
      </c>
      <c r="AU145" s="89" t="s">
        <v>79</v>
      </c>
      <c r="AY145" s="6" t="s">
        <v>117</v>
      </c>
      <c r="BE145" s="156">
        <f>IF($N$145="základní",$J$145,0)</f>
        <v>0</v>
      </c>
      <c r="BF145" s="156">
        <f>IF($N$145="snížená",$J$145,0)</f>
        <v>0</v>
      </c>
      <c r="BG145" s="156">
        <f>IF($N$145="zákl. přenesená",$J$145,0)</f>
        <v>0</v>
      </c>
      <c r="BH145" s="156">
        <f>IF($N$145="sníž. přenesená",$J$145,0)</f>
        <v>0</v>
      </c>
      <c r="BI145" s="156">
        <f>IF($N$145="nulová",$J$145,0)</f>
        <v>0</v>
      </c>
      <c r="BJ145" s="89" t="s">
        <v>21</v>
      </c>
      <c r="BK145" s="156">
        <f>ROUND($I$145*$H$145,2)</f>
        <v>0</v>
      </c>
      <c r="BL145" s="89" t="s">
        <v>124</v>
      </c>
      <c r="BM145" s="89" t="s">
        <v>269</v>
      </c>
    </row>
    <row r="146" spans="2:47" s="6" customFormat="1" ht="38.25" customHeight="1">
      <c r="B146" s="23"/>
      <c r="C146" s="24"/>
      <c r="D146" s="157" t="s">
        <v>126</v>
      </c>
      <c r="E146" s="24"/>
      <c r="F146" s="158" t="s">
        <v>265</v>
      </c>
      <c r="G146" s="24"/>
      <c r="H146" s="24"/>
      <c r="J146" s="24"/>
      <c r="K146" s="24"/>
      <c r="L146" s="43"/>
      <c r="M146" s="56"/>
      <c r="N146" s="24"/>
      <c r="O146" s="24"/>
      <c r="P146" s="24"/>
      <c r="Q146" s="24"/>
      <c r="R146" s="24"/>
      <c r="S146" s="24"/>
      <c r="T146" s="57"/>
      <c r="AT146" s="6" t="s">
        <v>126</v>
      </c>
      <c r="AU146" s="6" t="s">
        <v>79</v>
      </c>
    </row>
    <row r="147" spans="2:65" s="6" customFormat="1" ht="15.75" customHeight="1">
      <c r="B147" s="23"/>
      <c r="C147" s="145" t="s">
        <v>270</v>
      </c>
      <c r="D147" s="145" t="s">
        <v>119</v>
      </c>
      <c r="E147" s="146" t="s">
        <v>271</v>
      </c>
      <c r="F147" s="147" t="s">
        <v>272</v>
      </c>
      <c r="G147" s="148" t="s">
        <v>229</v>
      </c>
      <c r="H147" s="149">
        <v>37</v>
      </c>
      <c r="I147" s="150"/>
      <c r="J147" s="151">
        <f>ROUND($I$147*$H$147,2)</f>
        <v>0</v>
      </c>
      <c r="K147" s="147" t="s">
        <v>123</v>
      </c>
      <c r="L147" s="43"/>
      <c r="M147" s="152"/>
      <c r="N147" s="153" t="s">
        <v>42</v>
      </c>
      <c r="O147" s="24"/>
      <c r="P147" s="154">
        <f>$O$147*$H$147</f>
        <v>0</v>
      </c>
      <c r="Q147" s="154">
        <v>0.10941</v>
      </c>
      <c r="R147" s="154">
        <f>$Q$147*$H$147</f>
        <v>4.04817</v>
      </c>
      <c r="S147" s="154">
        <v>0</v>
      </c>
      <c r="T147" s="155">
        <f>$S$147*$H$147</f>
        <v>0</v>
      </c>
      <c r="AR147" s="89" t="s">
        <v>124</v>
      </c>
      <c r="AT147" s="89" t="s">
        <v>119</v>
      </c>
      <c r="AU147" s="89" t="s">
        <v>79</v>
      </c>
      <c r="AY147" s="6" t="s">
        <v>117</v>
      </c>
      <c r="BE147" s="156">
        <f>IF($N$147="základní",$J$147,0)</f>
        <v>0</v>
      </c>
      <c r="BF147" s="156">
        <f>IF($N$147="snížená",$J$147,0)</f>
        <v>0</v>
      </c>
      <c r="BG147" s="156">
        <f>IF($N$147="zákl. přenesená",$J$147,0)</f>
        <v>0</v>
      </c>
      <c r="BH147" s="156">
        <f>IF($N$147="sníž. přenesená",$J$147,0)</f>
        <v>0</v>
      </c>
      <c r="BI147" s="156">
        <f>IF($N$147="nulová",$J$147,0)</f>
        <v>0</v>
      </c>
      <c r="BJ147" s="89" t="s">
        <v>21</v>
      </c>
      <c r="BK147" s="156">
        <f>ROUND($I$147*$H$147,2)</f>
        <v>0</v>
      </c>
      <c r="BL147" s="89" t="s">
        <v>124</v>
      </c>
      <c r="BM147" s="89" t="s">
        <v>273</v>
      </c>
    </row>
    <row r="148" spans="2:47" s="6" customFormat="1" ht="16.5" customHeight="1">
      <c r="B148" s="23"/>
      <c r="C148" s="24"/>
      <c r="D148" s="157" t="s">
        <v>126</v>
      </c>
      <c r="E148" s="24"/>
      <c r="F148" s="158" t="s">
        <v>274</v>
      </c>
      <c r="G148" s="24"/>
      <c r="H148" s="24"/>
      <c r="J148" s="24"/>
      <c r="K148" s="24"/>
      <c r="L148" s="43"/>
      <c r="M148" s="56"/>
      <c r="N148" s="24"/>
      <c r="O148" s="24"/>
      <c r="P148" s="24"/>
      <c r="Q148" s="24"/>
      <c r="R148" s="24"/>
      <c r="S148" s="24"/>
      <c r="T148" s="57"/>
      <c r="AT148" s="6" t="s">
        <v>126</v>
      </c>
      <c r="AU148" s="6" t="s">
        <v>79</v>
      </c>
    </row>
    <row r="149" spans="2:65" s="6" customFormat="1" ht="15.75" customHeight="1">
      <c r="B149" s="23"/>
      <c r="C149" s="159" t="s">
        <v>275</v>
      </c>
      <c r="D149" s="159" t="s">
        <v>172</v>
      </c>
      <c r="E149" s="160" t="s">
        <v>276</v>
      </c>
      <c r="F149" s="161" t="s">
        <v>277</v>
      </c>
      <c r="G149" s="162" t="s">
        <v>229</v>
      </c>
      <c r="H149" s="163">
        <v>37</v>
      </c>
      <c r="I149" s="164"/>
      <c r="J149" s="165">
        <f>ROUND($I$149*$H$149,2)</f>
        <v>0</v>
      </c>
      <c r="K149" s="161" t="s">
        <v>123</v>
      </c>
      <c r="L149" s="166"/>
      <c r="M149" s="167"/>
      <c r="N149" s="168" t="s">
        <v>42</v>
      </c>
      <c r="O149" s="24"/>
      <c r="P149" s="154">
        <f>$O$149*$H$149</f>
        <v>0</v>
      </c>
      <c r="Q149" s="154">
        <v>0.0061</v>
      </c>
      <c r="R149" s="154">
        <f>$Q$149*$H$149</f>
        <v>0.2257</v>
      </c>
      <c r="S149" s="154">
        <v>0</v>
      </c>
      <c r="T149" s="155">
        <f>$S$149*$H$149</f>
        <v>0</v>
      </c>
      <c r="AR149" s="89" t="s">
        <v>155</v>
      </c>
      <c r="AT149" s="89" t="s">
        <v>172</v>
      </c>
      <c r="AU149" s="89" t="s">
        <v>79</v>
      </c>
      <c r="AY149" s="6" t="s">
        <v>117</v>
      </c>
      <c r="BE149" s="156">
        <f>IF($N$149="základní",$J$149,0)</f>
        <v>0</v>
      </c>
      <c r="BF149" s="156">
        <f>IF($N$149="snížená",$J$149,0)</f>
        <v>0</v>
      </c>
      <c r="BG149" s="156">
        <f>IF($N$149="zákl. přenesená",$J$149,0)</f>
        <v>0</v>
      </c>
      <c r="BH149" s="156">
        <f>IF($N$149="sníž. přenesená",$J$149,0)</f>
        <v>0</v>
      </c>
      <c r="BI149" s="156">
        <f>IF($N$149="nulová",$J$149,0)</f>
        <v>0</v>
      </c>
      <c r="BJ149" s="89" t="s">
        <v>21</v>
      </c>
      <c r="BK149" s="156">
        <f>ROUND($I$149*$H$149,2)</f>
        <v>0</v>
      </c>
      <c r="BL149" s="89" t="s">
        <v>124</v>
      </c>
      <c r="BM149" s="89" t="s">
        <v>278</v>
      </c>
    </row>
    <row r="150" spans="2:47" s="6" customFormat="1" ht="16.5" customHeight="1">
      <c r="B150" s="23"/>
      <c r="C150" s="24"/>
      <c r="D150" s="157" t="s">
        <v>126</v>
      </c>
      <c r="E150" s="24"/>
      <c r="F150" s="158" t="s">
        <v>279</v>
      </c>
      <c r="G150" s="24"/>
      <c r="H150" s="24"/>
      <c r="J150" s="24"/>
      <c r="K150" s="24"/>
      <c r="L150" s="43"/>
      <c r="M150" s="56"/>
      <c r="N150" s="24"/>
      <c r="O150" s="24"/>
      <c r="P150" s="24"/>
      <c r="Q150" s="24"/>
      <c r="R150" s="24"/>
      <c r="S150" s="24"/>
      <c r="T150" s="57"/>
      <c r="AT150" s="6" t="s">
        <v>126</v>
      </c>
      <c r="AU150" s="6" t="s">
        <v>79</v>
      </c>
    </row>
    <row r="151" spans="2:65" s="6" customFormat="1" ht="15.75" customHeight="1">
      <c r="B151" s="23"/>
      <c r="C151" s="159" t="s">
        <v>280</v>
      </c>
      <c r="D151" s="159" t="s">
        <v>172</v>
      </c>
      <c r="E151" s="160" t="s">
        <v>281</v>
      </c>
      <c r="F151" s="161" t="s">
        <v>282</v>
      </c>
      <c r="G151" s="162" t="s">
        <v>229</v>
      </c>
      <c r="H151" s="163">
        <v>47</v>
      </c>
      <c r="I151" s="164"/>
      <c r="J151" s="165">
        <f>ROUND($I$151*$H$151,2)</f>
        <v>0</v>
      </c>
      <c r="K151" s="161" t="s">
        <v>123</v>
      </c>
      <c r="L151" s="166"/>
      <c r="M151" s="167"/>
      <c r="N151" s="168" t="s">
        <v>42</v>
      </c>
      <c r="O151" s="24"/>
      <c r="P151" s="154">
        <f>$O$151*$H$151</f>
        <v>0</v>
      </c>
      <c r="Q151" s="154">
        <v>0.0001</v>
      </c>
      <c r="R151" s="154">
        <f>$Q$151*$H$151</f>
        <v>0.0047</v>
      </c>
      <c r="S151" s="154">
        <v>0</v>
      </c>
      <c r="T151" s="155">
        <f>$S$151*$H$151</f>
        <v>0</v>
      </c>
      <c r="AR151" s="89" t="s">
        <v>155</v>
      </c>
      <c r="AT151" s="89" t="s">
        <v>172</v>
      </c>
      <c r="AU151" s="89" t="s">
        <v>79</v>
      </c>
      <c r="AY151" s="6" t="s">
        <v>117</v>
      </c>
      <c r="BE151" s="156">
        <f>IF($N$151="základní",$J$151,0)</f>
        <v>0</v>
      </c>
      <c r="BF151" s="156">
        <f>IF($N$151="snížená",$J$151,0)</f>
        <v>0</v>
      </c>
      <c r="BG151" s="156">
        <f>IF($N$151="zákl. přenesená",$J$151,0)</f>
        <v>0</v>
      </c>
      <c r="BH151" s="156">
        <f>IF($N$151="sníž. přenesená",$J$151,0)</f>
        <v>0</v>
      </c>
      <c r="BI151" s="156">
        <f>IF($N$151="nulová",$J$151,0)</f>
        <v>0</v>
      </c>
      <c r="BJ151" s="89" t="s">
        <v>21</v>
      </c>
      <c r="BK151" s="156">
        <f>ROUND($I$151*$H$151,2)</f>
        <v>0</v>
      </c>
      <c r="BL151" s="89" t="s">
        <v>124</v>
      </c>
      <c r="BM151" s="89" t="s">
        <v>283</v>
      </c>
    </row>
    <row r="152" spans="2:47" s="6" customFormat="1" ht="16.5" customHeight="1">
      <c r="B152" s="23"/>
      <c r="C152" s="24"/>
      <c r="D152" s="157" t="s">
        <v>126</v>
      </c>
      <c r="E152" s="24"/>
      <c r="F152" s="158" t="s">
        <v>284</v>
      </c>
      <c r="G152" s="24"/>
      <c r="H152" s="24"/>
      <c r="J152" s="24"/>
      <c r="K152" s="24"/>
      <c r="L152" s="43"/>
      <c r="M152" s="56"/>
      <c r="N152" s="24"/>
      <c r="O152" s="24"/>
      <c r="P152" s="24"/>
      <c r="Q152" s="24"/>
      <c r="R152" s="24"/>
      <c r="S152" s="24"/>
      <c r="T152" s="57"/>
      <c r="AT152" s="6" t="s">
        <v>126</v>
      </c>
      <c r="AU152" s="6" t="s">
        <v>79</v>
      </c>
    </row>
    <row r="153" spans="2:65" s="6" customFormat="1" ht="15.75" customHeight="1">
      <c r="B153" s="23"/>
      <c r="C153" s="145" t="s">
        <v>285</v>
      </c>
      <c r="D153" s="145" t="s">
        <v>119</v>
      </c>
      <c r="E153" s="146" t="s">
        <v>286</v>
      </c>
      <c r="F153" s="147" t="s">
        <v>287</v>
      </c>
      <c r="G153" s="148" t="s">
        <v>229</v>
      </c>
      <c r="H153" s="149">
        <v>10</v>
      </c>
      <c r="I153" s="150"/>
      <c r="J153" s="151">
        <f>ROUND($I$153*$H$153,2)</f>
        <v>0</v>
      </c>
      <c r="K153" s="147"/>
      <c r="L153" s="43"/>
      <c r="M153" s="152"/>
      <c r="N153" s="153" t="s">
        <v>42</v>
      </c>
      <c r="O153" s="24"/>
      <c r="P153" s="154">
        <f>$O$153*$H$153</f>
        <v>0</v>
      </c>
      <c r="Q153" s="154">
        <v>0.10941</v>
      </c>
      <c r="R153" s="154">
        <f>$Q$153*$H$153</f>
        <v>1.0940999999999999</v>
      </c>
      <c r="S153" s="154">
        <v>0</v>
      </c>
      <c r="T153" s="155">
        <f>$S$153*$H$153</f>
        <v>0</v>
      </c>
      <c r="AR153" s="89" t="s">
        <v>124</v>
      </c>
      <c r="AT153" s="89" t="s">
        <v>119</v>
      </c>
      <c r="AU153" s="89" t="s">
        <v>79</v>
      </c>
      <c r="AY153" s="6" t="s">
        <v>117</v>
      </c>
      <c r="BE153" s="156">
        <f>IF($N$153="základní",$J$153,0)</f>
        <v>0</v>
      </c>
      <c r="BF153" s="156">
        <f>IF($N$153="snížená",$J$153,0)</f>
        <v>0</v>
      </c>
      <c r="BG153" s="156">
        <f>IF($N$153="zákl. přenesená",$J$153,0)</f>
        <v>0</v>
      </c>
      <c r="BH153" s="156">
        <f>IF($N$153="sníž. přenesená",$J$153,0)</f>
        <v>0</v>
      </c>
      <c r="BI153" s="156">
        <f>IF($N$153="nulová",$J$153,0)</f>
        <v>0</v>
      </c>
      <c r="BJ153" s="89" t="s">
        <v>21</v>
      </c>
      <c r="BK153" s="156">
        <f>ROUND($I$153*$H$153,2)</f>
        <v>0</v>
      </c>
      <c r="BL153" s="89" t="s">
        <v>124</v>
      </c>
      <c r="BM153" s="89" t="s">
        <v>288</v>
      </c>
    </row>
    <row r="154" spans="2:47" s="6" customFormat="1" ht="16.5" customHeight="1">
      <c r="B154" s="23"/>
      <c r="C154" s="24"/>
      <c r="D154" s="157" t="s">
        <v>126</v>
      </c>
      <c r="E154" s="24"/>
      <c r="F154" s="158" t="s">
        <v>274</v>
      </c>
      <c r="G154" s="24"/>
      <c r="H154" s="24"/>
      <c r="J154" s="24"/>
      <c r="K154" s="24"/>
      <c r="L154" s="43"/>
      <c r="M154" s="56"/>
      <c r="N154" s="24"/>
      <c r="O154" s="24"/>
      <c r="P154" s="24"/>
      <c r="Q154" s="24"/>
      <c r="R154" s="24"/>
      <c r="S154" s="24"/>
      <c r="T154" s="57"/>
      <c r="AT154" s="6" t="s">
        <v>126</v>
      </c>
      <c r="AU154" s="6" t="s">
        <v>79</v>
      </c>
    </row>
    <row r="155" spans="2:65" s="6" customFormat="1" ht="15.75" customHeight="1">
      <c r="B155" s="23"/>
      <c r="C155" s="159" t="s">
        <v>289</v>
      </c>
      <c r="D155" s="159" t="s">
        <v>172</v>
      </c>
      <c r="E155" s="160" t="s">
        <v>290</v>
      </c>
      <c r="F155" s="161" t="s">
        <v>291</v>
      </c>
      <c r="G155" s="162" t="s">
        <v>229</v>
      </c>
      <c r="H155" s="163">
        <v>10</v>
      </c>
      <c r="I155" s="164"/>
      <c r="J155" s="165">
        <f>ROUND($I$155*$H$155,2)</f>
        <v>0</v>
      </c>
      <c r="K155" s="161"/>
      <c r="L155" s="166"/>
      <c r="M155" s="167"/>
      <c r="N155" s="168" t="s">
        <v>42</v>
      </c>
      <c r="O155" s="24"/>
      <c r="P155" s="154">
        <f>$O$155*$H$155</f>
        <v>0</v>
      </c>
      <c r="Q155" s="154">
        <v>0.0061</v>
      </c>
      <c r="R155" s="154">
        <f>$Q$155*$H$155</f>
        <v>0.061000000000000006</v>
      </c>
      <c r="S155" s="154">
        <v>0</v>
      </c>
      <c r="T155" s="155">
        <f>$S$155*$H$155</f>
        <v>0</v>
      </c>
      <c r="AR155" s="89" t="s">
        <v>155</v>
      </c>
      <c r="AT155" s="89" t="s">
        <v>172</v>
      </c>
      <c r="AU155" s="89" t="s">
        <v>79</v>
      </c>
      <c r="AY155" s="6" t="s">
        <v>117</v>
      </c>
      <c r="BE155" s="156">
        <f>IF($N$155="základní",$J$155,0)</f>
        <v>0</v>
      </c>
      <c r="BF155" s="156">
        <f>IF($N$155="snížená",$J$155,0)</f>
        <v>0</v>
      </c>
      <c r="BG155" s="156">
        <f>IF($N$155="zákl. přenesená",$J$155,0)</f>
        <v>0</v>
      </c>
      <c r="BH155" s="156">
        <f>IF($N$155="sníž. přenesená",$J$155,0)</f>
        <v>0</v>
      </c>
      <c r="BI155" s="156">
        <f>IF($N$155="nulová",$J$155,0)</f>
        <v>0</v>
      </c>
      <c r="BJ155" s="89" t="s">
        <v>21</v>
      </c>
      <c r="BK155" s="156">
        <f>ROUND($I$155*$H$155,2)</f>
        <v>0</v>
      </c>
      <c r="BL155" s="89" t="s">
        <v>124</v>
      </c>
      <c r="BM155" s="89" t="s">
        <v>292</v>
      </c>
    </row>
    <row r="156" spans="2:47" s="6" customFormat="1" ht="16.5" customHeight="1">
      <c r="B156" s="23"/>
      <c r="C156" s="24"/>
      <c r="D156" s="157" t="s">
        <v>126</v>
      </c>
      <c r="E156" s="24"/>
      <c r="F156" s="158" t="s">
        <v>279</v>
      </c>
      <c r="G156" s="24"/>
      <c r="H156" s="24"/>
      <c r="J156" s="24"/>
      <c r="K156" s="24"/>
      <c r="L156" s="43"/>
      <c r="M156" s="56"/>
      <c r="N156" s="24"/>
      <c r="O156" s="24"/>
      <c r="P156" s="24"/>
      <c r="Q156" s="24"/>
      <c r="R156" s="24"/>
      <c r="S156" s="24"/>
      <c r="T156" s="57"/>
      <c r="AT156" s="6" t="s">
        <v>126</v>
      </c>
      <c r="AU156" s="6" t="s">
        <v>79</v>
      </c>
    </row>
    <row r="157" spans="2:65" s="6" customFormat="1" ht="15.75" customHeight="1">
      <c r="B157" s="23"/>
      <c r="C157" s="145" t="s">
        <v>293</v>
      </c>
      <c r="D157" s="145" t="s">
        <v>119</v>
      </c>
      <c r="E157" s="146" t="s">
        <v>294</v>
      </c>
      <c r="F157" s="147" t="s">
        <v>295</v>
      </c>
      <c r="G157" s="148" t="s">
        <v>296</v>
      </c>
      <c r="H157" s="149">
        <v>1455</v>
      </c>
      <c r="I157" s="150"/>
      <c r="J157" s="151">
        <f>ROUND($I$157*$H$157,2)</f>
        <v>0</v>
      </c>
      <c r="K157" s="147" t="s">
        <v>123</v>
      </c>
      <c r="L157" s="43"/>
      <c r="M157" s="152"/>
      <c r="N157" s="153" t="s">
        <v>42</v>
      </c>
      <c r="O157" s="24"/>
      <c r="P157" s="154">
        <f>$O$157*$H$157</f>
        <v>0</v>
      </c>
      <c r="Q157" s="154">
        <v>0.1554</v>
      </c>
      <c r="R157" s="154">
        <f>$Q$157*$H$157</f>
        <v>226.10700000000003</v>
      </c>
      <c r="S157" s="154">
        <v>0</v>
      </c>
      <c r="T157" s="155">
        <f>$S$157*$H$157</f>
        <v>0</v>
      </c>
      <c r="AR157" s="89" t="s">
        <v>124</v>
      </c>
      <c r="AT157" s="89" t="s">
        <v>119</v>
      </c>
      <c r="AU157" s="89" t="s">
        <v>79</v>
      </c>
      <c r="AY157" s="6" t="s">
        <v>117</v>
      </c>
      <c r="BE157" s="156">
        <f>IF($N$157="základní",$J$157,0)</f>
        <v>0</v>
      </c>
      <c r="BF157" s="156">
        <f>IF($N$157="snížená",$J$157,0)</f>
        <v>0</v>
      </c>
      <c r="BG157" s="156">
        <f>IF($N$157="zákl. přenesená",$J$157,0)</f>
        <v>0</v>
      </c>
      <c r="BH157" s="156">
        <f>IF($N$157="sníž. přenesená",$J$157,0)</f>
        <v>0</v>
      </c>
      <c r="BI157" s="156">
        <f>IF($N$157="nulová",$J$157,0)</f>
        <v>0</v>
      </c>
      <c r="BJ157" s="89" t="s">
        <v>21</v>
      </c>
      <c r="BK157" s="156">
        <f>ROUND($I$157*$H$157,2)</f>
        <v>0</v>
      </c>
      <c r="BL157" s="89" t="s">
        <v>124</v>
      </c>
      <c r="BM157" s="89" t="s">
        <v>297</v>
      </c>
    </row>
    <row r="158" spans="2:47" s="6" customFormat="1" ht="27" customHeight="1">
      <c r="B158" s="23"/>
      <c r="C158" s="24"/>
      <c r="D158" s="157" t="s">
        <v>126</v>
      </c>
      <c r="E158" s="24"/>
      <c r="F158" s="158" t="s">
        <v>298</v>
      </c>
      <c r="G158" s="24"/>
      <c r="H158" s="24"/>
      <c r="J158" s="24"/>
      <c r="K158" s="24"/>
      <c r="L158" s="43"/>
      <c r="M158" s="56"/>
      <c r="N158" s="24"/>
      <c r="O158" s="24"/>
      <c r="P158" s="24"/>
      <c r="Q158" s="24"/>
      <c r="R158" s="24"/>
      <c r="S158" s="24"/>
      <c r="T158" s="57"/>
      <c r="AT158" s="6" t="s">
        <v>126</v>
      </c>
      <c r="AU158" s="6" t="s">
        <v>79</v>
      </c>
    </row>
    <row r="159" spans="2:65" s="6" customFormat="1" ht="15.75" customHeight="1">
      <c r="B159" s="23"/>
      <c r="C159" s="159" t="s">
        <v>299</v>
      </c>
      <c r="D159" s="159" t="s">
        <v>172</v>
      </c>
      <c r="E159" s="160" t="s">
        <v>300</v>
      </c>
      <c r="F159" s="161" t="s">
        <v>301</v>
      </c>
      <c r="G159" s="162" t="s">
        <v>229</v>
      </c>
      <c r="H159" s="163">
        <v>954</v>
      </c>
      <c r="I159" s="164"/>
      <c r="J159" s="165">
        <f>ROUND($I$159*$H$159,2)</f>
        <v>0</v>
      </c>
      <c r="K159" s="161"/>
      <c r="L159" s="166"/>
      <c r="M159" s="167"/>
      <c r="N159" s="168" t="s">
        <v>42</v>
      </c>
      <c r="O159" s="24"/>
      <c r="P159" s="154">
        <f>$O$159*$H$159</f>
        <v>0</v>
      </c>
      <c r="Q159" s="154">
        <v>0.0821</v>
      </c>
      <c r="R159" s="154">
        <f>$Q$159*$H$159</f>
        <v>78.3234</v>
      </c>
      <c r="S159" s="154">
        <v>0</v>
      </c>
      <c r="T159" s="155">
        <f>$S$159*$H$159</f>
        <v>0</v>
      </c>
      <c r="AR159" s="89" t="s">
        <v>155</v>
      </c>
      <c r="AT159" s="89" t="s">
        <v>172</v>
      </c>
      <c r="AU159" s="89" t="s">
        <v>79</v>
      </c>
      <c r="AY159" s="6" t="s">
        <v>117</v>
      </c>
      <c r="BE159" s="156">
        <f>IF($N$159="základní",$J$159,0)</f>
        <v>0</v>
      </c>
      <c r="BF159" s="156">
        <f>IF($N$159="snížená",$J$159,0)</f>
        <v>0</v>
      </c>
      <c r="BG159" s="156">
        <f>IF($N$159="zákl. přenesená",$J$159,0)</f>
        <v>0</v>
      </c>
      <c r="BH159" s="156">
        <f>IF($N$159="sníž. přenesená",$J$159,0)</f>
        <v>0</v>
      </c>
      <c r="BI159" s="156">
        <f>IF($N$159="nulová",$J$159,0)</f>
        <v>0</v>
      </c>
      <c r="BJ159" s="89" t="s">
        <v>21</v>
      </c>
      <c r="BK159" s="156">
        <f>ROUND($I$159*$H$159,2)</f>
        <v>0</v>
      </c>
      <c r="BL159" s="89" t="s">
        <v>124</v>
      </c>
      <c r="BM159" s="89" t="s">
        <v>302</v>
      </c>
    </row>
    <row r="160" spans="2:47" s="6" customFormat="1" ht="16.5" customHeight="1">
      <c r="B160" s="23"/>
      <c r="C160" s="24"/>
      <c r="D160" s="157" t="s">
        <v>126</v>
      </c>
      <c r="E160" s="24"/>
      <c r="F160" s="158" t="s">
        <v>301</v>
      </c>
      <c r="G160" s="24"/>
      <c r="H160" s="24"/>
      <c r="J160" s="24"/>
      <c r="K160" s="24"/>
      <c r="L160" s="43"/>
      <c r="M160" s="56"/>
      <c r="N160" s="24"/>
      <c r="O160" s="24"/>
      <c r="P160" s="24"/>
      <c r="Q160" s="24"/>
      <c r="R160" s="24"/>
      <c r="S160" s="24"/>
      <c r="T160" s="57"/>
      <c r="AT160" s="6" t="s">
        <v>126</v>
      </c>
      <c r="AU160" s="6" t="s">
        <v>79</v>
      </c>
    </row>
    <row r="161" spans="2:65" s="6" customFormat="1" ht="15.75" customHeight="1">
      <c r="B161" s="23"/>
      <c r="C161" s="159" t="s">
        <v>303</v>
      </c>
      <c r="D161" s="159" t="s">
        <v>172</v>
      </c>
      <c r="E161" s="160" t="s">
        <v>304</v>
      </c>
      <c r="F161" s="161" t="s">
        <v>305</v>
      </c>
      <c r="G161" s="162" t="s">
        <v>229</v>
      </c>
      <c r="H161" s="163">
        <v>531</v>
      </c>
      <c r="I161" s="164"/>
      <c r="J161" s="165">
        <f>ROUND($I$161*$H$161,2)</f>
        <v>0</v>
      </c>
      <c r="K161" s="161"/>
      <c r="L161" s="166"/>
      <c r="M161" s="167"/>
      <c r="N161" s="168" t="s">
        <v>42</v>
      </c>
      <c r="O161" s="24"/>
      <c r="P161" s="154">
        <f>$O$161*$H$161</f>
        <v>0</v>
      </c>
      <c r="Q161" s="154">
        <v>0.0821</v>
      </c>
      <c r="R161" s="154">
        <f>$Q$161*$H$161</f>
        <v>43.5951</v>
      </c>
      <c r="S161" s="154">
        <v>0</v>
      </c>
      <c r="T161" s="155">
        <f>$S$161*$H$161</f>
        <v>0</v>
      </c>
      <c r="AR161" s="89" t="s">
        <v>155</v>
      </c>
      <c r="AT161" s="89" t="s">
        <v>172</v>
      </c>
      <c r="AU161" s="89" t="s">
        <v>79</v>
      </c>
      <c r="AY161" s="6" t="s">
        <v>117</v>
      </c>
      <c r="BE161" s="156">
        <f>IF($N$161="základní",$J$161,0)</f>
        <v>0</v>
      </c>
      <c r="BF161" s="156">
        <f>IF($N$161="snížená",$J$161,0)</f>
        <v>0</v>
      </c>
      <c r="BG161" s="156">
        <f>IF($N$161="zákl. přenesená",$J$161,0)</f>
        <v>0</v>
      </c>
      <c r="BH161" s="156">
        <f>IF($N$161="sníž. přenesená",$J$161,0)</f>
        <v>0</v>
      </c>
      <c r="BI161" s="156">
        <f>IF($N$161="nulová",$J$161,0)</f>
        <v>0</v>
      </c>
      <c r="BJ161" s="89" t="s">
        <v>21</v>
      </c>
      <c r="BK161" s="156">
        <f>ROUND($I$161*$H$161,2)</f>
        <v>0</v>
      </c>
      <c r="BL161" s="89" t="s">
        <v>124</v>
      </c>
      <c r="BM161" s="89" t="s">
        <v>306</v>
      </c>
    </row>
    <row r="162" spans="2:47" s="6" customFormat="1" ht="16.5" customHeight="1">
      <c r="B162" s="23"/>
      <c r="C162" s="24"/>
      <c r="D162" s="157" t="s">
        <v>126</v>
      </c>
      <c r="E162" s="24"/>
      <c r="F162" s="158" t="s">
        <v>305</v>
      </c>
      <c r="G162" s="24"/>
      <c r="H162" s="24"/>
      <c r="J162" s="24"/>
      <c r="K162" s="24"/>
      <c r="L162" s="43"/>
      <c r="M162" s="56"/>
      <c r="N162" s="24"/>
      <c r="O162" s="24"/>
      <c r="P162" s="24"/>
      <c r="Q162" s="24"/>
      <c r="R162" s="24"/>
      <c r="S162" s="24"/>
      <c r="T162" s="57"/>
      <c r="AT162" s="6" t="s">
        <v>126</v>
      </c>
      <c r="AU162" s="6" t="s">
        <v>79</v>
      </c>
    </row>
    <row r="163" spans="2:65" s="6" customFormat="1" ht="15.75" customHeight="1">
      <c r="B163" s="23"/>
      <c r="C163" s="145" t="s">
        <v>307</v>
      </c>
      <c r="D163" s="145" t="s">
        <v>119</v>
      </c>
      <c r="E163" s="146" t="s">
        <v>308</v>
      </c>
      <c r="F163" s="147" t="s">
        <v>309</v>
      </c>
      <c r="G163" s="148" t="s">
        <v>296</v>
      </c>
      <c r="H163" s="149">
        <v>65</v>
      </c>
      <c r="I163" s="150"/>
      <c r="J163" s="151">
        <f>ROUND($I$163*$H$163,2)</f>
        <v>0</v>
      </c>
      <c r="K163" s="147" t="s">
        <v>123</v>
      </c>
      <c r="L163" s="43"/>
      <c r="M163" s="152"/>
      <c r="N163" s="153" t="s">
        <v>42</v>
      </c>
      <c r="O163" s="24"/>
      <c r="P163" s="154">
        <f>$O$163*$H$163</f>
        <v>0</v>
      </c>
      <c r="Q163" s="154">
        <v>0</v>
      </c>
      <c r="R163" s="154">
        <f>$Q$163*$H$163</f>
        <v>0</v>
      </c>
      <c r="S163" s="154">
        <v>0</v>
      </c>
      <c r="T163" s="155">
        <f>$S$163*$H$163</f>
        <v>0</v>
      </c>
      <c r="AR163" s="89" t="s">
        <v>124</v>
      </c>
      <c r="AT163" s="89" t="s">
        <v>119</v>
      </c>
      <c r="AU163" s="89" t="s">
        <v>79</v>
      </c>
      <c r="AY163" s="6" t="s">
        <v>117</v>
      </c>
      <c r="BE163" s="156">
        <f>IF($N$163="základní",$J$163,0)</f>
        <v>0</v>
      </c>
      <c r="BF163" s="156">
        <f>IF($N$163="snížená",$J$163,0)</f>
        <v>0</v>
      </c>
      <c r="BG163" s="156">
        <f>IF($N$163="zákl. přenesená",$J$163,0)</f>
        <v>0</v>
      </c>
      <c r="BH163" s="156">
        <f>IF($N$163="sníž. přenesená",$J$163,0)</f>
        <v>0</v>
      </c>
      <c r="BI163" s="156">
        <f>IF($N$163="nulová",$J$163,0)</f>
        <v>0</v>
      </c>
      <c r="BJ163" s="89" t="s">
        <v>21</v>
      </c>
      <c r="BK163" s="156">
        <f>ROUND($I$163*$H$163,2)</f>
        <v>0</v>
      </c>
      <c r="BL163" s="89" t="s">
        <v>124</v>
      </c>
      <c r="BM163" s="89" t="s">
        <v>310</v>
      </c>
    </row>
    <row r="164" spans="2:47" s="6" customFormat="1" ht="16.5" customHeight="1">
      <c r="B164" s="23"/>
      <c r="C164" s="24"/>
      <c r="D164" s="157" t="s">
        <v>126</v>
      </c>
      <c r="E164" s="24"/>
      <c r="F164" s="158" t="s">
        <v>311</v>
      </c>
      <c r="G164" s="24"/>
      <c r="H164" s="24"/>
      <c r="J164" s="24"/>
      <c r="K164" s="24"/>
      <c r="L164" s="43"/>
      <c r="M164" s="56"/>
      <c r="N164" s="24"/>
      <c r="O164" s="24"/>
      <c r="P164" s="24"/>
      <c r="Q164" s="24"/>
      <c r="R164" s="24"/>
      <c r="S164" s="24"/>
      <c r="T164" s="57"/>
      <c r="AT164" s="6" t="s">
        <v>126</v>
      </c>
      <c r="AU164" s="6" t="s">
        <v>79</v>
      </c>
    </row>
    <row r="165" spans="2:65" s="6" customFormat="1" ht="15.75" customHeight="1">
      <c r="B165" s="23"/>
      <c r="C165" s="145" t="s">
        <v>312</v>
      </c>
      <c r="D165" s="145" t="s">
        <v>119</v>
      </c>
      <c r="E165" s="146" t="s">
        <v>313</v>
      </c>
      <c r="F165" s="147" t="s">
        <v>314</v>
      </c>
      <c r="G165" s="148" t="s">
        <v>296</v>
      </c>
      <c r="H165" s="149">
        <v>65</v>
      </c>
      <c r="I165" s="150"/>
      <c r="J165" s="151">
        <f>ROUND($I$165*$H$165,2)</f>
        <v>0</v>
      </c>
      <c r="K165" s="147" t="s">
        <v>123</v>
      </c>
      <c r="L165" s="43"/>
      <c r="M165" s="152"/>
      <c r="N165" s="153" t="s">
        <v>42</v>
      </c>
      <c r="O165" s="24"/>
      <c r="P165" s="154">
        <f>$O$165*$H$165</f>
        <v>0</v>
      </c>
      <c r="Q165" s="154">
        <v>0</v>
      </c>
      <c r="R165" s="154">
        <f>$Q$165*$H$165</f>
        <v>0</v>
      </c>
      <c r="S165" s="154">
        <v>0</v>
      </c>
      <c r="T165" s="155">
        <f>$S$165*$H$165</f>
        <v>0</v>
      </c>
      <c r="AR165" s="89" t="s">
        <v>124</v>
      </c>
      <c r="AT165" s="89" t="s">
        <v>119</v>
      </c>
      <c r="AU165" s="89" t="s">
        <v>79</v>
      </c>
      <c r="AY165" s="6" t="s">
        <v>117</v>
      </c>
      <c r="BE165" s="156">
        <f>IF($N$165="základní",$J$165,0)</f>
        <v>0</v>
      </c>
      <c r="BF165" s="156">
        <f>IF($N$165="snížená",$J$165,0)</f>
        <v>0</v>
      </c>
      <c r="BG165" s="156">
        <f>IF($N$165="zákl. přenesená",$J$165,0)</f>
        <v>0</v>
      </c>
      <c r="BH165" s="156">
        <f>IF($N$165="sníž. přenesená",$J$165,0)</f>
        <v>0</v>
      </c>
      <c r="BI165" s="156">
        <f>IF($N$165="nulová",$J$165,0)</f>
        <v>0</v>
      </c>
      <c r="BJ165" s="89" t="s">
        <v>21</v>
      </c>
      <c r="BK165" s="156">
        <f>ROUND($I$165*$H$165,2)</f>
        <v>0</v>
      </c>
      <c r="BL165" s="89" t="s">
        <v>124</v>
      </c>
      <c r="BM165" s="89" t="s">
        <v>315</v>
      </c>
    </row>
    <row r="166" spans="2:47" s="6" customFormat="1" ht="16.5" customHeight="1">
      <c r="B166" s="23"/>
      <c r="C166" s="24"/>
      <c r="D166" s="157" t="s">
        <v>126</v>
      </c>
      <c r="E166" s="24"/>
      <c r="F166" s="158" t="s">
        <v>316</v>
      </c>
      <c r="G166" s="24"/>
      <c r="H166" s="24"/>
      <c r="J166" s="24"/>
      <c r="K166" s="24"/>
      <c r="L166" s="43"/>
      <c r="M166" s="56"/>
      <c r="N166" s="24"/>
      <c r="O166" s="24"/>
      <c r="P166" s="24"/>
      <c r="Q166" s="24"/>
      <c r="R166" s="24"/>
      <c r="S166" s="24"/>
      <c r="T166" s="57"/>
      <c r="AT166" s="6" t="s">
        <v>126</v>
      </c>
      <c r="AU166" s="6" t="s">
        <v>79</v>
      </c>
    </row>
    <row r="167" spans="2:65" s="6" customFormat="1" ht="15.75" customHeight="1">
      <c r="B167" s="23"/>
      <c r="C167" s="145" t="s">
        <v>317</v>
      </c>
      <c r="D167" s="145" t="s">
        <v>119</v>
      </c>
      <c r="E167" s="146" t="s">
        <v>318</v>
      </c>
      <c r="F167" s="147" t="s">
        <v>319</v>
      </c>
      <c r="G167" s="148" t="s">
        <v>229</v>
      </c>
      <c r="H167" s="149">
        <v>3</v>
      </c>
      <c r="I167" s="150"/>
      <c r="J167" s="151">
        <f>ROUND($I$167*$H$167,2)</f>
        <v>0</v>
      </c>
      <c r="K167" s="147" t="s">
        <v>123</v>
      </c>
      <c r="L167" s="43"/>
      <c r="M167" s="152"/>
      <c r="N167" s="153" t="s">
        <v>42</v>
      </c>
      <c r="O167" s="24"/>
      <c r="P167" s="154">
        <f>$O$167*$H$167</f>
        <v>0</v>
      </c>
      <c r="Q167" s="154">
        <v>0</v>
      </c>
      <c r="R167" s="154">
        <f>$Q$167*$H$167</f>
        <v>0</v>
      </c>
      <c r="S167" s="154">
        <v>0.004</v>
      </c>
      <c r="T167" s="155">
        <f>$S$167*$H$167</f>
        <v>0.012</v>
      </c>
      <c r="AR167" s="89" t="s">
        <v>124</v>
      </c>
      <c r="AT167" s="89" t="s">
        <v>119</v>
      </c>
      <c r="AU167" s="89" t="s">
        <v>79</v>
      </c>
      <c r="AY167" s="6" t="s">
        <v>117</v>
      </c>
      <c r="BE167" s="156">
        <f>IF($N$167="základní",$J$167,0)</f>
        <v>0</v>
      </c>
      <c r="BF167" s="156">
        <f>IF($N$167="snížená",$J$167,0)</f>
        <v>0</v>
      </c>
      <c r="BG167" s="156">
        <f>IF($N$167="zákl. přenesená",$J$167,0)</f>
        <v>0</v>
      </c>
      <c r="BH167" s="156">
        <f>IF($N$167="sníž. přenesená",$J$167,0)</f>
        <v>0</v>
      </c>
      <c r="BI167" s="156">
        <f>IF($N$167="nulová",$J$167,0)</f>
        <v>0</v>
      </c>
      <c r="BJ167" s="89" t="s">
        <v>21</v>
      </c>
      <c r="BK167" s="156">
        <f>ROUND($I$167*$H$167,2)</f>
        <v>0</v>
      </c>
      <c r="BL167" s="89" t="s">
        <v>124</v>
      </c>
      <c r="BM167" s="89" t="s">
        <v>320</v>
      </c>
    </row>
    <row r="168" spans="2:47" s="6" customFormat="1" ht="27" customHeight="1">
      <c r="B168" s="23"/>
      <c r="C168" s="24"/>
      <c r="D168" s="157" t="s">
        <v>126</v>
      </c>
      <c r="E168" s="24"/>
      <c r="F168" s="158" t="s">
        <v>321</v>
      </c>
      <c r="G168" s="24"/>
      <c r="H168" s="24"/>
      <c r="J168" s="24"/>
      <c r="K168" s="24"/>
      <c r="L168" s="43"/>
      <c r="M168" s="56"/>
      <c r="N168" s="24"/>
      <c r="O168" s="24"/>
      <c r="P168" s="24"/>
      <c r="Q168" s="24"/>
      <c r="R168" s="24"/>
      <c r="S168" s="24"/>
      <c r="T168" s="57"/>
      <c r="AT168" s="6" t="s">
        <v>126</v>
      </c>
      <c r="AU168" s="6" t="s">
        <v>79</v>
      </c>
    </row>
    <row r="169" spans="2:63" s="132" customFormat="1" ht="30.75" customHeight="1">
      <c r="B169" s="133"/>
      <c r="C169" s="134"/>
      <c r="D169" s="134" t="s">
        <v>70</v>
      </c>
      <c r="E169" s="143" t="s">
        <v>322</v>
      </c>
      <c r="F169" s="143" t="s">
        <v>323</v>
      </c>
      <c r="G169" s="134"/>
      <c r="H169" s="134"/>
      <c r="J169" s="144">
        <f>$BK$169</f>
        <v>0</v>
      </c>
      <c r="K169" s="134"/>
      <c r="L169" s="137"/>
      <c r="M169" s="138"/>
      <c r="N169" s="134"/>
      <c r="O169" s="134"/>
      <c r="P169" s="139">
        <f>SUM($P$170:$P$171)</f>
        <v>0</v>
      </c>
      <c r="Q169" s="134"/>
      <c r="R169" s="139">
        <f>SUM($R$170:$R$171)</f>
        <v>0</v>
      </c>
      <c r="S169" s="134"/>
      <c r="T169" s="140">
        <f>SUM($T$170:$T$171)</f>
        <v>0</v>
      </c>
      <c r="AR169" s="141" t="s">
        <v>21</v>
      </c>
      <c r="AT169" s="141" t="s">
        <v>70</v>
      </c>
      <c r="AU169" s="141" t="s">
        <v>21</v>
      </c>
      <c r="AY169" s="141" t="s">
        <v>117</v>
      </c>
      <c r="BK169" s="142">
        <f>SUM($BK$170:$BK$171)</f>
        <v>0</v>
      </c>
    </row>
    <row r="170" spans="2:65" s="6" customFormat="1" ht="15.75" customHeight="1">
      <c r="B170" s="23"/>
      <c r="C170" s="145" t="s">
        <v>324</v>
      </c>
      <c r="D170" s="145" t="s">
        <v>119</v>
      </c>
      <c r="E170" s="146" t="s">
        <v>325</v>
      </c>
      <c r="F170" s="147" t="s">
        <v>326</v>
      </c>
      <c r="G170" s="148" t="s">
        <v>158</v>
      </c>
      <c r="H170" s="149">
        <v>2072.671</v>
      </c>
      <c r="I170" s="150"/>
      <c r="J170" s="151">
        <f>ROUND($I$170*$H$170,2)</f>
        <v>0</v>
      </c>
      <c r="K170" s="147" t="s">
        <v>123</v>
      </c>
      <c r="L170" s="43"/>
      <c r="M170" s="152"/>
      <c r="N170" s="153" t="s">
        <v>42</v>
      </c>
      <c r="O170" s="24"/>
      <c r="P170" s="154">
        <f>$O$170*$H$170</f>
        <v>0</v>
      </c>
      <c r="Q170" s="154">
        <v>0</v>
      </c>
      <c r="R170" s="154">
        <f>$Q$170*$H$170</f>
        <v>0</v>
      </c>
      <c r="S170" s="154">
        <v>0</v>
      </c>
      <c r="T170" s="155">
        <f>$S$170*$H$170</f>
        <v>0</v>
      </c>
      <c r="AR170" s="89" t="s">
        <v>124</v>
      </c>
      <c r="AT170" s="89" t="s">
        <v>119</v>
      </c>
      <c r="AU170" s="89" t="s">
        <v>79</v>
      </c>
      <c r="AY170" s="6" t="s">
        <v>117</v>
      </c>
      <c r="BE170" s="156">
        <f>IF($N$170="základní",$J$170,0)</f>
        <v>0</v>
      </c>
      <c r="BF170" s="156">
        <f>IF($N$170="snížená",$J$170,0)</f>
        <v>0</v>
      </c>
      <c r="BG170" s="156">
        <f>IF($N$170="zákl. přenesená",$J$170,0)</f>
        <v>0</v>
      </c>
      <c r="BH170" s="156">
        <f>IF($N$170="sníž. přenesená",$J$170,0)</f>
        <v>0</v>
      </c>
      <c r="BI170" s="156">
        <f>IF($N$170="nulová",$J$170,0)</f>
        <v>0</v>
      </c>
      <c r="BJ170" s="89" t="s">
        <v>21</v>
      </c>
      <c r="BK170" s="156">
        <f>ROUND($I$170*$H$170,2)</f>
        <v>0</v>
      </c>
      <c r="BL170" s="89" t="s">
        <v>124</v>
      </c>
      <c r="BM170" s="89" t="s">
        <v>327</v>
      </c>
    </row>
    <row r="171" spans="2:47" s="6" customFormat="1" ht="27" customHeight="1">
      <c r="B171" s="23"/>
      <c r="C171" s="24"/>
      <c r="D171" s="157" t="s">
        <v>126</v>
      </c>
      <c r="E171" s="24"/>
      <c r="F171" s="158" t="s">
        <v>328</v>
      </c>
      <c r="G171" s="24"/>
      <c r="H171" s="24"/>
      <c r="J171" s="24"/>
      <c r="K171" s="24"/>
      <c r="L171" s="43"/>
      <c r="M171" s="178"/>
      <c r="N171" s="179"/>
      <c r="O171" s="179"/>
      <c r="P171" s="179"/>
      <c r="Q171" s="179"/>
      <c r="R171" s="179"/>
      <c r="S171" s="179"/>
      <c r="T171" s="180"/>
      <c r="AT171" s="6" t="s">
        <v>126</v>
      </c>
      <c r="AU171" s="6" t="s">
        <v>79</v>
      </c>
    </row>
    <row r="172" spans="2:12" s="6" customFormat="1" ht="7.5" customHeight="1">
      <c r="B172" s="38"/>
      <c r="C172" s="39"/>
      <c r="D172" s="39"/>
      <c r="E172" s="39"/>
      <c r="F172" s="39"/>
      <c r="G172" s="39"/>
      <c r="H172" s="39"/>
      <c r="I172" s="101"/>
      <c r="J172" s="39"/>
      <c r="K172" s="39"/>
      <c r="L172" s="43"/>
    </row>
    <row r="173" s="2" customFormat="1" ht="14.25" customHeight="1"/>
  </sheetData>
  <sheetProtection password="CC35" sheet="1" objects="1" scenarios="1" formatColumns="0" formatRows="0" sort="0" autoFilter="0"/>
  <autoFilter ref="C80:K80"/>
  <mergeCells count="9">
    <mergeCell ref="E73:H73"/>
    <mergeCell ref="G1:H1"/>
    <mergeCell ref="L2:V2"/>
    <mergeCell ref="E7:H7"/>
    <mergeCell ref="E9:H9"/>
    <mergeCell ref="E24:H24"/>
    <mergeCell ref="E45:H45"/>
    <mergeCell ref="E47:H47"/>
    <mergeCell ref="E71:H71"/>
  </mergeCells>
  <hyperlinks>
    <hyperlink ref="F1:G1" location="C2" tooltip="Krycí list soupisu" display="1) Krycí list soupisu"/>
    <hyperlink ref="G1:H1" location="C54" tooltip="Rekapitulace" display="2) Rekapitulace"/>
    <hyperlink ref="J1" location="C80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30"/>
  <sheetViews>
    <sheetView showGridLines="0" zoomScalePageLayoutView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184"/>
      <c r="C1" s="184"/>
      <c r="D1" s="183" t="s">
        <v>1</v>
      </c>
      <c r="E1" s="184"/>
      <c r="F1" s="185" t="s">
        <v>379</v>
      </c>
      <c r="G1" s="302" t="s">
        <v>380</v>
      </c>
      <c r="H1" s="302"/>
      <c r="I1" s="184"/>
      <c r="J1" s="185" t="s">
        <v>381</v>
      </c>
      <c r="K1" s="183" t="s">
        <v>86</v>
      </c>
      <c r="L1" s="185" t="s">
        <v>382</v>
      </c>
      <c r="M1" s="185"/>
      <c r="N1" s="185"/>
      <c r="O1" s="185"/>
      <c r="P1" s="185"/>
      <c r="Q1" s="185"/>
      <c r="R1" s="185"/>
      <c r="S1" s="185"/>
      <c r="T1" s="185"/>
      <c r="U1" s="181"/>
      <c r="V1" s="181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188"/>
      <c r="M2" s="283"/>
      <c r="N2" s="283"/>
      <c r="O2" s="283"/>
      <c r="P2" s="283"/>
      <c r="Q2" s="283"/>
      <c r="R2" s="283"/>
      <c r="S2" s="283"/>
      <c r="T2" s="283"/>
      <c r="U2" s="283"/>
      <c r="V2" s="283"/>
      <c r="AT2" s="2" t="s">
        <v>82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7"/>
      <c r="J3" s="8"/>
      <c r="K3" s="9"/>
      <c r="AT3" s="2" t="s">
        <v>79</v>
      </c>
    </row>
    <row r="4" spans="2:46" s="2" customFormat="1" ht="37.5" customHeight="1">
      <c r="B4" s="10"/>
      <c r="C4" s="11"/>
      <c r="D4" s="12" t="s">
        <v>87</v>
      </c>
      <c r="E4" s="11"/>
      <c r="F4" s="11"/>
      <c r="G4" s="11"/>
      <c r="H4" s="11"/>
      <c r="J4" s="11"/>
      <c r="K4" s="13"/>
      <c r="M4" s="14" t="s">
        <v>10</v>
      </c>
      <c r="AT4" s="2" t="s">
        <v>4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</row>
    <row r="6" spans="2:11" s="2" customFormat="1" ht="15.75" customHeight="1">
      <c r="B6" s="10"/>
      <c r="C6" s="11"/>
      <c r="D6" s="19" t="s">
        <v>16</v>
      </c>
      <c r="E6" s="11"/>
      <c r="F6" s="11"/>
      <c r="G6" s="11"/>
      <c r="H6" s="11"/>
      <c r="J6" s="11"/>
      <c r="K6" s="13"/>
    </row>
    <row r="7" spans="2:11" s="2" customFormat="1" ht="15.75" customHeight="1">
      <c r="B7" s="10"/>
      <c r="C7" s="11"/>
      <c r="D7" s="11"/>
      <c r="E7" s="303" t="str">
        <f>'Rekapitulace stavby'!$K$6</f>
        <v>Revializace Louka komunikace</v>
      </c>
      <c r="F7" s="287"/>
      <c r="G7" s="287"/>
      <c r="H7" s="287"/>
      <c r="J7" s="11"/>
      <c r="K7" s="13"/>
    </row>
    <row r="8" spans="2:11" s="6" customFormat="1" ht="15.75" customHeight="1">
      <c r="B8" s="23"/>
      <c r="C8" s="24"/>
      <c r="D8" s="19" t="s">
        <v>88</v>
      </c>
      <c r="E8" s="24"/>
      <c r="F8" s="24"/>
      <c r="G8" s="24"/>
      <c r="H8" s="24"/>
      <c r="J8" s="24"/>
      <c r="K8" s="27"/>
    </row>
    <row r="9" spans="2:11" s="6" customFormat="1" ht="37.5" customHeight="1">
      <c r="B9" s="23"/>
      <c r="C9" s="24"/>
      <c r="D9" s="24"/>
      <c r="E9" s="210" t="s">
        <v>329</v>
      </c>
      <c r="F9" s="278"/>
      <c r="G9" s="278"/>
      <c r="H9" s="278"/>
      <c r="J9" s="24"/>
      <c r="K9" s="27"/>
    </row>
    <row r="10" spans="2:11" s="6" customFormat="1" ht="14.25" customHeight="1">
      <c r="B10" s="23"/>
      <c r="C10" s="24"/>
      <c r="D10" s="24"/>
      <c r="E10" s="24"/>
      <c r="F10" s="24"/>
      <c r="G10" s="24"/>
      <c r="H10" s="24"/>
      <c r="J10" s="24"/>
      <c r="K10" s="27"/>
    </row>
    <row r="11" spans="2:11" s="6" customFormat="1" ht="15" customHeight="1">
      <c r="B11" s="23"/>
      <c r="C11" s="24"/>
      <c r="D11" s="19" t="s">
        <v>19</v>
      </c>
      <c r="E11" s="24"/>
      <c r="F11" s="17"/>
      <c r="G11" s="24"/>
      <c r="H11" s="24"/>
      <c r="I11" s="88" t="s">
        <v>20</v>
      </c>
      <c r="J11" s="17"/>
      <c r="K11" s="27"/>
    </row>
    <row r="12" spans="2:11" s="6" customFormat="1" ht="15" customHeight="1">
      <c r="B12" s="23"/>
      <c r="C12" s="24"/>
      <c r="D12" s="19" t="s">
        <v>22</v>
      </c>
      <c r="E12" s="24"/>
      <c r="F12" s="17" t="s">
        <v>23</v>
      </c>
      <c r="G12" s="24"/>
      <c r="H12" s="24"/>
      <c r="I12" s="88" t="s">
        <v>24</v>
      </c>
      <c r="J12" s="52" t="str">
        <f>'Rekapitulace stavby'!$AN$8</f>
        <v>19.10.2015</v>
      </c>
      <c r="K12" s="27"/>
    </row>
    <row r="13" spans="2:11" s="6" customFormat="1" ht="12" customHeight="1">
      <c r="B13" s="23"/>
      <c r="C13" s="24"/>
      <c r="D13" s="24"/>
      <c r="E13" s="24"/>
      <c r="F13" s="24"/>
      <c r="G13" s="24"/>
      <c r="H13" s="24"/>
      <c r="J13" s="24"/>
      <c r="K13" s="27"/>
    </row>
    <row r="14" spans="2:11" s="6" customFormat="1" ht="15" customHeight="1">
      <c r="B14" s="23"/>
      <c r="C14" s="24"/>
      <c r="D14" s="19" t="s">
        <v>28</v>
      </c>
      <c r="E14" s="24"/>
      <c r="F14" s="24"/>
      <c r="G14" s="24"/>
      <c r="H14" s="24"/>
      <c r="I14" s="88" t="s">
        <v>29</v>
      </c>
      <c r="J14" s="17"/>
      <c r="K14" s="27"/>
    </row>
    <row r="15" spans="2:11" s="6" customFormat="1" ht="18.75" customHeight="1">
      <c r="B15" s="23"/>
      <c r="C15" s="24"/>
      <c r="D15" s="24"/>
      <c r="E15" s="17" t="s">
        <v>23</v>
      </c>
      <c r="F15" s="24"/>
      <c r="G15" s="24"/>
      <c r="H15" s="24"/>
      <c r="I15" s="88" t="s">
        <v>30</v>
      </c>
      <c r="J15" s="17"/>
      <c r="K15" s="27"/>
    </row>
    <row r="16" spans="2:11" s="6" customFormat="1" ht="7.5" customHeight="1">
      <c r="B16" s="23"/>
      <c r="C16" s="24"/>
      <c r="D16" s="24"/>
      <c r="E16" s="24"/>
      <c r="F16" s="24"/>
      <c r="G16" s="24"/>
      <c r="H16" s="24"/>
      <c r="J16" s="24"/>
      <c r="K16" s="27"/>
    </row>
    <row r="17" spans="2:11" s="6" customFormat="1" ht="15" customHeight="1">
      <c r="B17" s="23"/>
      <c r="C17" s="24"/>
      <c r="D17" s="19" t="s">
        <v>31</v>
      </c>
      <c r="E17" s="24"/>
      <c r="F17" s="24"/>
      <c r="G17" s="24"/>
      <c r="H17" s="24"/>
      <c r="I17" s="88" t="s">
        <v>29</v>
      </c>
      <c r="J17" s="17">
        <f>IF('Rekapitulace stavby'!$AN$13="Vyplň údaj","",IF('Rekapitulace stavby'!$AN$13="","",'Rekapitulace stavby'!$AN$13))</f>
      </c>
      <c r="K17" s="27"/>
    </row>
    <row r="18" spans="2:11" s="6" customFormat="1" ht="18.75" customHeight="1">
      <c r="B18" s="23"/>
      <c r="C18" s="24"/>
      <c r="D18" s="24"/>
      <c r="E18" s="17">
        <f>IF('Rekapitulace stavby'!$E$14="Vyplň údaj","",IF('Rekapitulace stavby'!$E$14="","",'Rekapitulace stavby'!$E$14))</f>
      </c>
      <c r="F18" s="24"/>
      <c r="G18" s="24"/>
      <c r="H18" s="24"/>
      <c r="I18" s="88" t="s">
        <v>30</v>
      </c>
      <c r="J18" s="17">
        <f>IF('Rekapitulace stavby'!$AN$14="Vyplň údaj","",IF('Rekapitulace stavby'!$AN$14="","",'Rekapitulace stavby'!$AN$14))</f>
      </c>
      <c r="K18" s="27"/>
    </row>
    <row r="19" spans="2:11" s="6" customFormat="1" ht="7.5" customHeight="1">
      <c r="B19" s="23"/>
      <c r="C19" s="24"/>
      <c r="D19" s="24"/>
      <c r="E19" s="24"/>
      <c r="F19" s="24"/>
      <c r="G19" s="24"/>
      <c r="H19" s="24"/>
      <c r="J19" s="24"/>
      <c r="K19" s="27"/>
    </row>
    <row r="20" spans="2:11" s="6" customFormat="1" ht="15" customHeight="1">
      <c r="B20" s="23"/>
      <c r="C20" s="24"/>
      <c r="D20" s="19" t="s">
        <v>33</v>
      </c>
      <c r="E20" s="24"/>
      <c r="F20" s="24"/>
      <c r="G20" s="24"/>
      <c r="H20" s="24"/>
      <c r="I20" s="88" t="s">
        <v>29</v>
      </c>
      <c r="J20" s="17"/>
      <c r="K20" s="27"/>
    </row>
    <row r="21" spans="2:11" s="6" customFormat="1" ht="18.75" customHeight="1">
      <c r="B21" s="23"/>
      <c r="C21" s="24"/>
      <c r="D21" s="24"/>
      <c r="E21" s="17" t="s">
        <v>34</v>
      </c>
      <c r="F21" s="24"/>
      <c r="G21" s="24"/>
      <c r="H21" s="24"/>
      <c r="I21" s="88" t="s">
        <v>30</v>
      </c>
      <c r="J21" s="17"/>
      <c r="K21" s="27"/>
    </row>
    <row r="22" spans="2:11" s="6" customFormat="1" ht="7.5" customHeight="1">
      <c r="B22" s="23"/>
      <c r="C22" s="24"/>
      <c r="D22" s="24"/>
      <c r="E22" s="24"/>
      <c r="F22" s="24"/>
      <c r="G22" s="24"/>
      <c r="H22" s="24"/>
      <c r="J22" s="24"/>
      <c r="K22" s="27"/>
    </row>
    <row r="23" spans="2:11" s="6" customFormat="1" ht="15" customHeight="1">
      <c r="B23" s="23"/>
      <c r="C23" s="24"/>
      <c r="D23" s="19" t="s">
        <v>36</v>
      </c>
      <c r="E23" s="24"/>
      <c r="F23" s="24"/>
      <c r="G23" s="24"/>
      <c r="H23" s="24"/>
      <c r="J23" s="24"/>
      <c r="K23" s="27"/>
    </row>
    <row r="24" spans="2:11" s="89" customFormat="1" ht="15.75" customHeight="1">
      <c r="B24" s="90"/>
      <c r="C24" s="91"/>
      <c r="D24" s="91"/>
      <c r="E24" s="290"/>
      <c r="F24" s="304"/>
      <c r="G24" s="304"/>
      <c r="H24" s="304"/>
      <c r="J24" s="91"/>
      <c r="K24" s="92"/>
    </row>
    <row r="25" spans="2:11" s="6" customFormat="1" ht="7.5" customHeight="1">
      <c r="B25" s="23"/>
      <c r="C25" s="24"/>
      <c r="D25" s="24"/>
      <c r="E25" s="24"/>
      <c r="F25" s="24"/>
      <c r="G25" s="24"/>
      <c r="H25" s="24"/>
      <c r="J25" s="24"/>
      <c r="K25" s="27"/>
    </row>
    <row r="26" spans="2:11" s="6" customFormat="1" ht="7.5" customHeight="1">
      <c r="B26" s="23"/>
      <c r="C26" s="24"/>
      <c r="D26" s="64"/>
      <c r="E26" s="64"/>
      <c r="F26" s="64"/>
      <c r="G26" s="64"/>
      <c r="H26" s="64"/>
      <c r="I26" s="53"/>
      <c r="J26" s="64"/>
      <c r="K26" s="93"/>
    </row>
    <row r="27" spans="2:11" s="6" customFormat="1" ht="26.25" customHeight="1">
      <c r="B27" s="23"/>
      <c r="C27" s="24"/>
      <c r="D27" s="94" t="s">
        <v>37</v>
      </c>
      <c r="E27" s="24"/>
      <c r="F27" s="24"/>
      <c r="G27" s="24"/>
      <c r="H27" s="24"/>
      <c r="J27" s="67">
        <f>ROUND($J$81,2)</f>
        <v>0</v>
      </c>
      <c r="K27" s="27"/>
    </row>
    <row r="28" spans="2:11" s="6" customFormat="1" ht="7.5" customHeight="1">
      <c r="B28" s="23"/>
      <c r="C28" s="24"/>
      <c r="D28" s="64"/>
      <c r="E28" s="64"/>
      <c r="F28" s="64"/>
      <c r="G28" s="64"/>
      <c r="H28" s="64"/>
      <c r="I28" s="53"/>
      <c r="J28" s="64"/>
      <c r="K28" s="93"/>
    </row>
    <row r="29" spans="2:11" s="6" customFormat="1" ht="15" customHeight="1">
      <c r="B29" s="23"/>
      <c r="C29" s="24"/>
      <c r="D29" s="24"/>
      <c r="E29" s="24"/>
      <c r="F29" s="28" t="s">
        <v>39</v>
      </c>
      <c r="G29" s="24"/>
      <c r="H29" s="24"/>
      <c r="I29" s="95" t="s">
        <v>38</v>
      </c>
      <c r="J29" s="28" t="s">
        <v>40</v>
      </c>
      <c r="K29" s="27"/>
    </row>
    <row r="30" spans="2:11" s="6" customFormat="1" ht="15" customHeight="1">
      <c r="B30" s="23"/>
      <c r="C30" s="24"/>
      <c r="D30" s="30" t="s">
        <v>41</v>
      </c>
      <c r="E30" s="30" t="s">
        <v>42</v>
      </c>
      <c r="F30" s="96">
        <f>ROUND(SUM($BE$81:$BE$129),2)</f>
        <v>0</v>
      </c>
      <c r="G30" s="24"/>
      <c r="H30" s="24"/>
      <c r="I30" s="97">
        <v>0.21</v>
      </c>
      <c r="J30" s="96">
        <f>ROUND(ROUND((SUM($BE$81:$BE$129)),2)*$I$30,2)</f>
        <v>0</v>
      </c>
      <c r="K30" s="27"/>
    </row>
    <row r="31" spans="2:11" s="6" customFormat="1" ht="15" customHeight="1">
      <c r="B31" s="23"/>
      <c r="C31" s="24"/>
      <c r="D31" s="24"/>
      <c r="E31" s="30" t="s">
        <v>43</v>
      </c>
      <c r="F31" s="96">
        <f>ROUND(SUM($BF$81:$BF$129),2)</f>
        <v>0</v>
      </c>
      <c r="G31" s="24"/>
      <c r="H31" s="24"/>
      <c r="I31" s="97">
        <v>0.15</v>
      </c>
      <c r="J31" s="96">
        <f>ROUND(ROUND((SUM($BF$81:$BF$129)),2)*$I$31,2)</f>
        <v>0</v>
      </c>
      <c r="K31" s="27"/>
    </row>
    <row r="32" spans="2:11" s="6" customFormat="1" ht="15" customHeight="1" hidden="1">
      <c r="B32" s="23"/>
      <c r="C32" s="24"/>
      <c r="D32" s="24"/>
      <c r="E32" s="30" t="s">
        <v>44</v>
      </c>
      <c r="F32" s="96">
        <f>ROUND(SUM($BG$81:$BG$129),2)</f>
        <v>0</v>
      </c>
      <c r="G32" s="24"/>
      <c r="H32" s="24"/>
      <c r="I32" s="97">
        <v>0.21</v>
      </c>
      <c r="J32" s="96">
        <v>0</v>
      </c>
      <c r="K32" s="27"/>
    </row>
    <row r="33" spans="2:11" s="6" customFormat="1" ht="15" customHeight="1" hidden="1">
      <c r="B33" s="23"/>
      <c r="C33" s="24"/>
      <c r="D33" s="24"/>
      <c r="E33" s="30" t="s">
        <v>45</v>
      </c>
      <c r="F33" s="96">
        <f>ROUND(SUM($BH$81:$BH$129),2)</f>
        <v>0</v>
      </c>
      <c r="G33" s="24"/>
      <c r="H33" s="24"/>
      <c r="I33" s="97">
        <v>0.15</v>
      </c>
      <c r="J33" s="96">
        <v>0</v>
      </c>
      <c r="K33" s="27"/>
    </row>
    <row r="34" spans="2:11" s="6" customFormat="1" ht="15" customHeight="1" hidden="1">
      <c r="B34" s="23"/>
      <c r="C34" s="24"/>
      <c r="D34" s="24"/>
      <c r="E34" s="30" t="s">
        <v>46</v>
      </c>
      <c r="F34" s="96">
        <f>ROUND(SUM($BI$81:$BI$129),2)</f>
        <v>0</v>
      </c>
      <c r="G34" s="24"/>
      <c r="H34" s="24"/>
      <c r="I34" s="97">
        <v>0</v>
      </c>
      <c r="J34" s="96">
        <v>0</v>
      </c>
      <c r="K34" s="27"/>
    </row>
    <row r="35" spans="2:11" s="6" customFormat="1" ht="7.5" customHeight="1">
      <c r="B35" s="23"/>
      <c r="C35" s="24"/>
      <c r="D35" s="24"/>
      <c r="E35" s="24"/>
      <c r="F35" s="24"/>
      <c r="G35" s="24"/>
      <c r="H35" s="24"/>
      <c r="J35" s="24"/>
      <c r="K35" s="27"/>
    </row>
    <row r="36" spans="2:11" s="6" customFormat="1" ht="26.25" customHeight="1">
      <c r="B36" s="23"/>
      <c r="C36" s="32"/>
      <c r="D36" s="33" t="s">
        <v>47</v>
      </c>
      <c r="E36" s="34"/>
      <c r="F36" s="34"/>
      <c r="G36" s="98" t="s">
        <v>48</v>
      </c>
      <c r="H36" s="35" t="s">
        <v>49</v>
      </c>
      <c r="I36" s="99"/>
      <c r="J36" s="36">
        <f>SUM($J$27:$J$34)</f>
        <v>0</v>
      </c>
      <c r="K36" s="100"/>
    </row>
    <row r="37" spans="2:11" s="6" customFormat="1" ht="15" customHeight="1">
      <c r="B37" s="38"/>
      <c r="C37" s="39"/>
      <c r="D37" s="39"/>
      <c r="E37" s="39"/>
      <c r="F37" s="39"/>
      <c r="G37" s="39"/>
      <c r="H37" s="39"/>
      <c r="I37" s="101"/>
      <c r="J37" s="39"/>
      <c r="K37" s="40"/>
    </row>
    <row r="41" spans="2:11" s="6" customFormat="1" ht="7.5" customHeight="1">
      <c r="B41" s="102"/>
      <c r="C41" s="103"/>
      <c r="D41" s="103"/>
      <c r="E41" s="103"/>
      <c r="F41" s="103"/>
      <c r="G41" s="103"/>
      <c r="H41" s="103"/>
      <c r="I41" s="103"/>
      <c r="J41" s="103"/>
      <c r="K41" s="104"/>
    </row>
    <row r="42" spans="2:11" s="6" customFormat="1" ht="37.5" customHeight="1">
      <c r="B42" s="23"/>
      <c r="C42" s="12" t="s">
        <v>90</v>
      </c>
      <c r="D42" s="24"/>
      <c r="E42" s="24"/>
      <c r="F42" s="24"/>
      <c r="G42" s="24"/>
      <c r="H42" s="24"/>
      <c r="J42" s="24"/>
      <c r="K42" s="27"/>
    </row>
    <row r="43" spans="2:11" s="6" customFormat="1" ht="7.5" customHeight="1">
      <c r="B43" s="23"/>
      <c r="C43" s="24"/>
      <c r="D43" s="24"/>
      <c r="E43" s="24"/>
      <c r="F43" s="24"/>
      <c r="G43" s="24"/>
      <c r="H43" s="24"/>
      <c r="J43" s="24"/>
      <c r="K43" s="27"/>
    </row>
    <row r="44" spans="2:11" s="6" customFormat="1" ht="15" customHeight="1">
      <c r="B44" s="23"/>
      <c r="C44" s="19" t="s">
        <v>16</v>
      </c>
      <c r="D44" s="24"/>
      <c r="E44" s="24"/>
      <c r="F44" s="24"/>
      <c r="G44" s="24"/>
      <c r="H44" s="24"/>
      <c r="J44" s="24"/>
      <c r="K44" s="27"/>
    </row>
    <row r="45" spans="2:11" s="6" customFormat="1" ht="16.5" customHeight="1">
      <c r="B45" s="23"/>
      <c r="C45" s="24"/>
      <c r="D45" s="24"/>
      <c r="E45" s="303" t="str">
        <f>$E$7</f>
        <v>Revializace Louka komunikace</v>
      </c>
      <c r="F45" s="278"/>
      <c r="G45" s="278"/>
      <c r="H45" s="278"/>
      <c r="J45" s="24"/>
      <c r="K45" s="27"/>
    </row>
    <row r="46" spans="2:11" s="6" customFormat="1" ht="15" customHeight="1">
      <c r="B46" s="23"/>
      <c r="C46" s="19" t="s">
        <v>88</v>
      </c>
      <c r="D46" s="24"/>
      <c r="E46" s="24"/>
      <c r="F46" s="24"/>
      <c r="G46" s="24"/>
      <c r="H46" s="24"/>
      <c r="J46" s="24"/>
      <c r="K46" s="27"/>
    </row>
    <row r="47" spans="2:11" s="6" customFormat="1" ht="19.5" customHeight="1">
      <c r="B47" s="23"/>
      <c r="C47" s="24"/>
      <c r="D47" s="24"/>
      <c r="E47" s="210" t="str">
        <f>$E$9</f>
        <v>SO 02 - Komunikace - území č.2</v>
      </c>
      <c r="F47" s="278"/>
      <c r="G47" s="278"/>
      <c r="H47" s="278"/>
      <c r="J47" s="24"/>
      <c r="K47" s="27"/>
    </row>
    <row r="48" spans="2:11" s="6" customFormat="1" ht="7.5" customHeight="1">
      <c r="B48" s="23"/>
      <c r="C48" s="24"/>
      <c r="D48" s="24"/>
      <c r="E48" s="24"/>
      <c r="F48" s="24"/>
      <c r="G48" s="24"/>
      <c r="H48" s="24"/>
      <c r="J48" s="24"/>
      <c r="K48" s="27"/>
    </row>
    <row r="49" spans="2:11" s="6" customFormat="1" ht="18.75" customHeight="1">
      <c r="B49" s="23"/>
      <c r="C49" s="19" t="s">
        <v>22</v>
      </c>
      <c r="D49" s="24"/>
      <c r="E49" s="24"/>
      <c r="F49" s="17" t="str">
        <f>$F$12</f>
        <v>Louka u Litvínova</v>
      </c>
      <c r="G49" s="24"/>
      <c r="H49" s="24"/>
      <c r="I49" s="88" t="s">
        <v>24</v>
      </c>
      <c r="J49" s="52" t="str">
        <f>IF($J$12="","",$J$12)</f>
        <v>19.10.2015</v>
      </c>
      <c r="K49" s="27"/>
    </row>
    <row r="50" spans="2:11" s="6" customFormat="1" ht="7.5" customHeight="1">
      <c r="B50" s="23"/>
      <c r="C50" s="24"/>
      <c r="D50" s="24"/>
      <c r="E50" s="24"/>
      <c r="F50" s="24"/>
      <c r="G50" s="24"/>
      <c r="H50" s="24"/>
      <c r="J50" s="24"/>
      <c r="K50" s="27"/>
    </row>
    <row r="51" spans="2:11" s="6" customFormat="1" ht="15.75" customHeight="1">
      <c r="B51" s="23"/>
      <c r="C51" s="19" t="s">
        <v>28</v>
      </c>
      <c r="D51" s="24"/>
      <c r="E51" s="24"/>
      <c r="F51" s="17" t="str">
        <f>$E$15</f>
        <v>Louka u Litvínova</v>
      </c>
      <c r="G51" s="24"/>
      <c r="H51" s="24"/>
      <c r="I51" s="88" t="s">
        <v>33</v>
      </c>
      <c r="J51" s="17" t="str">
        <f>$E$21</f>
        <v>ARTECH spol. s.r.o.</v>
      </c>
      <c r="K51" s="27"/>
    </row>
    <row r="52" spans="2:11" s="6" customFormat="1" ht="15" customHeight="1">
      <c r="B52" s="23"/>
      <c r="C52" s="19" t="s">
        <v>31</v>
      </c>
      <c r="D52" s="24"/>
      <c r="E52" s="24"/>
      <c r="F52" s="17">
        <f>IF($E$18="","",$E$18)</f>
      </c>
      <c r="G52" s="24"/>
      <c r="H52" s="24"/>
      <c r="J52" s="24"/>
      <c r="K52" s="27"/>
    </row>
    <row r="53" spans="2:11" s="6" customFormat="1" ht="11.25" customHeight="1">
      <c r="B53" s="23"/>
      <c r="C53" s="24"/>
      <c r="D53" s="24"/>
      <c r="E53" s="24"/>
      <c r="F53" s="24"/>
      <c r="G53" s="24"/>
      <c r="H53" s="24"/>
      <c r="J53" s="24"/>
      <c r="K53" s="27"/>
    </row>
    <row r="54" spans="2:11" s="6" customFormat="1" ht="30" customHeight="1">
      <c r="B54" s="23"/>
      <c r="C54" s="105" t="s">
        <v>91</v>
      </c>
      <c r="D54" s="32"/>
      <c r="E54" s="32"/>
      <c r="F54" s="32"/>
      <c r="G54" s="32"/>
      <c r="H54" s="32"/>
      <c r="I54" s="106"/>
      <c r="J54" s="107" t="s">
        <v>92</v>
      </c>
      <c r="K54" s="37"/>
    </row>
    <row r="55" spans="2:11" s="6" customFormat="1" ht="11.25" customHeight="1">
      <c r="B55" s="23"/>
      <c r="C55" s="24"/>
      <c r="D55" s="24"/>
      <c r="E55" s="24"/>
      <c r="F55" s="24"/>
      <c r="G55" s="24"/>
      <c r="H55" s="24"/>
      <c r="J55" s="24"/>
      <c r="K55" s="27"/>
    </row>
    <row r="56" spans="2:47" s="6" customFormat="1" ht="30" customHeight="1">
      <c r="B56" s="23"/>
      <c r="C56" s="66" t="s">
        <v>93</v>
      </c>
      <c r="D56" s="24"/>
      <c r="E56" s="24"/>
      <c r="F56" s="24"/>
      <c r="G56" s="24"/>
      <c r="H56" s="24"/>
      <c r="J56" s="67">
        <f>$J$81</f>
        <v>0</v>
      </c>
      <c r="K56" s="27"/>
      <c r="AU56" s="6" t="s">
        <v>94</v>
      </c>
    </row>
    <row r="57" spans="2:11" s="73" customFormat="1" ht="25.5" customHeight="1">
      <c r="B57" s="108"/>
      <c r="C57" s="109"/>
      <c r="D57" s="110" t="s">
        <v>95</v>
      </c>
      <c r="E57" s="110"/>
      <c r="F57" s="110"/>
      <c r="G57" s="110"/>
      <c r="H57" s="110"/>
      <c r="I57" s="111"/>
      <c r="J57" s="112">
        <f>$J$82</f>
        <v>0</v>
      </c>
      <c r="K57" s="113"/>
    </row>
    <row r="58" spans="2:11" s="114" customFormat="1" ht="21" customHeight="1">
      <c r="B58" s="115"/>
      <c r="C58" s="116"/>
      <c r="D58" s="117" t="s">
        <v>96</v>
      </c>
      <c r="E58" s="117"/>
      <c r="F58" s="117"/>
      <c r="G58" s="117"/>
      <c r="H58" s="117"/>
      <c r="I58" s="118"/>
      <c r="J58" s="119">
        <f>$J$83</f>
        <v>0</v>
      </c>
      <c r="K58" s="120"/>
    </row>
    <row r="59" spans="2:11" s="114" customFormat="1" ht="21" customHeight="1">
      <c r="B59" s="115"/>
      <c r="C59" s="116"/>
      <c r="D59" s="117" t="s">
        <v>97</v>
      </c>
      <c r="E59" s="117"/>
      <c r="F59" s="117"/>
      <c r="G59" s="117"/>
      <c r="H59" s="117"/>
      <c r="I59" s="118"/>
      <c r="J59" s="119">
        <f>$J$103</f>
        <v>0</v>
      </c>
      <c r="K59" s="120"/>
    </row>
    <row r="60" spans="2:11" s="114" customFormat="1" ht="21" customHeight="1">
      <c r="B60" s="115"/>
      <c r="C60" s="116"/>
      <c r="D60" s="117" t="s">
        <v>98</v>
      </c>
      <c r="E60" s="117"/>
      <c r="F60" s="117"/>
      <c r="G60" s="117"/>
      <c r="H60" s="117"/>
      <c r="I60" s="118"/>
      <c r="J60" s="119">
        <f>$J$120</f>
        <v>0</v>
      </c>
      <c r="K60" s="120"/>
    </row>
    <row r="61" spans="2:11" s="114" customFormat="1" ht="21" customHeight="1">
      <c r="B61" s="115"/>
      <c r="C61" s="116"/>
      <c r="D61" s="117" t="s">
        <v>99</v>
      </c>
      <c r="E61" s="117"/>
      <c r="F61" s="117"/>
      <c r="G61" s="117"/>
      <c r="H61" s="117"/>
      <c r="I61" s="118"/>
      <c r="J61" s="119">
        <f>$J$127</f>
        <v>0</v>
      </c>
      <c r="K61" s="120"/>
    </row>
    <row r="62" spans="2:11" s="6" customFormat="1" ht="22.5" customHeight="1">
      <c r="B62" s="23"/>
      <c r="C62" s="24"/>
      <c r="D62" s="24"/>
      <c r="E62" s="24"/>
      <c r="F62" s="24"/>
      <c r="G62" s="24"/>
      <c r="H62" s="24"/>
      <c r="J62" s="24"/>
      <c r="K62" s="27"/>
    </row>
    <row r="63" spans="2:11" s="6" customFormat="1" ht="7.5" customHeight="1">
      <c r="B63" s="38"/>
      <c r="C63" s="39"/>
      <c r="D63" s="39"/>
      <c r="E63" s="39"/>
      <c r="F63" s="39"/>
      <c r="G63" s="39"/>
      <c r="H63" s="39"/>
      <c r="I63" s="101"/>
      <c r="J63" s="39"/>
      <c r="K63" s="40"/>
    </row>
    <row r="67" spans="2:12" s="6" customFormat="1" ht="7.5" customHeight="1">
      <c r="B67" s="41"/>
      <c r="C67" s="42"/>
      <c r="D67" s="42"/>
      <c r="E67" s="42"/>
      <c r="F67" s="42"/>
      <c r="G67" s="42"/>
      <c r="H67" s="42"/>
      <c r="I67" s="103"/>
      <c r="J67" s="42"/>
      <c r="K67" s="42"/>
      <c r="L67" s="43"/>
    </row>
    <row r="68" spans="2:12" s="6" customFormat="1" ht="37.5" customHeight="1">
      <c r="B68" s="23"/>
      <c r="C68" s="12" t="s">
        <v>100</v>
      </c>
      <c r="D68" s="24"/>
      <c r="E68" s="24"/>
      <c r="F68" s="24"/>
      <c r="G68" s="24"/>
      <c r="H68" s="24"/>
      <c r="J68" s="24"/>
      <c r="K68" s="24"/>
      <c r="L68" s="43"/>
    </row>
    <row r="69" spans="2:12" s="6" customFormat="1" ht="7.5" customHeight="1">
      <c r="B69" s="23"/>
      <c r="C69" s="24"/>
      <c r="D69" s="24"/>
      <c r="E69" s="24"/>
      <c r="F69" s="24"/>
      <c r="G69" s="24"/>
      <c r="H69" s="24"/>
      <c r="J69" s="24"/>
      <c r="K69" s="24"/>
      <c r="L69" s="43"/>
    </row>
    <row r="70" spans="2:12" s="6" customFormat="1" ht="15" customHeight="1">
      <c r="B70" s="23"/>
      <c r="C70" s="19" t="s">
        <v>16</v>
      </c>
      <c r="D70" s="24"/>
      <c r="E70" s="24"/>
      <c r="F70" s="24"/>
      <c r="G70" s="24"/>
      <c r="H70" s="24"/>
      <c r="J70" s="24"/>
      <c r="K70" s="24"/>
      <c r="L70" s="43"/>
    </row>
    <row r="71" spans="2:12" s="6" customFormat="1" ht="16.5" customHeight="1">
      <c r="B71" s="23"/>
      <c r="C71" s="24"/>
      <c r="D71" s="24"/>
      <c r="E71" s="303" t="str">
        <f>$E$7</f>
        <v>Revializace Louka komunikace</v>
      </c>
      <c r="F71" s="278"/>
      <c r="G71" s="278"/>
      <c r="H71" s="278"/>
      <c r="J71" s="24"/>
      <c r="K71" s="24"/>
      <c r="L71" s="43"/>
    </row>
    <row r="72" spans="2:12" s="6" customFormat="1" ht="15" customHeight="1">
      <c r="B72" s="23"/>
      <c r="C72" s="19" t="s">
        <v>88</v>
      </c>
      <c r="D72" s="24"/>
      <c r="E72" s="24"/>
      <c r="F72" s="24"/>
      <c r="G72" s="24"/>
      <c r="H72" s="24"/>
      <c r="J72" s="24"/>
      <c r="K72" s="24"/>
      <c r="L72" s="43"/>
    </row>
    <row r="73" spans="2:12" s="6" customFormat="1" ht="19.5" customHeight="1">
      <c r="B73" s="23"/>
      <c r="C73" s="24"/>
      <c r="D73" s="24"/>
      <c r="E73" s="210" t="str">
        <f>$E$9</f>
        <v>SO 02 - Komunikace - území č.2</v>
      </c>
      <c r="F73" s="278"/>
      <c r="G73" s="278"/>
      <c r="H73" s="278"/>
      <c r="J73" s="24"/>
      <c r="K73" s="24"/>
      <c r="L73" s="43"/>
    </row>
    <row r="74" spans="2:12" s="6" customFormat="1" ht="7.5" customHeight="1">
      <c r="B74" s="23"/>
      <c r="C74" s="24"/>
      <c r="D74" s="24"/>
      <c r="E74" s="24"/>
      <c r="F74" s="24"/>
      <c r="G74" s="24"/>
      <c r="H74" s="24"/>
      <c r="J74" s="24"/>
      <c r="K74" s="24"/>
      <c r="L74" s="43"/>
    </row>
    <row r="75" spans="2:12" s="6" customFormat="1" ht="18.75" customHeight="1">
      <c r="B75" s="23"/>
      <c r="C75" s="19" t="s">
        <v>22</v>
      </c>
      <c r="D75" s="24"/>
      <c r="E75" s="24"/>
      <c r="F75" s="17" t="str">
        <f>$F$12</f>
        <v>Louka u Litvínova</v>
      </c>
      <c r="G75" s="24"/>
      <c r="H75" s="24"/>
      <c r="I75" s="88" t="s">
        <v>24</v>
      </c>
      <c r="J75" s="52" t="str">
        <f>IF($J$12="","",$J$12)</f>
        <v>19.10.2015</v>
      </c>
      <c r="K75" s="24"/>
      <c r="L75" s="43"/>
    </row>
    <row r="76" spans="2:12" s="6" customFormat="1" ht="7.5" customHeight="1">
      <c r="B76" s="23"/>
      <c r="C76" s="24"/>
      <c r="D76" s="24"/>
      <c r="E76" s="24"/>
      <c r="F76" s="24"/>
      <c r="G76" s="24"/>
      <c r="H76" s="24"/>
      <c r="J76" s="24"/>
      <c r="K76" s="24"/>
      <c r="L76" s="43"/>
    </row>
    <row r="77" spans="2:12" s="6" customFormat="1" ht="15.75" customHeight="1">
      <c r="B77" s="23"/>
      <c r="C77" s="19" t="s">
        <v>28</v>
      </c>
      <c r="D77" s="24"/>
      <c r="E77" s="24"/>
      <c r="F77" s="17" t="str">
        <f>$E$15</f>
        <v>Louka u Litvínova</v>
      </c>
      <c r="G77" s="24"/>
      <c r="H77" s="24"/>
      <c r="I77" s="88" t="s">
        <v>33</v>
      </c>
      <c r="J77" s="17" t="str">
        <f>$E$21</f>
        <v>ARTECH spol. s.r.o.</v>
      </c>
      <c r="K77" s="24"/>
      <c r="L77" s="43"/>
    </row>
    <row r="78" spans="2:12" s="6" customFormat="1" ht="15" customHeight="1">
      <c r="B78" s="23"/>
      <c r="C78" s="19" t="s">
        <v>31</v>
      </c>
      <c r="D78" s="24"/>
      <c r="E78" s="24"/>
      <c r="F78" s="17">
        <f>IF($E$18="","",$E$18)</f>
      </c>
      <c r="G78" s="24"/>
      <c r="H78" s="24"/>
      <c r="J78" s="24"/>
      <c r="K78" s="24"/>
      <c r="L78" s="43"/>
    </row>
    <row r="79" spans="2:12" s="6" customFormat="1" ht="11.25" customHeight="1">
      <c r="B79" s="23"/>
      <c r="C79" s="24"/>
      <c r="D79" s="24"/>
      <c r="E79" s="24"/>
      <c r="F79" s="24"/>
      <c r="G79" s="24"/>
      <c r="H79" s="24"/>
      <c r="J79" s="24"/>
      <c r="K79" s="24"/>
      <c r="L79" s="43"/>
    </row>
    <row r="80" spans="2:20" s="121" customFormat="1" ht="30" customHeight="1">
      <c r="B80" s="122"/>
      <c r="C80" s="123" t="s">
        <v>101</v>
      </c>
      <c r="D80" s="124" t="s">
        <v>56</v>
      </c>
      <c r="E80" s="124" t="s">
        <v>52</v>
      </c>
      <c r="F80" s="124" t="s">
        <v>102</v>
      </c>
      <c r="G80" s="124" t="s">
        <v>103</v>
      </c>
      <c r="H80" s="124" t="s">
        <v>104</v>
      </c>
      <c r="I80" s="125" t="s">
        <v>105</v>
      </c>
      <c r="J80" s="124" t="s">
        <v>106</v>
      </c>
      <c r="K80" s="126" t="s">
        <v>107</v>
      </c>
      <c r="L80" s="127"/>
      <c r="M80" s="59" t="s">
        <v>108</v>
      </c>
      <c r="N80" s="60" t="s">
        <v>41</v>
      </c>
      <c r="O80" s="60" t="s">
        <v>109</v>
      </c>
      <c r="P80" s="60" t="s">
        <v>110</v>
      </c>
      <c r="Q80" s="60" t="s">
        <v>111</v>
      </c>
      <c r="R80" s="60" t="s">
        <v>112</v>
      </c>
      <c r="S80" s="60" t="s">
        <v>113</v>
      </c>
      <c r="T80" s="61" t="s">
        <v>114</v>
      </c>
    </row>
    <row r="81" spans="2:63" s="6" customFormat="1" ht="30" customHeight="1">
      <c r="B81" s="23"/>
      <c r="C81" s="66" t="s">
        <v>93</v>
      </c>
      <c r="D81" s="24"/>
      <c r="E81" s="24"/>
      <c r="F81" s="24"/>
      <c r="G81" s="24"/>
      <c r="H81" s="24"/>
      <c r="J81" s="128">
        <f>$BK$81</f>
        <v>0</v>
      </c>
      <c r="K81" s="24"/>
      <c r="L81" s="43"/>
      <c r="M81" s="63"/>
      <c r="N81" s="64"/>
      <c r="O81" s="64"/>
      <c r="P81" s="129">
        <f>$P$82</f>
        <v>0</v>
      </c>
      <c r="Q81" s="64"/>
      <c r="R81" s="129">
        <f>$R$82</f>
        <v>426.5274600000001</v>
      </c>
      <c r="S81" s="64"/>
      <c r="T81" s="130">
        <f>$T$82</f>
        <v>0</v>
      </c>
      <c r="AT81" s="6" t="s">
        <v>70</v>
      </c>
      <c r="AU81" s="6" t="s">
        <v>94</v>
      </c>
      <c r="BK81" s="131">
        <f>$BK$82</f>
        <v>0</v>
      </c>
    </row>
    <row r="82" spans="2:63" s="132" customFormat="1" ht="37.5" customHeight="1">
      <c r="B82" s="133"/>
      <c r="C82" s="134"/>
      <c r="D82" s="134" t="s">
        <v>70</v>
      </c>
      <c r="E82" s="135" t="s">
        <v>115</v>
      </c>
      <c r="F82" s="135" t="s">
        <v>116</v>
      </c>
      <c r="G82" s="134"/>
      <c r="H82" s="134"/>
      <c r="J82" s="136">
        <f>$BK$82</f>
        <v>0</v>
      </c>
      <c r="K82" s="134"/>
      <c r="L82" s="137"/>
      <c r="M82" s="138"/>
      <c r="N82" s="134"/>
      <c r="O82" s="134"/>
      <c r="P82" s="139">
        <f>$P$83+$P$103+$P$120+$P$127</f>
        <v>0</v>
      </c>
      <c r="Q82" s="134"/>
      <c r="R82" s="139">
        <f>$R$83+$R$103+$R$120+$R$127</f>
        <v>426.5274600000001</v>
      </c>
      <c r="S82" s="134"/>
      <c r="T82" s="140">
        <f>$T$83+$T$103+$T$120+$T$127</f>
        <v>0</v>
      </c>
      <c r="AR82" s="141" t="s">
        <v>21</v>
      </c>
      <c r="AT82" s="141" t="s">
        <v>70</v>
      </c>
      <c r="AU82" s="141" t="s">
        <v>71</v>
      </c>
      <c r="AY82" s="141" t="s">
        <v>117</v>
      </c>
      <c r="BK82" s="142">
        <f>$BK$83+$BK$103+$BK$120+$BK$127</f>
        <v>0</v>
      </c>
    </row>
    <row r="83" spans="2:63" s="132" customFormat="1" ht="21" customHeight="1">
      <c r="B83" s="133"/>
      <c r="C83" s="134"/>
      <c r="D83" s="134" t="s">
        <v>70</v>
      </c>
      <c r="E83" s="143" t="s">
        <v>21</v>
      </c>
      <c r="F83" s="143" t="s">
        <v>118</v>
      </c>
      <c r="G83" s="134"/>
      <c r="H83" s="134"/>
      <c r="J83" s="144">
        <f>$BK$83</f>
        <v>0</v>
      </c>
      <c r="K83" s="134"/>
      <c r="L83" s="137"/>
      <c r="M83" s="138"/>
      <c r="N83" s="134"/>
      <c r="O83" s="134"/>
      <c r="P83" s="139">
        <f>SUM($P$84:$P$102)</f>
        <v>0</v>
      </c>
      <c r="Q83" s="134"/>
      <c r="R83" s="139">
        <f>SUM($R$84:$R$102)</f>
        <v>0.00408</v>
      </c>
      <c r="S83" s="134"/>
      <c r="T83" s="140">
        <f>SUM($T$84:$T$102)</f>
        <v>0</v>
      </c>
      <c r="AR83" s="141" t="s">
        <v>21</v>
      </c>
      <c r="AT83" s="141" t="s">
        <v>70</v>
      </c>
      <c r="AU83" s="141" t="s">
        <v>21</v>
      </c>
      <c r="AY83" s="141" t="s">
        <v>117</v>
      </c>
      <c r="BK83" s="142">
        <f>SUM($BK$84:$BK$102)</f>
        <v>0</v>
      </c>
    </row>
    <row r="84" spans="2:65" s="6" customFormat="1" ht="15.75" customHeight="1">
      <c r="B84" s="23"/>
      <c r="C84" s="145" t="s">
        <v>21</v>
      </c>
      <c r="D84" s="145" t="s">
        <v>119</v>
      </c>
      <c r="E84" s="146" t="s">
        <v>128</v>
      </c>
      <c r="F84" s="147" t="s">
        <v>129</v>
      </c>
      <c r="G84" s="148" t="s">
        <v>122</v>
      </c>
      <c r="H84" s="149">
        <v>993.4</v>
      </c>
      <c r="I84" s="150"/>
      <c r="J84" s="151">
        <f>ROUND($I$84*$H$84,2)</f>
        <v>0</v>
      </c>
      <c r="K84" s="147" t="s">
        <v>123</v>
      </c>
      <c r="L84" s="43"/>
      <c r="M84" s="152"/>
      <c r="N84" s="153" t="s">
        <v>42</v>
      </c>
      <c r="O84" s="24"/>
      <c r="P84" s="154">
        <f>$O$84*$H$84</f>
        <v>0</v>
      </c>
      <c r="Q84" s="154">
        <v>0</v>
      </c>
      <c r="R84" s="154">
        <f>$Q$84*$H$84</f>
        <v>0</v>
      </c>
      <c r="S84" s="154">
        <v>0</v>
      </c>
      <c r="T84" s="155">
        <f>$S$84*$H$84</f>
        <v>0</v>
      </c>
      <c r="AR84" s="89" t="s">
        <v>124</v>
      </c>
      <c r="AT84" s="89" t="s">
        <v>119</v>
      </c>
      <c r="AU84" s="89" t="s">
        <v>79</v>
      </c>
      <c r="AY84" s="6" t="s">
        <v>117</v>
      </c>
      <c r="BE84" s="156">
        <f>IF($N$84="základní",$J$84,0)</f>
        <v>0</v>
      </c>
      <c r="BF84" s="156">
        <f>IF($N$84="snížená",$J$84,0)</f>
        <v>0</v>
      </c>
      <c r="BG84" s="156">
        <f>IF($N$84="zákl. přenesená",$J$84,0)</f>
        <v>0</v>
      </c>
      <c r="BH84" s="156">
        <f>IF($N$84="sníž. přenesená",$J$84,0)</f>
        <v>0</v>
      </c>
      <c r="BI84" s="156">
        <f>IF($N$84="nulová",$J$84,0)</f>
        <v>0</v>
      </c>
      <c r="BJ84" s="89" t="s">
        <v>21</v>
      </c>
      <c r="BK84" s="156">
        <f>ROUND($I$84*$H$84,2)</f>
        <v>0</v>
      </c>
      <c r="BL84" s="89" t="s">
        <v>124</v>
      </c>
      <c r="BM84" s="89" t="s">
        <v>330</v>
      </c>
    </row>
    <row r="85" spans="2:47" s="6" customFormat="1" ht="27" customHeight="1">
      <c r="B85" s="23"/>
      <c r="C85" s="24"/>
      <c r="D85" s="157" t="s">
        <v>126</v>
      </c>
      <c r="E85" s="24"/>
      <c r="F85" s="158" t="s">
        <v>131</v>
      </c>
      <c r="G85" s="24"/>
      <c r="H85" s="24"/>
      <c r="J85" s="24"/>
      <c r="K85" s="24"/>
      <c r="L85" s="43"/>
      <c r="M85" s="56"/>
      <c r="N85" s="24"/>
      <c r="O85" s="24"/>
      <c r="P85" s="24"/>
      <c r="Q85" s="24"/>
      <c r="R85" s="24"/>
      <c r="S85" s="24"/>
      <c r="T85" s="57"/>
      <c r="AT85" s="6" t="s">
        <v>126</v>
      </c>
      <c r="AU85" s="6" t="s">
        <v>79</v>
      </c>
    </row>
    <row r="86" spans="2:65" s="6" customFormat="1" ht="15.75" customHeight="1">
      <c r="B86" s="23"/>
      <c r="C86" s="145" t="s">
        <v>79</v>
      </c>
      <c r="D86" s="145" t="s">
        <v>119</v>
      </c>
      <c r="E86" s="146" t="s">
        <v>133</v>
      </c>
      <c r="F86" s="147" t="s">
        <v>134</v>
      </c>
      <c r="G86" s="148" t="s">
        <v>122</v>
      </c>
      <c r="H86" s="149">
        <v>496.7</v>
      </c>
      <c r="I86" s="150"/>
      <c r="J86" s="151">
        <f>ROUND($I$86*$H$86,2)</f>
        <v>0</v>
      </c>
      <c r="K86" s="147" t="s">
        <v>123</v>
      </c>
      <c r="L86" s="43"/>
      <c r="M86" s="152"/>
      <c r="N86" s="153" t="s">
        <v>42</v>
      </c>
      <c r="O86" s="24"/>
      <c r="P86" s="154">
        <f>$O$86*$H$86</f>
        <v>0</v>
      </c>
      <c r="Q86" s="154">
        <v>0</v>
      </c>
      <c r="R86" s="154">
        <f>$Q$86*$H$86</f>
        <v>0</v>
      </c>
      <c r="S86" s="154">
        <v>0</v>
      </c>
      <c r="T86" s="155">
        <f>$S$86*$H$86</f>
        <v>0</v>
      </c>
      <c r="AR86" s="89" t="s">
        <v>124</v>
      </c>
      <c r="AT86" s="89" t="s">
        <v>119</v>
      </c>
      <c r="AU86" s="89" t="s">
        <v>79</v>
      </c>
      <c r="AY86" s="6" t="s">
        <v>117</v>
      </c>
      <c r="BE86" s="156">
        <f>IF($N$86="základní",$J$86,0)</f>
        <v>0</v>
      </c>
      <c r="BF86" s="156">
        <f>IF($N$86="snížená",$J$86,0)</f>
        <v>0</v>
      </c>
      <c r="BG86" s="156">
        <f>IF($N$86="zákl. přenesená",$J$86,0)</f>
        <v>0</v>
      </c>
      <c r="BH86" s="156">
        <f>IF($N$86="sníž. přenesená",$J$86,0)</f>
        <v>0</v>
      </c>
      <c r="BI86" s="156">
        <f>IF($N$86="nulová",$J$86,0)</f>
        <v>0</v>
      </c>
      <c r="BJ86" s="89" t="s">
        <v>21</v>
      </c>
      <c r="BK86" s="156">
        <f>ROUND($I$86*$H$86,2)</f>
        <v>0</v>
      </c>
      <c r="BL86" s="89" t="s">
        <v>124</v>
      </c>
      <c r="BM86" s="89" t="s">
        <v>331</v>
      </c>
    </row>
    <row r="87" spans="2:47" s="6" customFormat="1" ht="27" customHeight="1">
      <c r="B87" s="23"/>
      <c r="C87" s="24"/>
      <c r="D87" s="157" t="s">
        <v>126</v>
      </c>
      <c r="E87" s="24"/>
      <c r="F87" s="158" t="s">
        <v>136</v>
      </c>
      <c r="G87" s="24"/>
      <c r="H87" s="24"/>
      <c r="J87" s="24"/>
      <c r="K87" s="24"/>
      <c r="L87" s="43"/>
      <c r="M87" s="56"/>
      <c r="N87" s="24"/>
      <c r="O87" s="24"/>
      <c r="P87" s="24"/>
      <c r="Q87" s="24"/>
      <c r="R87" s="24"/>
      <c r="S87" s="24"/>
      <c r="T87" s="57"/>
      <c r="AT87" s="6" t="s">
        <v>126</v>
      </c>
      <c r="AU87" s="6" t="s">
        <v>79</v>
      </c>
    </row>
    <row r="88" spans="2:65" s="6" customFormat="1" ht="15.75" customHeight="1">
      <c r="B88" s="23"/>
      <c r="C88" s="145" t="s">
        <v>132</v>
      </c>
      <c r="D88" s="145" t="s">
        <v>119</v>
      </c>
      <c r="E88" s="146" t="s">
        <v>142</v>
      </c>
      <c r="F88" s="147" t="s">
        <v>143</v>
      </c>
      <c r="G88" s="148" t="s">
        <v>122</v>
      </c>
      <c r="H88" s="149">
        <v>993.4</v>
      </c>
      <c r="I88" s="150"/>
      <c r="J88" s="151">
        <f>ROUND($I$88*$H$88,2)</f>
        <v>0</v>
      </c>
      <c r="K88" s="147" t="s">
        <v>123</v>
      </c>
      <c r="L88" s="43"/>
      <c r="M88" s="152"/>
      <c r="N88" s="153" t="s">
        <v>42</v>
      </c>
      <c r="O88" s="24"/>
      <c r="P88" s="154">
        <f>$O$88*$H$88</f>
        <v>0</v>
      </c>
      <c r="Q88" s="154">
        <v>0</v>
      </c>
      <c r="R88" s="154">
        <f>$Q$88*$H$88</f>
        <v>0</v>
      </c>
      <c r="S88" s="154">
        <v>0</v>
      </c>
      <c r="T88" s="155">
        <f>$S$88*$H$88</f>
        <v>0</v>
      </c>
      <c r="AR88" s="89" t="s">
        <v>124</v>
      </c>
      <c r="AT88" s="89" t="s">
        <v>119</v>
      </c>
      <c r="AU88" s="89" t="s">
        <v>79</v>
      </c>
      <c r="AY88" s="6" t="s">
        <v>117</v>
      </c>
      <c r="BE88" s="156">
        <f>IF($N$88="základní",$J$88,0)</f>
        <v>0</v>
      </c>
      <c r="BF88" s="156">
        <f>IF($N$88="snížená",$J$88,0)</f>
        <v>0</v>
      </c>
      <c r="BG88" s="156">
        <f>IF($N$88="zákl. přenesená",$J$88,0)</f>
        <v>0</v>
      </c>
      <c r="BH88" s="156">
        <f>IF($N$88="sníž. přenesená",$J$88,0)</f>
        <v>0</v>
      </c>
      <c r="BI88" s="156">
        <f>IF($N$88="nulová",$J$88,0)</f>
        <v>0</v>
      </c>
      <c r="BJ88" s="89" t="s">
        <v>21</v>
      </c>
      <c r="BK88" s="156">
        <f>ROUND($I$88*$H$88,2)</f>
        <v>0</v>
      </c>
      <c r="BL88" s="89" t="s">
        <v>124</v>
      </c>
      <c r="BM88" s="89" t="s">
        <v>332</v>
      </c>
    </row>
    <row r="89" spans="2:47" s="6" customFormat="1" ht="27" customHeight="1">
      <c r="B89" s="23"/>
      <c r="C89" s="24"/>
      <c r="D89" s="157" t="s">
        <v>126</v>
      </c>
      <c r="E89" s="24"/>
      <c r="F89" s="158" t="s">
        <v>145</v>
      </c>
      <c r="G89" s="24"/>
      <c r="H89" s="24"/>
      <c r="J89" s="24"/>
      <c r="K89" s="24"/>
      <c r="L89" s="43"/>
      <c r="M89" s="56"/>
      <c r="N89" s="24"/>
      <c r="O89" s="24"/>
      <c r="P89" s="24"/>
      <c r="Q89" s="24"/>
      <c r="R89" s="24"/>
      <c r="S89" s="24"/>
      <c r="T89" s="57"/>
      <c r="AT89" s="6" t="s">
        <v>126</v>
      </c>
      <c r="AU89" s="6" t="s">
        <v>79</v>
      </c>
    </row>
    <row r="90" spans="2:65" s="6" customFormat="1" ht="15.75" customHeight="1">
      <c r="B90" s="23"/>
      <c r="C90" s="145" t="s">
        <v>124</v>
      </c>
      <c r="D90" s="145" t="s">
        <v>119</v>
      </c>
      <c r="E90" s="146" t="s">
        <v>152</v>
      </c>
      <c r="F90" s="147" t="s">
        <v>153</v>
      </c>
      <c r="G90" s="148" t="s">
        <v>122</v>
      </c>
      <c r="H90" s="149">
        <v>993.4</v>
      </c>
      <c r="I90" s="150"/>
      <c r="J90" s="151">
        <f>ROUND($I$90*$H$90,2)</f>
        <v>0</v>
      </c>
      <c r="K90" s="147" t="s">
        <v>123</v>
      </c>
      <c r="L90" s="43"/>
      <c r="M90" s="152"/>
      <c r="N90" s="153" t="s">
        <v>42</v>
      </c>
      <c r="O90" s="24"/>
      <c r="P90" s="154">
        <f>$O$90*$H$90</f>
        <v>0</v>
      </c>
      <c r="Q90" s="154">
        <v>0</v>
      </c>
      <c r="R90" s="154">
        <f>$Q$90*$H$90</f>
        <v>0</v>
      </c>
      <c r="S90" s="154">
        <v>0</v>
      </c>
      <c r="T90" s="155">
        <f>$S$90*$H$90</f>
        <v>0</v>
      </c>
      <c r="AR90" s="89" t="s">
        <v>124</v>
      </c>
      <c r="AT90" s="89" t="s">
        <v>119</v>
      </c>
      <c r="AU90" s="89" t="s">
        <v>79</v>
      </c>
      <c r="AY90" s="6" t="s">
        <v>117</v>
      </c>
      <c r="BE90" s="156">
        <f>IF($N$90="základní",$J$90,0)</f>
        <v>0</v>
      </c>
      <c r="BF90" s="156">
        <f>IF($N$90="snížená",$J$90,0)</f>
        <v>0</v>
      </c>
      <c r="BG90" s="156">
        <f>IF($N$90="zákl. přenesená",$J$90,0)</f>
        <v>0</v>
      </c>
      <c r="BH90" s="156">
        <f>IF($N$90="sníž. přenesená",$J$90,0)</f>
        <v>0</v>
      </c>
      <c r="BI90" s="156">
        <f>IF($N$90="nulová",$J$90,0)</f>
        <v>0</v>
      </c>
      <c r="BJ90" s="89" t="s">
        <v>21</v>
      </c>
      <c r="BK90" s="156">
        <f>ROUND($I$90*$H$90,2)</f>
        <v>0</v>
      </c>
      <c r="BL90" s="89" t="s">
        <v>124</v>
      </c>
      <c r="BM90" s="89" t="s">
        <v>333</v>
      </c>
    </row>
    <row r="91" spans="2:47" s="6" customFormat="1" ht="16.5" customHeight="1">
      <c r="B91" s="23"/>
      <c r="C91" s="24"/>
      <c r="D91" s="157" t="s">
        <v>126</v>
      </c>
      <c r="E91" s="24"/>
      <c r="F91" s="158" t="s">
        <v>153</v>
      </c>
      <c r="G91" s="24"/>
      <c r="H91" s="24"/>
      <c r="J91" s="24"/>
      <c r="K91" s="24"/>
      <c r="L91" s="43"/>
      <c r="M91" s="56"/>
      <c r="N91" s="24"/>
      <c r="O91" s="24"/>
      <c r="P91" s="24"/>
      <c r="Q91" s="24"/>
      <c r="R91" s="24"/>
      <c r="S91" s="24"/>
      <c r="T91" s="57"/>
      <c r="AT91" s="6" t="s">
        <v>126</v>
      </c>
      <c r="AU91" s="6" t="s">
        <v>79</v>
      </c>
    </row>
    <row r="92" spans="2:65" s="6" customFormat="1" ht="15.75" customHeight="1">
      <c r="B92" s="23"/>
      <c r="C92" s="145" t="s">
        <v>141</v>
      </c>
      <c r="D92" s="145" t="s">
        <v>119</v>
      </c>
      <c r="E92" s="146" t="s">
        <v>156</v>
      </c>
      <c r="F92" s="147" t="s">
        <v>157</v>
      </c>
      <c r="G92" s="148" t="s">
        <v>158</v>
      </c>
      <c r="H92" s="149">
        <v>1579.506</v>
      </c>
      <c r="I92" s="150"/>
      <c r="J92" s="151">
        <f>ROUND($I$92*$H$92,2)</f>
        <v>0</v>
      </c>
      <c r="K92" s="147" t="s">
        <v>123</v>
      </c>
      <c r="L92" s="43"/>
      <c r="M92" s="152"/>
      <c r="N92" s="153" t="s">
        <v>42</v>
      </c>
      <c r="O92" s="24"/>
      <c r="P92" s="154">
        <f>$O$92*$H$92</f>
        <v>0</v>
      </c>
      <c r="Q92" s="154">
        <v>0</v>
      </c>
      <c r="R92" s="154">
        <f>$Q$92*$H$92</f>
        <v>0</v>
      </c>
      <c r="S92" s="154">
        <v>0</v>
      </c>
      <c r="T92" s="155">
        <f>$S$92*$H$92</f>
        <v>0</v>
      </c>
      <c r="AR92" s="89" t="s">
        <v>124</v>
      </c>
      <c r="AT92" s="89" t="s">
        <v>119</v>
      </c>
      <c r="AU92" s="89" t="s">
        <v>79</v>
      </c>
      <c r="AY92" s="6" t="s">
        <v>117</v>
      </c>
      <c r="BE92" s="156">
        <f>IF($N$92="základní",$J$92,0)</f>
        <v>0</v>
      </c>
      <c r="BF92" s="156">
        <f>IF($N$92="snížená",$J$92,0)</f>
        <v>0</v>
      </c>
      <c r="BG92" s="156">
        <f>IF($N$92="zákl. přenesená",$J$92,0)</f>
        <v>0</v>
      </c>
      <c r="BH92" s="156">
        <f>IF($N$92="sníž. přenesená",$J$92,0)</f>
        <v>0</v>
      </c>
      <c r="BI92" s="156">
        <f>IF($N$92="nulová",$J$92,0)</f>
        <v>0</v>
      </c>
      <c r="BJ92" s="89" t="s">
        <v>21</v>
      </c>
      <c r="BK92" s="156">
        <f>ROUND($I$92*$H$92,2)</f>
        <v>0</v>
      </c>
      <c r="BL92" s="89" t="s">
        <v>124</v>
      </c>
      <c r="BM92" s="89" t="s">
        <v>334</v>
      </c>
    </row>
    <row r="93" spans="2:47" s="6" customFormat="1" ht="16.5" customHeight="1">
      <c r="B93" s="23"/>
      <c r="C93" s="24"/>
      <c r="D93" s="157" t="s">
        <v>126</v>
      </c>
      <c r="E93" s="24"/>
      <c r="F93" s="158" t="s">
        <v>160</v>
      </c>
      <c r="G93" s="24"/>
      <c r="H93" s="24"/>
      <c r="J93" s="24"/>
      <c r="K93" s="24"/>
      <c r="L93" s="43"/>
      <c r="M93" s="56"/>
      <c r="N93" s="24"/>
      <c r="O93" s="24"/>
      <c r="P93" s="24"/>
      <c r="Q93" s="24"/>
      <c r="R93" s="24"/>
      <c r="S93" s="24"/>
      <c r="T93" s="57"/>
      <c r="AT93" s="6" t="s">
        <v>126</v>
      </c>
      <c r="AU93" s="6" t="s">
        <v>79</v>
      </c>
    </row>
    <row r="94" spans="2:65" s="6" customFormat="1" ht="15.75" customHeight="1">
      <c r="B94" s="23"/>
      <c r="C94" s="145" t="s">
        <v>161</v>
      </c>
      <c r="D94" s="145" t="s">
        <v>119</v>
      </c>
      <c r="E94" s="146" t="s">
        <v>335</v>
      </c>
      <c r="F94" s="147" t="s">
        <v>336</v>
      </c>
      <c r="G94" s="148" t="s">
        <v>164</v>
      </c>
      <c r="H94" s="149">
        <v>272</v>
      </c>
      <c r="I94" s="150"/>
      <c r="J94" s="151">
        <f>ROUND($I$94*$H$94,2)</f>
        <v>0</v>
      </c>
      <c r="K94" s="147" t="s">
        <v>123</v>
      </c>
      <c r="L94" s="43"/>
      <c r="M94" s="152"/>
      <c r="N94" s="153" t="s">
        <v>42</v>
      </c>
      <c r="O94" s="24"/>
      <c r="P94" s="154">
        <f>$O$94*$H$94</f>
        <v>0</v>
      </c>
      <c r="Q94" s="154">
        <v>0</v>
      </c>
      <c r="R94" s="154">
        <f>$Q$94*$H$94</f>
        <v>0</v>
      </c>
      <c r="S94" s="154">
        <v>0</v>
      </c>
      <c r="T94" s="155">
        <f>$S$94*$H$94</f>
        <v>0</v>
      </c>
      <c r="AR94" s="89" t="s">
        <v>124</v>
      </c>
      <c r="AT94" s="89" t="s">
        <v>119</v>
      </c>
      <c r="AU94" s="89" t="s">
        <v>79</v>
      </c>
      <c r="AY94" s="6" t="s">
        <v>117</v>
      </c>
      <c r="BE94" s="156">
        <f>IF($N$94="základní",$J$94,0)</f>
        <v>0</v>
      </c>
      <c r="BF94" s="156">
        <f>IF($N$94="snížená",$J$94,0)</f>
        <v>0</v>
      </c>
      <c r="BG94" s="156">
        <f>IF($N$94="zákl. přenesená",$J$94,0)</f>
        <v>0</v>
      </c>
      <c r="BH94" s="156">
        <f>IF($N$94="sníž. přenesená",$J$94,0)</f>
        <v>0</v>
      </c>
      <c r="BI94" s="156">
        <f>IF($N$94="nulová",$J$94,0)</f>
        <v>0</v>
      </c>
      <c r="BJ94" s="89" t="s">
        <v>21</v>
      </c>
      <c r="BK94" s="156">
        <f>ROUND($I$94*$H$94,2)</f>
        <v>0</v>
      </c>
      <c r="BL94" s="89" t="s">
        <v>124</v>
      </c>
      <c r="BM94" s="89" t="s">
        <v>337</v>
      </c>
    </row>
    <row r="95" spans="2:47" s="6" customFormat="1" ht="27" customHeight="1">
      <c r="B95" s="23"/>
      <c r="C95" s="24"/>
      <c r="D95" s="157" t="s">
        <v>126</v>
      </c>
      <c r="E95" s="24"/>
      <c r="F95" s="158" t="s">
        <v>338</v>
      </c>
      <c r="G95" s="24"/>
      <c r="H95" s="24"/>
      <c r="J95" s="24"/>
      <c r="K95" s="24"/>
      <c r="L95" s="43"/>
      <c r="M95" s="56"/>
      <c r="N95" s="24"/>
      <c r="O95" s="24"/>
      <c r="P95" s="24"/>
      <c r="Q95" s="24"/>
      <c r="R95" s="24"/>
      <c r="S95" s="24"/>
      <c r="T95" s="57"/>
      <c r="AT95" s="6" t="s">
        <v>126</v>
      </c>
      <c r="AU95" s="6" t="s">
        <v>79</v>
      </c>
    </row>
    <row r="96" spans="2:65" s="6" customFormat="1" ht="15.75" customHeight="1">
      <c r="B96" s="23"/>
      <c r="C96" s="145" t="s">
        <v>146</v>
      </c>
      <c r="D96" s="145" t="s">
        <v>119</v>
      </c>
      <c r="E96" s="146" t="s">
        <v>167</v>
      </c>
      <c r="F96" s="147" t="s">
        <v>168</v>
      </c>
      <c r="G96" s="148" t="s">
        <v>164</v>
      </c>
      <c r="H96" s="149">
        <v>272</v>
      </c>
      <c r="I96" s="150"/>
      <c r="J96" s="151">
        <f>ROUND($I$96*$H$96,2)</f>
        <v>0</v>
      </c>
      <c r="K96" s="147" t="s">
        <v>123</v>
      </c>
      <c r="L96" s="43"/>
      <c r="M96" s="152"/>
      <c r="N96" s="153" t="s">
        <v>42</v>
      </c>
      <c r="O96" s="24"/>
      <c r="P96" s="154">
        <f>$O$96*$H$96</f>
        <v>0</v>
      </c>
      <c r="Q96" s="154">
        <v>0</v>
      </c>
      <c r="R96" s="154">
        <f>$Q$96*$H$96</f>
        <v>0</v>
      </c>
      <c r="S96" s="154">
        <v>0</v>
      </c>
      <c r="T96" s="155">
        <f>$S$96*$H$96</f>
        <v>0</v>
      </c>
      <c r="AR96" s="89" t="s">
        <v>124</v>
      </c>
      <c r="AT96" s="89" t="s">
        <v>119</v>
      </c>
      <c r="AU96" s="89" t="s">
        <v>79</v>
      </c>
      <c r="AY96" s="6" t="s">
        <v>117</v>
      </c>
      <c r="BE96" s="156">
        <f>IF($N$96="základní",$J$96,0)</f>
        <v>0</v>
      </c>
      <c r="BF96" s="156">
        <f>IF($N$96="snížená",$J$96,0)</f>
        <v>0</v>
      </c>
      <c r="BG96" s="156">
        <f>IF($N$96="zákl. přenesená",$J$96,0)</f>
        <v>0</v>
      </c>
      <c r="BH96" s="156">
        <f>IF($N$96="sníž. přenesená",$J$96,0)</f>
        <v>0</v>
      </c>
      <c r="BI96" s="156">
        <f>IF($N$96="nulová",$J$96,0)</f>
        <v>0</v>
      </c>
      <c r="BJ96" s="89" t="s">
        <v>21</v>
      </c>
      <c r="BK96" s="156">
        <f>ROUND($I$96*$H$96,2)</f>
        <v>0</v>
      </c>
      <c r="BL96" s="89" t="s">
        <v>124</v>
      </c>
      <c r="BM96" s="89" t="s">
        <v>339</v>
      </c>
    </row>
    <row r="97" spans="2:47" s="6" customFormat="1" ht="27" customHeight="1">
      <c r="B97" s="23"/>
      <c r="C97" s="24"/>
      <c r="D97" s="157" t="s">
        <v>126</v>
      </c>
      <c r="E97" s="24"/>
      <c r="F97" s="158" t="s">
        <v>170</v>
      </c>
      <c r="G97" s="24"/>
      <c r="H97" s="24"/>
      <c r="J97" s="24"/>
      <c r="K97" s="24"/>
      <c r="L97" s="43"/>
      <c r="M97" s="56"/>
      <c r="N97" s="24"/>
      <c r="O97" s="24"/>
      <c r="P97" s="24"/>
      <c r="Q97" s="24"/>
      <c r="R97" s="24"/>
      <c r="S97" s="24"/>
      <c r="T97" s="57"/>
      <c r="AT97" s="6" t="s">
        <v>126</v>
      </c>
      <c r="AU97" s="6" t="s">
        <v>79</v>
      </c>
    </row>
    <row r="98" spans="2:65" s="6" customFormat="1" ht="15.75" customHeight="1">
      <c r="B98" s="23"/>
      <c r="C98" s="159" t="s">
        <v>151</v>
      </c>
      <c r="D98" s="159" t="s">
        <v>172</v>
      </c>
      <c r="E98" s="160" t="s">
        <v>173</v>
      </c>
      <c r="F98" s="161" t="s">
        <v>174</v>
      </c>
      <c r="G98" s="162" t="s">
        <v>175</v>
      </c>
      <c r="H98" s="163">
        <v>4.08</v>
      </c>
      <c r="I98" s="164"/>
      <c r="J98" s="165">
        <f>ROUND($I$98*$H$98,2)</f>
        <v>0</v>
      </c>
      <c r="K98" s="161" t="s">
        <v>123</v>
      </c>
      <c r="L98" s="166"/>
      <c r="M98" s="167"/>
      <c r="N98" s="168" t="s">
        <v>42</v>
      </c>
      <c r="O98" s="24"/>
      <c r="P98" s="154">
        <f>$O$98*$H$98</f>
        <v>0</v>
      </c>
      <c r="Q98" s="154">
        <v>0.001</v>
      </c>
      <c r="R98" s="154">
        <f>$Q$98*$H$98</f>
        <v>0.00408</v>
      </c>
      <c r="S98" s="154">
        <v>0</v>
      </c>
      <c r="T98" s="155">
        <f>$S$98*$H$98</f>
        <v>0</v>
      </c>
      <c r="AR98" s="89" t="s">
        <v>155</v>
      </c>
      <c r="AT98" s="89" t="s">
        <v>172</v>
      </c>
      <c r="AU98" s="89" t="s">
        <v>79</v>
      </c>
      <c r="AY98" s="6" t="s">
        <v>117</v>
      </c>
      <c r="BE98" s="156">
        <f>IF($N$98="základní",$J$98,0)</f>
        <v>0</v>
      </c>
      <c r="BF98" s="156">
        <f>IF($N$98="snížená",$J$98,0)</f>
        <v>0</v>
      </c>
      <c r="BG98" s="156">
        <f>IF($N$98="zákl. přenesená",$J$98,0)</f>
        <v>0</v>
      </c>
      <c r="BH98" s="156">
        <f>IF($N$98="sníž. přenesená",$J$98,0)</f>
        <v>0</v>
      </c>
      <c r="BI98" s="156">
        <f>IF($N$98="nulová",$J$98,0)</f>
        <v>0</v>
      </c>
      <c r="BJ98" s="89" t="s">
        <v>21</v>
      </c>
      <c r="BK98" s="156">
        <f>ROUND($I$98*$H$98,2)</f>
        <v>0</v>
      </c>
      <c r="BL98" s="89" t="s">
        <v>124</v>
      </c>
      <c r="BM98" s="89" t="s">
        <v>340</v>
      </c>
    </row>
    <row r="99" spans="2:47" s="6" customFormat="1" ht="16.5" customHeight="1">
      <c r="B99" s="23"/>
      <c r="C99" s="24"/>
      <c r="D99" s="157" t="s">
        <v>126</v>
      </c>
      <c r="E99" s="24"/>
      <c r="F99" s="158" t="s">
        <v>177</v>
      </c>
      <c r="G99" s="24"/>
      <c r="H99" s="24"/>
      <c r="J99" s="24"/>
      <c r="K99" s="24"/>
      <c r="L99" s="43"/>
      <c r="M99" s="56"/>
      <c r="N99" s="24"/>
      <c r="O99" s="24"/>
      <c r="P99" s="24"/>
      <c r="Q99" s="24"/>
      <c r="R99" s="24"/>
      <c r="S99" s="24"/>
      <c r="T99" s="57"/>
      <c r="AT99" s="6" t="s">
        <v>126</v>
      </c>
      <c r="AU99" s="6" t="s">
        <v>79</v>
      </c>
    </row>
    <row r="100" spans="2:51" s="6" customFormat="1" ht="15.75" customHeight="1">
      <c r="B100" s="169"/>
      <c r="C100" s="170"/>
      <c r="D100" s="171" t="s">
        <v>178</v>
      </c>
      <c r="E100" s="170"/>
      <c r="F100" s="172" t="s">
        <v>341</v>
      </c>
      <c r="G100" s="170"/>
      <c r="H100" s="173">
        <v>4.08</v>
      </c>
      <c r="J100" s="170"/>
      <c r="K100" s="170"/>
      <c r="L100" s="174"/>
      <c r="M100" s="175"/>
      <c r="N100" s="170"/>
      <c r="O100" s="170"/>
      <c r="P100" s="170"/>
      <c r="Q100" s="170"/>
      <c r="R100" s="170"/>
      <c r="S100" s="170"/>
      <c r="T100" s="176"/>
      <c r="AT100" s="177" t="s">
        <v>178</v>
      </c>
      <c r="AU100" s="177" t="s">
        <v>79</v>
      </c>
      <c r="AV100" s="177" t="s">
        <v>79</v>
      </c>
      <c r="AW100" s="177" t="s">
        <v>71</v>
      </c>
      <c r="AX100" s="177" t="s">
        <v>21</v>
      </c>
      <c r="AY100" s="177" t="s">
        <v>117</v>
      </c>
    </row>
    <row r="101" spans="2:65" s="6" customFormat="1" ht="15.75" customHeight="1">
      <c r="B101" s="23"/>
      <c r="C101" s="145" t="s">
        <v>155</v>
      </c>
      <c r="D101" s="145" t="s">
        <v>119</v>
      </c>
      <c r="E101" s="146" t="s">
        <v>181</v>
      </c>
      <c r="F101" s="147" t="s">
        <v>182</v>
      </c>
      <c r="G101" s="148" t="s">
        <v>164</v>
      </c>
      <c r="H101" s="149">
        <v>272</v>
      </c>
      <c r="I101" s="150"/>
      <c r="J101" s="151">
        <f>ROUND($I$101*$H$101,2)</f>
        <v>0</v>
      </c>
      <c r="K101" s="147" t="s">
        <v>123</v>
      </c>
      <c r="L101" s="43"/>
      <c r="M101" s="152"/>
      <c r="N101" s="153" t="s">
        <v>42</v>
      </c>
      <c r="O101" s="24"/>
      <c r="P101" s="154">
        <f>$O$101*$H$101</f>
        <v>0</v>
      </c>
      <c r="Q101" s="154">
        <v>0</v>
      </c>
      <c r="R101" s="154">
        <f>$Q$101*$H$101</f>
        <v>0</v>
      </c>
      <c r="S101" s="154">
        <v>0</v>
      </c>
      <c r="T101" s="155">
        <f>$S$101*$H$101</f>
        <v>0</v>
      </c>
      <c r="AR101" s="89" t="s">
        <v>124</v>
      </c>
      <c r="AT101" s="89" t="s">
        <v>119</v>
      </c>
      <c r="AU101" s="89" t="s">
        <v>79</v>
      </c>
      <c r="AY101" s="6" t="s">
        <v>117</v>
      </c>
      <c r="BE101" s="156">
        <f>IF($N$101="základní",$J$101,0)</f>
        <v>0</v>
      </c>
      <c r="BF101" s="156">
        <f>IF($N$101="snížená",$J$101,0)</f>
        <v>0</v>
      </c>
      <c r="BG101" s="156">
        <f>IF($N$101="zákl. přenesená",$J$101,0)</f>
        <v>0</v>
      </c>
      <c r="BH101" s="156">
        <f>IF($N$101="sníž. přenesená",$J$101,0)</f>
        <v>0</v>
      </c>
      <c r="BI101" s="156">
        <f>IF($N$101="nulová",$J$101,0)</f>
        <v>0</v>
      </c>
      <c r="BJ101" s="89" t="s">
        <v>21</v>
      </c>
      <c r="BK101" s="156">
        <f>ROUND($I$101*$H$101,2)</f>
        <v>0</v>
      </c>
      <c r="BL101" s="89" t="s">
        <v>124</v>
      </c>
      <c r="BM101" s="89" t="s">
        <v>342</v>
      </c>
    </row>
    <row r="102" spans="2:47" s="6" customFormat="1" ht="16.5" customHeight="1">
      <c r="B102" s="23"/>
      <c r="C102" s="24"/>
      <c r="D102" s="157" t="s">
        <v>126</v>
      </c>
      <c r="E102" s="24"/>
      <c r="F102" s="158" t="s">
        <v>184</v>
      </c>
      <c r="G102" s="24"/>
      <c r="H102" s="24"/>
      <c r="J102" s="24"/>
      <c r="K102" s="24"/>
      <c r="L102" s="43"/>
      <c r="M102" s="56"/>
      <c r="N102" s="24"/>
      <c r="O102" s="24"/>
      <c r="P102" s="24"/>
      <c r="Q102" s="24"/>
      <c r="R102" s="24"/>
      <c r="S102" s="24"/>
      <c r="T102" s="57"/>
      <c r="AT102" s="6" t="s">
        <v>126</v>
      </c>
      <c r="AU102" s="6" t="s">
        <v>79</v>
      </c>
    </row>
    <row r="103" spans="2:63" s="132" customFormat="1" ht="30.75" customHeight="1">
      <c r="B103" s="133"/>
      <c r="C103" s="134"/>
      <c r="D103" s="134" t="s">
        <v>70</v>
      </c>
      <c r="E103" s="143" t="s">
        <v>141</v>
      </c>
      <c r="F103" s="143" t="s">
        <v>185</v>
      </c>
      <c r="G103" s="134"/>
      <c r="H103" s="134"/>
      <c r="J103" s="144">
        <f>$BK$103</f>
        <v>0</v>
      </c>
      <c r="K103" s="134"/>
      <c r="L103" s="137"/>
      <c r="M103" s="138"/>
      <c r="N103" s="134"/>
      <c r="O103" s="134"/>
      <c r="P103" s="139">
        <f>SUM($P$104:$P$119)</f>
        <v>0</v>
      </c>
      <c r="Q103" s="134"/>
      <c r="R103" s="139">
        <f>SUM($R$104:$R$119)</f>
        <v>60.52118</v>
      </c>
      <c r="S103" s="134"/>
      <c r="T103" s="140">
        <f>SUM($T$104:$T$119)</f>
        <v>0</v>
      </c>
      <c r="AR103" s="141" t="s">
        <v>21</v>
      </c>
      <c r="AT103" s="141" t="s">
        <v>70</v>
      </c>
      <c r="AU103" s="141" t="s">
        <v>21</v>
      </c>
      <c r="AY103" s="141" t="s">
        <v>117</v>
      </c>
      <c r="BK103" s="142">
        <f>SUM($BK$104:$BK$119)</f>
        <v>0</v>
      </c>
    </row>
    <row r="104" spans="2:65" s="6" customFormat="1" ht="15.75" customHeight="1">
      <c r="B104" s="23"/>
      <c r="C104" s="145" t="s">
        <v>26</v>
      </c>
      <c r="D104" s="145" t="s">
        <v>119</v>
      </c>
      <c r="E104" s="146" t="s">
        <v>187</v>
      </c>
      <c r="F104" s="147" t="s">
        <v>188</v>
      </c>
      <c r="G104" s="148" t="s">
        <v>164</v>
      </c>
      <c r="H104" s="149">
        <v>2149</v>
      </c>
      <c r="I104" s="150"/>
      <c r="J104" s="151">
        <f>ROUND($I$104*$H$104,2)</f>
        <v>0</v>
      </c>
      <c r="K104" s="147" t="s">
        <v>123</v>
      </c>
      <c r="L104" s="43"/>
      <c r="M104" s="152"/>
      <c r="N104" s="153" t="s">
        <v>42</v>
      </c>
      <c r="O104" s="24"/>
      <c r="P104" s="154">
        <f>$O$104*$H$104</f>
        <v>0</v>
      </c>
      <c r="Q104" s="154">
        <v>0</v>
      </c>
      <c r="R104" s="154">
        <f>$Q$104*$H$104</f>
        <v>0</v>
      </c>
      <c r="S104" s="154">
        <v>0</v>
      </c>
      <c r="T104" s="155">
        <f>$S$104*$H$104</f>
        <v>0</v>
      </c>
      <c r="AR104" s="89" t="s">
        <v>124</v>
      </c>
      <c r="AT104" s="89" t="s">
        <v>119</v>
      </c>
      <c r="AU104" s="89" t="s">
        <v>79</v>
      </c>
      <c r="AY104" s="6" t="s">
        <v>117</v>
      </c>
      <c r="BE104" s="156">
        <f>IF($N$104="základní",$J$104,0)</f>
        <v>0</v>
      </c>
      <c r="BF104" s="156">
        <f>IF($N$104="snížená",$J$104,0)</f>
        <v>0</v>
      </c>
      <c r="BG104" s="156">
        <f>IF($N$104="zákl. přenesená",$J$104,0)</f>
        <v>0</v>
      </c>
      <c r="BH104" s="156">
        <f>IF($N$104="sníž. přenesená",$J$104,0)</f>
        <v>0</v>
      </c>
      <c r="BI104" s="156">
        <f>IF($N$104="nulová",$J$104,0)</f>
        <v>0</v>
      </c>
      <c r="BJ104" s="89" t="s">
        <v>21</v>
      </c>
      <c r="BK104" s="156">
        <f>ROUND($I$104*$H$104,2)</f>
        <v>0</v>
      </c>
      <c r="BL104" s="89" t="s">
        <v>124</v>
      </c>
      <c r="BM104" s="89" t="s">
        <v>343</v>
      </c>
    </row>
    <row r="105" spans="2:47" s="6" customFormat="1" ht="16.5" customHeight="1">
      <c r="B105" s="23"/>
      <c r="C105" s="24"/>
      <c r="D105" s="157" t="s">
        <v>126</v>
      </c>
      <c r="E105" s="24"/>
      <c r="F105" s="158" t="s">
        <v>190</v>
      </c>
      <c r="G105" s="24"/>
      <c r="H105" s="24"/>
      <c r="J105" s="24"/>
      <c r="K105" s="24"/>
      <c r="L105" s="43"/>
      <c r="M105" s="56"/>
      <c r="N105" s="24"/>
      <c r="O105" s="24"/>
      <c r="P105" s="24"/>
      <c r="Q105" s="24"/>
      <c r="R105" s="24"/>
      <c r="S105" s="24"/>
      <c r="T105" s="57"/>
      <c r="AT105" s="6" t="s">
        <v>126</v>
      </c>
      <c r="AU105" s="6" t="s">
        <v>79</v>
      </c>
    </row>
    <row r="106" spans="2:65" s="6" customFormat="1" ht="15.75" customHeight="1">
      <c r="B106" s="23"/>
      <c r="C106" s="145" t="s">
        <v>171</v>
      </c>
      <c r="D106" s="145" t="s">
        <v>119</v>
      </c>
      <c r="E106" s="146" t="s">
        <v>192</v>
      </c>
      <c r="F106" s="147" t="s">
        <v>188</v>
      </c>
      <c r="G106" s="148" t="s">
        <v>164</v>
      </c>
      <c r="H106" s="149">
        <v>676</v>
      </c>
      <c r="I106" s="150"/>
      <c r="J106" s="151">
        <f>ROUND($I$106*$H$106,2)</f>
        <v>0</v>
      </c>
      <c r="K106" s="147"/>
      <c r="L106" s="43"/>
      <c r="M106" s="152"/>
      <c r="N106" s="153" t="s">
        <v>42</v>
      </c>
      <c r="O106" s="24"/>
      <c r="P106" s="154">
        <f>$O$106*$H$106</f>
        <v>0</v>
      </c>
      <c r="Q106" s="154">
        <v>0</v>
      </c>
      <c r="R106" s="154">
        <f>$Q$106*$H$106</f>
        <v>0</v>
      </c>
      <c r="S106" s="154">
        <v>0</v>
      </c>
      <c r="T106" s="155">
        <f>$S$106*$H$106</f>
        <v>0</v>
      </c>
      <c r="AR106" s="89" t="s">
        <v>124</v>
      </c>
      <c r="AT106" s="89" t="s">
        <v>119</v>
      </c>
      <c r="AU106" s="89" t="s">
        <v>79</v>
      </c>
      <c r="AY106" s="6" t="s">
        <v>117</v>
      </c>
      <c r="BE106" s="156">
        <f>IF($N$106="základní",$J$106,0)</f>
        <v>0</v>
      </c>
      <c r="BF106" s="156">
        <f>IF($N$106="snížená",$J$106,0)</f>
        <v>0</v>
      </c>
      <c r="BG106" s="156">
        <f>IF($N$106="zákl. přenesená",$J$106,0)</f>
        <v>0</v>
      </c>
      <c r="BH106" s="156">
        <f>IF($N$106="sníž. přenesená",$J$106,0)</f>
        <v>0</v>
      </c>
      <c r="BI106" s="156">
        <f>IF($N$106="nulová",$J$106,0)</f>
        <v>0</v>
      </c>
      <c r="BJ106" s="89" t="s">
        <v>21</v>
      </c>
      <c r="BK106" s="156">
        <f>ROUND($I$106*$H$106,2)</f>
        <v>0</v>
      </c>
      <c r="BL106" s="89" t="s">
        <v>124</v>
      </c>
      <c r="BM106" s="89" t="s">
        <v>344</v>
      </c>
    </row>
    <row r="107" spans="2:47" s="6" customFormat="1" ht="16.5" customHeight="1">
      <c r="B107" s="23"/>
      <c r="C107" s="24"/>
      <c r="D107" s="157" t="s">
        <v>126</v>
      </c>
      <c r="E107" s="24"/>
      <c r="F107" s="158" t="s">
        <v>190</v>
      </c>
      <c r="G107" s="24"/>
      <c r="H107" s="24"/>
      <c r="J107" s="24"/>
      <c r="K107" s="24"/>
      <c r="L107" s="43"/>
      <c r="M107" s="56"/>
      <c r="N107" s="24"/>
      <c r="O107" s="24"/>
      <c r="P107" s="24"/>
      <c r="Q107" s="24"/>
      <c r="R107" s="24"/>
      <c r="S107" s="24"/>
      <c r="T107" s="57"/>
      <c r="AT107" s="6" t="s">
        <v>126</v>
      </c>
      <c r="AU107" s="6" t="s">
        <v>79</v>
      </c>
    </row>
    <row r="108" spans="2:65" s="6" customFormat="1" ht="15.75" customHeight="1">
      <c r="B108" s="23"/>
      <c r="C108" s="145" t="s">
        <v>180</v>
      </c>
      <c r="D108" s="145" t="s">
        <v>119</v>
      </c>
      <c r="E108" s="146" t="s">
        <v>194</v>
      </c>
      <c r="F108" s="147" t="s">
        <v>195</v>
      </c>
      <c r="G108" s="148" t="s">
        <v>164</v>
      </c>
      <c r="H108" s="149">
        <v>2149</v>
      </c>
      <c r="I108" s="150"/>
      <c r="J108" s="151">
        <f>ROUND($I$108*$H$108,2)</f>
        <v>0</v>
      </c>
      <c r="K108" s="147" t="s">
        <v>123</v>
      </c>
      <c r="L108" s="43"/>
      <c r="M108" s="152"/>
      <c r="N108" s="153" t="s">
        <v>42</v>
      </c>
      <c r="O108" s="24"/>
      <c r="P108" s="154">
        <f>$O$108*$H$108</f>
        <v>0</v>
      </c>
      <c r="Q108" s="154">
        <v>0</v>
      </c>
      <c r="R108" s="154">
        <f>$Q$108*$H$108</f>
        <v>0</v>
      </c>
      <c r="S108" s="154">
        <v>0</v>
      </c>
      <c r="T108" s="155">
        <f>$S$108*$H$108</f>
        <v>0</v>
      </c>
      <c r="AR108" s="89" t="s">
        <v>124</v>
      </c>
      <c r="AT108" s="89" t="s">
        <v>119</v>
      </c>
      <c r="AU108" s="89" t="s">
        <v>79</v>
      </c>
      <c r="AY108" s="6" t="s">
        <v>117</v>
      </c>
      <c r="BE108" s="156">
        <f>IF($N$108="základní",$J$108,0)</f>
        <v>0</v>
      </c>
      <c r="BF108" s="156">
        <f>IF($N$108="snížená",$J$108,0)</f>
        <v>0</v>
      </c>
      <c r="BG108" s="156">
        <f>IF($N$108="zákl. přenesená",$J$108,0)</f>
        <v>0</v>
      </c>
      <c r="BH108" s="156">
        <f>IF($N$108="sníž. přenesená",$J$108,0)</f>
        <v>0</v>
      </c>
      <c r="BI108" s="156">
        <f>IF($N$108="nulová",$J$108,0)</f>
        <v>0</v>
      </c>
      <c r="BJ108" s="89" t="s">
        <v>21</v>
      </c>
      <c r="BK108" s="156">
        <f>ROUND($I$108*$H$108,2)</f>
        <v>0</v>
      </c>
      <c r="BL108" s="89" t="s">
        <v>124</v>
      </c>
      <c r="BM108" s="89" t="s">
        <v>345</v>
      </c>
    </row>
    <row r="109" spans="2:47" s="6" customFormat="1" ht="16.5" customHeight="1">
      <c r="B109" s="23"/>
      <c r="C109" s="24"/>
      <c r="D109" s="157" t="s">
        <v>126</v>
      </c>
      <c r="E109" s="24"/>
      <c r="F109" s="158" t="s">
        <v>197</v>
      </c>
      <c r="G109" s="24"/>
      <c r="H109" s="24"/>
      <c r="J109" s="24"/>
      <c r="K109" s="24"/>
      <c r="L109" s="43"/>
      <c r="M109" s="56"/>
      <c r="N109" s="24"/>
      <c r="O109" s="24"/>
      <c r="P109" s="24"/>
      <c r="Q109" s="24"/>
      <c r="R109" s="24"/>
      <c r="S109" s="24"/>
      <c r="T109" s="57"/>
      <c r="AT109" s="6" t="s">
        <v>126</v>
      </c>
      <c r="AU109" s="6" t="s">
        <v>79</v>
      </c>
    </row>
    <row r="110" spans="2:65" s="6" customFormat="1" ht="15.75" customHeight="1">
      <c r="B110" s="23"/>
      <c r="C110" s="145" t="s">
        <v>186</v>
      </c>
      <c r="D110" s="145" t="s">
        <v>119</v>
      </c>
      <c r="E110" s="146" t="s">
        <v>199</v>
      </c>
      <c r="F110" s="147" t="s">
        <v>195</v>
      </c>
      <c r="G110" s="148" t="s">
        <v>164</v>
      </c>
      <c r="H110" s="149">
        <v>676</v>
      </c>
      <c r="I110" s="150"/>
      <c r="J110" s="151">
        <f>ROUND($I$110*$H$110,2)</f>
        <v>0</v>
      </c>
      <c r="K110" s="147"/>
      <c r="L110" s="43"/>
      <c r="M110" s="152"/>
      <c r="N110" s="153" t="s">
        <v>42</v>
      </c>
      <c r="O110" s="24"/>
      <c r="P110" s="154">
        <f>$O$110*$H$110</f>
        <v>0</v>
      </c>
      <c r="Q110" s="154">
        <v>0</v>
      </c>
      <c r="R110" s="154">
        <f>$Q$110*$H$110</f>
        <v>0</v>
      </c>
      <c r="S110" s="154">
        <v>0</v>
      </c>
      <c r="T110" s="155">
        <f>$S$110*$H$110</f>
        <v>0</v>
      </c>
      <c r="AR110" s="89" t="s">
        <v>124</v>
      </c>
      <c r="AT110" s="89" t="s">
        <v>119</v>
      </c>
      <c r="AU110" s="89" t="s">
        <v>79</v>
      </c>
      <c r="AY110" s="6" t="s">
        <v>117</v>
      </c>
      <c r="BE110" s="156">
        <f>IF($N$110="základní",$J$110,0)</f>
        <v>0</v>
      </c>
      <c r="BF110" s="156">
        <f>IF($N$110="snížená",$J$110,0)</f>
        <v>0</v>
      </c>
      <c r="BG110" s="156">
        <f>IF($N$110="zákl. přenesená",$J$110,0)</f>
        <v>0</v>
      </c>
      <c r="BH110" s="156">
        <f>IF($N$110="sníž. přenesená",$J$110,0)</f>
        <v>0</v>
      </c>
      <c r="BI110" s="156">
        <f>IF($N$110="nulová",$J$110,0)</f>
        <v>0</v>
      </c>
      <c r="BJ110" s="89" t="s">
        <v>21</v>
      </c>
      <c r="BK110" s="156">
        <f>ROUND($I$110*$H$110,2)</f>
        <v>0</v>
      </c>
      <c r="BL110" s="89" t="s">
        <v>124</v>
      </c>
      <c r="BM110" s="89" t="s">
        <v>346</v>
      </c>
    </row>
    <row r="111" spans="2:47" s="6" customFormat="1" ht="16.5" customHeight="1">
      <c r="B111" s="23"/>
      <c r="C111" s="24"/>
      <c r="D111" s="157" t="s">
        <v>126</v>
      </c>
      <c r="E111" s="24"/>
      <c r="F111" s="158" t="s">
        <v>197</v>
      </c>
      <c r="G111" s="24"/>
      <c r="H111" s="24"/>
      <c r="J111" s="24"/>
      <c r="K111" s="24"/>
      <c r="L111" s="43"/>
      <c r="M111" s="56"/>
      <c r="N111" s="24"/>
      <c r="O111" s="24"/>
      <c r="P111" s="24"/>
      <c r="Q111" s="24"/>
      <c r="R111" s="24"/>
      <c r="S111" s="24"/>
      <c r="T111" s="57"/>
      <c r="AT111" s="6" t="s">
        <v>126</v>
      </c>
      <c r="AU111" s="6" t="s">
        <v>79</v>
      </c>
    </row>
    <row r="112" spans="2:65" s="6" customFormat="1" ht="15.75" customHeight="1">
      <c r="B112" s="23"/>
      <c r="C112" s="145" t="s">
        <v>191</v>
      </c>
      <c r="D112" s="145" t="s">
        <v>119</v>
      </c>
      <c r="E112" s="146" t="s">
        <v>202</v>
      </c>
      <c r="F112" s="147" t="s">
        <v>203</v>
      </c>
      <c r="G112" s="148" t="s">
        <v>164</v>
      </c>
      <c r="H112" s="149">
        <v>2149</v>
      </c>
      <c r="I112" s="150"/>
      <c r="J112" s="151">
        <f>ROUND($I$112*$H$112,2)</f>
        <v>0</v>
      </c>
      <c r="K112" s="147" t="s">
        <v>123</v>
      </c>
      <c r="L112" s="43"/>
      <c r="M112" s="152"/>
      <c r="N112" s="153" t="s">
        <v>42</v>
      </c>
      <c r="O112" s="24"/>
      <c r="P112" s="154">
        <f>$O$112*$H$112</f>
        <v>0</v>
      </c>
      <c r="Q112" s="154">
        <v>0</v>
      </c>
      <c r="R112" s="154">
        <f>$Q$112*$H$112</f>
        <v>0</v>
      </c>
      <c r="S112" s="154">
        <v>0</v>
      </c>
      <c r="T112" s="155">
        <f>$S$112*$H$112</f>
        <v>0</v>
      </c>
      <c r="AR112" s="89" t="s">
        <v>124</v>
      </c>
      <c r="AT112" s="89" t="s">
        <v>119</v>
      </c>
      <c r="AU112" s="89" t="s">
        <v>79</v>
      </c>
      <c r="AY112" s="6" t="s">
        <v>117</v>
      </c>
      <c r="BE112" s="156">
        <f>IF($N$112="základní",$J$112,0)</f>
        <v>0</v>
      </c>
      <c r="BF112" s="156">
        <f>IF($N$112="snížená",$J$112,0)</f>
        <v>0</v>
      </c>
      <c r="BG112" s="156">
        <f>IF($N$112="zákl. přenesená",$J$112,0)</f>
        <v>0</v>
      </c>
      <c r="BH112" s="156">
        <f>IF($N$112="sníž. přenesená",$J$112,0)</f>
        <v>0</v>
      </c>
      <c r="BI112" s="156">
        <f>IF($N$112="nulová",$J$112,0)</f>
        <v>0</v>
      </c>
      <c r="BJ112" s="89" t="s">
        <v>21</v>
      </c>
      <c r="BK112" s="156">
        <f>ROUND($I$112*$H$112,2)</f>
        <v>0</v>
      </c>
      <c r="BL112" s="89" t="s">
        <v>124</v>
      </c>
      <c r="BM112" s="89" t="s">
        <v>347</v>
      </c>
    </row>
    <row r="113" spans="2:47" s="6" customFormat="1" ht="27" customHeight="1">
      <c r="B113" s="23"/>
      <c r="C113" s="24"/>
      <c r="D113" s="157" t="s">
        <v>126</v>
      </c>
      <c r="E113" s="24"/>
      <c r="F113" s="158" t="s">
        <v>205</v>
      </c>
      <c r="G113" s="24"/>
      <c r="H113" s="24"/>
      <c r="J113" s="24"/>
      <c r="K113" s="24"/>
      <c r="L113" s="43"/>
      <c r="M113" s="56"/>
      <c r="N113" s="24"/>
      <c r="O113" s="24"/>
      <c r="P113" s="24"/>
      <c r="Q113" s="24"/>
      <c r="R113" s="24"/>
      <c r="S113" s="24"/>
      <c r="T113" s="57"/>
      <c r="AT113" s="6" t="s">
        <v>126</v>
      </c>
      <c r="AU113" s="6" t="s">
        <v>79</v>
      </c>
    </row>
    <row r="114" spans="2:65" s="6" customFormat="1" ht="15.75" customHeight="1">
      <c r="B114" s="23"/>
      <c r="C114" s="145" t="s">
        <v>8</v>
      </c>
      <c r="D114" s="145" t="s">
        <v>119</v>
      </c>
      <c r="E114" s="146" t="s">
        <v>207</v>
      </c>
      <c r="F114" s="147" t="s">
        <v>208</v>
      </c>
      <c r="G114" s="148" t="s">
        <v>164</v>
      </c>
      <c r="H114" s="149">
        <v>4298</v>
      </c>
      <c r="I114" s="150"/>
      <c r="J114" s="151">
        <f>ROUND($I$114*$H$114,2)</f>
        <v>0</v>
      </c>
      <c r="K114" s="147" t="s">
        <v>123</v>
      </c>
      <c r="L114" s="43"/>
      <c r="M114" s="152"/>
      <c r="N114" s="153" t="s">
        <v>42</v>
      </c>
      <c r="O114" s="24"/>
      <c r="P114" s="154">
        <f>$O$114*$H$114</f>
        <v>0</v>
      </c>
      <c r="Q114" s="154">
        <v>0.00061</v>
      </c>
      <c r="R114" s="154">
        <f>$Q$114*$H$114</f>
        <v>2.6217799999999998</v>
      </c>
      <c r="S114" s="154">
        <v>0</v>
      </c>
      <c r="T114" s="155">
        <f>$S$114*$H$114</f>
        <v>0</v>
      </c>
      <c r="AR114" s="89" t="s">
        <v>124</v>
      </c>
      <c r="AT114" s="89" t="s">
        <v>119</v>
      </c>
      <c r="AU114" s="89" t="s">
        <v>79</v>
      </c>
      <c r="AY114" s="6" t="s">
        <v>117</v>
      </c>
      <c r="BE114" s="156">
        <f>IF($N$114="základní",$J$114,0)</f>
        <v>0</v>
      </c>
      <c r="BF114" s="156">
        <f>IF($N$114="snížená",$J$114,0)</f>
        <v>0</v>
      </c>
      <c r="BG114" s="156">
        <f>IF($N$114="zákl. přenesená",$J$114,0)</f>
        <v>0</v>
      </c>
      <c r="BH114" s="156">
        <f>IF($N$114="sníž. přenesená",$J$114,0)</f>
        <v>0</v>
      </c>
      <c r="BI114" s="156">
        <f>IF($N$114="nulová",$J$114,0)</f>
        <v>0</v>
      </c>
      <c r="BJ114" s="89" t="s">
        <v>21</v>
      </c>
      <c r="BK114" s="156">
        <f>ROUND($I$114*$H$114,2)</f>
        <v>0</v>
      </c>
      <c r="BL114" s="89" t="s">
        <v>124</v>
      </c>
      <c r="BM114" s="89" t="s">
        <v>348</v>
      </c>
    </row>
    <row r="115" spans="2:47" s="6" customFormat="1" ht="16.5" customHeight="1">
      <c r="B115" s="23"/>
      <c r="C115" s="24"/>
      <c r="D115" s="157" t="s">
        <v>126</v>
      </c>
      <c r="E115" s="24"/>
      <c r="F115" s="158" t="s">
        <v>210</v>
      </c>
      <c r="G115" s="24"/>
      <c r="H115" s="24"/>
      <c r="J115" s="24"/>
      <c r="K115" s="24"/>
      <c r="L115" s="43"/>
      <c r="M115" s="56"/>
      <c r="N115" s="24"/>
      <c r="O115" s="24"/>
      <c r="P115" s="24"/>
      <c r="Q115" s="24"/>
      <c r="R115" s="24"/>
      <c r="S115" s="24"/>
      <c r="T115" s="57"/>
      <c r="AT115" s="6" t="s">
        <v>126</v>
      </c>
      <c r="AU115" s="6" t="s">
        <v>79</v>
      </c>
    </row>
    <row r="116" spans="2:65" s="6" customFormat="1" ht="15.75" customHeight="1">
      <c r="B116" s="23"/>
      <c r="C116" s="145" t="s">
        <v>198</v>
      </c>
      <c r="D116" s="145" t="s">
        <v>119</v>
      </c>
      <c r="E116" s="146" t="s">
        <v>212</v>
      </c>
      <c r="F116" s="147" t="s">
        <v>213</v>
      </c>
      <c r="G116" s="148" t="s">
        <v>164</v>
      </c>
      <c r="H116" s="149">
        <v>2149</v>
      </c>
      <c r="I116" s="150"/>
      <c r="J116" s="151">
        <f>ROUND($I$116*$H$116,2)</f>
        <v>0</v>
      </c>
      <c r="K116" s="147" t="s">
        <v>123</v>
      </c>
      <c r="L116" s="43"/>
      <c r="M116" s="152"/>
      <c r="N116" s="153" t="s">
        <v>42</v>
      </c>
      <c r="O116" s="24"/>
      <c r="P116" s="154">
        <f>$O$116*$H$116</f>
        <v>0</v>
      </c>
      <c r="Q116" s="154">
        <v>0</v>
      </c>
      <c r="R116" s="154">
        <f>$Q$116*$H$116</f>
        <v>0</v>
      </c>
      <c r="S116" s="154">
        <v>0</v>
      </c>
      <c r="T116" s="155">
        <f>$S$116*$H$116</f>
        <v>0</v>
      </c>
      <c r="AR116" s="89" t="s">
        <v>124</v>
      </c>
      <c r="AT116" s="89" t="s">
        <v>119</v>
      </c>
      <c r="AU116" s="89" t="s">
        <v>79</v>
      </c>
      <c r="AY116" s="6" t="s">
        <v>117</v>
      </c>
      <c r="BE116" s="156">
        <f>IF($N$116="základní",$J$116,0)</f>
        <v>0</v>
      </c>
      <c r="BF116" s="156">
        <f>IF($N$116="snížená",$J$116,0)</f>
        <v>0</v>
      </c>
      <c r="BG116" s="156">
        <f>IF($N$116="zákl. přenesená",$J$116,0)</f>
        <v>0</v>
      </c>
      <c r="BH116" s="156">
        <f>IF($N$116="sníž. přenesená",$J$116,0)</f>
        <v>0</v>
      </c>
      <c r="BI116" s="156">
        <f>IF($N$116="nulová",$J$116,0)</f>
        <v>0</v>
      </c>
      <c r="BJ116" s="89" t="s">
        <v>21</v>
      </c>
      <c r="BK116" s="156">
        <f>ROUND($I$116*$H$116,2)</f>
        <v>0</v>
      </c>
      <c r="BL116" s="89" t="s">
        <v>124</v>
      </c>
      <c r="BM116" s="89" t="s">
        <v>349</v>
      </c>
    </row>
    <row r="117" spans="2:47" s="6" customFormat="1" ht="27" customHeight="1">
      <c r="B117" s="23"/>
      <c r="C117" s="24"/>
      <c r="D117" s="157" t="s">
        <v>126</v>
      </c>
      <c r="E117" s="24"/>
      <c r="F117" s="158" t="s">
        <v>215</v>
      </c>
      <c r="G117" s="24"/>
      <c r="H117" s="24"/>
      <c r="J117" s="24"/>
      <c r="K117" s="24"/>
      <c r="L117" s="43"/>
      <c r="M117" s="56"/>
      <c r="N117" s="24"/>
      <c r="O117" s="24"/>
      <c r="P117" s="24"/>
      <c r="Q117" s="24"/>
      <c r="R117" s="24"/>
      <c r="S117" s="24"/>
      <c r="T117" s="57"/>
      <c r="AT117" s="6" t="s">
        <v>126</v>
      </c>
      <c r="AU117" s="6" t="s">
        <v>79</v>
      </c>
    </row>
    <row r="118" spans="2:65" s="6" customFormat="1" ht="15.75" customHeight="1">
      <c r="B118" s="23"/>
      <c r="C118" s="145" t="s">
        <v>201</v>
      </c>
      <c r="D118" s="145" t="s">
        <v>119</v>
      </c>
      <c r="E118" s="146" t="s">
        <v>217</v>
      </c>
      <c r="F118" s="147" t="s">
        <v>218</v>
      </c>
      <c r="G118" s="148" t="s">
        <v>164</v>
      </c>
      <c r="H118" s="149">
        <v>676</v>
      </c>
      <c r="I118" s="150"/>
      <c r="J118" s="151">
        <f>ROUND($I$118*$H$118,2)</f>
        <v>0</v>
      </c>
      <c r="K118" s="147" t="s">
        <v>123</v>
      </c>
      <c r="L118" s="43"/>
      <c r="M118" s="152"/>
      <c r="N118" s="153" t="s">
        <v>42</v>
      </c>
      <c r="O118" s="24"/>
      <c r="P118" s="154">
        <f>$O$118*$H$118</f>
        <v>0</v>
      </c>
      <c r="Q118" s="154">
        <v>0.08565</v>
      </c>
      <c r="R118" s="154">
        <f>$Q$118*$H$118</f>
        <v>57.8994</v>
      </c>
      <c r="S118" s="154">
        <v>0</v>
      </c>
      <c r="T118" s="155">
        <f>$S$118*$H$118</f>
        <v>0</v>
      </c>
      <c r="AR118" s="89" t="s">
        <v>124</v>
      </c>
      <c r="AT118" s="89" t="s">
        <v>119</v>
      </c>
      <c r="AU118" s="89" t="s">
        <v>79</v>
      </c>
      <c r="AY118" s="6" t="s">
        <v>117</v>
      </c>
      <c r="BE118" s="156">
        <f>IF($N$118="základní",$J$118,0)</f>
        <v>0</v>
      </c>
      <c r="BF118" s="156">
        <f>IF($N$118="snížená",$J$118,0)</f>
        <v>0</v>
      </c>
      <c r="BG118" s="156">
        <f>IF($N$118="zákl. přenesená",$J$118,0)</f>
        <v>0</v>
      </c>
      <c r="BH118" s="156">
        <f>IF($N$118="sníž. přenesená",$J$118,0)</f>
        <v>0</v>
      </c>
      <c r="BI118" s="156">
        <f>IF($N$118="nulová",$J$118,0)</f>
        <v>0</v>
      </c>
      <c r="BJ118" s="89" t="s">
        <v>21</v>
      </c>
      <c r="BK118" s="156">
        <f>ROUND($I$118*$H$118,2)</f>
        <v>0</v>
      </c>
      <c r="BL118" s="89" t="s">
        <v>124</v>
      </c>
      <c r="BM118" s="89" t="s">
        <v>350</v>
      </c>
    </row>
    <row r="119" spans="2:47" s="6" customFormat="1" ht="38.25" customHeight="1">
      <c r="B119" s="23"/>
      <c r="C119" s="24"/>
      <c r="D119" s="157" t="s">
        <v>126</v>
      </c>
      <c r="E119" s="24"/>
      <c r="F119" s="158" t="s">
        <v>220</v>
      </c>
      <c r="G119" s="24"/>
      <c r="H119" s="24"/>
      <c r="J119" s="24"/>
      <c r="K119" s="24"/>
      <c r="L119" s="43"/>
      <c r="M119" s="56"/>
      <c r="N119" s="24"/>
      <c r="O119" s="24"/>
      <c r="P119" s="24"/>
      <c r="Q119" s="24"/>
      <c r="R119" s="24"/>
      <c r="S119" s="24"/>
      <c r="T119" s="57"/>
      <c r="AT119" s="6" t="s">
        <v>126</v>
      </c>
      <c r="AU119" s="6" t="s">
        <v>79</v>
      </c>
    </row>
    <row r="120" spans="2:63" s="132" customFormat="1" ht="30.75" customHeight="1">
      <c r="B120" s="133"/>
      <c r="C120" s="134"/>
      <c r="D120" s="134" t="s">
        <v>70</v>
      </c>
      <c r="E120" s="143" t="s">
        <v>161</v>
      </c>
      <c r="F120" s="143" t="s">
        <v>225</v>
      </c>
      <c r="G120" s="134"/>
      <c r="H120" s="134"/>
      <c r="J120" s="144">
        <f>$BK$120</f>
        <v>0</v>
      </c>
      <c r="K120" s="134"/>
      <c r="L120" s="137"/>
      <c r="M120" s="138"/>
      <c r="N120" s="134"/>
      <c r="O120" s="134"/>
      <c r="P120" s="139">
        <f>SUM($P$121:$P$126)</f>
        <v>0</v>
      </c>
      <c r="Q120" s="134"/>
      <c r="R120" s="139">
        <f>SUM($R$121:$R$126)</f>
        <v>366.0022000000001</v>
      </c>
      <c r="S120" s="134"/>
      <c r="T120" s="140">
        <f>SUM($T$121:$T$126)</f>
        <v>0</v>
      </c>
      <c r="AR120" s="141" t="s">
        <v>21</v>
      </c>
      <c r="AT120" s="141" t="s">
        <v>70</v>
      </c>
      <c r="AU120" s="141" t="s">
        <v>21</v>
      </c>
      <c r="AY120" s="141" t="s">
        <v>117</v>
      </c>
      <c r="BK120" s="142">
        <f>SUM($BK$121:$BK$126)</f>
        <v>0</v>
      </c>
    </row>
    <row r="121" spans="2:65" s="6" customFormat="1" ht="15.75" customHeight="1">
      <c r="B121" s="23"/>
      <c r="C121" s="145" t="s">
        <v>206</v>
      </c>
      <c r="D121" s="145" t="s">
        <v>119</v>
      </c>
      <c r="E121" s="146" t="s">
        <v>294</v>
      </c>
      <c r="F121" s="147" t="s">
        <v>295</v>
      </c>
      <c r="G121" s="148" t="s">
        <v>296</v>
      </c>
      <c r="H121" s="149">
        <v>1530</v>
      </c>
      <c r="I121" s="150"/>
      <c r="J121" s="151">
        <f>ROUND($I$121*$H$121,2)</f>
        <v>0</v>
      </c>
      <c r="K121" s="147" t="s">
        <v>123</v>
      </c>
      <c r="L121" s="43"/>
      <c r="M121" s="152"/>
      <c r="N121" s="153" t="s">
        <v>42</v>
      </c>
      <c r="O121" s="24"/>
      <c r="P121" s="154">
        <f>$O$121*$H$121</f>
        <v>0</v>
      </c>
      <c r="Q121" s="154">
        <v>0.1554</v>
      </c>
      <c r="R121" s="154">
        <f>$Q$121*$H$121</f>
        <v>237.76200000000003</v>
      </c>
      <c r="S121" s="154">
        <v>0</v>
      </c>
      <c r="T121" s="155">
        <f>$S$121*$H$121</f>
        <v>0</v>
      </c>
      <c r="AR121" s="89" t="s">
        <v>124</v>
      </c>
      <c r="AT121" s="89" t="s">
        <v>119</v>
      </c>
      <c r="AU121" s="89" t="s">
        <v>79</v>
      </c>
      <c r="AY121" s="6" t="s">
        <v>117</v>
      </c>
      <c r="BE121" s="156">
        <f>IF($N$121="základní",$J$121,0)</f>
        <v>0</v>
      </c>
      <c r="BF121" s="156">
        <f>IF($N$121="snížená",$J$121,0)</f>
        <v>0</v>
      </c>
      <c r="BG121" s="156">
        <f>IF($N$121="zákl. přenesená",$J$121,0)</f>
        <v>0</v>
      </c>
      <c r="BH121" s="156">
        <f>IF($N$121="sníž. přenesená",$J$121,0)</f>
        <v>0</v>
      </c>
      <c r="BI121" s="156">
        <f>IF($N$121="nulová",$J$121,0)</f>
        <v>0</v>
      </c>
      <c r="BJ121" s="89" t="s">
        <v>21</v>
      </c>
      <c r="BK121" s="156">
        <f>ROUND($I$121*$H$121,2)</f>
        <v>0</v>
      </c>
      <c r="BL121" s="89" t="s">
        <v>124</v>
      </c>
      <c r="BM121" s="89" t="s">
        <v>351</v>
      </c>
    </row>
    <row r="122" spans="2:47" s="6" customFormat="1" ht="27" customHeight="1">
      <c r="B122" s="23"/>
      <c r="C122" s="24"/>
      <c r="D122" s="157" t="s">
        <v>126</v>
      </c>
      <c r="E122" s="24"/>
      <c r="F122" s="158" t="s">
        <v>298</v>
      </c>
      <c r="G122" s="24"/>
      <c r="H122" s="24"/>
      <c r="J122" s="24"/>
      <c r="K122" s="24"/>
      <c r="L122" s="43"/>
      <c r="M122" s="56"/>
      <c r="N122" s="24"/>
      <c r="O122" s="24"/>
      <c r="P122" s="24"/>
      <c r="Q122" s="24"/>
      <c r="R122" s="24"/>
      <c r="S122" s="24"/>
      <c r="T122" s="57"/>
      <c r="AT122" s="6" t="s">
        <v>126</v>
      </c>
      <c r="AU122" s="6" t="s">
        <v>79</v>
      </c>
    </row>
    <row r="123" spans="2:65" s="6" customFormat="1" ht="15.75" customHeight="1">
      <c r="B123" s="23"/>
      <c r="C123" s="159" t="s">
        <v>211</v>
      </c>
      <c r="D123" s="159" t="s">
        <v>172</v>
      </c>
      <c r="E123" s="160" t="s">
        <v>300</v>
      </c>
      <c r="F123" s="161" t="s">
        <v>301</v>
      </c>
      <c r="G123" s="162" t="s">
        <v>229</v>
      </c>
      <c r="H123" s="163">
        <v>990</v>
      </c>
      <c r="I123" s="164"/>
      <c r="J123" s="165">
        <f>ROUND($I$123*$H$123,2)</f>
        <v>0</v>
      </c>
      <c r="K123" s="161"/>
      <c r="L123" s="166"/>
      <c r="M123" s="167"/>
      <c r="N123" s="168" t="s">
        <v>42</v>
      </c>
      <c r="O123" s="24"/>
      <c r="P123" s="154">
        <f>$O$123*$H$123</f>
        <v>0</v>
      </c>
      <c r="Q123" s="154">
        <v>0.0821</v>
      </c>
      <c r="R123" s="154">
        <f>$Q$123*$H$123</f>
        <v>81.27900000000001</v>
      </c>
      <c r="S123" s="154">
        <v>0</v>
      </c>
      <c r="T123" s="155">
        <f>$S$123*$H$123</f>
        <v>0</v>
      </c>
      <c r="AR123" s="89" t="s">
        <v>155</v>
      </c>
      <c r="AT123" s="89" t="s">
        <v>172</v>
      </c>
      <c r="AU123" s="89" t="s">
        <v>79</v>
      </c>
      <c r="AY123" s="6" t="s">
        <v>117</v>
      </c>
      <c r="BE123" s="156">
        <f>IF($N$123="základní",$J$123,0)</f>
        <v>0</v>
      </c>
      <c r="BF123" s="156">
        <f>IF($N$123="snížená",$J$123,0)</f>
        <v>0</v>
      </c>
      <c r="BG123" s="156">
        <f>IF($N$123="zákl. přenesená",$J$123,0)</f>
        <v>0</v>
      </c>
      <c r="BH123" s="156">
        <f>IF($N$123="sníž. přenesená",$J$123,0)</f>
        <v>0</v>
      </c>
      <c r="BI123" s="156">
        <f>IF($N$123="nulová",$J$123,0)</f>
        <v>0</v>
      </c>
      <c r="BJ123" s="89" t="s">
        <v>21</v>
      </c>
      <c r="BK123" s="156">
        <f>ROUND($I$123*$H$123,2)</f>
        <v>0</v>
      </c>
      <c r="BL123" s="89" t="s">
        <v>124</v>
      </c>
      <c r="BM123" s="89" t="s">
        <v>352</v>
      </c>
    </row>
    <row r="124" spans="2:47" s="6" customFormat="1" ht="16.5" customHeight="1">
      <c r="B124" s="23"/>
      <c r="C124" s="24"/>
      <c r="D124" s="157" t="s">
        <v>126</v>
      </c>
      <c r="E124" s="24"/>
      <c r="F124" s="158" t="s">
        <v>301</v>
      </c>
      <c r="G124" s="24"/>
      <c r="H124" s="24"/>
      <c r="J124" s="24"/>
      <c r="K124" s="24"/>
      <c r="L124" s="43"/>
      <c r="M124" s="56"/>
      <c r="N124" s="24"/>
      <c r="O124" s="24"/>
      <c r="P124" s="24"/>
      <c r="Q124" s="24"/>
      <c r="R124" s="24"/>
      <c r="S124" s="24"/>
      <c r="T124" s="57"/>
      <c r="AT124" s="6" t="s">
        <v>126</v>
      </c>
      <c r="AU124" s="6" t="s">
        <v>79</v>
      </c>
    </row>
    <row r="125" spans="2:65" s="6" customFormat="1" ht="15.75" customHeight="1">
      <c r="B125" s="23"/>
      <c r="C125" s="159" t="s">
        <v>216</v>
      </c>
      <c r="D125" s="159" t="s">
        <v>172</v>
      </c>
      <c r="E125" s="160" t="s">
        <v>304</v>
      </c>
      <c r="F125" s="161" t="s">
        <v>305</v>
      </c>
      <c r="G125" s="162" t="s">
        <v>229</v>
      </c>
      <c r="H125" s="163">
        <v>572</v>
      </c>
      <c r="I125" s="164"/>
      <c r="J125" s="165">
        <f>ROUND($I$125*$H$125,2)</f>
        <v>0</v>
      </c>
      <c r="K125" s="161"/>
      <c r="L125" s="166"/>
      <c r="M125" s="167"/>
      <c r="N125" s="168" t="s">
        <v>42</v>
      </c>
      <c r="O125" s="24"/>
      <c r="P125" s="154">
        <f>$O$125*$H$125</f>
        <v>0</v>
      </c>
      <c r="Q125" s="154">
        <v>0.0821</v>
      </c>
      <c r="R125" s="154">
        <f>$Q$125*$H$125</f>
        <v>46.961200000000005</v>
      </c>
      <c r="S125" s="154">
        <v>0</v>
      </c>
      <c r="T125" s="155">
        <f>$S$125*$H$125</f>
        <v>0</v>
      </c>
      <c r="AR125" s="89" t="s">
        <v>155</v>
      </c>
      <c r="AT125" s="89" t="s">
        <v>172</v>
      </c>
      <c r="AU125" s="89" t="s">
        <v>79</v>
      </c>
      <c r="AY125" s="6" t="s">
        <v>117</v>
      </c>
      <c r="BE125" s="156">
        <f>IF($N$125="základní",$J$125,0)</f>
        <v>0</v>
      </c>
      <c r="BF125" s="156">
        <f>IF($N$125="snížená",$J$125,0)</f>
        <v>0</v>
      </c>
      <c r="BG125" s="156">
        <f>IF($N$125="zákl. přenesená",$J$125,0)</f>
        <v>0</v>
      </c>
      <c r="BH125" s="156">
        <f>IF($N$125="sníž. přenesená",$J$125,0)</f>
        <v>0</v>
      </c>
      <c r="BI125" s="156">
        <f>IF($N$125="nulová",$J$125,0)</f>
        <v>0</v>
      </c>
      <c r="BJ125" s="89" t="s">
        <v>21</v>
      </c>
      <c r="BK125" s="156">
        <f>ROUND($I$125*$H$125,2)</f>
        <v>0</v>
      </c>
      <c r="BL125" s="89" t="s">
        <v>124</v>
      </c>
      <c r="BM125" s="89" t="s">
        <v>353</v>
      </c>
    </row>
    <row r="126" spans="2:47" s="6" customFormat="1" ht="16.5" customHeight="1">
      <c r="B126" s="23"/>
      <c r="C126" s="24"/>
      <c r="D126" s="157" t="s">
        <v>126</v>
      </c>
      <c r="E126" s="24"/>
      <c r="F126" s="158" t="s">
        <v>305</v>
      </c>
      <c r="G126" s="24"/>
      <c r="H126" s="24"/>
      <c r="J126" s="24"/>
      <c r="K126" s="24"/>
      <c r="L126" s="43"/>
      <c r="M126" s="56"/>
      <c r="N126" s="24"/>
      <c r="O126" s="24"/>
      <c r="P126" s="24"/>
      <c r="Q126" s="24"/>
      <c r="R126" s="24"/>
      <c r="S126" s="24"/>
      <c r="T126" s="57"/>
      <c r="AT126" s="6" t="s">
        <v>126</v>
      </c>
      <c r="AU126" s="6" t="s">
        <v>79</v>
      </c>
    </row>
    <row r="127" spans="2:63" s="132" customFormat="1" ht="30.75" customHeight="1">
      <c r="B127" s="133"/>
      <c r="C127" s="134"/>
      <c r="D127" s="134" t="s">
        <v>70</v>
      </c>
      <c r="E127" s="143" t="s">
        <v>322</v>
      </c>
      <c r="F127" s="143" t="s">
        <v>323</v>
      </c>
      <c r="G127" s="134"/>
      <c r="H127" s="134"/>
      <c r="J127" s="144">
        <f>$BK$127</f>
        <v>0</v>
      </c>
      <c r="K127" s="134"/>
      <c r="L127" s="137"/>
      <c r="M127" s="138"/>
      <c r="N127" s="134"/>
      <c r="O127" s="134"/>
      <c r="P127" s="139">
        <f>SUM($P$128:$P$129)</f>
        <v>0</v>
      </c>
      <c r="Q127" s="134"/>
      <c r="R127" s="139">
        <f>SUM($R$128:$R$129)</f>
        <v>0</v>
      </c>
      <c r="S127" s="134"/>
      <c r="T127" s="140">
        <f>SUM($T$128:$T$129)</f>
        <v>0</v>
      </c>
      <c r="AR127" s="141" t="s">
        <v>21</v>
      </c>
      <c r="AT127" s="141" t="s">
        <v>70</v>
      </c>
      <c r="AU127" s="141" t="s">
        <v>21</v>
      </c>
      <c r="AY127" s="141" t="s">
        <v>117</v>
      </c>
      <c r="BK127" s="142">
        <f>SUM($BK$128:$BK$129)</f>
        <v>0</v>
      </c>
    </row>
    <row r="128" spans="2:65" s="6" customFormat="1" ht="15.75" customHeight="1">
      <c r="B128" s="23"/>
      <c r="C128" s="145" t="s">
        <v>7</v>
      </c>
      <c r="D128" s="145" t="s">
        <v>119</v>
      </c>
      <c r="E128" s="146" t="s">
        <v>325</v>
      </c>
      <c r="F128" s="147" t="s">
        <v>326</v>
      </c>
      <c r="G128" s="148" t="s">
        <v>158</v>
      </c>
      <c r="H128" s="149">
        <v>2778.663</v>
      </c>
      <c r="I128" s="150"/>
      <c r="J128" s="151">
        <f>ROUND($I$128*$H$128,2)</f>
        <v>0</v>
      </c>
      <c r="K128" s="147" t="s">
        <v>123</v>
      </c>
      <c r="L128" s="43"/>
      <c r="M128" s="152"/>
      <c r="N128" s="153" t="s">
        <v>42</v>
      </c>
      <c r="O128" s="24"/>
      <c r="P128" s="154">
        <f>$O$128*$H$128</f>
        <v>0</v>
      </c>
      <c r="Q128" s="154">
        <v>0</v>
      </c>
      <c r="R128" s="154">
        <f>$Q$128*$H$128</f>
        <v>0</v>
      </c>
      <c r="S128" s="154">
        <v>0</v>
      </c>
      <c r="T128" s="155">
        <f>$S$128*$H$128</f>
        <v>0</v>
      </c>
      <c r="AR128" s="89" t="s">
        <v>124</v>
      </c>
      <c r="AT128" s="89" t="s">
        <v>119</v>
      </c>
      <c r="AU128" s="89" t="s">
        <v>79</v>
      </c>
      <c r="AY128" s="6" t="s">
        <v>117</v>
      </c>
      <c r="BE128" s="156">
        <f>IF($N$128="základní",$J$128,0)</f>
        <v>0</v>
      </c>
      <c r="BF128" s="156">
        <f>IF($N$128="snížená",$J$128,0)</f>
        <v>0</v>
      </c>
      <c r="BG128" s="156">
        <f>IF($N$128="zákl. přenesená",$J$128,0)</f>
        <v>0</v>
      </c>
      <c r="BH128" s="156">
        <f>IF($N$128="sníž. přenesená",$J$128,0)</f>
        <v>0</v>
      </c>
      <c r="BI128" s="156">
        <f>IF($N$128="nulová",$J$128,0)</f>
        <v>0</v>
      </c>
      <c r="BJ128" s="89" t="s">
        <v>21</v>
      </c>
      <c r="BK128" s="156">
        <f>ROUND($I$128*$H$128,2)</f>
        <v>0</v>
      </c>
      <c r="BL128" s="89" t="s">
        <v>124</v>
      </c>
      <c r="BM128" s="89" t="s">
        <v>354</v>
      </c>
    </row>
    <row r="129" spans="2:47" s="6" customFormat="1" ht="27" customHeight="1">
      <c r="B129" s="23"/>
      <c r="C129" s="24"/>
      <c r="D129" s="157" t="s">
        <v>126</v>
      </c>
      <c r="E129" s="24"/>
      <c r="F129" s="158" t="s">
        <v>328</v>
      </c>
      <c r="G129" s="24"/>
      <c r="H129" s="24"/>
      <c r="J129" s="24"/>
      <c r="K129" s="24"/>
      <c r="L129" s="43"/>
      <c r="M129" s="178"/>
      <c r="N129" s="179"/>
      <c r="O129" s="179"/>
      <c r="P129" s="179"/>
      <c r="Q129" s="179"/>
      <c r="R129" s="179"/>
      <c r="S129" s="179"/>
      <c r="T129" s="180"/>
      <c r="AT129" s="6" t="s">
        <v>126</v>
      </c>
      <c r="AU129" s="6" t="s">
        <v>79</v>
      </c>
    </row>
    <row r="130" spans="2:12" s="6" customFormat="1" ht="7.5" customHeight="1">
      <c r="B130" s="38"/>
      <c r="C130" s="39"/>
      <c r="D130" s="39"/>
      <c r="E130" s="39"/>
      <c r="F130" s="39"/>
      <c r="G130" s="39"/>
      <c r="H130" s="39"/>
      <c r="I130" s="101"/>
      <c r="J130" s="39"/>
      <c r="K130" s="39"/>
      <c r="L130" s="43"/>
    </row>
  </sheetData>
  <sheetProtection password="CC35" sheet="1" objects="1" scenarios="1" formatColumns="0" formatRows="0" sort="0" autoFilter="0"/>
  <autoFilter ref="C80:K80"/>
  <mergeCells count="9">
    <mergeCell ref="E73:H73"/>
    <mergeCell ref="G1:H1"/>
    <mergeCell ref="L2:V2"/>
    <mergeCell ref="E7:H7"/>
    <mergeCell ref="E9:H9"/>
    <mergeCell ref="E24:H24"/>
    <mergeCell ref="E45:H45"/>
    <mergeCell ref="E47:H47"/>
    <mergeCell ref="E71:H71"/>
  </mergeCells>
  <hyperlinks>
    <hyperlink ref="F1:G1" location="C2" tooltip="Krycí list soupisu" display="1) Krycí list soupisu"/>
    <hyperlink ref="G1:H1" location="C54" tooltip="Rekapitulace" display="2) Rekapitulace"/>
    <hyperlink ref="J1" location="C80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20"/>
  <sheetViews>
    <sheetView showGridLines="0" zoomScalePageLayoutView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184"/>
      <c r="C1" s="184"/>
      <c r="D1" s="183" t="s">
        <v>1</v>
      </c>
      <c r="E1" s="184"/>
      <c r="F1" s="185" t="s">
        <v>379</v>
      </c>
      <c r="G1" s="302" t="s">
        <v>380</v>
      </c>
      <c r="H1" s="302"/>
      <c r="I1" s="184"/>
      <c r="J1" s="185" t="s">
        <v>381</v>
      </c>
      <c r="K1" s="183" t="s">
        <v>86</v>
      </c>
      <c r="L1" s="185" t="s">
        <v>382</v>
      </c>
      <c r="M1" s="185"/>
      <c r="N1" s="185"/>
      <c r="O1" s="185"/>
      <c r="P1" s="185"/>
      <c r="Q1" s="185"/>
      <c r="R1" s="185"/>
      <c r="S1" s="185"/>
      <c r="T1" s="185"/>
      <c r="U1" s="181"/>
      <c r="V1" s="181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188"/>
      <c r="M2" s="283"/>
      <c r="N2" s="283"/>
      <c r="O2" s="283"/>
      <c r="P2" s="283"/>
      <c r="Q2" s="283"/>
      <c r="R2" s="283"/>
      <c r="S2" s="283"/>
      <c r="T2" s="283"/>
      <c r="U2" s="283"/>
      <c r="V2" s="283"/>
      <c r="AT2" s="2" t="s">
        <v>85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7"/>
      <c r="J3" s="8"/>
      <c r="K3" s="9"/>
      <c r="AT3" s="2" t="s">
        <v>79</v>
      </c>
    </row>
    <row r="4" spans="2:46" s="2" customFormat="1" ht="37.5" customHeight="1">
      <c r="B4" s="10"/>
      <c r="C4" s="11"/>
      <c r="D4" s="12" t="s">
        <v>87</v>
      </c>
      <c r="E4" s="11"/>
      <c r="F4" s="11"/>
      <c r="G4" s="11"/>
      <c r="H4" s="11"/>
      <c r="J4" s="11"/>
      <c r="K4" s="13"/>
      <c r="M4" s="14" t="s">
        <v>10</v>
      </c>
      <c r="AT4" s="2" t="s">
        <v>4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</row>
    <row r="6" spans="2:11" s="2" customFormat="1" ht="15.75" customHeight="1">
      <c r="B6" s="10"/>
      <c r="C6" s="11"/>
      <c r="D6" s="19" t="s">
        <v>16</v>
      </c>
      <c r="E6" s="11"/>
      <c r="F6" s="11"/>
      <c r="G6" s="11"/>
      <c r="H6" s="11"/>
      <c r="J6" s="11"/>
      <c r="K6" s="13"/>
    </row>
    <row r="7" spans="2:11" s="2" customFormat="1" ht="15.75" customHeight="1">
      <c r="B7" s="10"/>
      <c r="C7" s="11"/>
      <c r="D7" s="11"/>
      <c r="E7" s="303" t="str">
        <f>'Rekapitulace stavby'!$K$6</f>
        <v>Revializace Louka komunikace</v>
      </c>
      <c r="F7" s="287"/>
      <c r="G7" s="287"/>
      <c r="H7" s="287"/>
      <c r="J7" s="11"/>
      <c r="K7" s="13"/>
    </row>
    <row r="8" spans="2:11" s="6" customFormat="1" ht="15.75" customHeight="1">
      <c r="B8" s="23"/>
      <c r="C8" s="24"/>
      <c r="D8" s="19" t="s">
        <v>88</v>
      </c>
      <c r="E8" s="24"/>
      <c r="F8" s="24"/>
      <c r="G8" s="24"/>
      <c r="H8" s="24"/>
      <c r="J8" s="24"/>
      <c r="K8" s="27"/>
    </row>
    <row r="9" spans="2:11" s="6" customFormat="1" ht="37.5" customHeight="1">
      <c r="B9" s="23"/>
      <c r="C9" s="24"/>
      <c r="D9" s="24"/>
      <c r="E9" s="210" t="s">
        <v>355</v>
      </c>
      <c r="F9" s="278"/>
      <c r="G9" s="278"/>
      <c r="H9" s="278"/>
      <c r="J9" s="24"/>
      <c r="K9" s="27"/>
    </row>
    <row r="10" spans="2:11" s="6" customFormat="1" ht="14.25" customHeight="1">
      <c r="B10" s="23"/>
      <c r="C10" s="24"/>
      <c r="D10" s="24"/>
      <c r="E10" s="24"/>
      <c r="F10" s="24"/>
      <c r="G10" s="24"/>
      <c r="H10" s="24"/>
      <c r="J10" s="24"/>
      <c r="K10" s="27"/>
    </row>
    <row r="11" spans="2:11" s="6" customFormat="1" ht="15" customHeight="1">
      <c r="B11" s="23"/>
      <c r="C11" s="24"/>
      <c r="D11" s="19" t="s">
        <v>19</v>
      </c>
      <c r="E11" s="24"/>
      <c r="F11" s="17"/>
      <c r="G11" s="24"/>
      <c r="H11" s="24"/>
      <c r="I11" s="88" t="s">
        <v>20</v>
      </c>
      <c r="J11" s="17"/>
      <c r="K11" s="27"/>
    </row>
    <row r="12" spans="2:11" s="6" customFormat="1" ht="15" customHeight="1">
      <c r="B12" s="23"/>
      <c r="C12" s="24"/>
      <c r="D12" s="19" t="s">
        <v>22</v>
      </c>
      <c r="E12" s="24"/>
      <c r="F12" s="17" t="s">
        <v>23</v>
      </c>
      <c r="G12" s="24"/>
      <c r="H12" s="24"/>
      <c r="I12" s="88" t="s">
        <v>24</v>
      </c>
      <c r="J12" s="52" t="str">
        <f>'Rekapitulace stavby'!$AN$8</f>
        <v>19.10.2015</v>
      </c>
      <c r="K12" s="27"/>
    </row>
    <row r="13" spans="2:11" s="6" customFormat="1" ht="12" customHeight="1">
      <c r="B13" s="23"/>
      <c r="C13" s="24"/>
      <c r="D13" s="24"/>
      <c r="E13" s="24"/>
      <c r="F13" s="24"/>
      <c r="G13" s="24"/>
      <c r="H13" s="24"/>
      <c r="J13" s="24"/>
      <c r="K13" s="27"/>
    </row>
    <row r="14" spans="2:11" s="6" customFormat="1" ht="15" customHeight="1">
      <c r="B14" s="23"/>
      <c r="C14" s="24"/>
      <c r="D14" s="19" t="s">
        <v>28</v>
      </c>
      <c r="E14" s="24"/>
      <c r="F14" s="24"/>
      <c r="G14" s="24"/>
      <c r="H14" s="24"/>
      <c r="I14" s="88" t="s">
        <v>29</v>
      </c>
      <c r="J14" s="17"/>
      <c r="K14" s="27"/>
    </row>
    <row r="15" spans="2:11" s="6" customFormat="1" ht="18.75" customHeight="1">
      <c r="B15" s="23"/>
      <c r="C15" s="24"/>
      <c r="D15" s="24"/>
      <c r="E15" s="17" t="s">
        <v>23</v>
      </c>
      <c r="F15" s="24"/>
      <c r="G15" s="24"/>
      <c r="H15" s="24"/>
      <c r="I15" s="88" t="s">
        <v>30</v>
      </c>
      <c r="J15" s="17"/>
      <c r="K15" s="27"/>
    </row>
    <row r="16" spans="2:11" s="6" customFormat="1" ht="7.5" customHeight="1">
      <c r="B16" s="23"/>
      <c r="C16" s="24"/>
      <c r="D16" s="24"/>
      <c r="E16" s="24"/>
      <c r="F16" s="24"/>
      <c r="G16" s="24"/>
      <c r="H16" s="24"/>
      <c r="J16" s="24"/>
      <c r="K16" s="27"/>
    </row>
    <row r="17" spans="2:11" s="6" customFormat="1" ht="15" customHeight="1">
      <c r="B17" s="23"/>
      <c r="C17" s="24"/>
      <c r="D17" s="19" t="s">
        <v>31</v>
      </c>
      <c r="E17" s="24"/>
      <c r="F17" s="24"/>
      <c r="G17" s="24"/>
      <c r="H17" s="24"/>
      <c r="I17" s="88" t="s">
        <v>29</v>
      </c>
      <c r="J17" s="17">
        <f>IF('Rekapitulace stavby'!$AN$13="Vyplň údaj","",IF('Rekapitulace stavby'!$AN$13="","",'Rekapitulace stavby'!$AN$13))</f>
      </c>
      <c r="K17" s="27"/>
    </row>
    <row r="18" spans="2:11" s="6" customFormat="1" ht="18.75" customHeight="1">
      <c r="B18" s="23"/>
      <c r="C18" s="24"/>
      <c r="D18" s="24"/>
      <c r="E18" s="17">
        <f>IF('Rekapitulace stavby'!$E$14="Vyplň údaj","",IF('Rekapitulace stavby'!$E$14="","",'Rekapitulace stavby'!$E$14))</f>
      </c>
      <c r="F18" s="24"/>
      <c r="G18" s="24"/>
      <c r="H18" s="24"/>
      <c r="I18" s="88" t="s">
        <v>30</v>
      </c>
      <c r="J18" s="17">
        <f>IF('Rekapitulace stavby'!$AN$14="Vyplň údaj","",IF('Rekapitulace stavby'!$AN$14="","",'Rekapitulace stavby'!$AN$14))</f>
      </c>
      <c r="K18" s="27"/>
    </row>
    <row r="19" spans="2:11" s="6" customFormat="1" ht="7.5" customHeight="1">
      <c r="B19" s="23"/>
      <c r="C19" s="24"/>
      <c r="D19" s="24"/>
      <c r="E19" s="24"/>
      <c r="F19" s="24"/>
      <c r="G19" s="24"/>
      <c r="H19" s="24"/>
      <c r="J19" s="24"/>
      <c r="K19" s="27"/>
    </row>
    <row r="20" spans="2:11" s="6" customFormat="1" ht="15" customHeight="1">
      <c r="B20" s="23"/>
      <c r="C20" s="24"/>
      <c r="D20" s="19" t="s">
        <v>33</v>
      </c>
      <c r="E20" s="24"/>
      <c r="F20" s="24"/>
      <c r="G20" s="24"/>
      <c r="H20" s="24"/>
      <c r="I20" s="88" t="s">
        <v>29</v>
      </c>
      <c r="J20" s="17"/>
      <c r="K20" s="27"/>
    </row>
    <row r="21" spans="2:11" s="6" customFormat="1" ht="18.75" customHeight="1">
      <c r="B21" s="23"/>
      <c r="C21" s="24"/>
      <c r="D21" s="24"/>
      <c r="E21" s="17" t="s">
        <v>34</v>
      </c>
      <c r="F21" s="24"/>
      <c r="G21" s="24"/>
      <c r="H21" s="24"/>
      <c r="I21" s="88" t="s">
        <v>30</v>
      </c>
      <c r="J21" s="17"/>
      <c r="K21" s="27"/>
    </row>
    <row r="22" spans="2:11" s="6" customFormat="1" ht="7.5" customHeight="1">
      <c r="B22" s="23"/>
      <c r="C22" s="24"/>
      <c r="D22" s="24"/>
      <c r="E22" s="24"/>
      <c r="F22" s="24"/>
      <c r="G22" s="24"/>
      <c r="H22" s="24"/>
      <c r="J22" s="24"/>
      <c r="K22" s="27"/>
    </row>
    <row r="23" spans="2:11" s="6" customFormat="1" ht="15" customHeight="1">
      <c r="B23" s="23"/>
      <c r="C23" s="24"/>
      <c r="D23" s="19" t="s">
        <v>36</v>
      </c>
      <c r="E23" s="24"/>
      <c r="F23" s="24"/>
      <c r="G23" s="24"/>
      <c r="H23" s="24"/>
      <c r="J23" s="24"/>
      <c r="K23" s="27"/>
    </row>
    <row r="24" spans="2:11" s="89" customFormat="1" ht="15.75" customHeight="1">
      <c r="B24" s="90"/>
      <c r="C24" s="91"/>
      <c r="D24" s="91"/>
      <c r="E24" s="290"/>
      <c r="F24" s="304"/>
      <c r="G24" s="304"/>
      <c r="H24" s="304"/>
      <c r="J24" s="91"/>
      <c r="K24" s="92"/>
    </row>
    <row r="25" spans="2:11" s="6" customFormat="1" ht="7.5" customHeight="1">
      <c r="B25" s="23"/>
      <c r="C25" s="24"/>
      <c r="D25" s="24"/>
      <c r="E25" s="24"/>
      <c r="F25" s="24"/>
      <c r="G25" s="24"/>
      <c r="H25" s="24"/>
      <c r="J25" s="24"/>
      <c r="K25" s="27"/>
    </row>
    <row r="26" spans="2:11" s="6" customFormat="1" ht="7.5" customHeight="1">
      <c r="B26" s="23"/>
      <c r="C26" s="24"/>
      <c r="D26" s="64"/>
      <c r="E26" s="64"/>
      <c r="F26" s="64"/>
      <c r="G26" s="64"/>
      <c r="H26" s="64"/>
      <c r="I26" s="53"/>
      <c r="J26" s="64"/>
      <c r="K26" s="93"/>
    </row>
    <row r="27" spans="2:11" s="6" customFormat="1" ht="26.25" customHeight="1">
      <c r="B27" s="23"/>
      <c r="C27" s="24"/>
      <c r="D27" s="94" t="s">
        <v>37</v>
      </c>
      <c r="E27" s="24"/>
      <c r="F27" s="24"/>
      <c r="G27" s="24"/>
      <c r="H27" s="24"/>
      <c r="J27" s="67">
        <f>ROUND($J$81,2)</f>
        <v>0</v>
      </c>
      <c r="K27" s="27"/>
    </row>
    <row r="28" spans="2:11" s="6" customFormat="1" ht="7.5" customHeight="1">
      <c r="B28" s="23"/>
      <c r="C28" s="24"/>
      <c r="D28" s="64"/>
      <c r="E28" s="64"/>
      <c r="F28" s="64"/>
      <c r="G28" s="64"/>
      <c r="H28" s="64"/>
      <c r="I28" s="53"/>
      <c r="J28" s="64"/>
      <c r="K28" s="93"/>
    </row>
    <row r="29" spans="2:11" s="6" customFormat="1" ht="15" customHeight="1">
      <c r="B29" s="23"/>
      <c r="C29" s="24"/>
      <c r="D29" s="24"/>
      <c r="E29" s="24"/>
      <c r="F29" s="28" t="s">
        <v>39</v>
      </c>
      <c r="G29" s="24"/>
      <c r="H29" s="24"/>
      <c r="I29" s="95" t="s">
        <v>38</v>
      </c>
      <c r="J29" s="28" t="s">
        <v>40</v>
      </c>
      <c r="K29" s="27"/>
    </row>
    <row r="30" spans="2:11" s="6" customFormat="1" ht="15" customHeight="1">
      <c r="B30" s="23"/>
      <c r="C30" s="24"/>
      <c r="D30" s="30" t="s">
        <v>41</v>
      </c>
      <c r="E30" s="30" t="s">
        <v>42</v>
      </c>
      <c r="F30" s="96">
        <f>ROUND(SUM($BE$81:$BE$119),2)</f>
        <v>0</v>
      </c>
      <c r="G30" s="24"/>
      <c r="H30" s="24"/>
      <c r="I30" s="97">
        <v>0.21</v>
      </c>
      <c r="J30" s="96">
        <f>ROUND(ROUND((SUM($BE$81:$BE$119)),2)*$I$30,2)</f>
        <v>0</v>
      </c>
      <c r="K30" s="27"/>
    </row>
    <row r="31" spans="2:11" s="6" customFormat="1" ht="15" customHeight="1">
      <c r="B31" s="23"/>
      <c r="C31" s="24"/>
      <c r="D31" s="24"/>
      <c r="E31" s="30" t="s">
        <v>43</v>
      </c>
      <c r="F31" s="96">
        <f>ROUND(SUM($BF$81:$BF$119),2)</f>
        <v>0</v>
      </c>
      <c r="G31" s="24"/>
      <c r="H31" s="24"/>
      <c r="I31" s="97">
        <v>0.15</v>
      </c>
      <c r="J31" s="96">
        <f>ROUND(ROUND((SUM($BF$81:$BF$119)),2)*$I$31,2)</f>
        <v>0</v>
      </c>
      <c r="K31" s="27"/>
    </row>
    <row r="32" spans="2:11" s="6" customFormat="1" ht="15" customHeight="1" hidden="1">
      <c r="B32" s="23"/>
      <c r="C32" s="24"/>
      <c r="D32" s="24"/>
      <c r="E32" s="30" t="s">
        <v>44</v>
      </c>
      <c r="F32" s="96">
        <f>ROUND(SUM($BG$81:$BG$119),2)</f>
        <v>0</v>
      </c>
      <c r="G32" s="24"/>
      <c r="H32" s="24"/>
      <c r="I32" s="97">
        <v>0.21</v>
      </c>
      <c r="J32" s="96">
        <v>0</v>
      </c>
      <c r="K32" s="27"/>
    </row>
    <row r="33" spans="2:11" s="6" customFormat="1" ht="15" customHeight="1" hidden="1">
      <c r="B33" s="23"/>
      <c r="C33" s="24"/>
      <c r="D33" s="24"/>
      <c r="E33" s="30" t="s">
        <v>45</v>
      </c>
      <c r="F33" s="96">
        <f>ROUND(SUM($BH$81:$BH$119),2)</f>
        <v>0</v>
      </c>
      <c r="G33" s="24"/>
      <c r="H33" s="24"/>
      <c r="I33" s="97">
        <v>0.15</v>
      </c>
      <c r="J33" s="96">
        <v>0</v>
      </c>
      <c r="K33" s="27"/>
    </row>
    <row r="34" spans="2:11" s="6" customFormat="1" ht="15" customHeight="1" hidden="1">
      <c r="B34" s="23"/>
      <c r="C34" s="24"/>
      <c r="D34" s="24"/>
      <c r="E34" s="30" t="s">
        <v>46</v>
      </c>
      <c r="F34" s="96">
        <f>ROUND(SUM($BI$81:$BI$119),2)</f>
        <v>0</v>
      </c>
      <c r="G34" s="24"/>
      <c r="H34" s="24"/>
      <c r="I34" s="97">
        <v>0</v>
      </c>
      <c r="J34" s="96">
        <v>0</v>
      </c>
      <c r="K34" s="27"/>
    </row>
    <row r="35" spans="2:11" s="6" customFormat="1" ht="7.5" customHeight="1">
      <c r="B35" s="23"/>
      <c r="C35" s="24"/>
      <c r="D35" s="24"/>
      <c r="E35" s="24"/>
      <c r="F35" s="24"/>
      <c r="G35" s="24"/>
      <c r="H35" s="24"/>
      <c r="J35" s="24"/>
      <c r="K35" s="27"/>
    </row>
    <row r="36" spans="2:11" s="6" customFormat="1" ht="26.25" customHeight="1">
      <c r="B36" s="23"/>
      <c r="C36" s="32"/>
      <c r="D36" s="33" t="s">
        <v>47</v>
      </c>
      <c r="E36" s="34"/>
      <c r="F36" s="34"/>
      <c r="G36" s="98" t="s">
        <v>48</v>
      </c>
      <c r="H36" s="35" t="s">
        <v>49</v>
      </c>
      <c r="I36" s="99"/>
      <c r="J36" s="36">
        <f>SUM($J$27:$J$34)</f>
        <v>0</v>
      </c>
      <c r="K36" s="100"/>
    </row>
    <row r="37" spans="2:11" s="6" customFormat="1" ht="15" customHeight="1">
      <c r="B37" s="38"/>
      <c r="C37" s="39"/>
      <c r="D37" s="39"/>
      <c r="E37" s="39"/>
      <c r="F37" s="39"/>
      <c r="G37" s="39"/>
      <c r="H37" s="39"/>
      <c r="I37" s="101"/>
      <c r="J37" s="39"/>
      <c r="K37" s="40"/>
    </row>
    <row r="41" spans="2:11" s="6" customFormat="1" ht="7.5" customHeight="1">
      <c r="B41" s="102"/>
      <c r="C41" s="103"/>
      <c r="D41" s="103"/>
      <c r="E41" s="103"/>
      <c r="F41" s="103"/>
      <c r="G41" s="103"/>
      <c r="H41" s="103"/>
      <c r="I41" s="103"/>
      <c r="J41" s="103"/>
      <c r="K41" s="104"/>
    </row>
    <row r="42" spans="2:11" s="6" customFormat="1" ht="37.5" customHeight="1">
      <c r="B42" s="23"/>
      <c r="C42" s="12" t="s">
        <v>90</v>
      </c>
      <c r="D42" s="24"/>
      <c r="E42" s="24"/>
      <c r="F42" s="24"/>
      <c r="G42" s="24"/>
      <c r="H42" s="24"/>
      <c r="J42" s="24"/>
      <c r="K42" s="27"/>
    </row>
    <row r="43" spans="2:11" s="6" customFormat="1" ht="7.5" customHeight="1">
      <c r="B43" s="23"/>
      <c r="C43" s="24"/>
      <c r="D43" s="24"/>
      <c r="E43" s="24"/>
      <c r="F43" s="24"/>
      <c r="G43" s="24"/>
      <c r="H43" s="24"/>
      <c r="J43" s="24"/>
      <c r="K43" s="27"/>
    </row>
    <row r="44" spans="2:11" s="6" customFormat="1" ht="15" customHeight="1">
      <c r="B44" s="23"/>
      <c r="C44" s="19" t="s">
        <v>16</v>
      </c>
      <c r="D44" s="24"/>
      <c r="E44" s="24"/>
      <c r="F44" s="24"/>
      <c r="G44" s="24"/>
      <c r="H44" s="24"/>
      <c r="J44" s="24"/>
      <c r="K44" s="27"/>
    </row>
    <row r="45" spans="2:11" s="6" customFormat="1" ht="16.5" customHeight="1">
      <c r="B45" s="23"/>
      <c r="C45" s="24"/>
      <c r="D45" s="24"/>
      <c r="E45" s="303" t="str">
        <f>$E$7</f>
        <v>Revializace Louka komunikace</v>
      </c>
      <c r="F45" s="278"/>
      <c r="G45" s="278"/>
      <c r="H45" s="278"/>
      <c r="J45" s="24"/>
      <c r="K45" s="27"/>
    </row>
    <row r="46" spans="2:11" s="6" customFormat="1" ht="15" customHeight="1">
      <c r="B46" s="23"/>
      <c r="C46" s="19" t="s">
        <v>88</v>
      </c>
      <c r="D46" s="24"/>
      <c r="E46" s="24"/>
      <c r="F46" s="24"/>
      <c r="G46" s="24"/>
      <c r="H46" s="24"/>
      <c r="J46" s="24"/>
      <c r="K46" s="27"/>
    </row>
    <row r="47" spans="2:11" s="6" customFormat="1" ht="19.5" customHeight="1">
      <c r="B47" s="23"/>
      <c r="C47" s="24"/>
      <c r="D47" s="24"/>
      <c r="E47" s="210" t="str">
        <f>$E$9</f>
        <v>SO 03 - Komunikace - území č. 3</v>
      </c>
      <c r="F47" s="278"/>
      <c r="G47" s="278"/>
      <c r="H47" s="278"/>
      <c r="J47" s="24"/>
      <c r="K47" s="27"/>
    </row>
    <row r="48" spans="2:11" s="6" customFormat="1" ht="7.5" customHeight="1">
      <c r="B48" s="23"/>
      <c r="C48" s="24"/>
      <c r="D48" s="24"/>
      <c r="E48" s="24"/>
      <c r="F48" s="24"/>
      <c r="G48" s="24"/>
      <c r="H48" s="24"/>
      <c r="J48" s="24"/>
      <c r="K48" s="27"/>
    </row>
    <row r="49" spans="2:11" s="6" customFormat="1" ht="18.75" customHeight="1">
      <c r="B49" s="23"/>
      <c r="C49" s="19" t="s">
        <v>22</v>
      </c>
      <c r="D49" s="24"/>
      <c r="E49" s="24"/>
      <c r="F49" s="17" t="str">
        <f>$F$12</f>
        <v>Louka u Litvínova</v>
      </c>
      <c r="G49" s="24"/>
      <c r="H49" s="24"/>
      <c r="I49" s="88" t="s">
        <v>24</v>
      </c>
      <c r="J49" s="52" t="str">
        <f>IF($J$12="","",$J$12)</f>
        <v>19.10.2015</v>
      </c>
      <c r="K49" s="27"/>
    </row>
    <row r="50" spans="2:11" s="6" customFormat="1" ht="7.5" customHeight="1">
      <c r="B50" s="23"/>
      <c r="C50" s="24"/>
      <c r="D50" s="24"/>
      <c r="E50" s="24"/>
      <c r="F50" s="24"/>
      <c r="G50" s="24"/>
      <c r="H50" s="24"/>
      <c r="J50" s="24"/>
      <c r="K50" s="27"/>
    </row>
    <row r="51" spans="2:11" s="6" customFormat="1" ht="15.75" customHeight="1">
      <c r="B51" s="23"/>
      <c r="C51" s="19" t="s">
        <v>28</v>
      </c>
      <c r="D51" s="24"/>
      <c r="E51" s="24"/>
      <c r="F51" s="17" t="str">
        <f>$E$15</f>
        <v>Louka u Litvínova</v>
      </c>
      <c r="G51" s="24"/>
      <c r="H51" s="24"/>
      <c r="I51" s="88" t="s">
        <v>33</v>
      </c>
      <c r="J51" s="17" t="str">
        <f>$E$21</f>
        <v>ARTECH spol. s.r.o.</v>
      </c>
      <c r="K51" s="27"/>
    </row>
    <row r="52" spans="2:11" s="6" customFormat="1" ht="15" customHeight="1">
      <c r="B52" s="23"/>
      <c r="C52" s="19" t="s">
        <v>31</v>
      </c>
      <c r="D52" s="24"/>
      <c r="E52" s="24"/>
      <c r="F52" s="17">
        <f>IF($E$18="","",$E$18)</f>
      </c>
      <c r="G52" s="24"/>
      <c r="H52" s="24"/>
      <c r="J52" s="24"/>
      <c r="K52" s="27"/>
    </row>
    <row r="53" spans="2:11" s="6" customFormat="1" ht="11.25" customHeight="1">
      <c r="B53" s="23"/>
      <c r="C53" s="24"/>
      <c r="D53" s="24"/>
      <c r="E53" s="24"/>
      <c r="F53" s="24"/>
      <c r="G53" s="24"/>
      <c r="H53" s="24"/>
      <c r="J53" s="24"/>
      <c r="K53" s="27"/>
    </row>
    <row r="54" spans="2:11" s="6" customFormat="1" ht="30" customHeight="1">
      <c r="B54" s="23"/>
      <c r="C54" s="105" t="s">
        <v>91</v>
      </c>
      <c r="D54" s="32"/>
      <c r="E54" s="32"/>
      <c r="F54" s="32"/>
      <c r="G54" s="32"/>
      <c r="H54" s="32"/>
      <c r="I54" s="106"/>
      <c r="J54" s="107" t="s">
        <v>92</v>
      </c>
      <c r="K54" s="37"/>
    </row>
    <row r="55" spans="2:11" s="6" customFormat="1" ht="11.25" customHeight="1">
      <c r="B55" s="23"/>
      <c r="C55" s="24"/>
      <c r="D55" s="24"/>
      <c r="E55" s="24"/>
      <c r="F55" s="24"/>
      <c r="G55" s="24"/>
      <c r="H55" s="24"/>
      <c r="J55" s="24"/>
      <c r="K55" s="27"/>
    </row>
    <row r="56" spans="2:47" s="6" customFormat="1" ht="30" customHeight="1">
      <c r="B56" s="23"/>
      <c r="C56" s="66" t="s">
        <v>93</v>
      </c>
      <c r="D56" s="24"/>
      <c r="E56" s="24"/>
      <c r="F56" s="24"/>
      <c r="G56" s="24"/>
      <c r="H56" s="24"/>
      <c r="J56" s="67">
        <f>$J$81</f>
        <v>0</v>
      </c>
      <c r="K56" s="27"/>
      <c r="AU56" s="6" t="s">
        <v>94</v>
      </c>
    </row>
    <row r="57" spans="2:11" s="73" customFormat="1" ht="25.5" customHeight="1">
      <c r="B57" s="108"/>
      <c r="C57" s="109"/>
      <c r="D57" s="110" t="s">
        <v>95</v>
      </c>
      <c r="E57" s="110"/>
      <c r="F57" s="110"/>
      <c r="G57" s="110"/>
      <c r="H57" s="110"/>
      <c r="I57" s="111"/>
      <c r="J57" s="112">
        <f>$J$82</f>
        <v>0</v>
      </c>
      <c r="K57" s="113"/>
    </row>
    <row r="58" spans="2:11" s="114" customFormat="1" ht="21" customHeight="1">
      <c r="B58" s="115"/>
      <c r="C58" s="116"/>
      <c r="D58" s="117" t="s">
        <v>96</v>
      </c>
      <c r="E58" s="117"/>
      <c r="F58" s="117"/>
      <c r="G58" s="117"/>
      <c r="H58" s="117"/>
      <c r="I58" s="118"/>
      <c r="J58" s="119">
        <f>$J$83</f>
        <v>0</v>
      </c>
      <c r="K58" s="120"/>
    </row>
    <row r="59" spans="2:11" s="114" customFormat="1" ht="21" customHeight="1">
      <c r="B59" s="115"/>
      <c r="C59" s="116"/>
      <c r="D59" s="117" t="s">
        <v>97</v>
      </c>
      <c r="E59" s="117"/>
      <c r="F59" s="117"/>
      <c r="G59" s="117"/>
      <c r="H59" s="117"/>
      <c r="I59" s="118"/>
      <c r="J59" s="119">
        <f>$J$103</f>
        <v>0</v>
      </c>
      <c r="K59" s="120"/>
    </row>
    <row r="60" spans="2:11" s="114" customFormat="1" ht="21" customHeight="1">
      <c r="B60" s="115"/>
      <c r="C60" s="116"/>
      <c r="D60" s="117" t="s">
        <v>98</v>
      </c>
      <c r="E60" s="117"/>
      <c r="F60" s="117"/>
      <c r="G60" s="117"/>
      <c r="H60" s="117"/>
      <c r="I60" s="118"/>
      <c r="J60" s="119">
        <f>$J$110</f>
        <v>0</v>
      </c>
      <c r="K60" s="120"/>
    </row>
    <row r="61" spans="2:11" s="114" customFormat="1" ht="21" customHeight="1">
      <c r="B61" s="115"/>
      <c r="C61" s="116"/>
      <c r="D61" s="117" t="s">
        <v>99</v>
      </c>
      <c r="E61" s="117"/>
      <c r="F61" s="117"/>
      <c r="G61" s="117"/>
      <c r="H61" s="117"/>
      <c r="I61" s="118"/>
      <c r="J61" s="119">
        <f>$J$117</f>
        <v>0</v>
      </c>
      <c r="K61" s="120"/>
    </row>
    <row r="62" spans="2:11" s="6" customFormat="1" ht="22.5" customHeight="1">
      <c r="B62" s="23"/>
      <c r="C62" s="24"/>
      <c r="D62" s="24"/>
      <c r="E62" s="24"/>
      <c r="F62" s="24"/>
      <c r="G62" s="24"/>
      <c r="H62" s="24"/>
      <c r="J62" s="24"/>
      <c r="K62" s="27"/>
    </row>
    <row r="63" spans="2:11" s="6" customFormat="1" ht="7.5" customHeight="1">
      <c r="B63" s="38"/>
      <c r="C63" s="39"/>
      <c r="D63" s="39"/>
      <c r="E63" s="39"/>
      <c r="F63" s="39"/>
      <c r="G63" s="39"/>
      <c r="H63" s="39"/>
      <c r="I63" s="101"/>
      <c r="J63" s="39"/>
      <c r="K63" s="40"/>
    </row>
    <row r="67" spans="2:12" s="6" customFormat="1" ht="7.5" customHeight="1">
      <c r="B67" s="41"/>
      <c r="C67" s="42"/>
      <c r="D67" s="42"/>
      <c r="E67" s="42"/>
      <c r="F67" s="42"/>
      <c r="G67" s="42"/>
      <c r="H67" s="42"/>
      <c r="I67" s="103"/>
      <c r="J67" s="42"/>
      <c r="K67" s="42"/>
      <c r="L67" s="43"/>
    </row>
    <row r="68" spans="2:12" s="6" customFormat="1" ht="37.5" customHeight="1">
      <c r="B68" s="23"/>
      <c r="C68" s="12" t="s">
        <v>100</v>
      </c>
      <c r="D68" s="24"/>
      <c r="E68" s="24"/>
      <c r="F68" s="24"/>
      <c r="G68" s="24"/>
      <c r="H68" s="24"/>
      <c r="J68" s="24"/>
      <c r="K68" s="24"/>
      <c r="L68" s="43"/>
    </row>
    <row r="69" spans="2:12" s="6" customFormat="1" ht="7.5" customHeight="1">
      <c r="B69" s="23"/>
      <c r="C69" s="24"/>
      <c r="D69" s="24"/>
      <c r="E69" s="24"/>
      <c r="F69" s="24"/>
      <c r="G69" s="24"/>
      <c r="H69" s="24"/>
      <c r="J69" s="24"/>
      <c r="K69" s="24"/>
      <c r="L69" s="43"/>
    </row>
    <row r="70" spans="2:12" s="6" customFormat="1" ht="15" customHeight="1">
      <c r="B70" s="23"/>
      <c r="C70" s="19" t="s">
        <v>16</v>
      </c>
      <c r="D70" s="24"/>
      <c r="E70" s="24"/>
      <c r="F70" s="24"/>
      <c r="G70" s="24"/>
      <c r="H70" s="24"/>
      <c r="J70" s="24"/>
      <c r="K70" s="24"/>
      <c r="L70" s="43"/>
    </row>
    <row r="71" spans="2:12" s="6" customFormat="1" ht="16.5" customHeight="1">
      <c r="B71" s="23"/>
      <c r="C71" s="24"/>
      <c r="D71" s="24"/>
      <c r="E71" s="303" t="str">
        <f>$E$7</f>
        <v>Revializace Louka komunikace</v>
      </c>
      <c r="F71" s="278"/>
      <c r="G71" s="278"/>
      <c r="H71" s="278"/>
      <c r="J71" s="24"/>
      <c r="K71" s="24"/>
      <c r="L71" s="43"/>
    </row>
    <row r="72" spans="2:12" s="6" customFormat="1" ht="15" customHeight="1">
      <c r="B72" s="23"/>
      <c r="C72" s="19" t="s">
        <v>88</v>
      </c>
      <c r="D72" s="24"/>
      <c r="E72" s="24"/>
      <c r="F72" s="24"/>
      <c r="G72" s="24"/>
      <c r="H72" s="24"/>
      <c r="J72" s="24"/>
      <c r="K72" s="24"/>
      <c r="L72" s="43"/>
    </row>
    <row r="73" spans="2:12" s="6" customFormat="1" ht="19.5" customHeight="1">
      <c r="B73" s="23"/>
      <c r="C73" s="24"/>
      <c r="D73" s="24"/>
      <c r="E73" s="210" t="str">
        <f>$E$9</f>
        <v>SO 03 - Komunikace - území č. 3</v>
      </c>
      <c r="F73" s="278"/>
      <c r="G73" s="278"/>
      <c r="H73" s="278"/>
      <c r="J73" s="24"/>
      <c r="K73" s="24"/>
      <c r="L73" s="43"/>
    </row>
    <row r="74" spans="2:12" s="6" customFormat="1" ht="7.5" customHeight="1">
      <c r="B74" s="23"/>
      <c r="C74" s="24"/>
      <c r="D74" s="24"/>
      <c r="E74" s="24"/>
      <c r="F74" s="24"/>
      <c r="G74" s="24"/>
      <c r="H74" s="24"/>
      <c r="J74" s="24"/>
      <c r="K74" s="24"/>
      <c r="L74" s="43"/>
    </row>
    <row r="75" spans="2:12" s="6" customFormat="1" ht="18.75" customHeight="1">
      <c r="B75" s="23"/>
      <c r="C75" s="19" t="s">
        <v>22</v>
      </c>
      <c r="D75" s="24"/>
      <c r="E75" s="24"/>
      <c r="F75" s="17" t="str">
        <f>$F$12</f>
        <v>Louka u Litvínova</v>
      </c>
      <c r="G75" s="24"/>
      <c r="H75" s="24"/>
      <c r="I75" s="88" t="s">
        <v>24</v>
      </c>
      <c r="J75" s="52" t="str">
        <f>IF($J$12="","",$J$12)</f>
        <v>19.10.2015</v>
      </c>
      <c r="K75" s="24"/>
      <c r="L75" s="43"/>
    </row>
    <row r="76" spans="2:12" s="6" customFormat="1" ht="7.5" customHeight="1">
      <c r="B76" s="23"/>
      <c r="C76" s="24"/>
      <c r="D76" s="24"/>
      <c r="E76" s="24"/>
      <c r="F76" s="24"/>
      <c r="G76" s="24"/>
      <c r="H76" s="24"/>
      <c r="J76" s="24"/>
      <c r="K76" s="24"/>
      <c r="L76" s="43"/>
    </row>
    <row r="77" spans="2:12" s="6" customFormat="1" ht="15.75" customHeight="1">
      <c r="B77" s="23"/>
      <c r="C77" s="19" t="s">
        <v>28</v>
      </c>
      <c r="D77" s="24"/>
      <c r="E77" s="24"/>
      <c r="F77" s="17" t="str">
        <f>$E$15</f>
        <v>Louka u Litvínova</v>
      </c>
      <c r="G77" s="24"/>
      <c r="H77" s="24"/>
      <c r="I77" s="88" t="s">
        <v>33</v>
      </c>
      <c r="J77" s="17" t="str">
        <f>$E$21</f>
        <v>ARTECH spol. s.r.o.</v>
      </c>
      <c r="K77" s="24"/>
      <c r="L77" s="43"/>
    </row>
    <row r="78" spans="2:12" s="6" customFormat="1" ht="15" customHeight="1">
      <c r="B78" s="23"/>
      <c r="C78" s="19" t="s">
        <v>31</v>
      </c>
      <c r="D78" s="24"/>
      <c r="E78" s="24"/>
      <c r="F78" s="17">
        <f>IF($E$18="","",$E$18)</f>
      </c>
      <c r="G78" s="24"/>
      <c r="H78" s="24"/>
      <c r="J78" s="24"/>
      <c r="K78" s="24"/>
      <c r="L78" s="43"/>
    </row>
    <row r="79" spans="2:12" s="6" customFormat="1" ht="11.25" customHeight="1">
      <c r="B79" s="23"/>
      <c r="C79" s="24"/>
      <c r="D79" s="24"/>
      <c r="E79" s="24"/>
      <c r="F79" s="24"/>
      <c r="G79" s="24"/>
      <c r="H79" s="24"/>
      <c r="J79" s="24"/>
      <c r="K79" s="24"/>
      <c r="L79" s="43"/>
    </row>
    <row r="80" spans="2:20" s="121" customFormat="1" ht="30" customHeight="1">
      <c r="B80" s="122"/>
      <c r="C80" s="123" t="s">
        <v>101</v>
      </c>
      <c r="D80" s="124" t="s">
        <v>56</v>
      </c>
      <c r="E80" s="124" t="s">
        <v>52</v>
      </c>
      <c r="F80" s="124" t="s">
        <v>102</v>
      </c>
      <c r="G80" s="124" t="s">
        <v>103</v>
      </c>
      <c r="H80" s="124" t="s">
        <v>104</v>
      </c>
      <c r="I80" s="125" t="s">
        <v>105</v>
      </c>
      <c r="J80" s="124" t="s">
        <v>106</v>
      </c>
      <c r="K80" s="126" t="s">
        <v>107</v>
      </c>
      <c r="L80" s="127"/>
      <c r="M80" s="59" t="s">
        <v>108</v>
      </c>
      <c r="N80" s="60" t="s">
        <v>41</v>
      </c>
      <c r="O80" s="60" t="s">
        <v>109</v>
      </c>
      <c r="P80" s="60" t="s">
        <v>110</v>
      </c>
      <c r="Q80" s="60" t="s">
        <v>111</v>
      </c>
      <c r="R80" s="60" t="s">
        <v>112</v>
      </c>
      <c r="S80" s="60" t="s">
        <v>113</v>
      </c>
      <c r="T80" s="61" t="s">
        <v>114</v>
      </c>
    </row>
    <row r="81" spans="2:63" s="6" customFormat="1" ht="30" customHeight="1">
      <c r="B81" s="23"/>
      <c r="C81" s="66" t="s">
        <v>93</v>
      </c>
      <c r="D81" s="24"/>
      <c r="E81" s="24"/>
      <c r="F81" s="24"/>
      <c r="G81" s="24"/>
      <c r="H81" s="24"/>
      <c r="J81" s="128">
        <f>$BK$81</f>
        <v>0</v>
      </c>
      <c r="K81" s="24"/>
      <c r="L81" s="43"/>
      <c r="M81" s="63"/>
      <c r="N81" s="64"/>
      <c r="O81" s="64"/>
      <c r="P81" s="129">
        <f>$P$82</f>
        <v>0</v>
      </c>
      <c r="Q81" s="64"/>
      <c r="R81" s="129">
        <f>$R$82</f>
        <v>63.98811</v>
      </c>
      <c r="S81" s="64"/>
      <c r="T81" s="130">
        <f>$T$82</f>
        <v>0</v>
      </c>
      <c r="AT81" s="6" t="s">
        <v>70</v>
      </c>
      <c r="AU81" s="6" t="s">
        <v>94</v>
      </c>
      <c r="BK81" s="131">
        <f>$BK$82</f>
        <v>0</v>
      </c>
    </row>
    <row r="82" spans="2:63" s="132" customFormat="1" ht="37.5" customHeight="1">
      <c r="B82" s="133"/>
      <c r="C82" s="134"/>
      <c r="D82" s="134" t="s">
        <v>70</v>
      </c>
      <c r="E82" s="135" t="s">
        <v>115</v>
      </c>
      <c r="F82" s="135" t="s">
        <v>116</v>
      </c>
      <c r="G82" s="134"/>
      <c r="H82" s="134"/>
      <c r="J82" s="136">
        <f>$BK$82</f>
        <v>0</v>
      </c>
      <c r="K82" s="134"/>
      <c r="L82" s="137"/>
      <c r="M82" s="138"/>
      <c r="N82" s="134"/>
      <c r="O82" s="134"/>
      <c r="P82" s="139">
        <f>$P$83+$P$103+$P$110+$P$117</f>
        <v>0</v>
      </c>
      <c r="Q82" s="134"/>
      <c r="R82" s="139">
        <f>$R$83+$R$103+$R$110+$R$117</f>
        <v>63.98811</v>
      </c>
      <c r="S82" s="134"/>
      <c r="T82" s="140">
        <f>$T$83+$T$103+$T$110+$T$117</f>
        <v>0</v>
      </c>
      <c r="AR82" s="141" t="s">
        <v>21</v>
      </c>
      <c r="AT82" s="141" t="s">
        <v>70</v>
      </c>
      <c r="AU82" s="141" t="s">
        <v>71</v>
      </c>
      <c r="AY82" s="141" t="s">
        <v>117</v>
      </c>
      <c r="BK82" s="142">
        <f>$BK$83+$BK$103+$BK$110+$BK$117</f>
        <v>0</v>
      </c>
    </row>
    <row r="83" spans="2:63" s="132" customFormat="1" ht="21" customHeight="1">
      <c r="B83" s="133"/>
      <c r="C83" s="134"/>
      <c r="D83" s="134" t="s">
        <v>70</v>
      </c>
      <c r="E83" s="143" t="s">
        <v>21</v>
      </c>
      <c r="F83" s="143" t="s">
        <v>118</v>
      </c>
      <c r="G83" s="134"/>
      <c r="H83" s="134"/>
      <c r="J83" s="144">
        <f>$BK$83</f>
        <v>0</v>
      </c>
      <c r="K83" s="134"/>
      <c r="L83" s="137"/>
      <c r="M83" s="138"/>
      <c r="N83" s="134"/>
      <c r="O83" s="134"/>
      <c r="P83" s="139">
        <f>SUM($P$84:$P$102)</f>
        <v>0</v>
      </c>
      <c r="Q83" s="134"/>
      <c r="R83" s="139">
        <f>SUM($R$84:$R$102)</f>
        <v>0.00216</v>
      </c>
      <c r="S83" s="134"/>
      <c r="T83" s="140">
        <f>SUM($T$84:$T$102)</f>
        <v>0</v>
      </c>
      <c r="AR83" s="141" t="s">
        <v>21</v>
      </c>
      <c r="AT83" s="141" t="s">
        <v>70</v>
      </c>
      <c r="AU83" s="141" t="s">
        <v>21</v>
      </c>
      <c r="AY83" s="141" t="s">
        <v>117</v>
      </c>
      <c r="BK83" s="142">
        <f>SUM($BK$84:$BK$102)</f>
        <v>0</v>
      </c>
    </row>
    <row r="84" spans="2:65" s="6" customFormat="1" ht="15.75" customHeight="1">
      <c r="B84" s="23"/>
      <c r="C84" s="145" t="s">
        <v>21</v>
      </c>
      <c r="D84" s="145" t="s">
        <v>119</v>
      </c>
      <c r="E84" s="146" t="s">
        <v>128</v>
      </c>
      <c r="F84" s="147" t="s">
        <v>129</v>
      </c>
      <c r="G84" s="148" t="s">
        <v>122</v>
      </c>
      <c r="H84" s="149">
        <v>102.9</v>
      </c>
      <c r="I84" s="150"/>
      <c r="J84" s="151">
        <f>ROUND($I$84*$H$84,2)</f>
        <v>0</v>
      </c>
      <c r="K84" s="147" t="s">
        <v>123</v>
      </c>
      <c r="L84" s="43"/>
      <c r="M84" s="152"/>
      <c r="N84" s="153" t="s">
        <v>42</v>
      </c>
      <c r="O84" s="24"/>
      <c r="P84" s="154">
        <f>$O$84*$H$84</f>
        <v>0</v>
      </c>
      <c r="Q84" s="154">
        <v>0</v>
      </c>
      <c r="R84" s="154">
        <f>$Q$84*$H$84</f>
        <v>0</v>
      </c>
      <c r="S84" s="154">
        <v>0</v>
      </c>
      <c r="T84" s="155">
        <f>$S$84*$H$84</f>
        <v>0</v>
      </c>
      <c r="AR84" s="89" t="s">
        <v>124</v>
      </c>
      <c r="AT84" s="89" t="s">
        <v>119</v>
      </c>
      <c r="AU84" s="89" t="s">
        <v>79</v>
      </c>
      <c r="AY84" s="6" t="s">
        <v>117</v>
      </c>
      <c r="BE84" s="156">
        <f>IF($N$84="základní",$J$84,0)</f>
        <v>0</v>
      </c>
      <c r="BF84" s="156">
        <f>IF($N$84="snížená",$J$84,0)</f>
        <v>0</v>
      </c>
      <c r="BG84" s="156">
        <f>IF($N$84="zákl. přenesená",$J$84,0)</f>
        <v>0</v>
      </c>
      <c r="BH84" s="156">
        <f>IF($N$84="sníž. přenesená",$J$84,0)</f>
        <v>0</v>
      </c>
      <c r="BI84" s="156">
        <f>IF($N$84="nulová",$J$84,0)</f>
        <v>0</v>
      </c>
      <c r="BJ84" s="89" t="s">
        <v>21</v>
      </c>
      <c r="BK84" s="156">
        <f>ROUND($I$84*$H$84,2)</f>
        <v>0</v>
      </c>
      <c r="BL84" s="89" t="s">
        <v>124</v>
      </c>
      <c r="BM84" s="89" t="s">
        <v>356</v>
      </c>
    </row>
    <row r="85" spans="2:47" s="6" customFormat="1" ht="27" customHeight="1">
      <c r="B85" s="23"/>
      <c r="C85" s="24"/>
      <c r="D85" s="157" t="s">
        <v>126</v>
      </c>
      <c r="E85" s="24"/>
      <c r="F85" s="158" t="s">
        <v>131</v>
      </c>
      <c r="G85" s="24"/>
      <c r="H85" s="24"/>
      <c r="J85" s="24"/>
      <c r="K85" s="24"/>
      <c r="L85" s="43"/>
      <c r="M85" s="56"/>
      <c r="N85" s="24"/>
      <c r="O85" s="24"/>
      <c r="P85" s="24"/>
      <c r="Q85" s="24"/>
      <c r="R85" s="24"/>
      <c r="S85" s="24"/>
      <c r="T85" s="57"/>
      <c r="AT85" s="6" t="s">
        <v>126</v>
      </c>
      <c r="AU85" s="6" t="s">
        <v>79</v>
      </c>
    </row>
    <row r="86" spans="2:65" s="6" customFormat="1" ht="15.75" customHeight="1">
      <c r="B86" s="23"/>
      <c r="C86" s="145" t="s">
        <v>79</v>
      </c>
      <c r="D86" s="145" t="s">
        <v>119</v>
      </c>
      <c r="E86" s="146" t="s">
        <v>133</v>
      </c>
      <c r="F86" s="147" t="s">
        <v>134</v>
      </c>
      <c r="G86" s="148" t="s">
        <v>122</v>
      </c>
      <c r="H86" s="149">
        <v>51.45</v>
      </c>
      <c r="I86" s="150"/>
      <c r="J86" s="151">
        <f>ROUND($I$86*$H$86,2)</f>
        <v>0</v>
      </c>
      <c r="K86" s="147" t="s">
        <v>123</v>
      </c>
      <c r="L86" s="43"/>
      <c r="M86" s="152"/>
      <c r="N86" s="153" t="s">
        <v>42</v>
      </c>
      <c r="O86" s="24"/>
      <c r="P86" s="154">
        <f>$O$86*$H$86</f>
        <v>0</v>
      </c>
      <c r="Q86" s="154">
        <v>0</v>
      </c>
      <c r="R86" s="154">
        <f>$Q$86*$H$86</f>
        <v>0</v>
      </c>
      <c r="S86" s="154">
        <v>0</v>
      </c>
      <c r="T86" s="155">
        <f>$S$86*$H$86</f>
        <v>0</v>
      </c>
      <c r="AR86" s="89" t="s">
        <v>124</v>
      </c>
      <c r="AT86" s="89" t="s">
        <v>119</v>
      </c>
      <c r="AU86" s="89" t="s">
        <v>79</v>
      </c>
      <c r="AY86" s="6" t="s">
        <v>117</v>
      </c>
      <c r="BE86" s="156">
        <f>IF($N$86="základní",$J$86,0)</f>
        <v>0</v>
      </c>
      <c r="BF86" s="156">
        <f>IF($N$86="snížená",$J$86,0)</f>
        <v>0</v>
      </c>
      <c r="BG86" s="156">
        <f>IF($N$86="zákl. přenesená",$J$86,0)</f>
        <v>0</v>
      </c>
      <c r="BH86" s="156">
        <f>IF($N$86="sníž. přenesená",$J$86,0)</f>
        <v>0</v>
      </c>
      <c r="BI86" s="156">
        <f>IF($N$86="nulová",$J$86,0)</f>
        <v>0</v>
      </c>
      <c r="BJ86" s="89" t="s">
        <v>21</v>
      </c>
      <c r="BK86" s="156">
        <f>ROUND($I$86*$H$86,2)</f>
        <v>0</v>
      </c>
      <c r="BL86" s="89" t="s">
        <v>124</v>
      </c>
      <c r="BM86" s="89" t="s">
        <v>357</v>
      </c>
    </row>
    <row r="87" spans="2:47" s="6" customFormat="1" ht="27" customHeight="1">
      <c r="B87" s="23"/>
      <c r="C87" s="24"/>
      <c r="D87" s="157" t="s">
        <v>126</v>
      </c>
      <c r="E87" s="24"/>
      <c r="F87" s="158" t="s">
        <v>136</v>
      </c>
      <c r="G87" s="24"/>
      <c r="H87" s="24"/>
      <c r="J87" s="24"/>
      <c r="K87" s="24"/>
      <c r="L87" s="43"/>
      <c r="M87" s="56"/>
      <c r="N87" s="24"/>
      <c r="O87" s="24"/>
      <c r="P87" s="24"/>
      <c r="Q87" s="24"/>
      <c r="R87" s="24"/>
      <c r="S87" s="24"/>
      <c r="T87" s="57"/>
      <c r="AT87" s="6" t="s">
        <v>126</v>
      </c>
      <c r="AU87" s="6" t="s">
        <v>79</v>
      </c>
    </row>
    <row r="88" spans="2:65" s="6" customFormat="1" ht="15.75" customHeight="1">
      <c r="B88" s="23"/>
      <c r="C88" s="145" t="s">
        <v>132</v>
      </c>
      <c r="D88" s="145" t="s">
        <v>119</v>
      </c>
      <c r="E88" s="146" t="s">
        <v>142</v>
      </c>
      <c r="F88" s="147" t="s">
        <v>143</v>
      </c>
      <c r="G88" s="148" t="s">
        <v>122</v>
      </c>
      <c r="H88" s="149">
        <v>102.9</v>
      </c>
      <c r="I88" s="150"/>
      <c r="J88" s="151">
        <f>ROUND($I$88*$H$88,2)</f>
        <v>0</v>
      </c>
      <c r="K88" s="147" t="s">
        <v>123</v>
      </c>
      <c r="L88" s="43"/>
      <c r="M88" s="152"/>
      <c r="N88" s="153" t="s">
        <v>42</v>
      </c>
      <c r="O88" s="24"/>
      <c r="P88" s="154">
        <f>$O$88*$H$88</f>
        <v>0</v>
      </c>
      <c r="Q88" s="154">
        <v>0</v>
      </c>
      <c r="R88" s="154">
        <f>$Q$88*$H$88</f>
        <v>0</v>
      </c>
      <c r="S88" s="154">
        <v>0</v>
      </c>
      <c r="T88" s="155">
        <f>$S$88*$H$88</f>
        <v>0</v>
      </c>
      <c r="AR88" s="89" t="s">
        <v>124</v>
      </c>
      <c r="AT88" s="89" t="s">
        <v>119</v>
      </c>
      <c r="AU88" s="89" t="s">
        <v>79</v>
      </c>
      <c r="AY88" s="6" t="s">
        <v>117</v>
      </c>
      <c r="BE88" s="156">
        <f>IF($N$88="základní",$J$88,0)</f>
        <v>0</v>
      </c>
      <c r="BF88" s="156">
        <f>IF($N$88="snížená",$J$88,0)</f>
        <v>0</v>
      </c>
      <c r="BG88" s="156">
        <f>IF($N$88="zákl. přenesená",$J$88,0)</f>
        <v>0</v>
      </c>
      <c r="BH88" s="156">
        <f>IF($N$88="sníž. přenesená",$J$88,0)</f>
        <v>0</v>
      </c>
      <c r="BI88" s="156">
        <f>IF($N$88="nulová",$J$88,0)</f>
        <v>0</v>
      </c>
      <c r="BJ88" s="89" t="s">
        <v>21</v>
      </c>
      <c r="BK88" s="156">
        <f>ROUND($I$88*$H$88,2)</f>
        <v>0</v>
      </c>
      <c r="BL88" s="89" t="s">
        <v>124</v>
      </c>
      <c r="BM88" s="89" t="s">
        <v>358</v>
      </c>
    </row>
    <row r="89" spans="2:47" s="6" customFormat="1" ht="27" customHeight="1">
      <c r="B89" s="23"/>
      <c r="C89" s="24"/>
      <c r="D89" s="157" t="s">
        <v>126</v>
      </c>
      <c r="E89" s="24"/>
      <c r="F89" s="158" t="s">
        <v>145</v>
      </c>
      <c r="G89" s="24"/>
      <c r="H89" s="24"/>
      <c r="J89" s="24"/>
      <c r="K89" s="24"/>
      <c r="L89" s="43"/>
      <c r="M89" s="56"/>
      <c r="N89" s="24"/>
      <c r="O89" s="24"/>
      <c r="P89" s="24"/>
      <c r="Q89" s="24"/>
      <c r="R89" s="24"/>
      <c r="S89" s="24"/>
      <c r="T89" s="57"/>
      <c r="AT89" s="6" t="s">
        <v>126</v>
      </c>
      <c r="AU89" s="6" t="s">
        <v>79</v>
      </c>
    </row>
    <row r="90" spans="2:65" s="6" customFormat="1" ht="15.75" customHeight="1">
      <c r="B90" s="23"/>
      <c r="C90" s="145" t="s">
        <v>124</v>
      </c>
      <c r="D90" s="145" t="s">
        <v>119</v>
      </c>
      <c r="E90" s="146" t="s">
        <v>152</v>
      </c>
      <c r="F90" s="147" t="s">
        <v>153</v>
      </c>
      <c r="G90" s="148" t="s">
        <v>122</v>
      </c>
      <c r="H90" s="149">
        <v>102.9</v>
      </c>
      <c r="I90" s="150"/>
      <c r="J90" s="151">
        <f>ROUND($I$90*$H$90,2)</f>
        <v>0</v>
      </c>
      <c r="K90" s="147" t="s">
        <v>123</v>
      </c>
      <c r="L90" s="43"/>
      <c r="M90" s="152"/>
      <c r="N90" s="153" t="s">
        <v>42</v>
      </c>
      <c r="O90" s="24"/>
      <c r="P90" s="154">
        <f>$O$90*$H$90</f>
        <v>0</v>
      </c>
      <c r="Q90" s="154">
        <v>0</v>
      </c>
      <c r="R90" s="154">
        <f>$Q$90*$H$90</f>
        <v>0</v>
      </c>
      <c r="S90" s="154">
        <v>0</v>
      </c>
      <c r="T90" s="155">
        <f>$S$90*$H$90</f>
        <v>0</v>
      </c>
      <c r="AR90" s="89" t="s">
        <v>124</v>
      </c>
      <c r="AT90" s="89" t="s">
        <v>119</v>
      </c>
      <c r="AU90" s="89" t="s">
        <v>79</v>
      </c>
      <c r="AY90" s="6" t="s">
        <v>117</v>
      </c>
      <c r="BE90" s="156">
        <f>IF($N$90="základní",$J$90,0)</f>
        <v>0</v>
      </c>
      <c r="BF90" s="156">
        <f>IF($N$90="snížená",$J$90,0)</f>
        <v>0</v>
      </c>
      <c r="BG90" s="156">
        <f>IF($N$90="zákl. přenesená",$J$90,0)</f>
        <v>0</v>
      </c>
      <c r="BH90" s="156">
        <f>IF($N$90="sníž. přenesená",$J$90,0)</f>
        <v>0</v>
      </c>
      <c r="BI90" s="156">
        <f>IF($N$90="nulová",$J$90,0)</f>
        <v>0</v>
      </c>
      <c r="BJ90" s="89" t="s">
        <v>21</v>
      </c>
      <c r="BK90" s="156">
        <f>ROUND($I$90*$H$90,2)</f>
        <v>0</v>
      </c>
      <c r="BL90" s="89" t="s">
        <v>124</v>
      </c>
      <c r="BM90" s="89" t="s">
        <v>359</v>
      </c>
    </row>
    <row r="91" spans="2:47" s="6" customFormat="1" ht="16.5" customHeight="1">
      <c r="B91" s="23"/>
      <c r="C91" s="24"/>
      <c r="D91" s="157" t="s">
        <v>126</v>
      </c>
      <c r="E91" s="24"/>
      <c r="F91" s="158" t="s">
        <v>153</v>
      </c>
      <c r="G91" s="24"/>
      <c r="H91" s="24"/>
      <c r="J91" s="24"/>
      <c r="K91" s="24"/>
      <c r="L91" s="43"/>
      <c r="M91" s="56"/>
      <c r="N91" s="24"/>
      <c r="O91" s="24"/>
      <c r="P91" s="24"/>
      <c r="Q91" s="24"/>
      <c r="R91" s="24"/>
      <c r="S91" s="24"/>
      <c r="T91" s="57"/>
      <c r="AT91" s="6" t="s">
        <v>126</v>
      </c>
      <c r="AU91" s="6" t="s">
        <v>79</v>
      </c>
    </row>
    <row r="92" spans="2:65" s="6" customFormat="1" ht="15.75" customHeight="1">
      <c r="B92" s="23"/>
      <c r="C92" s="145" t="s">
        <v>141</v>
      </c>
      <c r="D92" s="145" t="s">
        <v>119</v>
      </c>
      <c r="E92" s="146" t="s">
        <v>156</v>
      </c>
      <c r="F92" s="147" t="s">
        <v>157</v>
      </c>
      <c r="G92" s="148" t="s">
        <v>158</v>
      </c>
      <c r="H92" s="149">
        <v>163.611</v>
      </c>
      <c r="I92" s="150"/>
      <c r="J92" s="151">
        <f>ROUND($I$92*$H$92,2)</f>
        <v>0</v>
      </c>
      <c r="K92" s="147" t="s">
        <v>123</v>
      </c>
      <c r="L92" s="43"/>
      <c r="M92" s="152"/>
      <c r="N92" s="153" t="s">
        <v>42</v>
      </c>
      <c r="O92" s="24"/>
      <c r="P92" s="154">
        <f>$O$92*$H$92</f>
        <v>0</v>
      </c>
      <c r="Q92" s="154">
        <v>0</v>
      </c>
      <c r="R92" s="154">
        <f>$Q$92*$H$92</f>
        <v>0</v>
      </c>
      <c r="S92" s="154">
        <v>0</v>
      </c>
      <c r="T92" s="155">
        <f>$S$92*$H$92</f>
        <v>0</v>
      </c>
      <c r="AR92" s="89" t="s">
        <v>124</v>
      </c>
      <c r="AT92" s="89" t="s">
        <v>119</v>
      </c>
      <c r="AU92" s="89" t="s">
        <v>79</v>
      </c>
      <c r="AY92" s="6" t="s">
        <v>117</v>
      </c>
      <c r="BE92" s="156">
        <f>IF($N$92="základní",$J$92,0)</f>
        <v>0</v>
      </c>
      <c r="BF92" s="156">
        <f>IF($N$92="snížená",$J$92,0)</f>
        <v>0</v>
      </c>
      <c r="BG92" s="156">
        <f>IF($N$92="zákl. přenesená",$J$92,0)</f>
        <v>0</v>
      </c>
      <c r="BH92" s="156">
        <f>IF($N$92="sníž. přenesená",$J$92,0)</f>
        <v>0</v>
      </c>
      <c r="BI92" s="156">
        <f>IF($N$92="nulová",$J$92,0)</f>
        <v>0</v>
      </c>
      <c r="BJ92" s="89" t="s">
        <v>21</v>
      </c>
      <c r="BK92" s="156">
        <f>ROUND($I$92*$H$92,2)</f>
        <v>0</v>
      </c>
      <c r="BL92" s="89" t="s">
        <v>124</v>
      </c>
      <c r="BM92" s="89" t="s">
        <v>360</v>
      </c>
    </row>
    <row r="93" spans="2:47" s="6" customFormat="1" ht="16.5" customHeight="1">
      <c r="B93" s="23"/>
      <c r="C93" s="24"/>
      <c r="D93" s="157" t="s">
        <v>126</v>
      </c>
      <c r="E93" s="24"/>
      <c r="F93" s="158" t="s">
        <v>160</v>
      </c>
      <c r="G93" s="24"/>
      <c r="H93" s="24"/>
      <c r="J93" s="24"/>
      <c r="K93" s="24"/>
      <c r="L93" s="43"/>
      <c r="M93" s="56"/>
      <c r="N93" s="24"/>
      <c r="O93" s="24"/>
      <c r="P93" s="24"/>
      <c r="Q93" s="24"/>
      <c r="R93" s="24"/>
      <c r="S93" s="24"/>
      <c r="T93" s="57"/>
      <c r="AT93" s="6" t="s">
        <v>126</v>
      </c>
      <c r="AU93" s="6" t="s">
        <v>79</v>
      </c>
    </row>
    <row r="94" spans="2:65" s="6" customFormat="1" ht="15.75" customHeight="1">
      <c r="B94" s="23"/>
      <c r="C94" s="145" t="s">
        <v>146</v>
      </c>
      <c r="D94" s="145" t="s">
        <v>119</v>
      </c>
      <c r="E94" s="146" t="s">
        <v>335</v>
      </c>
      <c r="F94" s="147" t="s">
        <v>336</v>
      </c>
      <c r="G94" s="148" t="s">
        <v>164</v>
      </c>
      <c r="H94" s="149">
        <v>144</v>
      </c>
      <c r="I94" s="150"/>
      <c r="J94" s="151">
        <f>ROUND($I$94*$H$94,2)</f>
        <v>0</v>
      </c>
      <c r="K94" s="147" t="s">
        <v>123</v>
      </c>
      <c r="L94" s="43"/>
      <c r="M94" s="152"/>
      <c r="N94" s="153" t="s">
        <v>42</v>
      </c>
      <c r="O94" s="24"/>
      <c r="P94" s="154">
        <f>$O$94*$H$94</f>
        <v>0</v>
      </c>
      <c r="Q94" s="154">
        <v>0</v>
      </c>
      <c r="R94" s="154">
        <f>$Q$94*$H$94</f>
        <v>0</v>
      </c>
      <c r="S94" s="154">
        <v>0</v>
      </c>
      <c r="T94" s="155">
        <f>$S$94*$H$94</f>
        <v>0</v>
      </c>
      <c r="AR94" s="89" t="s">
        <v>124</v>
      </c>
      <c r="AT94" s="89" t="s">
        <v>119</v>
      </c>
      <c r="AU94" s="89" t="s">
        <v>79</v>
      </c>
      <c r="AY94" s="6" t="s">
        <v>117</v>
      </c>
      <c r="BE94" s="156">
        <f>IF($N$94="základní",$J$94,0)</f>
        <v>0</v>
      </c>
      <c r="BF94" s="156">
        <f>IF($N$94="snížená",$J$94,0)</f>
        <v>0</v>
      </c>
      <c r="BG94" s="156">
        <f>IF($N$94="zákl. přenesená",$J$94,0)</f>
        <v>0</v>
      </c>
      <c r="BH94" s="156">
        <f>IF($N$94="sníž. přenesená",$J$94,0)</f>
        <v>0</v>
      </c>
      <c r="BI94" s="156">
        <f>IF($N$94="nulová",$J$94,0)</f>
        <v>0</v>
      </c>
      <c r="BJ94" s="89" t="s">
        <v>21</v>
      </c>
      <c r="BK94" s="156">
        <f>ROUND($I$94*$H$94,2)</f>
        <v>0</v>
      </c>
      <c r="BL94" s="89" t="s">
        <v>124</v>
      </c>
      <c r="BM94" s="89" t="s">
        <v>361</v>
      </c>
    </row>
    <row r="95" spans="2:47" s="6" customFormat="1" ht="27" customHeight="1">
      <c r="B95" s="23"/>
      <c r="C95" s="24"/>
      <c r="D95" s="157" t="s">
        <v>126</v>
      </c>
      <c r="E95" s="24"/>
      <c r="F95" s="158" t="s">
        <v>338</v>
      </c>
      <c r="G95" s="24"/>
      <c r="H95" s="24"/>
      <c r="J95" s="24"/>
      <c r="K95" s="24"/>
      <c r="L95" s="43"/>
      <c r="M95" s="56"/>
      <c r="N95" s="24"/>
      <c r="O95" s="24"/>
      <c r="P95" s="24"/>
      <c r="Q95" s="24"/>
      <c r="R95" s="24"/>
      <c r="S95" s="24"/>
      <c r="T95" s="57"/>
      <c r="AT95" s="6" t="s">
        <v>126</v>
      </c>
      <c r="AU95" s="6" t="s">
        <v>79</v>
      </c>
    </row>
    <row r="96" spans="2:65" s="6" customFormat="1" ht="15.75" customHeight="1">
      <c r="B96" s="23"/>
      <c r="C96" s="145" t="s">
        <v>151</v>
      </c>
      <c r="D96" s="145" t="s">
        <v>119</v>
      </c>
      <c r="E96" s="146" t="s">
        <v>167</v>
      </c>
      <c r="F96" s="147" t="s">
        <v>168</v>
      </c>
      <c r="G96" s="148" t="s">
        <v>164</v>
      </c>
      <c r="H96" s="149">
        <v>144</v>
      </c>
      <c r="I96" s="150"/>
      <c r="J96" s="151">
        <f>ROUND($I$96*$H$96,2)</f>
        <v>0</v>
      </c>
      <c r="K96" s="147" t="s">
        <v>123</v>
      </c>
      <c r="L96" s="43"/>
      <c r="M96" s="152"/>
      <c r="N96" s="153" t="s">
        <v>42</v>
      </c>
      <c r="O96" s="24"/>
      <c r="P96" s="154">
        <f>$O$96*$H$96</f>
        <v>0</v>
      </c>
      <c r="Q96" s="154">
        <v>0</v>
      </c>
      <c r="R96" s="154">
        <f>$Q$96*$H$96</f>
        <v>0</v>
      </c>
      <c r="S96" s="154">
        <v>0</v>
      </c>
      <c r="T96" s="155">
        <f>$S$96*$H$96</f>
        <v>0</v>
      </c>
      <c r="AR96" s="89" t="s">
        <v>124</v>
      </c>
      <c r="AT96" s="89" t="s">
        <v>119</v>
      </c>
      <c r="AU96" s="89" t="s">
        <v>79</v>
      </c>
      <c r="AY96" s="6" t="s">
        <v>117</v>
      </c>
      <c r="BE96" s="156">
        <f>IF($N$96="základní",$J$96,0)</f>
        <v>0</v>
      </c>
      <c r="BF96" s="156">
        <f>IF($N$96="snížená",$J$96,0)</f>
        <v>0</v>
      </c>
      <c r="BG96" s="156">
        <f>IF($N$96="zákl. přenesená",$J$96,0)</f>
        <v>0</v>
      </c>
      <c r="BH96" s="156">
        <f>IF($N$96="sníž. přenesená",$J$96,0)</f>
        <v>0</v>
      </c>
      <c r="BI96" s="156">
        <f>IF($N$96="nulová",$J$96,0)</f>
        <v>0</v>
      </c>
      <c r="BJ96" s="89" t="s">
        <v>21</v>
      </c>
      <c r="BK96" s="156">
        <f>ROUND($I$96*$H$96,2)</f>
        <v>0</v>
      </c>
      <c r="BL96" s="89" t="s">
        <v>124</v>
      </c>
      <c r="BM96" s="89" t="s">
        <v>362</v>
      </c>
    </row>
    <row r="97" spans="2:47" s="6" customFormat="1" ht="27" customHeight="1">
      <c r="B97" s="23"/>
      <c r="C97" s="24"/>
      <c r="D97" s="157" t="s">
        <v>126</v>
      </c>
      <c r="E97" s="24"/>
      <c r="F97" s="158" t="s">
        <v>170</v>
      </c>
      <c r="G97" s="24"/>
      <c r="H97" s="24"/>
      <c r="J97" s="24"/>
      <c r="K97" s="24"/>
      <c r="L97" s="43"/>
      <c r="M97" s="56"/>
      <c r="N97" s="24"/>
      <c r="O97" s="24"/>
      <c r="P97" s="24"/>
      <c r="Q97" s="24"/>
      <c r="R97" s="24"/>
      <c r="S97" s="24"/>
      <c r="T97" s="57"/>
      <c r="AT97" s="6" t="s">
        <v>126</v>
      </c>
      <c r="AU97" s="6" t="s">
        <v>79</v>
      </c>
    </row>
    <row r="98" spans="2:65" s="6" customFormat="1" ht="15.75" customHeight="1">
      <c r="B98" s="23"/>
      <c r="C98" s="159" t="s">
        <v>155</v>
      </c>
      <c r="D98" s="159" t="s">
        <v>172</v>
      </c>
      <c r="E98" s="160" t="s">
        <v>173</v>
      </c>
      <c r="F98" s="161" t="s">
        <v>174</v>
      </c>
      <c r="G98" s="162" t="s">
        <v>175</v>
      </c>
      <c r="H98" s="163">
        <v>2.16</v>
      </c>
      <c r="I98" s="164"/>
      <c r="J98" s="165">
        <f>ROUND($I$98*$H$98,2)</f>
        <v>0</v>
      </c>
      <c r="K98" s="161" t="s">
        <v>123</v>
      </c>
      <c r="L98" s="166"/>
      <c r="M98" s="167"/>
      <c r="N98" s="168" t="s">
        <v>42</v>
      </c>
      <c r="O98" s="24"/>
      <c r="P98" s="154">
        <f>$O$98*$H$98</f>
        <v>0</v>
      </c>
      <c r="Q98" s="154">
        <v>0.001</v>
      </c>
      <c r="R98" s="154">
        <f>$Q$98*$H$98</f>
        <v>0.00216</v>
      </c>
      <c r="S98" s="154">
        <v>0</v>
      </c>
      <c r="T98" s="155">
        <f>$S$98*$H$98</f>
        <v>0</v>
      </c>
      <c r="AR98" s="89" t="s">
        <v>155</v>
      </c>
      <c r="AT98" s="89" t="s">
        <v>172</v>
      </c>
      <c r="AU98" s="89" t="s">
        <v>79</v>
      </c>
      <c r="AY98" s="6" t="s">
        <v>117</v>
      </c>
      <c r="BE98" s="156">
        <f>IF($N$98="základní",$J$98,0)</f>
        <v>0</v>
      </c>
      <c r="BF98" s="156">
        <f>IF($N$98="snížená",$J$98,0)</f>
        <v>0</v>
      </c>
      <c r="BG98" s="156">
        <f>IF($N$98="zákl. přenesená",$J$98,0)</f>
        <v>0</v>
      </c>
      <c r="BH98" s="156">
        <f>IF($N$98="sníž. přenesená",$J$98,0)</f>
        <v>0</v>
      </c>
      <c r="BI98" s="156">
        <f>IF($N$98="nulová",$J$98,0)</f>
        <v>0</v>
      </c>
      <c r="BJ98" s="89" t="s">
        <v>21</v>
      </c>
      <c r="BK98" s="156">
        <f>ROUND($I$98*$H$98,2)</f>
        <v>0</v>
      </c>
      <c r="BL98" s="89" t="s">
        <v>124</v>
      </c>
      <c r="BM98" s="89" t="s">
        <v>363</v>
      </c>
    </row>
    <row r="99" spans="2:47" s="6" customFormat="1" ht="16.5" customHeight="1">
      <c r="B99" s="23"/>
      <c r="C99" s="24"/>
      <c r="D99" s="157" t="s">
        <v>126</v>
      </c>
      <c r="E99" s="24"/>
      <c r="F99" s="158" t="s">
        <v>177</v>
      </c>
      <c r="G99" s="24"/>
      <c r="H99" s="24"/>
      <c r="J99" s="24"/>
      <c r="K99" s="24"/>
      <c r="L99" s="43"/>
      <c r="M99" s="56"/>
      <c r="N99" s="24"/>
      <c r="O99" s="24"/>
      <c r="P99" s="24"/>
      <c r="Q99" s="24"/>
      <c r="R99" s="24"/>
      <c r="S99" s="24"/>
      <c r="T99" s="57"/>
      <c r="AT99" s="6" t="s">
        <v>126</v>
      </c>
      <c r="AU99" s="6" t="s">
        <v>79</v>
      </c>
    </row>
    <row r="100" spans="2:51" s="6" customFormat="1" ht="15.75" customHeight="1">
      <c r="B100" s="169"/>
      <c r="C100" s="170"/>
      <c r="D100" s="171" t="s">
        <v>178</v>
      </c>
      <c r="E100" s="170"/>
      <c r="F100" s="172" t="s">
        <v>364</v>
      </c>
      <c r="G100" s="170"/>
      <c r="H100" s="173">
        <v>2.16</v>
      </c>
      <c r="J100" s="170"/>
      <c r="K100" s="170"/>
      <c r="L100" s="174"/>
      <c r="M100" s="175"/>
      <c r="N100" s="170"/>
      <c r="O100" s="170"/>
      <c r="P100" s="170"/>
      <c r="Q100" s="170"/>
      <c r="R100" s="170"/>
      <c r="S100" s="170"/>
      <c r="T100" s="176"/>
      <c r="AT100" s="177" t="s">
        <v>178</v>
      </c>
      <c r="AU100" s="177" t="s">
        <v>79</v>
      </c>
      <c r="AV100" s="177" t="s">
        <v>79</v>
      </c>
      <c r="AW100" s="177" t="s">
        <v>71</v>
      </c>
      <c r="AX100" s="177" t="s">
        <v>21</v>
      </c>
      <c r="AY100" s="177" t="s">
        <v>117</v>
      </c>
    </row>
    <row r="101" spans="2:65" s="6" customFormat="1" ht="15.75" customHeight="1">
      <c r="B101" s="23"/>
      <c r="C101" s="145" t="s">
        <v>161</v>
      </c>
      <c r="D101" s="145" t="s">
        <v>119</v>
      </c>
      <c r="E101" s="146" t="s">
        <v>181</v>
      </c>
      <c r="F101" s="147" t="s">
        <v>184</v>
      </c>
      <c r="G101" s="148" t="s">
        <v>164</v>
      </c>
      <c r="H101" s="149">
        <v>144</v>
      </c>
      <c r="I101" s="150"/>
      <c r="J101" s="151">
        <f>ROUND($I$101*$H$101,2)</f>
        <v>0</v>
      </c>
      <c r="K101" s="147" t="s">
        <v>123</v>
      </c>
      <c r="L101" s="43"/>
      <c r="M101" s="152"/>
      <c r="N101" s="153" t="s">
        <v>42</v>
      </c>
      <c r="O101" s="24"/>
      <c r="P101" s="154">
        <f>$O$101*$H$101</f>
        <v>0</v>
      </c>
      <c r="Q101" s="154">
        <v>0</v>
      </c>
      <c r="R101" s="154">
        <f>$Q$101*$H$101</f>
        <v>0</v>
      </c>
      <c r="S101" s="154">
        <v>0</v>
      </c>
      <c r="T101" s="155">
        <f>$S$101*$H$101</f>
        <v>0</v>
      </c>
      <c r="AR101" s="89" t="s">
        <v>124</v>
      </c>
      <c r="AT101" s="89" t="s">
        <v>119</v>
      </c>
      <c r="AU101" s="89" t="s">
        <v>79</v>
      </c>
      <c r="AY101" s="6" t="s">
        <v>117</v>
      </c>
      <c r="BE101" s="156">
        <f>IF($N$101="základní",$J$101,0)</f>
        <v>0</v>
      </c>
      <c r="BF101" s="156">
        <f>IF($N$101="snížená",$J$101,0)</f>
        <v>0</v>
      </c>
      <c r="BG101" s="156">
        <f>IF($N$101="zákl. přenesená",$J$101,0)</f>
        <v>0</v>
      </c>
      <c r="BH101" s="156">
        <f>IF($N$101="sníž. přenesená",$J$101,0)</f>
        <v>0</v>
      </c>
      <c r="BI101" s="156">
        <f>IF($N$101="nulová",$J$101,0)</f>
        <v>0</v>
      </c>
      <c r="BJ101" s="89" t="s">
        <v>21</v>
      </c>
      <c r="BK101" s="156">
        <f>ROUND($I$101*$H$101,2)</f>
        <v>0</v>
      </c>
      <c r="BL101" s="89" t="s">
        <v>124</v>
      </c>
      <c r="BM101" s="89" t="s">
        <v>365</v>
      </c>
    </row>
    <row r="102" spans="2:47" s="6" customFormat="1" ht="16.5" customHeight="1">
      <c r="B102" s="23"/>
      <c r="C102" s="24"/>
      <c r="D102" s="157" t="s">
        <v>126</v>
      </c>
      <c r="E102" s="24"/>
      <c r="F102" s="158" t="s">
        <v>184</v>
      </c>
      <c r="G102" s="24"/>
      <c r="H102" s="24"/>
      <c r="J102" s="24"/>
      <c r="K102" s="24"/>
      <c r="L102" s="43"/>
      <c r="M102" s="56"/>
      <c r="N102" s="24"/>
      <c r="O102" s="24"/>
      <c r="P102" s="24"/>
      <c r="Q102" s="24"/>
      <c r="R102" s="24"/>
      <c r="S102" s="24"/>
      <c r="T102" s="57"/>
      <c r="AT102" s="6" t="s">
        <v>126</v>
      </c>
      <c r="AU102" s="6" t="s">
        <v>79</v>
      </c>
    </row>
    <row r="103" spans="2:63" s="132" customFormat="1" ht="30.75" customHeight="1">
      <c r="B103" s="133"/>
      <c r="C103" s="134"/>
      <c r="D103" s="134" t="s">
        <v>70</v>
      </c>
      <c r="E103" s="143" t="s">
        <v>141</v>
      </c>
      <c r="F103" s="143" t="s">
        <v>185</v>
      </c>
      <c r="G103" s="134"/>
      <c r="H103" s="134"/>
      <c r="J103" s="144">
        <f>$BK$103</f>
        <v>0</v>
      </c>
      <c r="K103" s="134"/>
      <c r="L103" s="137"/>
      <c r="M103" s="138"/>
      <c r="N103" s="134"/>
      <c r="O103" s="134"/>
      <c r="P103" s="139">
        <f>SUM($P$104:$P$109)</f>
        <v>0</v>
      </c>
      <c r="Q103" s="134"/>
      <c r="R103" s="139">
        <f>SUM($R$104:$R$109)</f>
        <v>13.618350000000001</v>
      </c>
      <c r="S103" s="134"/>
      <c r="T103" s="140">
        <f>SUM($T$104:$T$109)</f>
        <v>0</v>
      </c>
      <c r="AR103" s="141" t="s">
        <v>21</v>
      </c>
      <c r="AT103" s="141" t="s">
        <v>70</v>
      </c>
      <c r="AU103" s="141" t="s">
        <v>21</v>
      </c>
      <c r="AY103" s="141" t="s">
        <v>117</v>
      </c>
      <c r="BK103" s="142">
        <f>SUM($BK$104:$BK$109)</f>
        <v>0</v>
      </c>
    </row>
    <row r="104" spans="2:65" s="6" customFormat="1" ht="15.75" customHeight="1">
      <c r="B104" s="23"/>
      <c r="C104" s="145" t="s">
        <v>26</v>
      </c>
      <c r="D104" s="145" t="s">
        <v>119</v>
      </c>
      <c r="E104" s="146" t="s">
        <v>187</v>
      </c>
      <c r="F104" s="147" t="s">
        <v>188</v>
      </c>
      <c r="G104" s="148" t="s">
        <v>164</v>
      </c>
      <c r="H104" s="149">
        <v>159</v>
      </c>
      <c r="I104" s="150"/>
      <c r="J104" s="151">
        <f>ROUND($I$104*$H$104,2)</f>
        <v>0</v>
      </c>
      <c r="K104" s="147" t="s">
        <v>123</v>
      </c>
      <c r="L104" s="43"/>
      <c r="M104" s="152"/>
      <c r="N104" s="153" t="s">
        <v>42</v>
      </c>
      <c r="O104" s="24"/>
      <c r="P104" s="154">
        <f>$O$104*$H$104</f>
        <v>0</v>
      </c>
      <c r="Q104" s="154">
        <v>0</v>
      </c>
      <c r="R104" s="154">
        <f>$Q$104*$H$104</f>
        <v>0</v>
      </c>
      <c r="S104" s="154">
        <v>0</v>
      </c>
      <c r="T104" s="155">
        <f>$S$104*$H$104</f>
        <v>0</v>
      </c>
      <c r="AR104" s="89" t="s">
        <v>124</v>
      </c>
      <c r="AT104" s="89" t="s">
        <v>119</v>
      </c>
      <c r="AU104" s="89" t="s">
        <v>79</v>
      </c>
      <c r="AY104" s="6" t="s">
        <v>117</v>
      </c>
      <c r="BE104" s="156">
        <f>IF($N$104="základní",$J$104,0)</f>
        <v>0</v>
      </c>
      <c r="BF104" s="156">
        <f>IF($N$104="snížená",$J$104,0)</f>
        <v>0</v>
      </c>
      <c r="BG104" s="156">
        <f>IF($N$104="zákl. přenesená",$J$104,0)</f>
        <v>0</v>
      </c>
      <c r="BH104" s="156">
        <f>IF($N$104="sníž. přenesená",$J$104,0)</f>
        <v>0</v>
      </c>
      <c r="BI104" s="156">
        <f>IF($N$104="nulová",$J$104,0)</f>
        <v>0</v>
      </c>
      <c r="BJ104" s="89" t="s">
        <v>21</v>
      </c>
      <c r="BK104" s="156">
        <f>ROUND($I$104*$H$104,2)</f>
        <v>0</v>
      </c>
      <c r="BL104" s="89" t="s">
        <v>124</v>
      </c>
      <c r="BM104" s="89" t="s">
        <v>366</v>
      </c>
    </row>
    <row r="105" spans="2:47" s="6" customFormat="1" ht="16.5" customHeight="1">
      <c r="B105" s="23"/>
      <c r="C105" s="24"/>
      <c r="D105" s="157" t="s">
        <v>126</v>
      </c>
      <c r="E105" s="24"/>
      <c r="F105" s="158" t="s">
        <v>190</v>
      </c>
      <c r="G105" s="24"/>
      <c r="H105" s="24"/>
      <c r="J105" s="24"/>
      <c r="K105" s="24"/>
      <c r="L105" s="43"/>
      <c r="M105" s="56"/>
      <c r="N105" s="24"/>
      <c r="O105" s="24"/>
      <c r="P105" s="24"/>
      <c r="Q105" s="24"/>
      <c r="R105" s="24"/>
      <c r="S105" s="24"/>
      <c r="T105" s="57"/>
      <c r="AT105" s="6" t="s">
        <v>126</v>
      </c>
      <c r="AU105" s="6" t="s">
        <v>79</v>
      </c>
    </row>
    <row r="106" spans="2:65" s="6" customFormat="1" ht="15.75" customHeight="1">
      <c r="B106" s="23"/>
      <c r="C106" s="145" t="s">
        <v>171</v>
      </c>
      <c r="D106" s="145" t="s">
        <v>119</v>
      </c>
      <c r="E106" s="146" t="s">
        <v>192</v>
      </c>
      <c r="F106" s="147" t="s">
        <v>188</v>
      </c>
      <c r="G106" s="148" t="s">
        <v>164</v>
      </c>
      <c r="H106" s="149">
        <v>159</v>
      </c>
      <c r="I106" s="150"/>
      <c r="J106" s="151">
        <f>ROUND($I$106*$H$106,2)</f>
        <v>0</v>
      </c>
      <c r="K106" s="147"/>
      <c r="L106" s="43"/>
      <c r="M106" s="152"/>
      <c r="N106" s="153" t="s">
        <v>42</v>
      </c>
      <c r="O106" s="24"/>
      <c r="P106" s="154">
        <f>$O$106*$H$106</f>
        <v>0</v>
      </c>
      <c r="Q106" s="154">
        <v>0</v>
      </c>
      <c r="R106" s="154">
        <f>$Q$106*$H$106</f>
        <v>0</v>
      </c>
      <c r="S106" s="154">
        <v>0</v>
      </c>
      <c r="T106" s="155">
        <f>$S$106*$H$106</f>
        <v>0</v>
      </c>
      <c r="AR106" s="89" t="s">
        <v>124</v>
      </c>
      <c r="AT106" s="89" t="s">
        <v>119</v>
      </c>
      <c r="AU106" s="89" t="s">
        <v>79</v>
      </c>
      <c r="AY106" s="6" t="s">
        <v>117</v>
      </c>
      <c r="BE106" s="156">
        <f>IF($N$106="základní",$J$106,0)</f>
        <v>0</v>
      </c>
      <c r="BF106" s="156">
        <f>IF($N$106="snížená",$J$106,0)</f>
        <v>0</v>
      </c>
      <c r="BG106" s="156">
        <f>IF($N$106="zákl. přenesená",$J$106,0)</f>
        <v>0</v>
      </c>
      <c r="BH106" s="156">
        <f>IF($N$106="sníž. přenesená",$J$106,0)</f>
        <v>0</v>
      </c>
      <c r="BI106" s="156">
        <f>IF($N$106="nulová",$J$106,0)</f>
        <v>0</v>
      </c>
      <c r="BJ106" s="89" t="s">
        <v>21</v>
      </c>
      <c r="BK106" s="156">
        <f>ROUND($I$106*$H$106,2)</f>
        <v>0</v>
      </c>
      <c r="BL106" s="89" t="s">
        <v>124</v>
      </c>
      <c r="BM106" s="89" t="s">
        <v>367</v>
      </c>
    </row>
    <row r="107" spans="2:47" s="6" customFormat="1" ht="16.5" customHeight="1">
      <c r="B107" s="23"/>
      <c r="C107" s="24"/>
      <c r="D107" s="157" t="s">
        <v>126</v>
      </c>
      <c r="E107" s="24"/>
      <c r="F107" s="158" t="s">
        <v>190</v>
      </c>
      <c r="G107" s="24"/>
      <c r="H107" s="24"/>
      <c r="J107" s="24"/>
      <c r="K107" s="24"/>
      <c r="L107" s="43"/>
      <c r="M107" s="56"/>
      <c r="N107" s="24"/>
      <c r="O107" s="24"/>
      <c r="P107" s="24"/>
      <c r="Q107" s="24"/>
      <c r="R107" s="24"/>
      <c r="S107" s="24"/>
      <c r="T107" s="57"/>
      <c r="AT107" s="6" t="s">
        <v>126</v>
      </c>
      <c r="AU107" s="6" t="s">
        <v>79</v>
      </c>
    </row>
    <row r="108" spans="2:65" s="6" customFormat="1" ht="15.75" customHeight="1">
      <c r="B108" s="23"/>
      <c r="C108" s="145" t="s">
        <v>180</v>
      </c>
      <c r="D108" s="145" t="s">
        <v>119</v>
      </c>
      <c r="E108" s="146" t="s">
        <v>368</v>
      </c>
      <c r="F108" s="147" t="s">
        <v>369</v>
      </c>
      <c r="G108" s="148" t="s">
        <v>164</v>
      </c>
      <c r="H108" s="149">
        <v>159</v>
      </c>
      <c r="I108" s="150"/>
      <c r="J108" s="151">
        <f>ROUND($I$108*$H$108,2)</f>
        <v>0</v>
      </c>
      <c r="K108" s="147" t="s">
        <v>123</v>
      </c>
      <c r="L108" s="43"/>
      <c r="M108" s="152"/>
      <c r="N108" s="153" t="s">
        <v>42</v>
      </c>
      <c r="O108" s="24"/>
      <c r="P108" s="154">
        <f>$O$108*$H$108</f>
        <v>0</v>
      </c>
      <c r="Q108" s="154">
        <v>0.08565</v>
      </c>
      <c r="R108" s="154">
        <f>$Q$108*$H$108</f>
        <v>13.618350000000001</v>
      </c>
      <c r="S108" s="154">
        <v>0</v>
      </c>
      <c r="T108" s="155">
        <f>$S$108*$H$108</f>
        <v>0</v>
      </c>
      <c r="AR108" s="89" t="s">
        <v>124</v>
      </c>
      <c r="AT108" s="89" t="s">
        <v>119</v>
      </c>
      <c r="AU108" s="89" t="s">
        <v>79</v>
      </c>
      <c r="AY108" s="6" t="s">
        <v>117</v>
      </c>
      <c r="BE108" s="156">
        <f>IF($N$108="základní",$J$108,0)</f>
        <v>0</v>
      </c>
      <c r="BF108" s="156">
        <f>IF($N$108="snížená",$J$108,0)</f>
        <v>0</v>
      </c>
      <c r="BG108" s="156">
        <f>IF($N$108="zákl. přenesená",$J$108,0)</f>
        <v>0</v>
      </c>
      <c r="BH108" s="156">
        <f>IF($N$108="sníž. přenesená",$J$108,0)</f>
        <v>0</v>
      </c>
      <c r="BI108" s="156">
        <f>IF($N$108="nulová",$J$108,0)</f>
        <v>0</v>
      </c>
      <c r="BJ108" s="89" t="s">
        <v>21</v>
      </c>
      <c r="BK108" s="156">
        <f>ROUND($I$108*$H$108,2)</f>
        <v>0</v>
      </c>
      <c r="BL108" s="89" t="s">
        <v>124</v>
      </c>
      <c r="BM108" s="89" t="s">
        <v>370</v>
      </c>
    </row>
    <row r="109" spans="2:47" s="6" customFormat="1" ht="38.25" customHeight="1">
      <c r="B109" s="23"/>
      <c r="C109" s="24"/>
      <c r="D109" s="157" t="s">
        <v>126</v>
      </c>
      <c r="E109" s="24"/>
      <c r="F109" s="158" t="s">
        <v>371</v>
      </c>
      <c r="G109" s="24"/>
      <c r="H109" s="24"/>
      <c r="J109" s="24"/>
      <c r="K109" s="24"/>
      <c r="L109" s="43"/>
      <c r="M109" s="56"/>
      <c r="N109" s="24"/>
      <c r="O109" s="24"/>
      <c r="P109" s="24"/>
      <c r="Q109" s="24"/>
      <c r="R109" s="24"/>
      <c r="S109" s="24"/>
      <c r="T109" s="57"/>
      <c r="AT109" s="6" t="s">
        <v>126</v>
      </c>
      <c r="AU109" s="6" t="s">
        <v>79</v>
      </c>
    </row>
    <row r="110" spans="2:63" s="132" customFormat="1" ht="30.75" customHeight="1">
      <c r="B110" s="133"/>
      <c r="C110" s="134"/>
      <c r="D110" s="134" t="s">
        <v>70</v>
      </c>
      <c r="E110" s="143" t="s">
        <v>161</v>
      </c>
      <c r="F110" s="143" t="s">
        <v>225</v>
      </c>
      <c r="G110" s="134"/>
      <c r="H110" s="134"/>
      <c r="J110" s="144">
        <f>$BK$110</f>
        <v>0</v>
      </c>
      <c r="K110" s="134"/>
      <c r="L110" s="137"/>
      <c r="M110" s="138"/>
      <c r="N110" s="134"/>
      <c r="O110" s="134"/>
      <c r="P110" s="139">
        <f>SUM($P$111:$P$116)</f>
        <v>0</v>
      </c>
      <c r="Q110" s="134"/>
      <c r="R110" s="139">
        <f>SUM($R$111:$R$116)</f>
        <v>50.367599999999996</v>
      </c>
      <c r="S110" s="134"/>
      <c r="T110" s="140">
        <f>SUM($T$111:$T$116)</f>
        <v>0</v>
      </c>
      <c r="AR110" s="141" t="s">
        <v>21</v>
      </c>
      <c r="AT110" s="141" t="s">
        <v>70</v>
      </c>
      <c r="AU110" s="141" t="s">
        <v>21</v>
      </c>
      <c r="AY110" s="141" t="s">
        <v>117</v>
      </c>
      <c r="BK110" s="142">
        <f>SUM($BK$111:$BK$116)</f>
        <v>0</v>
      </c>
    </row>
    <row r="111" spans="2:65" s="6" customFormat="1" ht="15.75" customHeight="1">
      <c r="B111" s="23"/>
      <c r="C111" s="145" t="s">
        <v>186</v>
      </c>
      <c r="D111" s="145" t="s">
        <v>119</v>
      </c>
      <c r="E111" s="146" t="s">
        <v>294</v>
      </c>
      <c r="F111" s="147" t="s">
        <v>295</v>
      </c>
      <c r="G111" s="148" t="s">
        <v>296</v>
      </c>
      <c r="H111" s="149">
        <v>210</v>
      </c>
      <c r="I111" s="150"/>
      <c r="J111" s="151">
        <f>ROUND($I$111*$H$111,2)</f>
        <v>0</v>
      </c>
      <c r="K111" s="147" t="s">
        <v>123</v>
      </c>
      <c r="L111" s="43"/>
      <c r="M111" s="152"/>
      <c r="N111" s="153" t="s">
        <v>42</v>
      </c>
      <c r="O111" s="24"/>
      <c r="P111" s="154">
        <f>$O$111*$H$111</f>
        <v>0</v>
      </c>
      <c r="Q111" s="154">
        <v>0.1554</v>
      </c>
      <c r="R111" s="154">
        <f>$Q$111*$H$111</f>
        <v>32.634</v>
      </c>
      <c r="S111" s="154">
        <v>0</v>
      </c>
      <c r="T111" s="155">
        <f>$S$111*$H$111</f>
        <v>0</v>
      </c>
      <c r="AR111" s="89" t="s">
        <v>124</v>
      </c>
      <c r="AT111" s="89" t="s">
        <v>119</v>
      </c>
      <c r="AU111" s="89" t="s">
        <v>79</v>
      </c>
      <c r="AY111" s="6" t="s">
        <v>117</v>
      </c>
      <c r="BE111" s="156">
        <f>IF($N$111="základní",$J$111,0)</f>
        <v>0</v>
      </c>
      <c r="BF111" s="156">
        <f>IF($N$111="snížená",$J$111,0)</f>
        <v>0</v>
      </c>
      <c r="BG111" s="156">
        <f>IF($N$111="zákl. přenesená",$J$111,0)</f>
        <v>0</v>
      </c>
      <c r="BH111" s="156">
        <f>IF($N$111="sníž. přenesená",$J$111,0)</f>
        <v>0</v>
      </c>
      <c r="BI111" s="156">
        <f>IF($N$111="nulová",$J$111,0)</f>
        <v>0</v>
      </c>
      <c r="BJ111" s="89" t="s">
        <v>21</v>
      </c>
      <c r="BK111" s="156">
        <f>ROUND($I$111*$H$111,2)</f>
        <v>0</v>
      </c>
      <c r="BL111" s="89" t="s">
        <v>124</v>
      </c>
      <c r="BM111" s="89" t="s">
        <v>372</v>
      </c>
    </row>
    <row r="112" spans="2:47" s="6" customFormat="1" ht="27" customHeight="1">
      <c r="B112" s="23"/>
      <c r="C112" s="24"/>
      <c r="D112" s="157" t="s">
        <v>126</v>
      </c>
      <c r="E112" s="24"/>
      <c r="F112" s="158" t="s">
        <v>298</v>
      </c>
      <c r="G112" s="24"/>
      <c r="H112" s="24"/>
      <c r="J112" s="24"/>
      <c r="K112" s="24"/>
      <c r="L112" s="43"/>
      <c r="M112" s="56"/>
      <c r="N112" s="24"/>
      <c r="O112" s="24"/>
      <c r="P112" s="24"/>
      <c r="Q112" s="24"/>
      <c r="R112" s="24"/>
      <c r="S112" s="24"/>
      <c r="T112" s="57"/>
      <c r="AT112" s="6" t="s">
        <v>126</v>
      </c>
      <c r="AU112" s="6" t="s">
        <v>79</v>
      </c>
    </row>
    <row r="113" spans="2:65" s="6" customFormat="1" ht="15.75" customHeight="1">
      <c r="B113" s="23"/>
      <c r="C113" s="159" t="s">
        <v>191</v>
      </c>
      <c r="D113" s="159" t="s">
        <v>172</v>
      </c>
      <c r="E113" s="160" t="s">
        <v>300</v>
      </c>
      <c r="F113" s="161" t="s">
        <v>301</v>
      </c>
      <c r="G113" s="162" t="s">
        <v>229</v>
      </c>
      <c r="H113" s="163">
        <v>108</v>
      </c>
      <c r="I113" s="164"/>
      <c r="J113" s="165">
        <f>ROUND($I$113*$H$113,2)</f>
        <v>0</v>
      </c>
      <c r="K113" s="161"/>
      <c r="L113" s="166"/>
      <c r="M113" s="167"/>
      <c r="N113" s="168" t="s">
        <v>42</v>
      </c>
      <c r="O113" s="24"/>
      <c r="P113" s="154">
        <f>$O$113*$H$113</f>
        <v>0</v>
      </c>
      <c r="Q113" s="154">
        <v>0.0821</v>
      </c>
      <c r="R113" s="154">
        <f>$Q$113*$H$113</f>
        <v>8.866800000000001</v>
      </c>
      <c r="S113" s="154">
        <v>0</v>
      </c>
      <c r="T113" s="155">
        <f>$S$113*$H$113</f>
        <v>0</v>
      </c>
      <c r="AR113" s="89" t="s">
        <v>155</v>
      </c>
      <c r="AT113" s="89" t="s">
        <v>172</v>
      </c>
      <c r="AU113" s="89" t="s">
        <v>79</v>
      </c>
      <c r="AY113" s="6" t="s">
        <v>117</v>
      </c>
      <c r="BE113" s="156">
        <f>IF($N$113="základní",$J$113,0)</f>
        <v>0</v>
      </c>
      <c r="BF113" s="156">
        <f>IF($N$113="snížená",$J$113,0)</f>
        <v>0</v>
      </c>
      <c r="BG113" s="156">
        <f>IF($N$113="zákl. přenesená",$J$113,0)</f>
        <v>0</v>
      </c>
      <c r="BH113" s="156">
        <f>IF($N$113="sníž. přenesená",$J$113,0)</f>
        <v>0</v>
      </c>
      <c r="BI113" s="156">
        <f>IF($N$113="nulová",$J$113,0)</f>
        <v>0</v>
      </c>
      <c r="BJ113" s="89" t="s">
        <v>21</v>
      </c>
      <c r="BK113" s="156">
        <f>ROUND($I$113*$H$113,2)</f>
        <v>0</v>
      </c>
      <c r="BL113" s="89" t="s">
        <v>124</v>
      </c>
      <c r="BM113" s="89" t="s">
        <v>373</v>
      </c>
    </row>
    <row r="114" spans="2:47" s="6" customFormat="1" ht="16.5" customHeight="1">
      <c r="B114" s="23"/>
      <c r="C114" s="24"/>
      <c r="D114" s="157" t="s">
        <v>126</v>
      </c>
      <c r="E114" s="24"/>
      <c r="F114" s="158" t="s">
        <v>301</v>
      </c>
      <c r="G114" s="24"/>
      <c r="H114" s="24"/>
      <c r="J114" s="24"/>
      <c r="K114" s="24"/>
      <c r="L114" s="43"/>
      <c r="M114" s="56"/>
      <c r="N114" s="24"/>
      <c r="O114" s="24"/>
      <c r="P114" s="24"/>
      <c r="Q114" s="24"/>
      <c r="R114" s="24"/>
      <c r="S114" s="24"/>
      <c r="T114" s="57"/>
      <c r="AT114" s="6" t="s">
        <v>126</v>
      </c>
      <c r="AU114" s="6" t="s">
        <v>79</v>
      </c>
    </row>
    <row r="115" spans="2:65" s="6" customFormat="1" ht="15.75" customHeight="1">
      <c r="B115" s="23"/>
      <c r="C115" s="159" t="s">
        <v>8</v>
      </c>
      <c r="D115" s="159" t="s">
        <v>172</v>
      </c>
      <c r="E115" s="160" t="s">
        <v>304</v>
      </c>
      <c r="F115" s="161" t="s">
        <v>305</v>
      </c>
      <c r="G115" s="162" t="s">
        <v>229</v>
      </c>
      <c r="H115" s="163">
        <v>108</v>
      </c>
      <c r="I115" s="164"/>
      <c r="J115" s="165">
        <f>ROUND($I$115*$H$115,2)</f>
        <v>0</v>
      </c>
      <c r="K115" s="161"/>
      <c r="L115" s="166"/>
      <c r="M115" s="167"/>
      <c r="N115" s="168" t="s">
        <v>42</v>
      </c>
      <c r="O115" s="24"/>
      <c r="P115" s="154">
        <f>$O$115*$H$115</f>
        <v>0</v>
      </c>
      <c r="Q115" s="154">
        <v>0.0821</v>
      </c>
      <c r="R115" s="154">
        <f>$Q$115*$H$115</f>
        <v>8.866800000000001</v>
      </c>
      <c r="S115" s="154">
        <v>0</v>
      </c>
      <c r="T115" s="155">
        <f>$S$115*$H$115</f>
        <v>0</v>
      </c>
      <c r="AR115" s="89" t="s">
        <v>155</v>
      </c>
      <c r="AT115" s="89" t="s">
        <v>172</v>
      </c>
      <c r="AU115" s="89" t="s">
        <v>79</v>
      </c>
      <c r="AY115" s="6" t="s">
        <v>117</v>
      </c>
      <c r="BE115" s="156">
        <f>IF($N$115="základní",$J$115,0)</f>
        <v>0</v>
      </c>
      <c r="BF115" s="156">
        <f>IF($N$115="snížená",$J$115,0)</f>
        <v>0</v>
      </c>
      <c r="BG115" s="156">
        <f>IF($N$115="zákl. přenesená",$J$115,0)</f>
        <v>0</v>
      </c>
      <c r="BH115" s="156">
        <f>IF($N$115="sníž. přenesená",$J$115,0)</f>
        <v>0</v>
      </c>
      <c r="BI115" s="156">
        <f>IF($N$115="nulová",$J$115,0)</f>
        <v>0</v>
      </c>
      <c r="BJ115" s="89" t="s">
        <v>21</v>
      </c>
      <c r="BK115" s="156">
        <f>ROUND($I$115*$H$115,2)</f>
        <v>0</v>
      </c>
      <c r="BL115" s="89" t="s">
        <v>124</v>
      </c>
      <c r="BM115" s="89" t="s">
        <v>374</v>
      </c>
    </row>
    <row r="116" spans="2:47" s="6" customFormat="1" ht="16.5" customHeight="1">
      <c r="B116" s="23"/>
      <c r="C116" s="24"/>
      <c r="D116" s="157" t="s">
        <v>126</v>
      </c>
      <c r="E116" s="24"/>
      <c r="F116" s="158" t="s">
        <v>305</v>
      </c>
      <c r="G116" s="24"/>
      <c r="H116" s="24"/>
      <c r="J116" s="24"/>
      <c r="K116" s="24"/>
      <c r="L116" s="43"/>
      <c r="M116" s="56"/>
      <c r="N116" s="24"/>
      <c r="O116" s="24"/>
      <c r="P116" s="24"/>
      <c r="Q116" s="24"/>
      <c r="R116" s="24"/>
      <c r="S116" s="24"/>
      <c r="T116" s="57"/>
      <c r="AT116" s="6" t="s">
        <v>126</v>
      </c>
      <c r="AU116" s="6" t="s">
        <v>79</v>
      </c>
    </row>
    <row r="117" spans="2:63" s="132" customFormat="1" ht="30.75" customHeight="1">
      <c r="B117" s="133"/>
      <c r="C117" s="134"/>
      <c r="D117" s="134" t="s">
        <v>70</v>
      </c>
      <c r="E117" s="143" t="s">
        <v>322</v>
      </c>
      <c r="F117" s="143" t="s">
        <v>323</v>
      </c>
      <c r="G117" s="134"/>
      <c r="H117" s="134"/>
      <c r="J117" s="144">
        <f>$BK$117</f>
        <v>0</v>
      </c>
      <c r="K117" s="134"/>
      <c r="L117" s="137"/>
      <c r="M117" s="138"/>
      <c r="N117" s="134"/>
      <c r="O117" s="134"/>
      <c r="P117" s="139">
        <f>SUM($P$118:$P$119)</f>
        <v>0</v>
      </c>
      <c r="Q117" s="134"/>
      <c r="R117" s="139">
        <f>SUM($R$118:$R$119)</f>
        <v>0</v>
      </c>
      <c r="S117" s="134"/>
      <c r="T117" s="140">
        <f>SUM($T$118:$T$119)</f>
        <v>0</v>
      </c>
      <c r="AR117" s="141" t="s">
        <v>21</v>
      </c>
      <c r="AT117" s="141" t="s">
        <v>70</v>
      </c>
      <c r="AU117" s="141" t="s">
        <v>21</v>
      </c>
      <c r="AY117" s="141" t="s">
        <v>117</v>
      </c>
      <c r="BK117" s="142">
        <f>SUM($BK$118:$BK$119)</f>
        <v>0</v>
      </c>
    </row>
    <row r="118" spans="2:65" s="6" customFormat="1" ht="15.75" customHeight="1">
      <c r="B118" s="23"/>
      <c r="C118" s="145" t="s">
        <v>198</v>
      </c>
      <c r="D118" s="145" t="s">
        <v>119</v>
      </c>
      <c r="E118" s="146" t="s">
        <v>325</v>
      </c>
      <c r="F118" s="147" t="s">
        <v>326</v>
      </c>
      <c r="G118" s="148" t="s">
        <v>158</v>
      </c>
      <c r="H118" s="149">
        <v>211.014</v>
      </c>
      <c r="I118" s="150"/>
      <c r="J118" s="151">
        <f>ROUND($I$118*$H$118,2)</f>
        <v>0</v>
      </c>
      <c r="K118" s="147" t="s">
        <v>123</v>
      </c>
      <c r="L118" s="43"/>
      <c r="M118" s="152"/>
      <c r="N118" s="153" t="s">
        <v>42</v>
      </c>
      <c r="O118" s="24"/>
      <c r="P118" s="154">
        <f>$O$118*$H$118</f>
        <v>0</v>
      </c>
      <c r="Q118" s="154">
        <v>0</v>
      </c>
      <c r="R118" s="154">
        <f>$Q$118*$H$118</f>
        <v>0</v>
      </c>
      <c r="S118" s="154">
        <v>0</v>
      </c>
      <c r="T118" s="155">
        <f>$S$118*$H$118</f>
        <v>0</v>
      </c>
      <c r="AR118" s="89" t="s">
        <v>124</v>
      </c>
      <c r="AT118" s="89" t="s">
        <v>119</v>
      </c>
      <c r="AU118" s="89" t="s">
        <v>79</v>
      </c>
      <c r="AY118" s="6" t="s">
        <v>117</v>
      </c>
      <c r="BE118" s="156">
        <f>IF($N$118="základní",$J$118,0)</f>
        <v>0</v>
      </c>
      <c r="BF118" s="156">
        <f>IF($N$118="snížená",$J$118,0)</f>
        <v>0</v>
      </c>
      <c r="BG118" s="156">
        <f>IF($N$118="zákl. přenesená",$J$118,0)</f>
        <v>0</v>
      </c>
      <c r="BH118" s="156">
        <f>IF($N$118="sníž. přenesená",$J$118,0)</f>
        <v>0</v>
      </c>
      <c r="BI118" s="156">
        <f>IF($N$118="nulová",$J$118,0)</f>
        <v>0</v>
      </c>
      <c r="BJ118" s="89" t="s">
        <v>21</v>
      </c>
      <c r="BK118" s="156">
        <f>ROUND($I$118*$H$118,2)</f>
        <v>0</v>
      </c>
      <c r="BL118" s="89" t="s">
        <v>124</v>
      </c>
      <c r="BM118" s="89" t="s">
        <v>375</v>
      </c>
    </row>
    <row r="119" spans="2:47" s="6" customFormat="1" ht="27" customHeight="1">
      <c r="B119" s="23"/>
      <c r="C119" s="24"/>
      <c r="D119" s="157" t="s">
        <v>126</v>
      </c>
      <c r="E119" s="24"/>
      <c r="F119" s="158" t="s">
        <v>328</v>
      </c>
      <c r="G119" s="24"/>
      <c r="H119" s="24"/>
      <c r="J119" s="24"/>
      <c r="K119" s="24"/>
      <c r="L119" s="43"/>
      <c r="M119" s="178"/>
      <c r="N119" s="179"/>
      <c r="O119" s="179"/>
      <c r="P119" s="179"/>
      <c r="Q119" s="179"/>
      <c r="R119" s="179"/>
      <c r="S119" s="179"/>
      <c r="T119" s="180"/>
      <c r="AT119" s="6" t="s">
        <v>126</v>
      </c>
      <c r="AU119" s="6" t="s">
        <v>79</v>
      </c>
    </row>
    <row r="120" spans="2:12" s="6" customFormat="1" ht="7.5" customHeight="1">
      <c r="B120" s="38"/>
      <c r="C120" s="39"/>
      <c r="D120" s="39"/>
      <c r="E120" s="39"/>
      <c r="F120" s="39"/>
      <c r="G120" s="39"/>
      <c r="H120" s="39"/>
      <c r="I120" s="101"/>
      <c r="J120" s="39"/>
      <c r="K120" s="39"/>
      <c r="L120" s="43"/>
    </row>
  </sheetData>
  <sheetProtection password="CC35" sheet="1" objects="1" scenarios="1" formatColumns="0" formatRows="0" sort="0" autoFilter="0"/>
  <autoFilter ref="C80:K80"/>
  <mergeCells count="9">
    <mergeCell ref="E73:H73"/>
    <mergeCell ref="G1:H1"/>
    <mergeCell ref="L2:V2"/>
    <mergeCell ref="E7:H7"/>
    <mergeCell ref="E9:H9"/>
    <mergeCell ref="E24:H24"/>
    <mergeCell ref="E45:H45"/>
    <mergeCell ref="E47:H47"/>
    <mergeCell ref="E71:H71"/>
  </mergeCells>
  <hyperlinks>
    <hyperlink ref="F1:G1" location="C2" tooltip="Krycí list soupisu" display="1) Krycí list soupisu"/>
    <hyperlink ref="G1:H1" location="C54" tooltip="Rekapitulace" display="2) Rekapitulace"/>
    <hyperlink ref="J1" location="C80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07"/>
  <sheetViews>
    <sheetView showGridLines="0" workbookViewId="0" topLeftCell="A1">
      <selection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4" width="5" style="0" customWidth="1"/>
    <col min="5" max="5" width="11.66015625" style="0" customWidth="1"/>
    <col min="6" max="6" width="9.16015625" style="0" customWidth="1"/>
    <col min="7" max="7" width="5" style="0" customWidth="1"/>
    <col min="8" max="8" width="77.83203125" style="0" customWidth="1"/>
    <col min="9" max="10" width="20" style="0" customWidth="1"/>
    <col min="11" max="11" width="1.66796875" style="0" customWidth="1"/>
  </cols>
  <sheetData>
    <row r="1" ht="37.5" customHeight="1"/>
    <row r="2" spans="2:11" ht="7.5" customHeight="1">
      <c r="B2" s="191"/>
      <c r="C2" s="192"/>
      <c r="D2" s="192"/>
      <c r="E2" s="192"/>
      <c r="F2" s="192"/>
      <c r="G2" s="192"/>
      <c r="H2" s="192"/>
      <c r="I2" s="192"/>
      <c r="J2" s="192"/>
      <c r="K2" s="193"/>
    </row>
    <row r="3" spans="2:11" s="196" customFormat="1" ht="45" customHeight="1">
      <c r="B3" s="194"/>
      <c r="C3" s="306" t="s">
        <v>383</v>
      </c>
      <c r="D3" s="306"/>
      <c r="E3" s="306"/>
      <c r="F3" s="306"/>
      <c r="G3" s="306"/>
      <c r="H3" s="306"/>
      <c r="I3" s="306"/>
      <c r="J3" s="306"/>
      <c r="K3" s="195"/>
    </row>
    <row r="4" spans="2:11" ht="25.5" customHeight="1">
      <c r="B4" s="197"/>
      <c r="C4" s="307" t="s">
        <v>384</v>
      </c>
      <c r="D4" s="307"/>
      <c r="E4" s="307"/>
      <c r="F4" s="307"/>
      <c r="G4" s="307"/>
      <c r="H4" s="307"/>
      <c r="I4" s="307"/>
      <c r="J4" s="307"/>
      <c r="K4" s="198"/>
    </row>
    <row r="5" spans="2:11" ht="5.25" customHeight="1">
      <c r="B5" s="197"/>
      <c r="C5" s="199"/>
      <c r="D5" s="199"/>
      <c r="E5" s="199"/>
      <c r="F5" s="199"/>
      <c r="G5" s="199"/>
      <c r="H5" s="199"/>
      <c r="I5" s="199"/>
      <c r="J5" s="199"/>
      <c r="K5" s="198"/>
    </row>
    <row r="6" spans="2:11" ht="15" customHeight="1">
      <c r="B6" s="197"/>
      <c r="C6" s="305" t="s">
        <v>385</v>
      </c>
      <c r="D6" s="305"/>
      <c r="E6" s="305"/>
      <c r="F6" s="305"/>
      <c r="G6" s="305"/>
      <c r="H6" s="305"/>
      <c r="I6" s="305"/>
      <c r="J6" s="305"/>
      <c r="K6" s="198"/>
    </row>
    <row r="7" spans="2:11" ht="15" customHeight="1">
      <c r="B7" s="201"/>
      <c r="C7" s="305" t="s">
        <v>386</v>
      </c>
      <c r="D7" s="305"/>
      <c r="E7" s="305"/>
      <c r="F7" s="305"/>
      <c r="G7" s="305"/>
      <c r="H7" s="305"/>
      <c r="I7" s="305"/>
      <c r="J7" s="305"/>
      <c r="K7" s="198"/>
    </row>
    <row r="8" spans="2:11" ht="12.75" customHeight="1">
      <c r="B8" s="201"/>
      <c r="C8" s="200"/>
      <c r="D8" s="200"/>
      <c r="E8" s="200"/>
      <c r="F8" s="200"/>
      <c r="G8" s="200"/>
      <c r="H8" s="200"/>
      <c r="I8" s="200"/>
      <c r="J8" s="200"/>
      <c r="K8" s="198"/>
    </row>
    <row r="9" spans="2:11" ht="15" customHeight="1">
      <c r="B9" s="201"/>
      <c r="C9" s="305" t="s">
        <v>387</v>
      </c>
      <c r="D9" s="305"/>
      <c r="E9" s="305"/>
      <c r="F9" s="305"/>
      <c r="G9" s="305"/>
      <c r="H9" s="305"/>
      <c r="I9" s="305"/>
      <c r="J9" s="305"/>
      <c r="K9" s="198"/>
    </row>
    <row r="10" spans="2:11" ht="15" customHeight="1">
      <c r="B10" s="201"/>
      <c r="C10" s="200"/>
      <c r="D10" s="305" t="s">
        <v>388</v>
      </c>
      <c r="E10" s="305"/>
      <c r="F10" s="305"/>
      <c r="G10" s="305"/>
      <c r="H10" s="305"/>
      <c r="I10" s="305"/>
      <c r="J10" s="305"/>
      <c r="K10" s="198"/>
    </row>
    <row r="11" spans="2:11" ht="15" customHeight="1">
      <c r="B11" s="201"/>
      <c r="C11" s="202"/>
      <c r="D11" s="305" t="s">
        <v>389</v>
      </c>
      <c r="E11" s="305"/>
      <c r="F11" s="305"/>
      <c r="G11" s="305"/>
      <c r="H11" s="305"/>
      <c r="I11" s="305"/>
      <c r="J11" s="305"/>
      <c r="K11" s="198"/>
    </row>
    <row r="12" spans="2:11" ht="12.75" customHeight="1">
      <c r="B12" s="201"/>
      <c r="C12" s="202"/>
      <c r="D12" s="202"/>
      <c r="E12" s="202"/>
      <c r="F12" s="202"/>
      <c r="G12" s="202"/>
      <c r="H12" s="202"/>
      <c r="I12" s="202"/>
      <c r="J12" s="202"/>
      <c r="K12" s="198"/>
    </row>
    <row r="13" spans="2:11" ht="15" customHeight="1">
      <c r="B13" s="201"/>
      <c r="C13" s="202"/>
      <c r="D13" s="305" t="s">
        <v>390</v>
      </c>
      <c r="E13" s="305"/>
      <c r="F13" s="305"/>
      <c r="G13" s="305"/>
      <c r="H13" s="305"/>
      <c r="I13" s="305"/>
      <c r="J13" s="305"/>
      <c r="K13" s="198"/>
    </row>
    <row r="14" spans="2:11" ht="15" customHeight="1">
      <c r="B14" s="201"/>
      <c r="C14" s="202"/>
      <c r="D14" s="305" t="s">
        <v>391</v>
      </c>
      <c r="E14" s="305"/>
      <c r="F14" s="305"/>
      <c r="G14" s="305"/>
      <c r="H14" s="305"/>
      <c r="I14" s="305"/>
      <c r="J14" s="305"/>
      <c r="K14" s="198"/>
    </row>
    <row r="15" spans="2:11" ht="15" customHeight="1">
      <c r="B15" s="201"/>
      <c r="C15" s="202"/>
      <c r="D15" s="305" t="s">
        <v>392</v>
      </c>
      <c r="E15" s="305"/>
      <c r="F15" s="305"/>
      <c r="G15" s="305"/>
      <c r="H15" s="305"/>
      <c r="I15" s="305"/>
      <c r="J15" s="305"/>
      <c r="K15" s="198"/>
    </row>
    <row r="16" spans="2:11" ht="15" customHeight="1">
      <c r="B16" s="201"/>
      <c r="C16" s="202"/>
      <c r="D16" s="202"/>
      <c r="E16" s="203" t="s">
        <v>77</v>
      </c>
      <c r="F16" s="305" t="s">
        <v>393</v>
      </c>
      <c r="G16" s="305"/>
      <c r="H16" s="305"/>
      <c r="I16" s="305"/>
      <c r="J16" s="305"/>
      <c r="K16" s="198"/>
    </row>
    <row r="17" spans="2:11" ht="15" customHeight="1">
      <c r="B17" s="201"/>
      <c r="C17" s="202"/>
      <c r="D17" s="202"/>
      <c r="E17" s="203" t="s">
        <v>394</v>
      </c>
      <c r="F17" s="305" t="s">
        <v>395</v>
      </c>
      <c r="G17" s="305"/>
      <c r="H17" s="305"/>
      <c r="I17" s="305"/>
      <c r="J17" s="305"/>
      <c r="K17" s="198"/>
    </row>
    <row r="18" spans="2:11" ht="15" customHeight="1">
      <c r="B18" s="201"/>
      <c r="C18" s="202"/>
      <c r="D18" s="202"/>
      <c r="E18" s="203" t="s">
        <v>396</v>
      </c>
      <c r="F18" s="305" t="s">
        <v>397</v>
      </c>
      <c r="G18" s="305"/>
      <c r="H18" s="305"/>
      <c r="I18" s="305"/>
      <c r="J18" s="305"/>
      <c r="K18" s="198"/>
    </row>
    <row r="19" spans="2:11" ht="15" customHeight="1">
      <c r="B19" s="201"/>
      <c r="C19" s="202"/>
      <c r="D19" s="202"/>
      <c r="E19" s="203" t="s">
        <v>398</v>
      </c>
      <c r="F19" s="305" t="s">
        <v>399</v>
      </c>
      <c r="G19" s="305"/>
      <c r="H19" s="305"/>
      <c r="I19" s="305"/>
      <c r="J19" s="305"/>
      <c r="K19" s="198"/>
    </row>
    <row r="20" spans="2:11" ht="15" customHeight="1">
      <c r="B20" s="201"/>
      <c r="C20" s="202"/>
      <c r="D20" s="202"/>
      <c r="E20" s="203" t="s">
        <v>400</v>
      </c>
      <c r="F20" s="305" t="s">
        <v>401</v>
      </c>
      <c r="G20" s="305"/>
      <c r="H20" s="305"/>
      <c r="I20" s="305"/>
      <c r="J20" s="305"/>
      <c r="K20" s="198"/>
    </row>
    <row r="21" spans="2:11" ht="15" customHeight="1">
      <c r="B21" s="201"/>
      <c r="C21" s="202"/>
      <c r="D21" s="202"/>
      <c r="E21" s="203" t="s">
        <v>402</v>
      </c>
      <c r="F21" s="305" t="s">
        <v>403</v>
      </c>
      <c r="G21" s="305"/>
      <c r="H21" s="305"/>
      <c r="I21" s="305"/>
      <c r="J21" s="305"/>
      <c r="K21" s="198"/>
    </row>
    <row r="22" spans="2:11" ht="12.75" customHeight="1">
      <c r="B22" s="201"/>
      <c r="C22" s="202"/>
      <c r="D22" s="202"/>
      <c r="E22" s="202"/>
      <c r="F22" s="202"/>
      <c r="G22" s="202"/>
      <c r="H22" s="202"/>
      <c r="I22" s="202"/>
      <c r="J22" s="202"/>
      <c r="K22" s="198"/>
    </row>
    <row r="23" spans="2:11" ht="15" customHeight="1">
      <c r="B23" s="201"/>
      <c r="C23" s="305" t="s">
        <v>404</v>
      </c>
      <c r="D23" s="305"/>
      <c r="E23" s="305"/>
      <c r="F23" s="305"/>
      <c r="G23" s="305"/>
      <c r="H23" s="305"/>
      <c r="I23" s="305"/>
      <c r="J23" s="305"/>
      <c r="K23" s="198"/>
    </row>
    <row r="24" spans="2:11" ht="15" customHeight="1">
      <c r="B24" s="201"/>
      <c r="C24" s="305" t="s">
        <v>405</v>
      </c>
      <c r="D24" s="305"/>
      <c r="E24" s="305"/>
      <c r="F24" s="305"/>
      <c r="G24" s="305"/>
      <c r="H24" s="305"/>
      <c r="I24" s="305"/>
      <c r="J24" s="305"/>
      <c r="K24" s="198"/>
    </row>
    <row r="25" spans="2:11" ht="15" customHeight="1">
      <c r="B25" s="201"/>
      <c r="C25" s="200"/>
      <c r="D25" s="305" t="s">
        <v>406</v>
      </c>
      <c r="E25" s="305"/>
      <c r="F25" s="305"/>
      <c r="G25" s="305"/>
      <c r="H25" s="305"/>
      <c r="I25" s="305"/>
      <c r="J25" s="305"/>
      <c r="K25" s="198"/>
    </row>
    <row r="26" spans="2:11" ht="15" customHeight="1">
      <c r="B26" s="201"/>
      <c r="C26" s="202"/>
      <c r="D26" s="305" t="s">
        <v>407</v>
      </c>
      <c r="E26" s="305"/>
      <c r="F26" s="305"/>
      <c r="G26" s="305"/>
      <c r="H26" s="305"/>
      <c r="I26" s="305"/>
      <c r="J26" s="305"/>
      <c r="K26" s="198"/>
    </row>
    <row r="27" spans="2:11" ht="12.75" customHeight="1">
      <c r="B27" s="201"/>
      <c r="C27" s="202"/>
      <c r="D27" s="202"/>
      <c r="E27" s="202"/>
      <c r="F27" s="202"/>
      <c r="G27" s="202"/>
      <c r="H27" s="202"/>
      <c r="I27" s="202"/>
      <c r="J27" s="202"/>
      <c r="K27" s="198"/>
    </row>
    <row r="28" spans="2:11" ht="15" customHeight="1">
      <c r="B28" s="201"/>
      <c r="C28" s="202"/>
      <c r="D28" s="305" t="s">
        <v>408</v>
      </c>
      <c r="E28" s="305"/>
      <c r="F28" s="305"/>
      <c r="G28" s="305"/>
      <c r="H28" s="305"/>
      <c r="I28" s="305"/>
      <c r="J28" s="305"/>
      <c r="K28" s="198"/>
    </row>
    <row r="29" spans="2:11" ht="15" customHeight="1">
      <c r="B29" s="201"/>
      <c r="C29" s="202"/>
      <c r="D29" s="305" t="s">
        <v>409</v>
      </c>
      <c r="E29" s="305"/>
      <c r="F29" s="305"/>
      <c r="G29" s="305"/>
      <c r="H29" s="305"/>
      <c r="I29" s="305"/>
      <c r="J29" s="305"/>
      <c r="K29" s="198"/>
    </row>
    <row r="30" spans="2:11" ht="12.75" customHeight="1">
      <c r="B30" s="201"/>
      <c r="C30" s="202"/>
      <c r="D30" s="202"/>
      <c r="E30" s="202"/>
      <c r="F30" s="202"/>
      <c r="G30" s="202"/>
      <c r="H30" s="202"/>
      <c r="I30" s="202"/>
      <c r="J30" s="202"/>
      <c r="K30" s="198"/>
    </row>
    <row r="31" spans="2:11" ht="15" customHeight="1">
      <c r="B31" s="201"/>
      <c r="C31" s="202"/>
      <c r="D31" s="305" t="s">
        <v>410</v>
      </c>
      <c r="E31" s="305"/>
      <c r="F31" s="305"/>
      <c r="G31" s="305"/>
      <c r="H31" s="305"/>
      <c r="I31" s="305"/>
      <c r="J31" s="305"/>
      <c r="K31" s="198"/>
    </row>
    <row r="32" spans="2:11" ht="15" customHeight="1">
      <c r="B32" s="201"/>
      <c r="C32" s="202"/>
      <c r="D32" s="305" t="s">
        <v>411</v>
      </c>
      <c r="E32" s="305"/>
      <c r="F32" s="305"/>
      <c r="G32" s="305"/>
      <c r="H32" s="305"/>
      <c r="I32" s="305"/>
      <c r="J32" s="305"/>
      <c r="K32" s="198"/>
    </row>
    <row r="33" spans="2:11" ht="15" customHeight="1">
      <c r="B33" s="201"/>
      <c r="C33" s="202"/>
      <c r="D33" s="305" t="s">
        <v>412</v>
      </c>
      <c r="E33" s="305"/>
      <c r="F33" s="305"/>
      <c r="G33" s="305"/>
      <c r="H33" s="305"/>
      <c r="I33" s="305"/>
      <c r="J33" s="305"/>
      <c r="K33" s="198"/>
    </row>
    <row r="34" spans="2:11" ht="15" customHeight="1">
      <c r="B34" s="201"/>
      <c r="C34" s="202"/>
      <c r="D34" s="200"/>
      <c r="E34" s="204" t="s">
        <v>101</v>
      </c>
      <c r="F34" s="200"/>
      <c r="G34" s="305" t="s">
        <v>413</v>
      </c>
      <c r="H34" s="305"/>
      <c r="I34" s="305"/>
      <c r="J34" s="305"/>
      <c r="K34" s="198"/>
    </row>
    <row r="35" spans="2:11" ht="30.75" customHeight="1">
      <c r="B35" s="201"/>
      <c r="C35" s="202"/>
      <c r="D35" s="200"/>
      <c r="E35" s="204" t="s">
        <v>414</v>
      </c>
      <c r="F35" s="200"/>
      <c r="G35" s="305" t="s">
        <v>415</v>
      </c>
      <c r="H35" s="305"/>
      <c r="I35" s="305"/>
      <c r="J35" s="305"/>
      <c r="K35" s="198"/>
    </row>
    <row r="36" spans="2:11" ht="15" customHeight="1">
      <c r="B36" s="201"/>
      <c r="C36" s="202"/>
      <c r="D36" s="200"/>
      <c r="E36" s="204" t="s">
        <v>52</v>
      </c>
      <c r="F36" s="200"/>
      <c r="G36" s="305" t="s">
        <v>416</v>
      </c>
      <c r="H36" s="305"/>
      <c r="I36" s="305"/>
      <c r="J36" s="305"/>
      <c r="K36" s="198"/>
    </row>
    <row r="37" spans="2:11" ht="15" customHeight="1">
      <c r="B37" s="201"/>
      <c r="C37" s="202"/>
      <c r="D37" s="200"/>
      <c r="E37" s="204" t="s">
        <v>102</v>
      </c>
      <c r="F37" s="200"/>
      <c r="G37" s="305" t="s">
        <v>417</v>
      </c>
      <c r="H37" s="305"/>
      <c r="I37" s="305"/>
      <c r="J37" s="305"/>
      <c r="K37" s="198"/>
    </row>
    <row r="38" spans="2:11" ht="15" customHeight="1">
      <c r="B38" s="201"/>
      <c r="C38" s="202"/>
      <c r="D38" s="200"/>
      <c r="E38" s="204" t="s">
        <v>103</v>
      </c>
      <c r="F38" s="200"/>
      <c r="G38" s="305" t="s">
        <v>418</v>
      </c>
      <c r="H38" s="305"/>
      <c r="I38" s="305"/>
      <c r="J38" s="305"/>
      <c r="K38" s="198"/>
    </row>
    <row r="39" spans="2:11" ht="15" customHeight="1">
      <c r="B39" s="201"/>
      <c r="C39" s="202"/>
      <c r="D39" s="200"/>
      <c r="E39" s="204" t="s">
        <v>104</v>
      </c>
      <c r="F39" s="200"/>
      <c r="G39" s="305" t="s">
        <v>419</v>
      </c>
      <c r="H39" s="305"/>
      <c r="I39" s="305"/>
      <c r="J39" s="305"/>
      <c r="K39" s="198"/>
    </row>
    <row r="40" spans="2:11" ht="15" customHeight="1">
      <c r="B40" s="201"/>
      <c r="C40" s="202"/>
      <c r="D40" s="200"/>
      <c r="E40" s="204" t="s">
        <v>420</v>
      </c>
      <c r="F40" s="200"/>
      <c r="G40" s="305" t="s">
        <v>421</v>
      </c>
      <c r="H40" s="305"/>
      <c r="I40" s="305"/>
      <c r="J40" s="305"/>
      <c r="K40" s="198"/>
    </row>
    <row r="41" spans="2:11" ht="15" customHeight="1">
      <c r="B41" s="201"/>
      <c r="C41" s="202"/>
      <c r="D41" s="200"/>
      <c r="E41" s="204"/>
      <c r="F41" s="200"/>
      <c r="G41" s="305" t="s">
        <v>422</v>
      </c>
      <c r="H41" s="305"/>
      <c r="I41" s="305"/>
      <c r="J41" s="305"/>
      <c r="K41" s="198"/>
    </row>
    <row r="42" spans="2:11" ht="15" customHeight="1">
      <c r="B42" s="201"/>
      <c r="C42" s="202"/>
      <c r="D42" s="200"/>
      <c r="E42" s="204" t="s">
        <v>423</v>
      </c>
      <c r="F42" s="200"/>
      <c r="G42" s="305" t="s">
        <v>424</v>
      </c>
      <c r="H42" s="305"/>
      <c r="I42" s="305"/>
      <c r="J42" s="305"/>
      <c r="K42" s="198"/>
    </row>
    <row r="43" spans="2:11" ht="15" customHeight="1">
      <c r="B43" s="201"/>
      <c r="C43" s="202"/>
      <c r="D43" s="200"/>
      <c r="E43" s="204" t="s">
        <v>107</v>
      </c>
      <c r="F43" s="200"/>
      <c r="G43" s="305" t="s">
        <v>425</v>
      </c>
      <c r="H43" s="305"/>
      <c r="I43" s="305"/>
      <c r="J43" s="305"/>
      <c r="K43" s="198"/>
    </row>
    <row r="44" spans="2:11" ht="12.75" customHeight="1">
      <c r="B44" s="201"/>
      <c r="C44" s="202"/>
      <c r="D44" s="200"/>
      <c r="E44" s="200"/>
      <c r="F44" s="200"/>
      <c r="G44" s="200"/>
      <c r="H44" s="200"/>
      <c r="I44" s="200"/>
      <c r="J44" s="200"/>
      <c r="K44" s="198"/>
    </row>
    <row r="45" spans="2:11" ht="15" customHeight="1">
      <c r="B45" s="201"/>
      <c r="C45" s="202"/>
      <c r="D45" s="305" t="s">
        <v>426</v>
      </c>
      <c r="E45" s="305"/>
      <c r="F45" s="305"/>
      <c r="G45" s="305"/>
      <c r="H45" s="305"/>
      <c r="I45" s="305"/>
      <c r="J45" s="305"/>
      <c r="K45" s="198"/>
    </row>
    <row r="46" spans="2:11" ht="15" customHeight="1">
      <c r="B46" s="201"/>
      <c r="C46" s="202"/>
      <c r="D46" s="202"/>
      <c r="E46" s="305" t="s">
        <v>427</v>
      </c>
      <c r="F46" s="305"/>
      <c r="G46" s="305"/>
      <c r="H46" s="305"/>
      <c r="I46" s="305"/>
      <c r="J46" s="305"/>
      <c r="K46" s="198"/>
    </row>
    <row r="47" spans="2:11" ht="15" customHeight="1">
      <c r="B47" s="201"/>
      <c r="C47" s="202"/>
      <c r="D47" s="202"/>
      <c r="E47" s="305" t="s">
        <v>428</v>
      </c>
      <c r="F47" s="305"/>
      <c r="G47" s="305"/>
      <c r="H47" s="305"/>
      <c r="I47" s="305"/>
      <c r="J47" s="305"/>
      <c r="K47" s="198"/>
    </row>
    <row r="48" spans="2:11" ht="15" customHeight="1">
      <c r="B48" s="201"/>
      <c r="C48" s="202"/>
      <c r="D48" s="202"/>
      <c r="E48" s="305" t="s">
        <v>429</v>
      </c>
      <c r="F48" s="305"/>
      <c r="G48" s="305"/>
      <c r="H48" s="305"/>
      <c r="I48" s="305"/>
      <c r="J48" s="305"/>
      <c r="K48" s="198"/>
    </row>
    <row r="49" spans="2:11" ht="15" customHeight="1">
      <c r="B49" s="201"/>
      <c r="C49" s="202"/>
      <c r="D49" s="305" t="s">
        <v>430</v>
      </c>
      <c r="E49" s="305"/>
      <c r="F49" s="305"/>
      <c r="G49" s="305"/>
      <c r="H49" s="305"/>
      <c r="I49" s="305"/>
      <c r="J49" s="305"/>
      <c r="K49" s="198"/>
    </row>
    <row r="50" spans="2:11" ht="25.5" customHeight="1">
      <c r="B50" s="197"/>
      <c r="C50" s="307" t="s">
        <v>431</v>
      </c>
      <c r="D50" s="307"/>
      <c r="E50" s="307"/>
      <c r="F50" s="307"/>
      <c r="G50" s="307"/>
      <c r="H50" s="307"/>
      <c r="I50" s="307"/>
      <c r="J50" s="307"/>
      <c r="K50" s="198"/>
    </row>
    <row r="51" spans="2:11" ht="5.25" customHeight="1">
      <c r="B51" s="197"/>
      <c r="C51" s="199"/>
      <c r="D51" s="199"/>
      <c r="E51" s="199"/>
      <c r="F51" s="199"/>
      <c r="G51" s="199"/>
      <c r="H51" s="199"/>
      <c r="I51" s="199"/>
      <c r="J51" s="199"/>
      <c r="K51" s="198"/>
    </row>
    <row r="52" spans="2:11" ht="15" customHeight="1">
      <c r="B52" s="197"/>
      <c r="C52" s="305" t="s">
        <v>432</v>
      </c>
      <c r="D52" s="305"/>
      <c r="E52" s="305"/>
      <c r="F52" s="305"/>
      <c r="G52" s="305"/>
      <c r="H52" s="305"/>
      <c r="I52" s="305"/>
      <c r="J52" s="305"/>
      <c r="K52" s="198"/>
    </row>
    <row r="53" spans="2:11" ht="15" customHeight="1">
      <c r="B53" s="197"/>
      <c r="C53" s="305" t="s">
        <v>433</v>
      </c>
      <c r="D53" s="305"/>
      <c r="E53" s="305"/>
      <c r="F53" s="305"/>
      <c r="G53" s="305"/>
      <c r="H53" s="305"/>
      <c r="I53" s="305"/>
      <c r="J53" s="305"/>
      <c r="K53" s="198"/>
    </row>
    <row r="54" spans="2:11" ht="12.75" customHeight="1">
      <c r="B54" s="197"/>
      <c r="C54" s="200"/>
      <c r="D54" s="200"/>
      <c r="E54" s="200"/>
      <c r="F54" s="200"/>
      <c r="G54" s="200"/>
      <c r="H54" s="200"/>
      <c r="I54" s="200"/>
      <c r="J54" s="200"/>
      <c r="K54" s="198"/>
    </row>
    <row r="55" spans="2:11" ht="15" customHeight="1">
      <c r="B55" s="197"/>
      <c r="C55" s="305" t="s">
        <v>434</v>
      </c>
      <c r="D55" s="305"/>
      <c r="E55" s="305"/>
      <c r="F55" s="305"/>
      <c r="G55" s="305"/>
      <c r="H55" s="305"/>
      <c r="I55" s="305"/>
      <c r="J55" s="305"/>
      <c r="K55" s="198"/>
    </row>
    <row r="56" spans="2:11" ht="15" customHeight="1">
      <c r="B56" s="197"/>
      <c r="C56" s="202"/>
      <c r="D56" s="305" t="s">
        <v>435</v>
      </c>
      <c r="E56" s="305"/>
      <c r="F56" s="305"/>
      <c r="G56" s="305"/>
      <c r="H56" s="305"/>
      <c r="I56" s="305"/>
      <c r="J56" s="305"/>
      <c r="K56" s="198"/>
    </row>
    <row r="57" spans="2:11" ht="15" customHeight="1">
      <c r="B57" s="197"/>
      <c r="C57" s="202"/>
      <c r="D57" s="305" t="s">
        <v>436</v>
      </c>
      <c r="E57" s="305"/>
      <c r="F57" s="305"/>
      <c r="G57" s="305"/>
      <c r="H57" s="305"/>
      <c r="I57" s="305"/>
      <c r="J57" s="305"/>
      <c r="K57" s="198"/>
    </row>
    <row r="58" spans="2:11" ht="15" customHeight="1">
      <c r="B58" s="197"/>
      <c r="C58" s="202"/>
      <c r="D58" s="305" t="s">
        <v>437</v>
      </c>
      <c r="E58" s="305"/>
      <c r="F58" s="305"/>
      <c r="G58" s="305"/>
      <c r="H58" s="305"/>
      <c r="I58" s="305"/>
      <c r="J58" s="305"/>
      <c r="K58" s="198"/>
    </row>
    <row r="59" spans="2:11" ht="15" customHeight="1">
      <c r="B59" s="197"/>
      <c r="C59" s="202"/>
      <c r="D59" s="305" t="s">
        <v>438</v>
      </c>
      <c r="E59" s="305"/>
      <c r="F59" s="305"/>
      <c r="G59" s="305"/>
      <c r="H59" s="305"/>
      <c r="I59" s="305"/>
      <c r="J59" s="305"/>
      <c r="K59" s="198"/>
    </row>
    <row r="60" spans="2:11" ht="15" customHeight="1">
      <c r="B60" s="197"/>
      <c r="C60" s="202"/>
      <c r="D60" s="308" t="s">
        <v>439</v>
      </c>
      <c r="E60" s="308"/>
      <c r="F60" s="308"/>
      <c r="G60" s="308"/>
      <c r="H60" s="308"/>
      <c r="I60" s="308"/>
      <c r="J60" s="308"/>
      <c r="K60" s="198"/>
    </row>
    <row r="61" spans="2:11" ht="15" customHeight="1">
      <c r="B61" s="197"/>
      <c r="C61" s="202"/>
      <c r="D61" s="305" t="s">
        <v>440</v>
      </c>
      <c r="E61" s="305"/>
      <c r="F61" s="305"/>
      <c r="G61" s="305"/>
      <c r="H61" s="305"/>
      <c r="I61" s="305"/>
      <c r="J61" s="305"/>
      <c r="K61" s="198"/>
    </row>
    <row r="62" spans="2:11" ht="12.75" customHeight="1">
      <c r="B62" s="197"/>
      <c r="C62" s="202"/>
      <c r="D62" s="202"/>
      <c r="E62" s="205"/>
      <c r="F62" s="202"/>
      <c r="G62" s="202"/>
      <c r="H62" s="202"/>
      <c r="I62" s="202"/>
      <c r="J62" s="202"/>
      <c r="K62" s="198"/>
    </row>
    <row r="63" spans="2:11" ht="15" customHeight="1">
      <c r="B63" s="197"/>
      <c r="C63" s="202"/>
      <c r="D63" s="305" t="s">
        <v>441</v>
      </c>
      <c r="E63" s="305"/>
      <c r="F63" s="305"/>
      <c r="G63" s="305"/>
      <c r="H63" s="305"/>
      <c r="I63" s="305"/>
      <c r="J63" s="305"/>
      <c r="K63" s="198"/>
    </row>
    <row r="64" spans="2:11" ht="15" customHeight="1">
      <c r="B64" s="197"/>
      <c r="C64" s="202"/>
      <c r="D64" s="308" t="s">
        <v>442</v>
      </c>
      <c r="E64" s="308"/>
      <c r="F64" s="308"/>
      <c r="G64" s="308"/>
      <c r="H64" s="308"/>
      <c r="I64" s="308"/>
      <c r="J64" s="308"/>
      <c r="K64" s="198"/>
    </row>
    <row r="65" spans="2:11" ht="15" customHeight="1">
      <c r="B65" s="197"/>
      <c r="C65" s="202"/>
      <c r="D65" s="305" t="s">
        <v>443</v>
      </c>
      <c r="E65" s="305"/>
      <c r="F65" s="305"/>
      <c r="G65" s="305"/>
      <c r="H65" s="305"/>
      <c r="I65" s="305"/>
      <c r="J65" s="305"/>
      <c r="K65" s="198"/>
    </row>
    <row r="66" spans="2:11" ht="15" customHeight="1">
      <c r="B66" s="197"/>
      <c r="C66" s="202"/>
      <c r="D66" s="305" t="s">
        <v>444</v>
      </c>
      <c r="E66" s="305"/>
      <c r="F66" s="305"/>
      <c r="G66" s="305"/>
      <c r="H66" s="305"/>
      <c r="I66" s="305"/>
      <c r="J66" s="305"/>
      <c r="K66" s="198"/>
    </row>
    <row r="67" spans="2:11" ht="15" customHeight="1">
      <c r="B67" s="197"/>
      <c r="C67" s="202"/>
      <c r="D67" s="305" t="s">
        <v>445</v>
      </c>
      <c r="E67" s="305"/>
      <c r="F67" s="305"/>
      <c r="G67" s="305"/>
      <c r="H67" s="305"/>
      <c r="I67" s="305"/>
      <c r="J67" s="305"/>
      <c r="K67" s="198"/>
    </row>
    <row r="68" spans="2:11" ht="15" customHeight="1">
      <c r="B68" s="197"/>
      <c r="C68" s="202"/>
      <c r="D68" s="305" t="s">
        <v>446</v>
      </c>
      <c r="E68" s="305"/>
      <c r="F68" s="305"/>
      <c r="G68" s="305"/>
      <c r="H68" s="305"/>
      <c r="I68" s="305"/>
      <c r="J68" s="305"/>
      <c r="K68" s="198"/>
    </row>
    <row r="69" spans="2:11" ht="12.75" customHeight="1">
      <c r="B69" s="206"/>
      <c r="C69" s="207"/>
      <c r="D69" s="207"/>
      <c r="E69" s="207"/>
      <c r="F69" s="207"/>
      <c r="G69" s="207"/>
      <c r="H69" s="207"/>
      <c r="I69" s="207"/>
      <c r="J69" s="207"/>
      <c r="K69" s="208"/>
    </row>
    <row r="70" spans="2:11" ht="18.75" customHeight="1">
      <c r="B70" s="217"/>
      <c r="C70" s="217"/>
      <c r="D70" s="217"/>
      <c r="E70" s="217"/>
      <c r="F70" s="217"/>
      <c r="G70" s="217"/>
      <c r="H70" s="217"/>
      <c r="I70" s="217"/>
      <c r="J70" s="217"/>
      <c r="K70" s="218"/>
    </row>
    <row r="71" spans="2:11" ht="18.75" customHeight="1">
      <c r="B71" s="218"/>
      <c r="C71" s="218"/>
      <c r="D71" s="218"/>
      <c r="E71" s="218"/>
      <c r="F71" s="218"/>
      <c r="G71" s="218"/>
      <c r="H71" s="218"/>
      <c r="I71" s="218"/>
      <c r="J71" s="218"/>
      <c r="K71" s="218"/>
    </row>
    <row r="72" spans="2:11" ht="7.5" customHeight="1">
      <c r="B72" s="219"/>
      <c r="C72" s="220"/>
      <c r="D72" s="220"/>
      <c r="E72" s="220"/>
      <c r="F72" s="220"/>
      <c r="G72" s="220"/>
      <c r="H72" s="220"/>
      <c r="I72" s="220"/>
      <c r="J72" s="220"/>
      <c r="K72" s="221"/>
    </row>
    <row r="73" spans="2:11" ht="45" customHeight="1">
      <c r="B73" s="222"/>
      <c r="C73" s="310" t="s">
        <v>382</v>
      </c>
      <c r="D73" s="310"/>
      <c r="E73" s="310"/>
      <c r="F73" s="310"/>
      <c r="G73" s="310"/>
      <c r="H73" s="310"/>
      <c r="I73" s="310"/>
      <c r="J73" s="310"/>
      <c r="K73" s="223"/>
    </row>
    <row r="74" spans="2:11" ht="17.25" customHeight="1">
      <c r="B74" s="222"/>
      <c r="C74" s="224" t="s">
        <v>447</v>
      </c>
      <c r="D74" s="224"/>
      <c r="E74" s="224"/>
      <c r="F74" s="224" t="s">
        <v>448</v>
      </c>
      <c r="G74" s="225"/>
      <c r="H74" s="224" t="s">
        <v>102</v>
      </c>
      <c r="I74" s="224" t="s">
        <v>56</v>
      </c>
      <c r="J74" s="224" t="s">
        <v>449</v>
      </c>
      <c r="K74" s="223"/>
    </row>
    <row r="75" spans="2:11" ht="17.25" customHeight="1">
      <c r="B75" s="222"/>
      <c r="C75" s="226" t="s">
        <v>450</v>
      </c>
      <c r="D75" s="226"/>
      <c r="E75" s="226"/>
      <c r="F75" s="227" t="s">
        <v>451</v>
      </c>
      <c r="G75" s="228"/>
      <c r="H75" s="226"/>
      <c r="I75" s="226"/>
      <c r="J75" s="226" t="s">
        <v>452</v>
      </c>
      <c r="K75" s="223"/>
    </row>
    <row r="76" spans="2:11" ht="5.25" customHeight="1">
      <c r="B76" s="222"/>
      <c r="C76" s="229"/>
      <c r="D76" s="229"/>
      <c r="E76" s="229"/>
      <c r="F76" s="229"/>
      <c r="G76" s="230"/>
      <c r="H76" s="229"/>
      <c r="I76" s="229"/>
      <c r="J76" s="229"/>
      <c r="K76" s="223"/>
    </row>
    <row r="77" spans="2:11" ht="15" customHeight="1">
      <c r="B77" s="222"/>
      <c r="C77" s="204" t="s">
        <v>52</v>
      </c>
      <c r="D77" s="229"/>
      <c r="E77" s="229"/>
      <c r="F77" s="231" t="s">
        <v>453</v>
      </c>
      <c r="G77" s="230"/>
      <c r="H77" s="204" t="s">
        <v>454</v>
      </c>
      <c r="I77" s="204" t="s">
        <v>455</v>
      </c>
      <c r="J77" s="204">
        <v>20</v>
      </c>
      <c r="K77" s="223"/>
    </row>
    <row r="78" spans="2:11" ht="15" customHeight="1">
      <c r="B78" s="222"/>
      <c r="C78" s="204" t="s">
        <v>456</v>
      </c>
      <c r="D78" s="204"/>
      <c r="E78" s="204"/>
      <c r="F78" s="231" t="s">
        <v>453</v>
      </c>
      <c r="G78" s="230"/>
      <c r="H78" s="204" t="s">
        <v>457</v>
      </c>
      <c r="I78" s="204" t="s">
        <v>455</v>
      </c>
      <c r="J78" s="204">
        <v>120</v>
      </c>
      <c r="K78" s="223"/>
    </row>
    <row r="79" spans="2:11" ht="15" customHeight="1">
      <c r="B79" s="232"/>
      <c r="C79" s="204" t="s">
        <v>458</v>
      </c>
      <c r="D79" s="204"/>
      <c r="E79" s="204"/>
      <c r="F79" s="231" t="s">
        <v>459</v>
      </c>
      <c r="G79" s="230"/>
      <c r="H79" s="204" t="s">
        <v>460</v>
      </c>
      <c r="I79" s="204" t="s">
        <v>455</v>
      </c>
      <c r="J79" s="204">
        <v>50</v>
      </c>
      <c r="K79" s="223"/>
    </row>
    <row r="80" spans="2:11" ht="15" customHeight="1">
      <c r="B80" s="232"/>
      <c r="C80" s="204" t="s">
        <v>461</v>
      </c>
      <c r="D80" s="204"/>
      <c r="E80" s="204"/>
      <c r="F80" s="231" t="s">
        <v>453</v>
      </c>
      <c r="G80" s="230"/>
      <c r="H80" s="204" t="s">
        <v>462</v>
      </c>
      <c r="I80" s="204" t="s">
        <v>463</v>
      </c>
      <c r="J80" s="204"/>
      <c r="K80" s="223"/>
    </row>
    <row r="81" spans="2:11" ht="15" customHeight="1">
      <c r="B81" s="232"/>
      <c r="C81" s="233" t="s">
        <v>464</v>
      </c>
      <c r="D81" s="233"/>
      <c r="E81" s="233"/>
      <c r="F81" s="234" t="s">
        <v>459</v>
      </c>
      <c r="G81" s="233"/>
      <c r="H81" s="233" t="s">
        <v>465</v>
      </c>
      <c r="I81" s="233" t="s">
        <v>455</v>
      </c>
      <c r="J81" s="233">
        <v>15</v>
      </c>
      <c r="K81" s="223"/>
    </row>
    <row r="82" spans="2:11" ht="15" customHeight="1">
      <c r="B82" s="232"/>
      <c r="C82" s="233" t="s">
        <v>466</v>
      </c>
      <c r="D82" s="233"/>
      <c r="E82" s="233"/>
      <c r="F82" s="234" t="s">
        <v>459</v>
      </c>
      <c r="G82" s="233"/>
      <c r="H82" s="233" t="s">
        <v>467</v>
      </c>
      <c r="I82" s="233" t="s">
        <v>455</v>
      </c>
      <c r="J82" s="233">
        <v>15</v>
      </c>
      <c r="K82" s="223"/>
    </row>
    <row r="83" spans="2:11" ht="15" customHeight="1">
      <c r="B83" s="232"/>
      <c r="C83" s="233" t="s">
        <v>468</v>
      </c>
      <c r="D83" s="233"/>
      <c r="E83" s="233"/>
      <c r="F83" s="234" t="s">
        <v>459</v>
      </c>
      <c r="G83" s="233"/>
      <c r="H83" s="233" t="s">
        <v>469</v>
      </c>
      <c r="I83" s="233" t="s">
        <v>455</v>
      </c>
      <c r="J83" s="233">
        <v>20</v>
      </c>
      <c r="K83" s="223"/>
    </row>
    <row r="84" spans="2:11" ht="15" customHeight="1">
      <c r="B84" s="232"/>
      <c r="C84" s="233" t="s">
        <v>470</v>
      </c>
      <c r="D84" s="233"/>
      <c r="E84" s="233"/>
      <c r="F84" s="234" t="s">
        <v>459</v>
      </c>
      <c r="G84" s="233"/>
      <c r="H84" s="233" t="s">
        <v>471</v>
      </c>
      <c r="I84" s="233" t="s">
        <v>455</v>
      </c>
      <c r="J84" s="233">
        <v>20</v>
      </c>
      <c r="K84" s="223"/>
    </row>
    <row r="85" spans="2:11" ht="15" customHeight="1">
      <c r="B85" s="232"/>
      <c r="C85" s="204" t="s">
        <v>472</v>
      </c>
      <c r="D85" s="204"/>
      <c r="E85" s="204"/>
      <c r="F85" s="231" t="s">
        <v>459</v>
      </c>
      <c r="G85" s="230"/>
      <c r="H85" s="204" t="s">
        <v>473</v>
      </c>
      <c r="I85" s="204" t="s">
        <v>455</v>
      </c>
      <c r="J85" s="204">
        <v>50</v>
      </c>
      <c r="K85" s="223"/>
    </row>
    <row r="86" spans="2:11" ht="15" customHeight="1">
      <c r="B86" s="232"/>
      <c r="C86" s="204" t="s">
        <v>474</v>
      </c>
      <c r="D86" s="204"/>
      <c r="E86" s="204"/>
      <c r="F86" s="231" t="s">
        <v>459</v>
      </c>
      <c r="G86" s="230"/>
      <c r="H86" s="204" t="s">
        <v>475</v>
      </c>
      <c r="I86" s="204" t="s">
        <v>455</v>
      </c>
      <c r="J86" s="204">
        <v>20</v>
      </c>
      <c r="K86" s="223"/>
    </row>
    <row r="87" spans="2:11" ht="15" customHeight="1">
      <c r="B87" s="232"/>
      <c r="C87" s="204" t="s">
        <v>476</v>
      </c>
      <c r="D87" s="204"/>
      <c r="E87" s="204"/>
      <c r="F87" s="231" t="s">
        <v>459</v>
      </c>
      <c r="G87" s="230"/>
      <c r="H87" s="204" t="s">
        <v>477</v>
      </c>
      <c r="I87" s="204" t="s">
        <v>455</v>
      </c>
      <c r="J87" s="204">
        <v>20</v>
      </c>
      <c r="K87" s="223"/>
    </row>
    <row r="88" spans="2:11" ht="15" customHeight="1">
      <c r="B88" s="232"/>
      <c r="C88" s="204" t="s">
        <v>478</v>
      </c>
      <c r="D88" s="204"/>
      <c r="E88" s="204"/>
      <c r="F88" s="231" t="s">
        <v>459</v>
      </c>
      <c r="G88" s="230"/>
      <c r="H88" s="204" t="s">
        <v>479</v>
      </c>
      <c r="I88" s="204" t="s">
        <v>455</v>
      </c>
      <c r="J88" s="204">
        <v>50</v>
      </c>
      <c r="K88" s="223"/>
    </row>
    <row r="89" spans="2:11" ht="15" customHeight="1">
      <c r="B89" s="232"/>
      <c r="C89" s="204" t="s">
        <v>480</v>
      </c>
      <c r="D89" s="204"/>
      <c r="E89" s="204"/>
      <c r="F89" s="231" t="s">
        <v>459</v>
      </c>
      <c r="G89" s="230"/>
      <c r="H89" s="204" t="s">
        <v>480</v>
      </c>
      <c r="I89" s="204" t="s">
        <v>455</v>
      </c>
      <c r="J89" s="204">
        <v>50</v>
      </c>
      <c r="K89" s="223"/>
    </row>
    <row r="90" spans="2:11" ht="15" customHeight="1">
      <c r="B90" s="232"/>
      <c r="C90" s="204" t="s">
        <v>108</v>
      </c>
      <c r="D90" s="204"/>
      <c r="E90" s="204"/>
      <c r="F90" s="231" t="s">
        <v>459</v>
      </c>
      <c r="G90" s="230"/>
      <c r="H90" s="204" t="s">
        <v>481</v>
      </c>
      <c r="I90" s="204" t="s">
        <v>455</v>
      </c>
      <c r="J90" s="204">
        <v>255</v>
      </c>
      <c r="K90" s="223"/>
    </row>
    <row r="91" spans="2:11" ht="15" customHeight="1">
      <c r="B91" s="232"/>
      <c r="C91" s="204" t="s">
        <v>482</v>
      </c>
      <c r="D91" s="204"/>
      <c r="E91" s="204"/>
      <c r="F91" s="231" t="s">
        <v>453</v>
      </c>
      <c r="G91" s="230"/>
      <c r="H91" s="204" t="s">
        <v>483</v>
      </c>
      <c r="I91" s="204" t="s">
        <v>484</v>
      </c>
      <c r="J91" s="204"/>
      <c r="K91" s="223"/>
    </row>
    <row r="92" spans="2:11" ht="15" customHeight="1">
      <c r="B92" s="232"/>
      <c r="C92" s="204" t="s">
        <v>485</v>
      </c>
      <c r="D92" s="204"/>
      <c r="E92" s="204"/>
      <c r="F92" s="231" t="s">
        <v>453</v>
      </c>
      <c r="G92" s="230"/>
      <c r="H92" s="204" t="s">
        <v>486</v>
      </c>
      <c r="I92" s="204" t="s">
        <v>487</v>
      </c>
      <c r="J92" s="204"/>
      <c r="K92" s="223"/>
    </row>
    <row r="93" spans="2:11" ht="15" customHeight="1">
      <c r="B93" s="232"/>
      <c r="C93" s="204" t="s">
        <v>488</v>
      </c>
      <c r="D93" s="204"/>
      <c r="E93" s="204"/>
      <c r="F93" s="231" t="s">
        <v>453</v>
      </c>
      <c r="G93" s="230"/>
      <c r="H93" s="204" t="s">
        <v>488</v>
      </c>
      <c r="I93" s="204" t="s">
        <v>487</v>
      </c>
      <c r="J93" s="204"/>
      <c r="K93" s="223"/>
    </row>
    <row r="94" spans="2:11" ht="15" customHeight="1">
      <c r="B94" s="232"/>
      <c r="C94" s="204" t="s">
        <v>37</v>
      </c>
      <c r="D94" s="204"/>
      <c r="E94" s="204"/>
      <c r="F94" s="231" t="s">
        <v>453</v>
      </c>
      <c r="G94" s="230"/>
      <c r="H94" s="204" t="s">
        <v>489</v>
      </c>
      <c r="I94" s="204" t="s">
        <v>487</v>
      </c>
      <c r="J94" s="204"/>
      <c r="K94" s="223"/>
    </row>
    <row r="95" spans="2:11" ht="15" customHeight="1">
      <c r="B95" s="232"/>
      <c r="C95" s="204" t="s">
        <v>47</v>
      </c>
      <c r="D95" s="204"/>
      <c r="E95" s="204"/>
      <c r="F95" s="231" t="s">
        <v>453</v>
      </c>
      <c r="G95" s="230"/>
      <c r="H95" s="204" t="s">
        <v>490</v>
      </c>
      <c r="I95" s="204" t="s">
        <v>487</v>
      </c>
      <c r="J95" s="204"/>
      <c r="K95" s="223"/>
    </row>
    <row r="96" spans="2:11" ht="15" customHeight="1">
      <c r="B96" s="235"/>
      <c r="C96" s="236"/>
      <c r="D96" s="236"/>
      <c r="E96" s="236"/>
      <c r="F96" s="236"/>
      <c r="G96" s="236"/>
      <c r="H96" s="236"/>
      <c r="I96" s="236"/>
      <c r="J96" s="236"/>
      <c r="K96" s="237"/>
    </row>
    <row r="97" spans="2:11" ht="18.75" customHeight="1">
      <c r="B97" s="238"/>
      <c r="C97" s="239"/>
      <c r="D97" s="239"/>
      <c r="E97" s="239"/>
      <c r="F97" s="239"/>
      <c r="G97" s="239"/>
      <c r="H97" s="239"/>
      <c r="I97" s="239"/>
      <c r="J97" s="239"/>
      <c r="K97" s="238"/>
    </row>
    <row r="98" spans="2:11" ht="18.75" customHeight="1">
      <c r="B98" s="218"/>
      <c r="C98" s="218"/>
      <c r="D98" s="218"/>
      <c r="E98" s="218"/>
      <c r="F98" s="218"/>
      <c r="G98" s="218"/>
      <c r="H98" s="218"/>
      <c r="I98" s="218"/>
      <c r="J98" s="218"/>
      <c r="K98" s="218"/>
    </row>
    <row r="99" spans="2:11" ht="7.5" customHeight="1">
      <c r="B99" s="219"/>
      <c r="C99" s="220"/>
      <c r="D99" s="220"/>
      <c r="E99" s="220"/>
      <c r="F99" s="220"/>
      <c r="G99" s="220"/>
      <c r="H99" s="220"/>
      <c r="I99" s="220"/>
      <c r="J99" s="220"/>
      <c r="K99" s="221"/>
    </row>
    <row r="100" spans="2:11" ht="45" customHeight="1">
      <c r="B100" s="222"/>
      <c r="C100" s="310" t="s">
        <v>491</v>
      </c>
      <c r="D100" s="310"/>
      <c r="E100" s="310"/>
      <c r="F100" s="310"/>
      <c r="G100" s="310"/>
      <c r="H100" s="310"/>
      <c r="I100" s="310"/>
      <c r="J100" s="310"/>
      <c r="K100" s="223"/>
    </row>
    <row r="101" spans="2:11" ht="17.25" customHeight="1">
      <c r="B101" s="222"/>
      <c r="C101" s="224" t="s">
        <v>447</v>
      </c>
      <c r="D101" s="224"/>
      <c r="E101" s="224"/>
      <c r="F101" s="224" t="s">
        <v>448</v>
      </c>
      <c r="G101" s="225"/>
      <c r="H101" s="224" t="s">
        <v>102</v>
      </c>
      <c r="I101" s="224" t="s">
        <v>56</v>
      </c>
      <c r="J101" s="224" t="s">
        <v>449</v>
      </c>
      <c r="K101" s="223"/>
    </row>
    <row r="102" spans="2:11" ht="17.25" customHeight="1">
      <c r="B102" s="222"/>
      <c r="C102" s="226" t="s">
        <v>450</v>
      </c>
      <c r="D102" s="226"/>
      <c r="E102" s="226"/>
      <c r="F102" s="227" t="s">
        <v>451</v>
      </c>
      <c r="G102" s="228"/>
      <c r="H102" s="226"/>
      <c r="I102" s="226"/>
      <c r="J102" s="226" t="s">
        <v>452</v>
      </c>
      <c r="K102" s="223"/>
    </row>
    <row r="103" spans="2:11" ht="5.25" customHeight="1">
      <c r="B103" s="222"/>
      <c r="C103" s="224"/>
      <c r="D103" s="224"/>
      <c r="E103" s="224"/>
      <c r="F103" s="224"/>
      <c r="G103" s="240"/>
      <c r="H103" s="224"/>
      <c r="I103" s="224"/>
      <c r="J103" s="224"/>
      <c r="K103" s="223"/>
    </row>
    <row r="104" spans="2:11" ht="15" customHeight="1">
      <c r="B104" s="222"/>
      <c r="C104" s="204" t="s">
        <v>52</v>
      </c>
      <c r="D104" s="229"/>
      <c r="E104" s="229"/>
      <c r="F104" s="231" t="s">
        <v>453</v>
      </c>
      <c r="G104" s="240"/>
      <c r="H104" s="204" t="s">
        <v>492</v>
      </c>
      <c r="I104" s="204" t="s">
        <v>455</v>
      </c>
      <c r="J104" s="204">
        <v>20</v>
      </c>
      <c r="K104" s="223"/>
    </row>
    <row r="105" spans="2:11" ht="15" customHeight="1">
      <c r="B105" s="222"/>
      <c r="C105" s="204" t="s">
        <v>456</v>
      </c>
      <c r="D105" s="204"/>
      <c r="E105" s="204"/>
      <c r="F105" s="231" t="s">
        <v>453</v>
      </c>
      <c r="G105" s="204"/>
      <c r="H105" s="204" t="s">
        <v>492</v>
      </c>
      <c r="I105" s="204" t="s">
        <v>455</v>
      </c>
      <c r="J105" s="204">
        <v>120</v>
      </c>
      <c r="K105" s="223"/>
    </row>
    <row r="106" spans="2:11" ht="15" customHeight="1">
      <c r="B106" s="232"/>
      <c r="C106" s="204" t="s">
        <v>458</v>
      </c>
      <c r="D106" s="204"/>
      <c r="E106" s="204"/>
      <c r="F106" s="231" t="s">
        <v>459</v>
      </c>
      <c r="G106" s="204"/>
      <c r="H106" s="204" t="s">
        <v>492</v>
      </c>
      <c r="I106" s="204" t="s">
        <v>455</v>
      </c>
      <c r="J106" s="204">
        <v>50</v>
      </c>
      <c r="K106" s="223"/>
    </row>
    <row r="107" spans="2:11" ht="15" customHeight="1">
      <c r="B107" s="232"/>
      <c r="C107" s="204" t="s">
        <v>461</v>
      </c>
      <c r="D107" s="204"/>
      <c r="E107" s="204"/>
      <c r="F107" s="231" t="s">
        <v>453</v>
      </c>
      <c r="G107" s="204"/>
      <c r="H107" s="204" t="s">
        <v>492</v>
      </c>
      <c r="I107" s="204" t="s">
        <v>463</v>
      </c>
      <c r="J107" s="204"/>
      <c r="K107" s="223"/>
    </row>
    <row r="108" spans="2:11" ht="15" customHeight="1">
      <c r="B108" s="232"/>
      <c r="C108" s="204" t="s">
        <v>472</v>
      </c>
      <c r="D108" s="204"/>
      <c r="E108" s="204"/>
      <c r="F108" s="231" t="s">
        <v>459</v>
      </c>
      <c r="G108" s="204"/>
      <c r="H108" s="204" t="s">
        <v>492</v>
      </c>
      <c r="I108" s="204" t="s">
        <v>455</v>
      </c>
      <c r="J108" s="204">
        <v>50</v>
      </c>
      <c r="K108" s="223"/>
    </row>
    <row r="109" spans="2:11" ht="15" customHeight="1">
      <c r="B109" s="232"/>
      <c r="C109" s="204" t="s">
        <v>480</v>
      </c>
      <c r="D109" s="204"/>
      <c r="E109" s="204"/>
      <c r="F109" s="231" t="s">
        <v>459</v>
      </c>
      <c r="G109" s="204"/>
      <c r="H109" s="204" t="s">
        <v>492</v>
      </c>
      <c r="I109" s="204" t="s">
        <v>455</v>
      </c>
      <c r="J109" s="204">
        <v>50</v>
      </c>
      <c r="K109" s="223"/>
    </row>
    <row r="110" spans="2:11" ht="15" customHeight="1">
      <c r="B110" s="232"/>
      <c r="C110" s="204" t="s">
        <v>478</v>
      </c>
      <c r="D110" s="204"/>
      <c r="E110" s="204"/>
      <c r="F110" s="231" t="s">
        <v>459</v>
      </c>
      <c r="G110" s="204"/>
      <c r="H110" s="204" t="s">
        <v>492</v>
      </c>
      <c r="I110" s="204" t="s">
        <v>455</v>
      </c>
      <c r="J110" s="204">
        <v>50</v>
      </c>
      <c r="K110" s="223"/>
    </row>
    <row r="111" spans="2:11" ht="15" customHeight="1">
      <c r="B111" s="232"/>
      <c r="C111" s="204" t="s">
        <v>52</v>
      </c>
      <c r="D111" s="204"/>
      <c r="E111" s="204"/>
      <c r="F111" s="231" t="s">
        <v>453</v>
      </c>
      <c r="G111" s="204"/>
      <c r="H111" s="204" t="s">
        <v>493</v>
      </c>
      <c r="I111" s="204" t="s">
        <v>455</v>
      </c>
      <c r="J111" s="204">
        <v>20</v>
      </c>
      <c r="K111" s="223"/>
    </row>
    <row r="112" spans="2:11" ht="15" customHeight="1">
      <c r="B112" s="232"/>
      <c r="C112" s="204" t="s">
        <v>494</v>
      </c>
      <c r="D112" s="204"/>
      <c r="E112" s="204"/>
      <c r="F112" s="231" t="s">
        <v>453</v>
      </c>
      <c r="G112" s="204"/>
      <c r="H112" s="204" t="s">
        <v>495</v>
      </c>
      <c r="I112" s="204" t="s">
        <v>455</v>
      </c>
      <c r="J112" s="204">
        <v>120</v>
      </c>
      <c r="K112" s="223"/>
    </row>
    <row r="113" spans="2:11" ht="15" customHeight="1">
      <c r="B113" s="232"/>
      <c r="C113" s="204" t="s">
        <v>37</v>
      </c>
      <c r="D113" s="204"/>
      <c r="E113" s="204"/>
      <c r="F113" s="231" t="s">
        <v>453</v>
      </c>
      <c r="G113" s="204"/>
      <c r="H113" s="204" t="s">
        <v>496</v>
      </c>
      <c r="I113" s="204" t="s">
        <v>487</v>
      </c>
      <c r="J113" s="204"/>
      <c r="K113" s="223"/>
    </row>
    <row r="114" spans="2:11" ht="15" customHeight="1">
      <c r="B114" s="232"/>
      <c r="C114" s="204" t="s">
        <v>47</v>
      </c>
      <c r="D114" s="204"/>
      <c r="E114" s="204"/>
      <c r="F114" s="231" t="s">
        <v>453</v>
      </c>
      <c r="G114" s="204"/>
      <c r="H114" s="204" t="s">
        <v>497</v>
      </c>
      <c r="I114" s="204" t="s">
        <v>487</v>
      </c>
      <c r="J114" s="204"/>
      <c r="K114" s="223"/>
    </row>
    <row r="115" spans="2:11" ht="15" customHeight="1">
      <c r="B115" s="232"/>
      <c r="C115" s="204" t="s">
        <v>56</v>
      </c>
      <c r="D115" s="204"/>
      <c r="E115" s="204"/>
      <c r="F115" s="231" t="s">
        <v>453</v>
      </c>
      <c r="G115" s="204"/>
      <c r="H115" s="204" t="s">
        <v>498</v>
      </c>
      <c r="I115" s="204" t="s">
        <v>499</v>
      </c>
      <c r="J115" s="204"/>
      <c r="K115" s="223"/>
    </row>
    <row r="116" spans="2:11" ht="15" customHeight="1">
      <c r="B116" s="235"/>
      <c r="C116" s="241"/>
      <c r="D116" s="241"/>
      <c r="E116" s="241"/>
      <c r="F116" s="241"/>
      <c r="G116" s="241"/>
      <c r="H116" s="241"/>
      <c r="I116" s="241"/>
      <c r="J116" s="241"/>
      <c r="K116" s="237"/>
    </row>
    <row r="117" spans="2:11" ht="18.75" customHeight="1">
      <c r="B117" s="242"/>
      <c r="C117" s="200"/>
      <c r="D117" s="200"/>
      <c r="E117" s="200"/>
      <c r="F117" s="243"/>
      <c r="G117" s="200"/>
      <c r="H117" s="200"/>
      <c r="I117" s="200"/>
      <c r="J117" s="200"/>
      <c r="K117" s="242"/>
    </row>
    <row r="118" spans="2:11" ht="18.75" customHeight="1">
      <c r="B118" s="218"/>
      <c r="C118" s="218"/>
      <c r="D118" s="218"/>
      <c r="E118" s="218"/>
      <c r="F118" s="218"/>
      <c r="G118" s="218"/>
      <c r="H118" s="218"/>
      <c r="I118" s="218"/>
      <c r="J118" s="218"/>
      <c r="K118" s="218"/>
    </row>
    <row r="119" spans="2:11" ht="7.5" customHeight="1">
      <c r="B119" s="244"/>
      <c r="C119" s="245"/>
      <c r="D119" s="245"/>
      <c r="E119" s="245"/>
      <c r="F119" s="245"/>
      <c r="G119" s="245"/>
      <c r="H119" s="245"/>
      <c r="I119" s="245"/>
      <c r="J119" s="245"/>
      <c r="K119" s="246"/>
    </row>
    <row r="120" spans="2:11" ht="45" customHeight="1">
      <c r="B120" s="248"/>
      <c r="C120" s="306" t="s">
        <v>500</v>
      </c>
      <c r="D120" s="306"/>
      <c r="E120" s="306"/>
      <c r="F120" s="306"/>
      <c r="G120" s="306"/>
      <c r="H120" s="306"/>
      <c r="I120" s="306"/>
      <c r="J120" s="306"/>
      <c r="K120" s="249"/>
    </row>
    <row r="121" spans="2:11" ht="17.25" customHeight="1">
      <c r="B121" s="250"/>
      <c r="C121" s="224" t="s">
        <v>447</v>
      </c>
      <c r="D121" s="224"/>
      <c r="E121" s="224"/>
      <c r="F121" s="224" t="s">
        <v>448</v>
      </c>
      <c r="G121" s="225"/>
      <c r="H121" s="224" t="s">
        <v>102</v>
      </c>
      <c r="I121" s="224" t="s">
        <v>56</v>
      </c>
      <c r="J121" s="224" t="s">
        <v>449</v>
      </c>
      <c r="K121" s="251"/>
    </row>
    <row r="122" spans="2:11" ht="17.25" customHeight="1">
      <c r="B122" s="250"/>
      <c r="C122" s="226" t="s">
        <v>450</v>
      </c>
      <c r="D122" s="226"/>
      <c r="E122" s="226"/>
      <c r="F122" s="227" t="s">
        <v>451</v>
      </c>
      <c r="G122" s="228"/>
      <c r="H122" s="226"/>
      <c r="I122" s="226"/>
      <c r="J122" s="226" t="s">
        <v>452</v>
      </c>
      <c r="K122" s="251"/>
    </row>
    <row r="123" spans="2:11" ht="5.25" customHeight="1">
      <c r="B123" s="252"/>
      <c r="C123" s="229"/>
      <c r="D123" s="229"/>
      <c r="E123" s="229"/>
      <c r="F123" s="229"/>
      <c r="G123" s="204"/>
      <c r="H123" s="229"/>
      <c r="I123" s="229"/>
      <c r="J123" s="229"/>
      <c r="K123" s="253"/>
    </row>
    <row r="124" spans="2:11" ht="15" customHeight="1">
      <c r="B124" s="252"/>
      <c r="C124" s="204" t="s">
        <v>456</v>
      </c>
      <c r="D124" s="229"/>
      <c r="E124" s="229"/>
      <c r="F124" s="231" t="s">
        <v>453</v>
      </c>
      <c r="G124" s="204"/>
      <c r="H124" s="204" t="s">
        <v>492</v>
      </c>
      <c r="I124" s="204" t="s">
        <v>455</v>
      </c>
      <c r="J124" s="204">
        <v>120</v>
      </c>
      <c r="K124" s="254"/>
    </row>
    <row r="125" spans="2:11" ht="15" customHeight="1">
      <c r="B125" s="252"/>
      <c r="C125" s="204" t="s">
        <v>501</v>
      </c>
      <c r="D125" s="204"/>
      <c r="E125" s="204"/>
      <c r="F125" s="231" t="s">
        <v>453</v>
      </c>
      <c r="G125" s="204"/>
      <c r="H125" s="204" t="s">
        <v>502</v>
      </c>
      <c r="I125" s="204" t="s">
        <v>455</v>
      </c>
      <c r="J125" s="204" t="s">
        <v>503</v>
      </c>
      <c r="K125" s="254"/>
    </row>
    <row r="126" spans="2:11" ht="15" customHeight="1">
      <c r="B126" s="252"/>
      <c r="C126" s="204" t="s">
        <v>402</v>
      </c>
      <c r="D126" s="204"/>
      <c r="E126" s="204"/>
      <c r="F126" s="231" t="s">
        <v>453</v>
      </c>
      <c r="G126" s="204"/>
      <c r="H126" s="204" t="s">
        <v>504</v>
      </c>
      <c r="I126" s="204" t="s">
        <v>455</v>
      </c>
      <c r="J126" s="204" t="s">
        <v>503</v>
      </c>
      <c r="K126" s="254"/>
    </row>
    <row r="127" spans="2:11" ht="15" customHeight="1">
      <c r="B127" s="252"/>
      <c r="C127" s="204" t="s">
        <v>464</v>
      </c>
      <c r="D127" s="204"/>
      <c r="E127" s="204"/>
      <c r="F127" s="231" t="s">
        <v>459</v>
      </c>
      <c r="G127" s="204"/>
      <c r="H127" s="204" t="s">
        <v>465</v>
      </c>
      <c r="I127" s="204" t="s">
        <v>455</v>
      </c>
      <c r="J127" s="204">
        <v>15</v>
      </c>
      <c r="K127" s="254"/>
    </row>
    <row r="128" spans="2:11" ht="15" customHeight="1">
      <c r="B128" s="252"/>
      <c r="C128" s="233" t="s">
        <v>466</v>
      </c>
      <c r="D128" s="233"/>
      <c r="E128" s="233"/>
      <c r="F128" s="234" t="s">
        <v>459</v>
      </c>
      <c r="G128" s="233"/>
      <c r="H128" s="233" t="s">
        <v>467</v>
      </c>
      <c r="I128" s="233" t="s">
        <v>455</v>
      </c>
      <c r="J128" s="233">
        <v>15</v>
      </c>
      <c r="K128" s="254"/>
    </row>
    <row r="129" spans="2:11" ht="15" customHeight="1">
      <c r="B129" s="252"/>
      <c r="C129" s="233" t="s">
        <v>468</v>
      </c>
      <c r="D129" s="233"/>
      <c r="E129" s="233"/>
      <c r="F129" s="234" t="s">
        <v>459</v>
      </c>
      <c r="G129" s="233"/>
      <c r="H129" s="233" t="s">
        <v>469</v>
      </c>
      <c r="I129" s="233" t="s">
        <v>455</v>
      </c>
      <c r="J129" s="233">
        <v>20</v>
      </c>
      <c r="K129" s="254"/>
    </row>
    <row r="130" spans="2:11" ht="15" customHeight="1">
      <c r="B130" s="252"/>
      <c r="C130" s="233" t="s">
        <v>470</v>
      </c>
      <c r="D130" s="233"/>
      <c r="E130" s="233"/>
      <c r="F130" s="234" t="s">
        <v>459</v>
      </c>
      <c r="G130" s="233"/>
      <c r="H130" s="233" t="s">
        <v>471</v>
      </c>
      <c r="I130" s="233" t="s">
        <v>455</v>
      </c>
      <c r="J130" s="233">
        <v>20</v>
      </c>
      <c r="K130" s="254"/>
    </row>
    <row r="131" spans="2:11" ht="15" customHeight="1">
      <c r="B131" s="252"/>
      <c r="C131" s="204" t="s">
        <v>458</v>
      </c>
      <c r="D131" s="204"/>
      <c r="E131" s="204"/>
      <c r="F131" s="231" t="s">
        <v>459</v>
      </c>
      <c r="G131" s="204"/>
      <c r="H131" s="204" t="s">
        <v>492</v>
      </c>
      <c r="I131" s="204" t="s">
        <v>455</v>
      </c>
      <c r="J131" s="204">
        <v>50</v>
      </c>
      <c r="K131" s="254"/>
    </row>
    <row r="132" spans="2:11" ht="15" customHeight="1">
      <c r="B132" s="252"/>
      <c r="C132" s="204" t="s">
        <v>472</v>
      </c>
      <c r="D132" s="204"/>
      <c r="E132" s="204"/>
      <c r="F132" s="231" t="s">
        <v>459</v>
      </c>
      <c r="G132" s="204"/>
      <c r="H132" s="204" t="s">
        <v>492</v>
      </c>
      <c r="I132" s="204" t="s">
        <v>455</v>
      </c>
      <c r="J132" s="204">
        <v>50</v>
      </c>
      <c r="K132" s="254"/>
    </row>
    <row r="133" spans="2:11" ht="15" customHeight="1">
      <c r="B133" s="252"/>
      <c r="C133" s="204" t="s">
        <v>478</v>
      </c>
      <c r="D133" s="204"/>
      <c r="E133" s="204"/>
      <c r="F133" s="231" t="s">
        <v>459</v>
      </c>
      <c r="G133" s="204"/>
      <c r="H133" s="204" t="s">
        <v>492</v>
      </c>
      <c r="I133" s="204" t="s">
        <v>455</v>
      </c>
      <c r="J133" s="204">
        <v>50</v>
      </c>
      <c r="K133" s="254"/>
    </row>
    <row r="134" spans="2:11" ht="15" customHeight="1">
      <c r="B134" s="252"/>
      <c r="C134" s="204" t="s">
        <v>480</v>
      </c>
      <c r="D134" s="204"/>
      <c r="E134" s="204"/>
      <c r="F134" s="231" t="s">
        <v>459</v>
      </c>
      <c r="G134" s="204"/>
      <c r="H134" s="204" t="s">
        <v>492</v>
      </c>
      <c r="I134" s="204" t="s">
        <v>455</v>
      </c>
      <c r="J134" s="204">
        <v>50</v>
      </c>
      <c r="K134" s="254"/>
    </row>
    <row r="135" spans="2:11" ht="15" customHeight="1">
      <c r="B135" s="252"/>
      <c r="C135" s="204" t="s">
        <v>108</v>
      </c>
      <c r="D135" s="204"/>
      <c r="E135" s="204"/>
      <c r="F135" s="231" t="s">
        <v>459</v>
      </c>
      <c r="G135" s="204"/>
      <c r="H135" s="204" t="s">
        <v>505</v>
      </c>
      <c r="I135" s="204" t="s">
        <v>455</v>
      </c>
      <c r="J135" s="204">
        <v>255</v>
      </c>
      <c r="K135" s="254"/>
    </row>
    <row r="136" spans="2:11" ht="15" customHeight="1">
      <c r="B136" s="252"/>
      <c r="C136" s="204" t="s">
        <v>482</v>
      </c>
      <c r="D136" s="204"/>
      <c r="E136" s="204"/>
      <c r="F136" s="231" t="s">
        <v>453</v>
      </c>
      <c r="G136" s="204"/>
      <c r="H136" s="204" t="s">
        <v>506</v>
      </c>
      <c r="I136" s="204" t="s">
        <v>484</v>
      </c>
      <c r="J136" s="204"/>
      <c r="K136" s="254"/>
    </row>
    <row r="137" spans="2:11" ht="15" customHeight="1">
      <c r="B137" s="252"/>
      <c r="C137" s="204" t="s">
        <v>485</v>
      </c>
      <c r="D137" s="204"/>
      <c r="E137" s="204"/>
      <c r="F137" s="231" t="s">
        <v>453</v>
      </c>
      <c r="G137" s="204"/>
      <c r="H137" s="204" t="s">
        <v>507</v>
      </c>
      <c r="I137" s="204" t="s">
        <v>487</v>
      </c>
      <c r="J137" s="204"/>
      <c r="K137" s="254"/>
    </row>
    <row r="138" spans="2:11" ht="15" customHeight="1">
      <c r="B138" s="252"/>
      <c r="C138" s="204" t="s">
        <v>488</v>
      </c>
      <c r="D138" s="204"/>
      <c r="E138" s="204"/>
      <c r="F138" s="231" t="s">
        <v>453</v>
      </c>
      <c r="G138" s="204"/>
      <c r="H138" s="204" t="s">
        <v>488</v>
      </c>
      <c r="I138" s="204" t="s">
        <v>487</v>
      </c>
      <c r="J138" s="204"/>
      <c r="K138" s="254"/>
    </row>
    <row r="139" spans="2:11" ht="15" customHeight="1">
      <c r="B139" s="252"/>
      <c r="C139" s="204" t="s">
        <v>37</v>
      </c>
      <c r="D139" s="204"/>
      <c r="E139" s="204"/>
      <c r="F139" s="231" t="s">
        <v>453</v>
      </c>
      <c r="G139" s="204"/>
      <c r="H139" s="204" t="s">
        <v>508</v>
      </c>
      <c r="I139" s="204" t="s">
        <v>487</v>
      </c>
      <c r="J139" s="204"/>
      <c r="K139" s="254"/>
    </row>
    <row r="140" spans="2:11" ht="15" customHeight="1">
      <c r="B140" s="252"/>
      <c r="C140" s="204" t="s">
        <v>509</v>
      </c>
      <c r="D140" s="204"/>
      <c r="E140" s="204"/>
      <c r="F140" s="231" t="s">
        <v>453</v>
      </c>
      <c r="G140" s="204"/>
      <c r="H140" s="204" t="s">
        <v>510</v>
      </c>
      <c r="I140" s="204" t="s">
        <v>487</v>
      </c>
      <c r="J140" s="204"/>
      <c r="K140" s="254"/>
    </row>
    <row r="141" spans="2:11" ht="15" customHeight="1">
      <c r="B141" s="255"/>
      <c r="C141" s="256"/>
      <c r="D141" s="256"/>
      <c r="E141" s="256"/>
      <c r="F141" s="256"/>
      <c r="G141" s="256"/>
      <c r="H141" s="256"/>
      <c r="I141" s="256"/>
      <c r="J141" s="256"/>
      <c r="K141" s="257"/>
    </row>
    <row r="142" spans="2:11" ht="18.75" customHeight="1">
      <c r="B142" s="200"/>
      <c r="C142" s="200"/>
      <c r="D142" s="200"/>
      <c r="E142" s="200"/>
      <c r="F142" s="243"/>
      <c r="G142" s="200"/>
      <c r="H142" s="200"/>
      <c r="I142" s="200"/>
      <c r="J142" s="200"/>
      <c r="K142" s="200"/>
    </row>
    <row r="143" spans="2:11" ht="18.75" customHeight="1">
      <c r="B143" s="218"/>
      <c r="C143" s="218"/>
      <c r="D143" s="218"/>
      <c r="E143" s="218"/>
      <c r="F143" s="218"/>
      <c r="G143" s="218"/>
      <c r="H143" s="218"/>
      <c r="I143" s="218"/>
      <c r="J143" s="218"/>
      <c r="K143" s="218"/>
    </row>
    <row r="144" spans="2:11" ht="7.5" customHeight="1">
      <c r="B144" s="219"/>
      <c r="C144" s="220"/>
      <c r="D144" s="220"/>
      <c r="E144" s="220"/>
      <c r="F144" s="220"/>
      <c r="G144" s="220"/>
      <c r="H144" s="220"/>
      <c r="I144" s="220"/>
      <c r="J144" s="220"/>
      <c r="K144" s="221"/>
    </row>
    <row r="145" spans="2:11" ht="45" customHeight="1">
      <c r="B145" s="222"/>
      <c r="C145" s="310" t="s">
        <v>511</v>
      </c>
      <c r="D145" s="310"/>
      <c r="E145" s="310"/>
      <c r="F145" s="310"/>
      <c r="G145" s="310"/>
      <c r="H145" s="310"/>
      <c r="I145" s="310"/>
      <c r="J145" s="310"/>
      <c r="K145" s="223"/>
    </row>
    <row r="146" spans="2:11" ht="17.25" customHeight="1">
      <c r="B146" s="222"/>
      <c r="C146" s="224" t="s">
        <v>447</v>
      </c>
      <c r="D146" s="224"/>
      <c r="E146" s="224"/>
      <c r="F146" s="224" t="s">
        <v>448</v>
      </c>
      <c r="G146" s="225"/>
      <c r="H146" s="224" t="s">
        <v>102</v>
      </c>
      <c r="I146" s="224" t="s">
        <v>56</v>
      </c>
      <c r="J146" s="224" t="s">
        <v>449</v>
      </c>
      <c r="K146" s="223"/>
    </row>
    <row r="147" spans="2:11" ht="17.25" customHeight="1">
      <c r="B147" s="222"/>
      <c r="C147" s="226" t="s">
        <v>450</v>
      </c>
      <c r="D147" s="226"/>
      <c r="E147" s="226"/>
      <c r="F147" s="227" t="s">
        <v>451</v>
      </c>
      <c r="G147" s="228"/>
      <c r="H147" s="226"/>
      <c r="I147" s="226"/>
      <c r="J147" s="226" t="s">
        <v>452</v>
      </c>
      <c r="K147" s="223"/>
    </row>
    <row r="148" spans="2:11" ht="5.25" customHeight="1">
      <c r="B148" s="232"/>
      <c r="C148" s="229"/>
      <c r="D148" s="229"/>
      <c r="E148" s="229"/>
      <c r="F148" s="229"/>
      <c r="G148" s="230"/>
      <c r="H148" s="229"/>
      <c r="I148" s="229"/>
      <c r="J148" s="229"/>
      <c r="K148" s="254"/>
    </row>
    <row r="149" spans="2:11" ht="15" customHeight="1">
      <c r="B149" s="232"/>
      <c r="C149" s="258" t="s">
        <v>456</v>
      </c>
      <c r="D149" s="204"/>
      <c r="E149" s="204"/>
      <c r="F149" s="259" t="s">
        <v>453</v>
      </c>
      <c r="G149" s="204"/>
      <c r="H149" s="258" t="s">
        <v>492</v>
      </c>
      <c r="I149" s="258" t="s">
        <v>455</v>
      </c>
      <c r="J149" s="258">
        <v>120</v>
      </c>
      <c r="K149" s="254"/>
    </row>
    <row r="150" spans="2:11" ht="15" customHeight="1">
      <c r="B150" s="232"/>
      <c r="C150" s="258" t="s">
        <v>501</v>
      </c>
      <c r="D150" s="204"/>
      <c r="E150" s="204"/>
      <c r="F150" s="259" t="s">
        <v>453</v>
      </c>
      <c r="G150" s="204"/>
      <c r="H150" s="258" t="s">
        <v>512</v>
      </c>
      <c r="I150" s="258" t="s">
        <v>455</v>
      </c>
      <c r="J150" s="258" t="s">
        <v>503</v>
      </c>
      <c r="K150" s="254"/>
    </row>
    <row r="151" spans="2:11" ht="15" customHeight="1">
      <c r="B151" s="232"/>
      <c r="C151" s="258" t="s">
        <v>402</v>
      </c>
      <c r="D151" s="204"/>
      <c r="E151" s="204"/>
      <c r="F151" s="259" t="s">
        <v>453</v>
      </c>
      <c r="G151" s="204"/>
      <c r="H151" s="258" t="s">
        <v>513</v>
      </c>
      <c r="I151" s="258" t="s">
        <v>455</v>
      </c>
      <c r="J151" s="258" t="s">
        <v>503</v>
      </c>
      <c r="K151" s="254"/>
    </row>
    <row r="152" spans="2:11" ht="15" customHeight="1">
      <c r="B152" s="232"/>
      <c r="C152" s="258" t="s">
        <v>458</v>
      </c>
      <c r="D152" s="204"/>
      <c r="E152" s="204"/>
      <c r="F152" s="259" t="s">
        <v>459</v>
      </c>
      <c r="G152" s="204"/>
      <c r="H152" s="258" t="s">
        <v>492</v>
      </c>
      <c r="I152" s="258" t="s">
        <v>455</v>
      </c>
      <c r="J152" s="258">
        <v>50</v>
      </c>
      <c r="K152" s="254"/>
    </row>
    <row r="153" spans="2:11" ht="15" customHeight="1">
      <c r="B153" s="232"/>
      <c r="C153" s="258" t="s">
        <v>461</v>
      </c>
      <c r="D153" s="204"/>
      <c r="E153" s="204"/>
      <c r="F153" s="259" t="s">
        <v>453</v>
      </c>
      <c r="G153" s="204"/>
      <c r="H153" s="258" t="s">
        <v>492</v>
      </c>
      <c r="I153" s="258" t="s">
        <v>463</v>
      </c>
      <c r="J153" s="258"/>
      <c r="K153" s="254"/>
    </row>
    <row r="154" spans="2:11" ht="15" customHeight="1">
      <c r="B154" s="232"/>
      <c r="C154" s="258" t="s">
        <v>472</v>
      </c>
      <c r="D154" s="204"/>
      <c r="E154" s="204"/>
      <c r="F154" s="259" t="s">
        <v>459</v>
      </c>
      <c r="G154" s="204"/>
      <c r="H154" s="258" t="s">
        <v>492</v>
      </c>
      <c r="I154" s="258" t="s">
        <v>455</v>
      </c>
      <c r="J154" s="258">
        <v>50</v>
      </c>
      <c r="K154" s="254"/>
    </row>
    <row r="155" spans="2:11" ht="15" customHeight="1">
      <c r="B155" s="232"/>
      <c r="C155" s="258" t="s">
        <v>480</v>
      </c>
      <c r="D155" s="204"/>
      <c r="E155" s="204"/>
      <c r="F155" s="259" t="s">
        <v>459</v>
      </c>
      <c r="G155" s="204"/>
      <c r="H155" s="258" t="s">
        <v>492</v>
      </c>
      <c r="I155" s="258" t="s">
        <v>455</v>
      </c>
      <c r="J155" s="258">
        <v>50</v>
      </c>
      <c r="K155" s="254"/>
    </row>
    <row r="156" spans="2:11" ht="15" customHeight="1">
      <c r="B156" s="232"/>
      <c r="C156" s="258" t="s">
        <v>478</v>
      </c>
      <c r="D156" s="204"/>
      <c r="E156" s="204"/>
      <c r="F156" s="259" t="s">
        <v>459</v>
      </c>
      <c r="G156" s="204"/>
      <c r="H156" s="258" t="s">
        <v>492</v>
      </c>
      <c r="I156" s="258" t="s">
        <v>455</v>
      </c>
      <c r="J156" s="258">
        <v>50</v>
      </c>
      <c r="K156" s="254"/>
    </row>
    <row r="157" spans="2:11" ht="15" customHeight="1">
      <c r="B157" s="232"/>
      <c r="C157" s="258" t="s">
        <v>91</v>
      </c>
      <c r="D157" s="204"/>
      <c r="E157" s="204"/>
      <c r="F157" s="259" t="s">
        <v>453</v>
      </c>
      <c r="G157" s="204"/>
      <c r="H157" s="258" t="s">
        <v>514</v>
      </c>
      <c r="I157" s="258" t="s">
        <v>455</v>
      </c>
      <c r="J157" s="258" t="s">
        <v>515</v>
      </c>
      <c r="K157" s="254"/>
    </row>
    <row r="158" spans="2:11" ht="15" customHeight="1">
      <c r="B158" s="232"/>
      <c r="C158" s="258" t="s">
        <v>516</v>
      </c>
      <c r="D158" s="204"/>
      <c r="E158" s="204"/>
      <c r="F158" s="259" t="s">
        <v>453</v>
      </c>
      <c r="G158" s="204"/>
      <c r="H158" s="258" t="s">
        <v>517</v>
      </c>
      <c r="I158" s="258" t="s">
        <v>487</v>
      </c>
      <c r="J158" s="258"/>
      <c r="K158" s="254"/>
    </row>
    <row r="159" spans="2:11" ht="15" customHeight="1">
      <c r="B159" s="260"/>
      <c r="C159" s="241"/>
      <c r="D159" s="241"/>
      <c r="E159" s="241"/>
      <c r="F159" s="241"/>
      <c r="G159" s="241"/>
      <c r="H159" s="241"/>
      <c r="I159" s="241"/>
      <c r="J159" s="241"/>
      <c r="K159" s="261"/>
    </row>
    <row r="160" spans="2:11" ht="18.75" customHeight="1">
      <c r="B160" s="200"/>
      <c r="C160" s="204"/>
      <c r="D160" s="204"/>
      <c r="E160" s="204"/>
      <c r="F160" s="231"/>
      <c r="G160" s="204"/>
      <c r="H160" s="204"/>
      <c r="I160" s="204"/>
      <c r="J160" s="204"/>
      <c r="K160" s="200"/>
    </row>
    <row r="161" spans="2:11" ht="18.75" customHeight="1">
      <c r="B161" s="218"/>
      <c r="C161" s="218"/>
      <c r="D161" s="218"/>
      <c r="E161" s="218"/>
      <c r="F161" s="218"/>
      <c r="G161" s="218"/>
      <c r="H161" s="218"/>
      <c r="I161" s="218"/>
      <c r="J161" s="218"/>
      <c r="K161" s="218"/>
    </row>
    <row r="162" spans="2:11" ht="7.5" customHeight="1">
      <c r="B162" s="191"/>
      <c r="C162" s="192"/>
      <c r="D162" s="192"/>
      <c r="E162" s="192"/>
      <c r="F162" s="192"/>
      <c r="G162" s="192"/>
      <c r="H162" s="192"/>
      <c r="I162" s="192"/>
      <c r="J162" s="192"/>
      <c r="K162" s="193"/>
    </row>
    <row r="163" spans="2:11" ht="45" customHeight="1">
      <c r="B163" s="194"/>
      <c r="C163" s="306" t="s">
        <v>518</v>
      </c>
      <c r="D163" s="306"/>
      <c r="E163" s="306"/>
      <c r="F163" s="306"/>
      <c r="G163" s="306"/>
      <c r="H163" s="306"/>
      <c r="I163" s="306"/>
      <c r="J163" s="306"/>
      <c r="K163" s="195"/>
    </row>
    <row r="164" spans="2:11" ht="17.25" customHeight="1">
      <c r="B164" s="194"/>
      <c r="C164" s="224" t="s">
        <v>447</v>
      </c>
      <c r="D164" s="224"/>
      <c r="E164" s="224"/>
      <c r="F164" s="224" t="s">
        <v>448</v>
      </c>
      <c r="G164" s="262"/>
      <c r="H164" s="263" t="s">
        <v>102</v>
      </c>
      <c r="I164" s="263" t="s">
        <v>56</v>
      </c>
      <c r="J164" s="224" t="s">
        <v>449</v>
      </c>
      <c r="K164" s="195"/>
    </row>
    <row r="165" spans="2:11" ht="17.25" customHeight="1">
      <c r="B165" s="197"/>
      <c r="C165" s="226" t="s">
        <v>450</v>
      </c>
      <c r="D165" s="226"/>
      <c r="E165" s="226"/>
      <c r="F165" s="227" t="s">
        <v>451</v>
      </c>
      <c r="G165" s="264"/>
      <c r="H165" s="265"/>
      <c r="I165" s="265"/>
      <c r="J165" s="226" t="s">
        <v>452</v>
      </c>
      <c r="K165" s="198"/>
    </row>
    <row r="166" spans="2:11" ht="5.25" customHeight="1">
      <c r="B166" s="232"/>
      <c r="C166" s="229"/>
      <c r="D166" s="229"/>
      <c r="E166" s="229"/>
      <c r="F166" s="229"/>
      <c r="G166" s="230"/>
      <c r="H166" s="229"/>
      <c r="I166" s="229"/>
      <c r="J166" s="229"/>
      <c r="K166" s="254"/>
    </row>
    <row r="167" spans="2:11" ht="15" customHeight="1">
      <c r="B167" s="232"/>
      <c r="C167" s="204" t="s">
        <v>456</v>
      </c>
      <c r="D167" s="204"/>
      <c r="E167" s="204"/>
      <c r="F167" s="231" t="s">
        <v>453</v>
      </c>
      <c r="G167" s="204"/>
      <c r="H167" s="204" t="s">
        <v>492</v>
      </c>
      <c r="I167" s="204" t="s">
        <v>455</v>
      </c>
      <c r="J167" s="204">
        <v>120</v>
      </c>
      <c r="K167" s="254"/>
    </row>
    <row r="168" spans="2:11" ht="15" customHeight="1">
      <c r="B168" s="232"/>
      <c r="C168" s="204" t="s">
        <v>501</v>
      </c>
      <c r="D168" s="204"/>
      <c r="E168" s="204"/>
      <c r="F168" s="231" t="s">
        <v>453</v>
      </c>
      <c r="G168" s="204"/>
      <c r="H168" s="204" t="s">
        <v>502</v>
      </c>
      <c r="I168" s="204" t="s">
        <v>455</v>
      </c>
      <c r="J168" s="204" t="s">
        <v>503</v>
      </c>
      <c r="K168" s="254"/>
    </row>
    <row r="169" spans="2:11" ht="15" customHeight="1">
      <c r="B169" s="232"/>
      <c r="C169" s="204" t="s">
        <v>402</v>
      </c>
      <c r="D169" s="204"/>
      <c r="E169" s="204"/>
      <c r="F169" s="231" t="s">
        <v>453</v>
      </c>
      <c r="G169" s="204"/>
      <c r="H169" s="204" t="s">
        <v>519</v>
      </c>
      <c r="I169" s="204" t="s">
        <v>455</v>
      </c>
      <c r="J169" s="204" t="s">
        <v>503</v>
      </c>
      <c r="K169" s="254"/>
    </row>
    <row r="170" spans="2:11" ht="15" customHeight="1">
      <c r="B170" s="232"/>
      <c r="C170" s="204" t="s">
        <v>458</v>
      </c>
      <c r="D170" s="204"/>
      <c r="E170" s="204"/>
      <c r="F170" s="231" t="s">
        <v>459</v>
      </c>
      <c r="G170" s="204"/>
      <c r="H170" s="204" t="s">
        <v>519</v>
      </c>
      <c r="I170" s="204" t="s">
        <v>455</v>
      </c>
      <c r="J170" s="204">
        <v>50</v>
      </c>
      <c r="K170" s="254"/>
    </row>
    <row r="171" spans="2:11" ht="15" customHeight="1">
      <c r="B171" s="232"/>
      <c r="C171" s="204" t="s">
        <v>461</v>
      </c>
      <c r="D171" s="204"/>
      <c r="E171" s="204"/>
      <c r="F171" s="231" t="s">
        <v>453</v>
      </c>
      <c r="G171" s="204"/>
      <c r="H171" s="204" t="s">
        <v>519</v>
      </c>
      <c r="I171" s="204" t="s">
        <v>463</v>
      </c>
      <c r="J171" s="204"/>
      <c r="K171" s="254"/>
    </row>
    <row r="172" spans="2:11" ht="15" customHeight="1">
      <c r="B172" s="232"/>
      <c r="C172" s="204" t="s">
        <v>472</v>
      </c>
      <c r="D172" s="204"/>
      <c r="E172" s="204"/>
      <c r="F172" s="231" t="s">
        <v>459</v>
      </c>
      <c r="G172" s="204"/>
      <c r="H172" s="204" t="s">
        <v>519</v>
      </c>
      <c r="I172" s="204" t="s">
        <v>455</v>
      </c>
      <c r="J172" s="204">
        <v>50</v>
      </c>
      <c r="K172" s="254"/>
    </row>
    <row r="173" spans="2:11" ht="15" customHeight="1">
      <c r="B173" s="232"/>
      <c r="C173" s="204" t="s">
        <v>480</v>
      </c>
      <c r="D173" s="204"/>
      <c r="E173" s="204"/>
      <c r="F173" s="231" t="s">
        <v>459</v>
      </c>
      <c r="G173" s="204"/>
      <c r="H173" s="204" t="s">
        <v>519</v>
      </c>
      <c r="I173" s="204" t="s">
        <v>455</v>
      </c>
      <c r="J173" s="204">
        <v>50</v>
      </c>
      <c r="K173" s="254"/>
    </row>
    <row r="174" spans="2:11" ht="15" customHeight="1">
      <c r="B174" s="232"/>
      <c r="C174" s="204" t="s">
        <v>478</v>
      </c>
      <c r="D174" s="204"/>
      <c r="E174" s="204"/>
      <c r="F174" s="231" t="s">
        <v>459</v>
      </c>
      <c r="G174" s="204"/>
      <c r="H174" s="204" t="s">
        <v>519</v>
      </c>
      <c r="I174" s="204" t="s">
        <v>455</v>
      </c>
      <c r="J174" s="204">
        <v>50</v>
      </c>
      <c r="K174" s="254"/>
    </row>
    <row r="175" spans="2:11" ht="15" customHeight="1">
      <c r="B175" s="232"/>
      <c r="C175" s="204" t="s">
        <v>101</v>
      </c>
      <c r="D175" s="204"/>
      <c r="E175" s="204"/>
      <c r="F175" s="231" t="s">
        <v>453</v>
      </c>
      <c r="G175" s="204"/>
      <c r="H175" s="204" t="s">
        <v>520</v>
      </c>
      <c r="I175" s="204" t="s">
        <v>521</v>
      </c>
      <c r="J175" s="204"/>
      <c r="K175" s="254"/>
    </row>
    <row r="176" spans="2:11" ht="15" customHeight="1">
      <c r="B176" s="232"/>
      <c r="C176" s="204" t="s">
        <v>56</v>
      </c>
      <c r="D176" s="204"/>
      <c r="E176" s="204"/>
      <c r="F176" s="231" t="s">
        <v>453</v>
      </c>
      <c r="G176" s="204"/>
      <c r="H176" s="204" t="s">
        <v>522</v>
      </c>
      <c r="I176" s="204" t="s">
        <v>523</v>
      </c>
      <c r="J176" s="204">
        <v>1</v>
      </c>
      <c r="K176" s="254"/>
    </row>
    <row r="177" spans="2:11" ht="15" customHeight="1">
      <c r="B177" s="232"/>
      <c r="C177" s="204" t="s">
        <v>52</v>
      </c>
      <c r="D177" s="204"/>
      <c r="E177" s="204"/>
      <c r="F177" s="231" t="s">
        <v>453</v>
      </c>
      <c r="G177" s="204"/>
      <c r="H177" s="204" t="s">
        <v>524</v>
      </c>
      <c r="I177" s="204" t="s">
        <v>455</v>
      </c>
      <c r="J177" s="204">
        <v>20</v>
      </c>
      <c r="K177" s="254"/>
    </row>
    <row r="178" spans="2:11" ht="15" customHeight="1">
      <c r="B178" s="232"/>
      <c r="C178" s="204" t="s">
        <v>102</v>
      </c>
      <c r="D178" s="204"/>
      <c r="E178" s="204"/>
      <c r="F178" s="231" t="s">
        <v>453</v>
      </c>
      <c r="G178" s="204"/>
      <c r="H178" s="204" t="s">
        <v>525</v>
      </c>
      <c r="I178" s="204" t="s">
        <v>455</v>
      </c>
      <c r="J178" s="204">
        <v>255</v>
      </c>
      <c r="K178" s="254"/>
    </row>
    <row r="179" spans="2:11" ht="15" customHeight="1">
      <c r="B179" s="232"/>
      <c r="C179" s="204" t="s">
        <v>103</v>
      </c>
      <c r="D179" s="204"/>
      <c r="E179" s="204"/>
      <c r="F179" s="231" t="s">
        <v>453</v>
      </c>
      <c r="G179" s="204"/>
      <c r="H179" s="204" t="s">
        <v>418</v>
      </c>
      <c r="I179" s="204" t="s">
        <v>455</v>
      </c>
      <c r="J179" s="204">
        <v>10</v>
      </c>
      <c r="K179" s="254"/>
    </row>
    <row r="180" spans="2:11" ht="15" customHeight="1">
      <c r="B180" s="232"/>
      <c r="C180" s="204" t="s">
        <v>104</v>
      </c>
      <c r="D180" s="204"/>
      <c r="E180" s="204"/>
      <c r="F180" s="231" t="s">
        <v>453</v>
      </c>
      <c r="G180" s="204"/>
      <c r="H180" s="204" t="s">
        <v>526</v>
      </c>
      <c r="I180" s="204" t="s">
        <v>487</v>
      </c>
      <c r="J180" s="204"/>
      <c r="K180" s="254"/>
    </row>
    <row r="181" spans="2:11" ht="15" customHeight="1">
      <c r="B181" s="232"/>
      <c r="C181" s="204" t="s">
        <v>527</v>
      </c>
      <c r="D181" s="204"/>
      <c r="E181" s="204"/>
      <c r="F181" s="231" t="s">
        <v>453</v>
      </c>
      <c r="G181" s="204"/>
      <c r="H181" s="204" t="s">
        <v>528</v>
      </c>
      <c r="I181" s="204" t="s">
        <v>487</v>
      </c>
      <c r="J181" s="204"/>
      <c r="K181" s="254"/>
    </row>
    <row r="182" spans="2:11" ht="15" customHeight="1">
      <c r="B182" s="232"/>
      <c r="C182" s="204" t="s">
        <v>516</v>
      </c>
      <c r="D182" s="204"/>
      <c r="E182" s="204"/>
      <c r="F182" s="231" t="s">
        <v>453</v>
      </c>
      <c r="G182" s="204"/>
      <c r="H182" s="204" t="s">
        <v>529</v>
      </c>
      <c r="I182" s="204" t="s">
        <v>487</v>
      </c>
      <c r="J182" s="204"/>
      <c r="K182" s="254"/>
    </row>
    <row r="183" spans="2:11" ht="15" customHeight="1">
      <c r="B183" s="232"/>
      <c r="C183" s="204" t="s">
        <v>107</v>
      </c>
      <c r="D183" s="204"/>
      <c r="E183" s="204"/>
      <c r="F183" s="231" t="s">
        <v>459</v>
      </c>
      <c r="G183" s="204"/>
      <c r="H183" s="204" t="s">
        <v>530</v>
      </c>
      <c r="I183" s="204" t="s">
        <v>455</v>
      </c>
      <c r="J183" s="204">
        <v>50</v>
      </c>
      <c r="K183" s="254"/>
    </row>
    <row r="184" spans="2:11" ht="15" customHeight="1">
      <c r="B184" s="260"/>
      <c r="C184" s="241"/>
      <c r="D184" s="241"/>
      <c r="E184" s="241"/>
      <c r="F184" s="241"/>
      <c r="G184" s="241"/>
      <c r="H184" s="241"/>
      <c r="I184" s="241"/>
      <c r="J184" s="241"/>
      <c r="K184" s="261"/>
    </row>
    <row r="185" spans="2:11" ht="18.75" customHeight="1">
      <c r="B185" s="200"/>
      <c r="C185" s="204"/>
      <c r="D185" s="204"/>
      <c r="E185" s="204"/>
      <c r="F185" s="231"/>
      <c r="G185" s="204"/>
      <c r="H185" s="204"/>
      <c r="I185" s="204"/>
      <c r="J185" s="204"/>
      <c r="K185" s="200"/>
    </row>
    <row r="186" spans="2:11" ht="18.75" customHeight="1">
      <c r="B186" s="218"/>
      <c r="C186" s="218"/>
      <c r="D186" s="218"/>
      <c r="E186" s="218"/>
      <c r="F186" s="218"/>
      <c r="G186" s="218"/>
      <c r="H186" s="218"/>
      <c r="I186" s="218"/>
      <c r="J186" s="218"/>
      <c r="K186" s="218"/>
    </row>
    <row r="187" spans="2:11" ht="13.5">
      <c r="B187" s="191"/>
      <c r="C187" s="192"/>
      <c r="D187" s="192"/>
      <c r="E187" s="192"/>
      <c r="F187" s="192"/>
      <c r="G187" s="192"/>
      <c r="H187" s="192"/>
      <c r="I187" s="192"/>
      <c r="J187" s="192"/>
      <c r="K187" s="193"/>
    </row>
    <row r="188" spans="2:11" ht="21">
      <c r="B188" s="194"/>
      <c r="C188" s="306" t="s">
        <v>531</v>
      </c>
      <c r="D188" s="306"/>
      <c r="E188" s="306"/>
      <c r="F188" s="306"/>
      <c r="G188" s="306"/>
      <c r="H188" s="306"/>
      <c r="I188" s="306"/>
      <c r="J188" s="306"/>
      <c r="K188" s="195"/>
    </row>
    <row r="189" spans="2:11" ht="25.5" customHeight="1">
      <c r="B189" s="194"/>
      <c r="C189" s="266" t="s">
        <v>532</v>
      </c>
      <c r="D189" s="266"/>
      <c r="E189" s="266"/>
      <c r="F189" s="266" t="s">
        <v>533</v>
      </c>
      <c r="G189" s="267"/>
      <c r="H189" s="311" t="s">
        <v>534</v>
      </c>
      <c r="I189" s="311"/>
      <c r="J189" s="311"/>
      <c r="K189" s="195"/>
    </row>
    <row r="190" spans="2:11" ht="5.25" customHeight="1">
      <c r="B190" s="232"/>
      <c r="C190" s="229"/>
      <c r="D190" s="229"/>
      <c r="E190" s="229"/>
      <c r="F190" s="229"/>
      <c r="G190" s="204"/>
      <c r="H190" s="229"/>
      <c r="I190" s="229"/>
      <c r="J190" s="229"/>
      <c r="K190" s="254"/>
    </row>
    <row r="191" spans="2:11" ht="15" customHeight="1">
      <c r="B191" s="232"/>
      <c r="C191" s="204" t="s">
        <v>535</v>
      </c>
      <c r="D191" s="204"/>
      <c r="E191" s="204"/>
      <c r="F191" s="231" t="s">
        <v>42</v>
      </c>
      <c r="G191" s="204"/>
      <c r="H191" s="309" t="s">
        <v>536</v>
      </c>
      <c r="I191" s="309"/>
      <c r="J191" s="309"/>
      <c r="K191" s="254"/>
    </row>
    <row r="192" spans="2:11" ht="15" customHeight="1">
      <c r="B192" s="232"/>
      <c r="C192" s="238"/>
      <c r="D192" s="204"/>
      <c r="E192" s="204"/>
      <c r="F192" s="231" t="s">
        <v>43</v>
      </c>
      <c r="G192" s="204"/>
      <c r="H192" s="309" t="s">
        <v>537</v>
      </c>
      <c r="I192" s="309"/>
      <c r="J192" s="309"/>
      <c r="K192" s="254"/>
    </row>
    <row r="193" spans="2:11" ht="15" customHeight="1">
      <c r="B193" s="232"/>
      <c r="C193" s="238"/>
      <c r="D193" s="204"/>
      <c r="E193" s="204"/>
      <c r="F193" s="231" t="s">
        <v>46</v>
      </c>
      <c r="G193" s="204"/>
      <c r="H193" s="309" t="s">
        <v>538</v>
      </c>
      <c r="I193" s="309"/>
      <c r="J193" s="309"/>
      <c r="K193" s="254"/>
    </row>
    <row r="194" spans="2:11" ht="15" customHeight="1">
      <c r="B194" s="232"/>
      <c r="C194" s="204"/>
      <c r="D194" s="204"/>
      <c r="E194" s="204"/>
      <c r="F194" s="231" t="s">
        <v>44</v>
      </c>
      <c r="G194" s="204"/>
      <c r="H194" s="309" t="s">
        <v>539</v>
      </c>
      <c r="I194" s="309"/>
      <c r="J194" s="309"/>
      <c r="K194" s="254"/>
    </row>
    <row r="195" spans="2:11" ht="15" customHeight="1">
      <c r="B195" s="232"/>
      <c r="C195" s="204"/>
      <c r="D195" s="204"/>
      <c r="E195" s="204"/>
      <c r="F195" s="231" t="s">
        <v>45</v>
      </c>
      <c r="G195" s="204"/>
      <c r="H195" s="309" t="s">
        <v>540</v>
      </c>
      <c r="I195" s="309"/>
      <c r="J195" s="309"/>
      <c r="K195" s="254"/>
    </row>
    <row r="196" spans="2:11" ht="15" customHeight="1">
      <c r="B196" s="232"/>
      <c r="C196" s="204"/>
      <c r="D196" s="204"/>
      <c r="E196" s="204"/>
      <c r="F196" s="231"/>
      <c r="G196" s="204"/>
      <c r="H196" s="204"/>
      <c r="I196" s="204"/>
      <c r="J196" s="204"/>
      <c r="K196" s="254"/>
    </row>
    <row r="197" spans="2:11" ht="15" customHeight="1">
      <c r="B197" s="232"/>
      <c r="C197" s="204" t="s">
        <v>499</v>
      </c>
      <c r="D197" s="204"/>
      <c r="E197" s="204"/>
      <c r="F197" s="231" t="s">
        <v>77</v>
      </c>
      <c r="G197" s="204"/>
      <c r="H197" s="309" t="s">
        <v>541</v>
      </c>
      <c r="I197" s="309"/>
      <c r="J197" s="309"/>
      <c r="K197" s="254"/>
    </row>
    <row r="198" spans="2:11" ht="15" customHeight="1">
      <c r="B198" s="232"/>
      <c r="C198" s="238"/>
      <c r="D198" s="204"/>
      <c r="E198" s="204"/>
      <c r="F198" s="231" t="s">
        <v>396</v>
      </c>
      <c r="G198" s="204"/>
      <c r="H198" s="309" t="s">
        <v>397</v>
      </c>
      <c r="I198" s="309"/>
      <c r="J198" s="309"/>
      <c r="K198" s="254"/>
    </row>
    <row r="199" spans="2:11" ht="15" customHeight="1">
      <c r="B199" s="232"/>
      <c r="C199" s="204"/>
      <c r="D199" s="204"/>
      <c r="E199" s="204"/>
      <c r="F199" s="231" t="s">
        <v>394</v>
      </c>
      <c r="G199" s="204"/>
      <c r="H199" s="309" t="s">
        <v>542</v>
      </c>
      <c r="I199" s="309"/>
      <c r="J199" s="309"/>
      <c r="K199" s="254"/>
    </row>
    <row r="200" spans="2:11" ht="15" customHeight="1">
      <c r="B200" s="268"/>
      <c r="C200" s="238"/>
      <c r="D200" s="238"/>
      <c r="E200" s="238"/>
      <c r="F200" s="231" t="s">
        <v>398</v>
      </c>
      <c r="G200" s="217"/>
      <c r="H200" s="312" t="s">
        <v>399</v>
      </c>
      <c r="I200" s="312"/>
      <c r="J200" s="312"/>
      <c r="K200" s="269"/>
    </row>
    <row r="201" spans="2:11" ht="15" customHeight="1">
      <c r="B201" s="268"/>
      <c r="C201" s="238"/>
      <c r="D201" s="238"/>
      <c r="E201" s="238"/>
      <c r="F201" s="231" t="s">
        <v>400</v>
      </c>
      <c r="G201" s="217"/>
      <c r="H201" s="312" t="s">
        <v>543</v>
      </c>
      <c r="I201" s="312"/>
      <c r="J201" s="312"/>
      <c r="K201" s="269"/>
    </row>
    <row r="202" spans="2:11" ht="15" customHeight="1">
      <c r="B202" s="268"/>
      <c r="C202" s="238"/>
      <c r="D202" s="238"/>
      <c r="E202" s="238"/>
      <c r="F202" s="270"/>
      <c r="G202" s="217"/>
      <c r="H202" s="271"/>
      <c r="I202" s="271"/>
      <c r="J202" s="271"/>
      <c r="K202" s="269"/>
    </row>
    <row r="203" spans="2:11" ht="15" customHeight="1">
      <c r="B203" s="268"/>
      <c r="C203" s="204" t="s">
        <v>523</v>
      </c>
      <c r="D203" s="238"/>
      <c r="E203" s="238"/>
      <c r="F203" s="231">
        <v>1</v>
      </c>
      <c r="G203" s="217"/>
      <c r="H203" s="312" t="s">
        <v>544</v>
      </c>
      <c r="I203" s="312"/>
      <c r="J203" s="312"/>
      <c r="K203" s="269"/>
    </row>
    <row r="204" spans="2:11" ht="15" customHeight="1">
      <c r="B204" s="268"/>
      <c r="C204" s="238"/>
      <c r="D204" s="238"/>
      <c r="E204" s="238"/>
      <c r="F204" s="231">
        <v>2</v>
      </c>
      <c r="G204" s="217"/>
      <c r="H204" s="312" t="s">
        <v>545</v>
      </c>
      <c r="I204" s="312"/>
      <c r="J204" s="312"/>
      <c r="K204" s="269"/>
    </row>
    <row r="205" spans="2:11" ht="15" customHeight="1">
      <c r="B205" s="268"/>
      <c r="C205" s="238"/>
      <c r="D205" s="238"/>
      <c r="E205" s="238"/>
      <c r="F205" s="231">
        <v>3</v>
      </c>
      <c r="G205" s="217"/>
      <c r="H205" s="312" t="s">
        <v>546</v>
      </c>
      <c r="I205" s="312"/>
      <c r="J205" s="312"/>
      <c r="K205" s="269"/>
    </row>
    <row r="206" spans="2:11" ht="15" customHeight="1">
      <c r="B206" s="268"/>
      <c r="C206" s="238"/>
      <c r="D206" s="238"/>
      <c r="E206" s="238"/>
      <c r="F206" s="231">
        <v>4</v>
      </c>
      <c r="G206" s="217"/>
      <c r="H206" s="312" t="s">
        <v>547</v>
      </c>
      <c r="I206" s="312"/>
      <c r="J206" s="312"/>
      <c r="K206" s="269"/>
    </row>
    <row r="207" spans="2:11" ht="12.75" customHeight="1">
      <c r="B207" s="272"/>
      <c r="C207" s="273"/>
      <c r="D207" s="273"/>
      <c r="E207" s="273"/>
      <c r="F207" s="273"/>
      <c r="G207" s="273"/>
      <c r="H207" s="273"/>
      <c r="I207" s="273"/>
      <c r="J207" s="273"/>
      <c r="K207" s="274"/>
    </row>
  </sheetData>
  <sheetProtection/>
  <mergeCells count="77">
    <mergeCell ref="H203:J203"/>
    <mergeCell ref="H204:J204"/>
    <mergeCell ref="H205:J205"/>
    <mergeCell ref="H189:J189"/>
    <mergeCell ref="H191:J191"/>
    <mergeCell ref="H206:J206"/>
    <mergeCell ref="H194:J194"/>
    <mergeCell ref="H195:J195"/>
    <mergeCell ref="H197:J197"/>
    <mergeCell ref="H198:J198"/>
    <mergeCell ref="H199:J199"/>
    <mergeCell ref="H200:J200"/>
    <mergeCell ref="H201:J201"/>
    <mergeCell ref="H192:J192"/>
    <mergeCell ref="H193:J193"/>
    <mergeCell ref="D67:J67"/>
    <mergeCell ref="D68:J68"/>
    <mergeCell ref="C73:J73"/>
    <mergeCell ref="C100:J100"/>
    <mergeCell ref="C120:J120"/>
    <mergeCell ref="C145:J145"/>
    <mergeCell ref="C163:J163"/>
    <mergeCell ref="C188:J188"/>
    <mergeCell ref="D60:J60"/>
    <mergeCell ref="D61:J61"/>
    <mergeCell ref="D63:J63"/>
    <mergeCell ref="D64:J64"/>
    <mergeCell ref="E48:J48"/>
    <mergeCell ref="D49:J49"/>
    <mergeCell ref="D65:J65"/>
    <mergeCell ref="D66:J66"/>
    <mergeCell ref="C53:J53"/>
    <mergeCell ref="C55:J55"/>
    <mergeCell ref="D56:J56"/>
    <mergeCell ref="D57:J57"/>
    <mergeCell ref="D58:J58"/>
    <mergeCell ref="D59:J59"/>
    <mergeCell ref="C50:J50"/>
    <mergeCell ref="C52:J52"/>
    <mergeCell ref="G39:J39"/>
    <mergeCell ref="G40:J40"/>
    <mergeCell ref="G41:J41"/>
    <mergeCell ref="G42:J42"/>
    <mergeCell ref="G43:J43"/>
    <mergeCell ref="D45:J45"/>
    <mergeCell ref="E46:J46"/>
    <mergeCell ref="E47:J47"/>
    <mergeCell ref="D33:J33"/>
    <mergeCell ref="G34:J34"/>
    <mergeCell ref="G35:J35"/>
    <mergeCell ref="G36:J36"/>
    <mergeCell ref="F20:J20"/>
    <mergeCell ref="F21:J21"/>
    <mergeCell ref="G37:J37"/>
    <mergeCell ref="G38:J38"/>
    <mergeCell ref="D25:J25"/>
    <mergeCell ref="D26:J26"/>
    <mergeCell ref="D28:J28"/>
    <mergeCell ref="D29:J29"/>
    <mergeCell ref="D31:J31"/>
    <mergeCell ref="D32:J32"/>
    <mergeCell ref="C23:J23"/>
    <mergeCell ref="C24:J24"/>
    <mergeCell ref="D11:J11"/>
    <mergeCell ref="D13:J13"/>
    <mergeCell ref="D14:J14"/>
    <mergeCell ref="D15:J15"/>
    <mergeCell ref="F16:J16"/>
    <mergeCell ref="F17:J17"/>
    <mergeCell ref="F18:J18"/>
    <mergeCell ref="F19:J19"/>
    <mergeCell ref="C9:J9"/>
    <mergeCell ref="D10:J10"/>
    <mergeCell ref="C3:J3"/>
    <mergeCell ref="C4:J4"/>
    <mergeCell ref="C6:J6"/>
    <mergeCell ref="C7:J7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13712</cp:lastModifiedBy>
  <dcterms:created xsi:type="dcterms:W3CDTF">2016-05-03T10:15:24Z</dcterms:created>
  <dcterms:modified xsi:type="dcterms:W3CDTF">2016-05-23T09:09:04Z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