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01 - zásobení plynem -..." sheetId="2" r:id="rId2"/>
    <sheet name="SO 02 - zásobení plynem -..." sheetId="3" r:id="rId3"/>
    <sheet name="SO 03 - zásobení plynem -..." sheetId="4" r:id="rId4"/>
    <sheet name="Pokyny pro vyplnění" sheetId="5" r:id="rId5"/>
  </sheets>
  <definedNames>
    <definedName name="_xlnm._FilterDatabase" localSheetId="1" hidden="1">'SO 01 - zásobení plynem -...'!$C$85:$K$85</definedName>
    <definedName name="_xlnm._FilterDatabase" localSheetId="2" hidden="1">'SO 02 - zásobení plynem -...'!$C$85:$K$85</definedName>
    <definedName name="_xlnm._FilterDatabase" localSheetId="3" hidden="1">'SO 03 - zásobení plynem -...'!$C$79:$K$79</definedName>
    <definedName name="_xlnm.Print_Titles" localSheetId="0">'Rekapitulace stavby'!$49:$49</definedName>
    <definedName name="_xlnm.Print_Titles" localSheetId="1">'SO 01 - zásobení plynem -...'!$85:$85</definedName>
    <definedName name="_xlnm.Print_Titles" localSheetId="2">'SO 02 - zásobení plynem -...'!$85:$85</definedName>
    <definedName name="_xlnm.Print_Titles" localSheetId="3">'SO 03 - zásobení plynem -...'!$79:$79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1">'SO 01 - zásobení plynem -...'!$C$4:$J$36,'SO 01 - zásobení plynem -...'!$C$42:$J$67,'SO 01 - zásobení plynem -...'!$C$73:$K$158</definedName>
    <definedName name="_xlnm.Print_Area" localSheetId="2">'SO 02 - zásobení plynem -...'!$C$4:$J$36,'SO 02 - zásobení plynem -...'!$C$42:$J$67,'SO 02 - zásobení plynem -...'!$C$73:$K$156</definedName>
    <definedName name="_xlnm.Print_Area" localSheetId="3">'SO 03 - zásobení plynem -...'!$C$4:$J$36,'SO 03 - zásobení plynem -...'!$C$42:$J$61,'SO 03 - zásobení plynem -...'!$C$67:$K$94</definedName>
  </definedNames>
  <calcPr fullCalcOnLoad="1"/>
</workbook>
</file>

<file path=xl/sharedStrings.xml><?xml version="1.0" encoding="utf-8"?>
<sst xmlns="http://schemas.openxmlformats.org/spreadsheetml/2006/main" count="2181" uniqueCount="508">
  <si>
    <t>Export VZ</t>
  </si>
  <si>
    <t>List obsahuje:</t>
  </si>
  <si>
    <t>3.0</t>
  </si>
  <si>
    <t>ZAMOK</t>
  </si>
  <si>
    <t>False</t>
  </si>
  <si>
    <t>{4534A1B1-2A70-493F-AC92-E95F865E9C9B}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</si>
  <si>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</si>
  <si>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</si>
  <si>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</si>
  <si>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</si>
  <si>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</si>
  <si>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</si>
  <si>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</si>
  <si>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</si>
  <si>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2614006c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</si>
  <si>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</si>
  <si>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</si>
  <si>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Louka zásobení plynem</t>
  </si>
  <si>
    <t>0,1</t>
  </si>
  <si>
    <t>KSO:</t>
  </si>
  <si>
    <t>CC-CZ:</t>
  </si>
  <si>
    <t>1</t>
  </si>
  <si>
    <t>Místo:</t>
  </si>
  <si>
    <t>Louka u Litvínova</t>
  </si>
  <si>
    <t>Datum:</t>
  </si>
  <si>
    <t>19.10.2015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</si>
  <si>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</si>
  <si>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</si>
  <si>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</si>
  <si>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</si>
  <si>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</si>
  <si>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</si>
  <si>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</si>
  <si>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</si>
  <si>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ARTECH spol.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</si>
  <si>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</si>
  <si>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</si>
  <si>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</si>
  <si>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</si>
  <si>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</si>
  <si>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</si>
  <si>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</si>
  <si>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</si>
  <si>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</si>
  <si>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</si>
  <si>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</si>
  <si>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</si>
  <si>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</si>
  <si>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</si>
  <si>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</si>
  <si>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</si>
  <si>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</si>
  <si>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</si>
  <si>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</si>
  <si>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</si>
  <si>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</si>
  <si>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</si>
  <si>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</si>
  <si>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</si>
  <si>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</si>
  <si>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</si>
  <si>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</si>
  <si>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</si>
  <si>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</si>
  <si>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</si>
  <si>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</si>
  <si>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</si>
  <si>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</si>
  <si>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</si>
  <si>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</si>
  <si>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</si>
  <si>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</si>
  <si>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</si>
  <si>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</si>
  <si>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</si>
  <si>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</si>
  <si>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zásobení plynem - území č. 1</t>
  </si>
  <si>
    <t>STA</t>
  </si>
  <si>
    <t>{F47C52CA-316A-4BA5-8E51-D3D63E6B6BFA}</t>
  </si>
  <si>
    <t>2</t>
  </si>
  <si>
    <t>SO 02</t>
  </si>
  <si>
    <t>zásobení plynem - území č. 2</t>
  </si>
  <si>
    <t>{A490FB10-ECAD-4695-ACF9-6A8DC5F64FBC}</t>
  </si>
  <si>
    <t>SO 03</t>
  </si>
  <si>
    <t>zásobení plynem - území č. 3</t>
  </si>
  <si>
    <t>{C8717786-E01E-43B7-A554-DADB486F7B60}</t>
  </si>
  <si>
    <t>Zpět na list:</t>
  </si>
  <si>
    <t>KRYCÍ LIST SOUPISU</t>
  </si>
  <si>
    <t>Objekt:</t>
  </si>
  <si>
    <t>SO 01 - zásobení plynem - území č. 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</si>
  <si>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</si>
  <si>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</si>
  <si>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</si>
  <si>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</si>
  <si>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</si>
  <si>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</si>
  <si>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</si>
  <si>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</si>
  <si>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</si>
  <si>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</si>
  <si>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M - Práce a dodávky M</t>
  </si>
  <si>
    <t xml:space="preserve">    22-M - Montáže technologických zařízení pro dopravní stavby</t>
  </si>
  <si>
    <t xml:space="preserve">    23-M - Montáže potrubí</t>
  </si>
  <si>
    <t xml:space="preserve">    D1 - Ostatní materiál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</si>
  <si>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</si>
  <si>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</si>
  <si>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</si>
  <si>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</si>
  <si>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</si>
  <si>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</si>
  <si>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</si>
  <si>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</si>
  <si>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</si>
  <si>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</si>
  <si>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</si>
  <si>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</si>
  <si>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</si>
  <si>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</si>
  <si>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</si>
  <si>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</si>
  <si>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</si>
  <si>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</si>
  <si>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</si>
  <si>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</si>
  <si>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</si>
  <si>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132201102</t>
  </si>
  <si>
    <t>Hloubení rýh š do 600 mm v hornině tř. 3 objemu přes 100 m3</t>
  </si>
  <si>
    <t>m3</t>
  </si>
  <si>
    <t>CS ÚRS 2015 01</t>
  </si>
  <si>
    <t>4</t>
  </si>
  <si>
    <t>1402815689</t>
  </si>
  <si>
    <t>PP</t>
  </si>
  <si>
    <t>Hloubení zapažených i nezapažených rýh šířky do 600 mm s urovnáním dna do předepsaného profilu a spádu v hornině tř. 3 přes 100 m3</t>
  </si>
  <si>
    <t>132201109</t>
  </si>
  <si>
    <t>Příplatek za lepivost k hloubení rýh š do 600 mm v hornině tř. 3</t>
  </si>
  <si>
    <t>1953389093</t>
  </si>
  <si>
    <t>Hloubení zapažených i nezapažených rýh šířky do 600 mm s urovnáním dna do předepsaného profilu a spádu v hornině tř. 3 Příplatek k cenám za lepivost horniny tř. 3</t>
  </si>
  <si>
    <t>3</t>
  </si>
  <si>
    <t>151101201</t>
  </si>
  <si>
    <t>Zřízení příložného pažení stěn výkopu hl do 4 m</t>
  </si>
  <si>
    <t>m2</t>
  </si>
  <si>
    <t>-82083270</t>
  </si>
  <si>
    <t>Zřízení pažení stěn výkopu bez rozepření nebo vzepření příložné, hloubky do 4 m</t>
  </si>
  <si>
    <t>151101211</t>
  </si>
  <si>
    <t>Odstranění příložného pažení stěn hl do 4 m</t>
  </si>
  <si>
    <t>-995478969</t>
  </si>
  <si>
    <t>Odstranění pažení stěn výkopu s uložením pažin na vzdálenost do 3 m od okraje výkopu příložné, hloubky do 4 m</t>
  </si>
  <si>
    <t>5</t>
  </si>
  <si>
    <t>161101101</t>
  </si>
  <si>
    <t>Svislé přemístění výkopku z horniny tř. 1 až 4 hl výkopu do 2,5 m</t>
  </si>
  <si>
    <t>546006451</t>
  </si>
  <si>
    <t>Svislé přemístění výkopku bez naložení do dopravní nádoby avšak s vyprázdněním dopravní nádoby na hromadu nebo do dopravního prostředku z horniny tř. 1 až 4, při hloubce výkopu přes 1 do 2,5 m</t>
  </si>
  <si>
    <t>6</t>
  </si>
  <si>
    <t>162201102</t>
  </si>
  <si>
    <t>Vodorovné přemístění do 50 m výkopku/sypaniny z horniny tř. 1 až 4</t>
  </si>
  <si>
    <t>-20085143</t>
  </si>
  <si>
    <t>Vodorovné přemístění výkopku nebo sypaniny po suchu na obvyklém dopravním prostředku, bez naložení výkopku, avšak se složením bez rozhrnutí z horniny tř. 1 až 4 na vzdálenost přes 20 do 50 m</t>
  </si>
  <si>
    <t>7</t>
  </si>
  <si>
    <t>174101101</t>
  </si>
  <si>
    <t>Zásyp jam, šachet rýh nebo kolem objektů sypaninou se zhutněním</t>
  </si>
  <si>
    <t>-249857440</t>
  </si>
  <si>
    <t>Zásyp sypaninou z jakékoliv horniny s uložením výkopku ve vrstvách se zhutněním jam, šachet, rýh nebo kolem objektů v těchto vykopávkách</t>
  </si>
  <si>
    <t>8</t>
  </si>
  <si>
    <t>175111101</t>
  </si>
  <si>
    <t>Obsypání potrubí ručně sypaninou bez prohození, uloženou do 3 m</t>
  </si>
  <si>
    <t>117637689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</si>
  <si>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</si>
  <si>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9</t>
  </si>
  <si>
    <t>M</t>
  </si>
  <si>
    <t>583373310</t>
  </si>
  <si>
    <t>štěrkopísek frakce 0-22</t>
  </si>
  <si>
    <t>t</t>
  </si>
  <si>
    <t>1970257971</t>
  </si>
  <si>
    <t xml:space="preserve">kamenivo přírodní těžené pro stavební účely  PTK  (drobné, hrubé, štěrkopísky) štěrkopísky ČSN 72  1511-2 frakce   0-22 </t>
  </si>
  <si>
    <t>VV</t>
  </si>
  <si>
    <t>49,36*2</t>
  </si>
  <si>
    <t>181006116</t>
  </si>
  <si>
    <t>Rozprostření zemin tl vrstvy do 0,5 m schopných zúrodnění v rovině a sklonu do 1:5</t>
  </si>
  <si>
    <t>-1599167045</t>
  </si>
  <si>
    <t>Rozprostření zemin schopných zúrodnění v rovině a ve sklonu do 1:5, tloušťka vrstvy přes 0,40 do 0,50 m</t>
  </si>
  <si>
    <t>Vodorovné konstrukce</t>
  </si>
  <si>
    <t>11</t>
  </si>
  <si>
    <t>451573111</t>
  </si>
  <si>
    <t>Lože pod potrubí otevřený výkop ze štěrkopísku</t>
  </si>
  <si>
    <t>-1082468802</t>
  </si>
  <si>
    <t>Lože pod potrubí, stoky a drobné objekty v otevřeném výkopu z písku a štěrkopísku do 63 mm</t>
  </si>
  <si>
    <t>Trubní vedení</t>
  </si>
  <si>
    <t>12</t>
  </si>
  <si>
    <t>800A3021</t>
  </si>
  <si>
    <t>Plynovodní přípojka z trub plastových DN 32 mm</t>
  </si>
  <si>
    <t>m</t>
  </si>
  <si>
    <t>1354900693</t>
  </si>
  <si>
    <t>Plynovodní přípojka z trub plastových PE 100 DN 32 mm</t>
  </si>
  <si>
    <t>13</t>
  </si>
  <si>
    <t>800A3301</t>
  </si>
  <si>
    <t>Navrtávací pas na potrubí z trub litinových, ocelových, z plastu  DN 80 mm</t>
  </si>
  <si>
    <t>ks</t>
  </si>
  <si>
    <t>235451133</t>
  </si>
  <si>
    <t>Plynovodní přípojka navrtávací pas na potrubí z trub litinových, ocelových nebo plastových DN 80 mm</t>
  </si>
  <si>
    <t>14</t>
  </si>
  <si>
    <t>871211121</t>
  </si>
  <si>
    <t>Montáž potrubí z trubek z tlakového polyetylénu otevřený výkop svařovaných vnější průměr 63 mm</t>
  </si>
  <si>
    <t>1339404389</t>
  </si>
  <si>
    <t>Montáž potrubí z plastických hmot v otevřeném výkopu, z tlakových trubek polyetylenových PE svařených vnějšího průměru 63 mm</t>
  </si>
  <si>
    <t>286131130</t>
  </si>
  <si>
    <t>potrubí vodovodní PE100 PN16 SDR11 6 m, 100 m, 63 x 5,8 mm</t>
  </si>
  <si>
    <t>-1087042224</t>
  </si>
  <si>
    <t>trubky z polyetylénu vodovodní potrubí PE PE100  SDR 11 PN16 tyče 6 m,  12 m, návin 100 m 63 x 5,8 mm, tyče + návin</t>
  </si>
  <si>
    <t>27</t>
  </si>
  <si>
    <t>877211121</t>
  </si>
  <si>
    <t>Montáž elektrotvarovek na potrubí z trubek z tlakového PE otevřený výkop vnější průměr 63 mm</t>
  </si>
  <si>
    <t>kus</t>
  </si>
  <si>
    <t>-1447301364</t>
  </si>
  <si>
    <t>Montáž elektrotvarovek na potrubí z plastických hmot v otevřeném výkopu na potrubí z tlakových trubek polyetylenových svařených vnějšího průměru 63 mm</t>
  </si>
  <si>
    <t>30</t>
  </si>
  <si>
    <t>89124111a</t>
  </si>
  <si>
    <t>Montáž  šoupátek otevřený výkop DN 80 včetně zemní soupravy a poklopu</t>
  </si>
  <si>
    <t>198286261</t>
  </si>
  <si>
    <t>Montáž armatur na potrubí šoupátek v otevřeném výkopu nebo v šachtách s osazením zemní soupravy (bez poklopů) DN 80</t>
  </si>
  <si>
    <t>16</t>
  </si>
  <si>
    <t>899722113</t>
  </si>
  <si>
    <t>Krytí potrubí z plastů výstražnou fólií z PVC 34cm</t>
  </si>
  <si>
    <t>-1547875256</t>
  </si>
  <si>
    <t>Krytí potrubí z plastů výstražnou fólií z PVC šířky 34cm</t>
  </si>
  <si>
    <t>17</t>
  </si>
  <si>
    <t>286159720</t>
  </si>
  <si>
    <t>elektrospojka SDR 11, PE 100, PN 16 d 63</t>
  </si>
  <si>
    <t>1140790938</t>
  </si>
  <si>
    <t>trubky z polypropylénu a kombinované pro rozvod pitné a teplé užitkové vody PE elektrotvarovky elektrospojka SDR 11, PE 100 - Radius, PN 16 d 63</t>
  </si>
  <si>
    <t>998</t>
  </si>
  <si>
    <t>Přesun hmot</t>
  </si>
  <si>
    <t>18</t>
  </si>
  <si>
    <t>998276101</t>
  </si>
  <si>
    <t>Přesun hmot pro trubní vedení z trub z plastických hmot otevřený výkop</t>
  </si>
  <si>
    <t>1979387333</t>
  </si>
  <si>
    <t>Přesun hmot pro trubní vedení hloubené z trub z plastických hmot nebo sklolaminátových pro vodovody nebo kanalizace v otevřeném výkopu dopravní vzdálenost do 15 m</t>
  </si>
  <si>
    <t>Práce a dodávky M</t>
  </si>
  <si>
    <t>22-M</t>
  </si>
  <si>
    <t>Montáže technologických zařízení pro dopravní stavby</t>
  </si>
  <si>
    <t>19</t>
  </si>
  <si>
    <t>22027061a</t>
  </si>
  <si>
    <t>Montáž vodič Cu pevně uložený CYA 2,5 mm2</t>
  </si>
  <si>
    <t>64</t>
  </si>
  <si>
    <t>-1659867088</t>
  </si>
  <si>
    <t>Montáž vodiče nebo lana silnoproudého měděného uloženého pevně včetně připevnění vodiče, odměření, odřezání na potřebnou délku, vyformování, prozvonění vodičů a označení trasy CYA 2,5 mm2</t>
  </si>
  <si>
    <t>20</t>
  </si>
  <si>
    <t>34141300a</t>
  </si>
  <si>
    <t>Vodič silový CY rudý 2,50 mm2 - drát + PE pásky</t>
  </si>
  <si>
    <t>128</t>
  </si>
  <si>
    <t>1652641767</t>
  </si>
  <si>
    <t>P</t>
  </si>
  <si>
    <t>Poznámka k položce:
obsah kovu [kg/m], Cu =0,015, Al =0</t>
  </si>
  <si>
    <t>23-M</t>
  </si>
  <si>
    <t>Montáže potrubí</t>
  </si>
  <si>
    <t>230230016</t>
  </si>
  <si>
    <t>Hlavní tlaková zkouška vzduchem 0,6 MPa DN 50</t>
  </si>
  <si>
    <t>-859268525</t>
  </si>
  <si>
    <t>Tlakové zkoušky hlavní vzduchem 0,6 MPa DN 50</t>
  </si>
  <si>
    <t>D1</t>
  </si>
  <si>
    <t>Ostatní materiál</t>
  </si>
  <si>
    <t>22</t>
  </si>
  <si>
    <t>28613125.M</t>
  </si>
  <si>
    <t>Elektro T-kus KIT d  63mm rovnoramenný PE100 SDR11</t>
  </si>
  <si>
    <t>256</t>
  </si>
  <si>
    <t>-1396974007</t>
  </si>
  <si>
    <t>23</t>
  </si>
  <si>
    <t>28613145.M</t>
  </si>
  <si>
    <t>Elektrovíčko d  63 mm PE 100 SDR 11 ELGEF Plus</t>
  </si>
  <si>
    <t>-1118407964</t>
  </si>
  <si>
    <t>24</t>
  </si>
  <si>
    <t>28613039.M</t>
  </si>
  <si>
    <t>Koleno 45° d  63 mm PE 100 +GF+</t>
  </si>
  <si>
    <t>-1422425984</t>
  </si>
  <si>
    <t>28</t>
  </si>
  <si>
    <t>4221120VD</t>
  </si>
  <si>
    <t>Pás navrtávací pro přípojky k RD</t>
  </si>
  <si>
    <t>1160080146</t>
  </si>
  <si>
    <t>29</t>
  </si>
  <si>
    <t>4221121VD</t>
  </si>
  <si>
    <t>Šoupě pro přípojky k RD včetně zemních souprav a poklopů</t>
  </si>
  <si>
    <t>1745431577</t>
  </si>
  <si>
    <t>Šoupě pro přípojky k RD</t>
  </si>
  <si>
    <t>HZS</t>
  </si>
  <si>
    <t>Hodinové zúčtovací sazby</t>
  </si>
  <si>
    <t>25</t>
  </si>
  <si>
    <t>HZS4212</t>
  </si>
  <si>
    <t>Hodinová zúčtovací sazba revizní technik specialista</t>
  </si>
  <si>
    <t>hod</t>
  </si>
  <si>
    <t>512</t>
  </si>
  <si>
    <t>914310666</t>
  </si>
  <si>
    <t>Hodinové zúčtovací sazby ostatních profesí revizní a kontrolní činnost revizní technik specialista</t>
  </si>
  <si>
    <t>26</t>
  </si>
  <si>
    <t>HZS4232</t>
  </si>
  <si>
    <t>Hodinová zúčtovací sazba technik odborný</t>
  </si>
  <si>
    <t>-1657757449</t>
  </si>
  <si>
    <t>Hodinové zúčtovací sazby ostatních profesí revizní a kontrolní činnost technik odborný</t>
  </si>
  <si>
    <t>SO 02 - zásobení plynem - území č. 2</t>
  </si>
  <si>
    <t>-1840157990</t>
  </si>
  <si>
    <t>46197311</t>
  </si>
  <si>
    <t>-203992179</t>
  </si>
  <si>
    <t>965841187</t>
  </si>
  <si>
    <t>-1014285517</t>
  </si>
  <si>
    <t>103121896</t>
  </si>
  <si>
    <t>-1242904986</t>
  </si>
  <si>
    <t>-1789408734</t>
  </si>
  <si>
    <t>štěrkopísek (Bratčice) frakce 0-22</t>
  </si>
  <si>
    <t>-856632637</t>
  </si>
  <si>
    <t>kamenivo přírodní těžené pro stavební účely  PTK  (drobné, hrubé, štěrkopísky) štěrkopísky ČSN 72  1511-2 frakce   0-22 pískovna Bratčice</t>
  </si>
  <si>
    <t>26,64*2</t>
  </si>
  <si>
    <t>179754069</t>
  </si>
  <si>
    <t>136298398</t>
  </si>
  <si>
    <t>1113348924</t>
  </si>
  <si>
    <t>-1493294736</t>
  </si>
  <si>
    <t>-1078294255</t>
  </si>
  <si>
    <t>1209571372</t>
  </si>
  <si>
    <t>-855372852</t>
  </si>
  <si>
    <t>402591635</t>
  </si>
  <si>
    <t>115116804</t>
  </si>
  <si>
    <t>-2555796</t>
  </si>
  <si>
    <t>1135661855</t>
  </si>
  <si>
    <t>1155654848</t>
  </si>
  <si>
    <t>934923362</t>
  </si>
  <si>
    <t>-704561409</t>
  </si>
  <si>
    <t>-2048481435</t>
  </si>
  <si>
    <t>-176708763</t>
  </si>
  <si>
    <t>Koleno 90° d  63 mm PE 100 +GF+</t>
  </si>
  <si>
    <t>-1608771472</t>
  </si>
  <si>
    <t>1717493295</t>
  </si>
  <si>
    <t>-650064776</t>
  </si>
  <si>
    <t>1239528257</t>
  </si>
  <si>
    <t>SO 03 - zásobení plynem - území č. 3</t>
  </si>
  <si>
    <t>853575303</t>
  </si>
  <si>
    <t>-553165916</t>
  </si>
  <si>
    <t>-2090299057</t>
  </si>
  <si>
    <t>-349778095</t>
  </si>
  <si>
    <t>1120351318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</si>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</sst>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7" borderId="8" applyNumberFormat="0" applyAlignment="0" applyProtection="0"/>
    <xf numFmtId="0" fontId="41" fillId="19" borderId="8" applyNumberFormat="0" applyAlignment="0" applyProtection="0"/>
    <xf numFmtId="0" fontId="40" fillId="19" borderId="9" applyNumberFormat="0" applyAlignment="0" applyProtection="0"/>
    <xf numFmtId="0" fontId="4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</cellStyleXfs>
  <cellXfs count="3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19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 applyProtection="1">
      <alignment horizontal="right" vertical="center"/>
      <protection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 applyProtection="1">
      <alignment horizontal="left" vertical="center"/>
      <protection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18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18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49" fillId="17" borderId="0" xfId="36" applyFill="1" applyAlignment="1">
      <alignment horizontal="left" vertical="top"/>
    </xf>
    <xf numFmtId="0" fontId="50" fillId="0" borderId="0" xfId="36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center"/>
    </xf>
    <xf numFmtId="0" fontId="51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1" fillId="17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18" borderId="0" xfId="0" applyNumberFormat="1" applyFont="1" applyFill="1" applyAlignment="1">
      <alignment horizontal="left" vertical="top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19" borderId="17" xfId="0" applyFont="1" applyFill="1" applyBorder="1" applyAlignment="1" applyProtection="1">
      <alignment horizontal="center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left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1" fillId="17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CBF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860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3F9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8A6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CBF5.tmp" descr="C:\KROSplusData\System\Temp\radECBF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8601.tmp" descr="C:\KROSplusData\System\Temp\radA860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3F91.tmp" descr="C:\KROSplusData\System\Temp\rad53F9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8A63.tmp" descr="C:\KROSplusData\System\Temp\rad68A6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0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7" t="s">
        <v>0</v>
      </c>
      <c r="B1" s="188"/>
      <c r="C1" s="188"/>
      <c r="D1" s="189" t="s">
        <v>1</v>
      </c>
      <c r="E1" s="188"/>
      <c r="F1" s="188"/>
      <c r="G1" s="188"/>
      <c r="H1" s="188"/>
      <c r="I1" s="188"/>
      <c r="J1" s="188"/>
      <c r="K1" s="190" t="s">
        <v>336</v>
      </c>
      <c r="L1" s="190"/>
      <c r="M1" s="190"/>
      <c r="N1" s="190"/>
      <c r="O1" s="190"/>
      <c r="P1" s="190"/>
      <c r="Q1" s="190"/>
      <c r="R1" s="190"/>
      <c r="S1" s="190"/>
      <c r="T1" s="188"/>
      <c r="U1" s="188"/>
      <c r="V1" s="188"/>
      <c r="W1" s="190" t="s">
        <v>337</v>
      </c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8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9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98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11"/>
      <c r="AQ5" s="13"/>
      <c r="BE5" s="278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11"/>
      <c r="AQ6" s="13"/>
      <c r="BE6" s="280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80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80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0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80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80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0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80"/>
      <c r="BS13" s="6" t="s">
        <v>18</v>
      </c>
    </row>
    <row r="14" spans="2:71" s="2" customFormat="1" ht="15.75" customHeight="1">
      <c r="B14" s="10"/>
      <c r="C14" s="11"/>
      <c r="D14" s="11"/>
      <c r="E14" s="220" t="s">
        <v>32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80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0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80"/>
      <c r="BS16" s="6" t="s">
        <v>4</v>
      </c>
    </row>
    <row r="17" spans="2:7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80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35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0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0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C20" s="11"/>
      <c r="D20" s="11"/>
      <c r="E20" s="299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11"/>
      <c r="AP20" s="11"/>
      <c r="AQ20" s="13"/>
      <c r="BE20" s="280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0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0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00">
        <f>ROUND($AG$51,2)</f>
        <v>0</v>
      </c>
      <c r="AL23" s="301"/>
      <c r="AM23" s="301"/>
      <c r="AN23" s="301"/>
      <c r="AO23" s="301"/>
      <c r="AP23" s="24"/>
      <c r="AQ23" s="27"/>
      <c r="BE23" s="273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73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02" t="s">
        <v>38</v>
      </c>
      <c r="M25" s="297"/>
      <c r="N25" s="297"/>
      <c r="O25" s="297"/>
      <c r="P25" s="24"/>
      <c r="Q25" s="24"/>
      <c r="R25" s="24"/>
      <c r="S25" s="24"/>
      <c r="T25" s="24"/>
      <c r="U25" s="24"/>
      <c r="V25" s="24"/>
      <c r="W25" s="302" t="s">
        <v>39</v>
      </c>
      <c r="X25" s="297"/>
      <c r="Y25" s="297"/>
      <c r="Z25" s="297"/>
      <c r="AA25" s="297"/>
      <c r="AB25" s="297"/>
      <c r="AC25" s="297"/>
      <c r="AD25" s="297"/>
      <c r="AE25" s="297"/>
      <c r="AF25" s="24"/>
      <c r="AG25" s="24"/>
      <c r="AH25" s="24"/>
      <c r="AI25" s="24"/>
      <c r="AJ25" s="24"/>
      <c r="AK25" s="302" t="s">
        <v>40</v>
      </c>
      <c r="AL25" s="297"/>
      <c r="AM25" s="297"/>
      <c r="AN25" s="297"/>
      <c r="AO25" s="297"/>
      <c r="AP25" s="24"/>
      <c r="AQ25" s="27"/>
      <c r="BE25" s="273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75">
        <v>0.21</v>
      </c>
      <c r="M26" s="276"/>
      <c r="N26" s="276"/>
      <c r="O26" s="276"/>
      <c r="P26" s="30"/>
      <c r="Q26" s="30"/>
      <c r="R26" s="30"/>
      <c r="S26" s="30"/>
      <c r="T26" s="30"/>
      <c r="U26" s="30"/>
      <c r="V26" s="30"/>
      <c r="W26" s="277">
        <f>ROUND($AZ$51,2)</f>
        <v>0</v>
      </c>
      <c r="X26" s="276"/>
      <c r="Y26" s="276"/>
      <c r="Z26" s="276"/>
      <c r="AA26" s="276"/>
      <c r="AB26" s="276"/>
      <c r="AC26" s="276"/>
      <c r="AD26" s="276"/>
      <c r="AE26" s="276"/>
      <c r="AF26" s="30"/>
      <c r="AG26" s="30"/>
      <c r="AH26" s="30"/>
      <c r="AI26" s="30"/>
      <c r="AJ26" s="30"/>
      <c r="AK26" s="277">
        <f>ROUND($AV$51,2)</f>
        <v>0</v>
      </c>
      <c r="AL26" s="276"/>
      <c r="AM26" s="276"/>
      <c r="AN26" s="276"/>
      <c r="AO26" s="276"/>
      <c r="AP26" s="30"/>
      <c r="AQ26" s="31"/>
      <c r="BE26" s="252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75">
        <v>0.15</v>
      </c>
      <c r="M27" s="276"/>
      <c r="N27" s="276"/>
      <c r="O27" s="276"/>
      <c r="P27" s="30"/>
      <c r="Q27" s="30"/>
      <c r="R27" s="30"/>
      <c r="S27" s="30"/>
      <c r="T27" s="30"/>
      <c r="U27" s="30"/>
      <c r="V27" s="30"/>
      <c r="W27" s="277">
        <f>ROUND($BA$51,2)</f>
        <v>0</v>
      </c>
      <c r="X27" s="276"/>
      <c r="Y27" s="276"/>
      <c r="Z27" s="276"/>
      <c r="AA27" s="276"/>
      <c r="AB27" s="276"/>
      <c r="AC27" s="276"/>
      <c r="AD27" s="276"/>
      <c r="AE27" s="276"/>
      <c r="AF27" s="30"/>
      <c r="AG27" s="30"/>
      <c r="AH27" s="30"/>
      <c r="AI27" s="30"/>
      <c r="AJ27" s="30"/>
      <c r="AK27" s="277">
        <f>ROUND($AW$51,2)</f>
        <v>0</v>
      </c>
      <c r="AL27" s="276"/>
      <c r="AM27" s="276"/>
      <c r="AN27" s="276"/>
      <c r="AO27" s="276"/>
      <c r="AP27" s="30"/>
      <c r="AQ27" s="31"/>
      <c r="BE27" s="252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75">
        <v>0.21</v>
      </c>
      <c r="M28" s="276"/>
      <c r="N28" s="276"/>
      <c r="O28" s="276"/>
      <c r="P28" s="30"/>
      <c r="Q28" s="30"/>
      <c r="R28" s="30"/>
      <c r="S28" s="30"/>
      <c r="T28" s="30"/>
      <c r="U28" s="30"/>
      <c r="V28" s="30"/>
      <c r="W28" s="277">
        <f>ROUND($BB$51,2)</f>
        <v>0</v>
      </c>
      <c r="X28" s="276"/>
      <c r="Y28" s="276"/>
      <c r="Z28" s="276"/>
      <c r="AA28" s="276"/>
      <c r="AB28" s="276"/>
      <c r="AC28" s="276"/>
      <c r="AD28" s="276"/>
      <c r="AE28" s="276"/>
      <c r="AF28" s="30"/>
      <c r="AG28" s="30"/>
      <c r="AH28" s="30"/>
      <c r="AI28" s="30"/>
      <c r="AJ28" s="30"/>
      <c r="AK28" s="277">
        <v>0</v>
      </c>
      <c r="AL28" s="276"/>
      <c r="AM28" s="276"/>
      <c r="AN28" s="276"/>
      <c r="AO28" s="276"/>
      <c r="AP28" s="30"/>
      <c r="AQ28" s="31"/>
      <c r="BE28" s="252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75">
        <v>0.15</v>
      </c>
      <c r="M29" s="276"/>
      <c r="N29" s="276"/>
      <c r="O29" s="276"/>
      <c r="P29" s="30"/>
      <c r="Q29" s="30"/>
      <c r="R29" s="30"/>
      <c r="S29" s="30"/>
      <c r="T29" s="30"/>
      <c r="U29" s="30"/>
      <c r="V29" s="30"/>
      <c r="W29" s="277">
        <f>ROUND($BC$51,2)</f>
        <v>0</v>
      </c>
      <c r="X29" s="276"/>
      <c r="Y29" s="276"/>
      <c r="Z29" s="276"/>
      <c r="AA29" s="276"/>
      <c r="AB29" s="276"/>
      <c r="AC29" s="276"/>
      <c r="AD29" s="276"/>
      <c r="AE29" s="276"/>
      <c r="AF29" s="30"/>
      <c r="AG29" s="30"/>
      <c r="AH29" s="30"/>
      <c r="AI29" s="30"/>
      <c r="AJ29" s="30"/>
      <c r="AK29" s="277">
        <v>0</v>
      </c>
      <c r="AL29" s="276"/>
      <c r="AM29" s="276"/>
      <c r="AN29" s="276"/>
      <c r="AO29" s="276"/>
      <c r="AP29" s="30"/>
      <c r="AQ29" s="31"/>
      <c r="BE29" s="252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75">
        <v>0</v>
      </c>
      <c r="M30" s="276"/>
      <c r="N30" s="276"/>
      <c r="O30" s="276"/>
      <c r="P30" s="30"/>
      <c r="Q30" s="30"/>
      <c r="R30" s="30"/>
      <c r="S30" s="30"/>
      <c r="T30" s="30"/>
      <c r="U30" s="30"/>
      <c r="V30" s="30"/>
      <c r="W30" s="277">
        <f>ROUND($BD$51,2)</f>
        <v>0</v>
      </c>
      <c r="X30" s="276"/>
      <c r="Y30" s="276"/>
      <c r="Z30" s="276"/>
      <c r="AA30" s="276"/>
      <c r="AB30" s="276"/>
      <c r="AC30" s="276"/>
      <c r="AD30" s="276"/>
      <c r="AE30" s="276"/>
      <c r="AF30" s="30"/>
      <c r="AG30" s="30"/>
      <c r="AH30" s="30"/>
      <c r="AI30" s="30"/>
      <c r="AJ30" s="30"/>
      <c r="AK30" s="277">
        <v>0</v>
      </c>
      <c r="AL30" s="276"/>
      <c r="AM30" s="276"/>
      <c r="AN30" s="276"/>
      <c r="AO30" s="276"/>
      <c r="AP30" s="30"/>
      <c r="AQ30" s="31"/>
      <c r="BE30" s="252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73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91" t="s">
        <v>49</v>
      </c>
      <c r="Y32" s="286"/>
      <c r="Z32" s="286"/>
      <c r="AA32" s="286"/>
      <c r="AB32" s="286"/>
      <c r="AC32" s="34"/>
      <c r="AD32" s="34"/>
      <c r="AE32" s="34"/>
      <c r="AF32" s="34"/>
      <c r="AG32" s="34"/>
      <c r="AH32" s="34"/>
      <c r="AI32" s="34"/>
      <c r="AJ32" s="34"/>
      <c r="AK32" s="292">
        <f>SUM($AK$23:$AK$30)</f>
        <v>0</v>
      </c>
      <c r="AL32" s="286"/>
      <c r="AM32" s="286"/>
      <c r="AN32" s="286"/>
      <c r="AO32" s="293"/>
      <c r="AP32" s="32"/>
      <c r="AQ32" s="37"/>
      <c r="BE32" s="273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2614006c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94" t="str">
        <f>$K$6</f>
        <v>Revitalizace Louka zásobení plynem</v>
      </c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Louka u Litvínova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96" t="str">
        <f>IF($AN$8="","",$AN$8)</f>
        <v>19.10.2015</v>
      </c>
      <c r="AN44" s="297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Louka u Litvínova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98" t="str">
        <f>IF($E$17="","",$E$17)</f>
        <v>ARTECH spol. s.r.o.</v>
      </c>
      <c r="AN46" s="297"/>
      <c r="AO46" s="297"/>
      <c r="AP46" s="297"/>
      <c r="AQ46" s="24"/>
      <c r="AR46" s="43"/>
      <c r="AS46" s="270" t="s">
        <v>51</v>
      </c>
      <c r="AT46" s="271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72"/>
      <c r="AT47" s="273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74"/>
      <c r="AT48" s="297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85" t="s">
        <v>52</v>
      </c>
      <c r="D49" s="286"/>
      <c r="E49" s="286"/>
      <c r="F49" s="286"/>
      <c r="G49" s="286"/>
      <c r="H49" s="34"/>
      <c r="I49" s="287" t="s">
        <v>53</v>
      </c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8" t="s">
        <v>54</v>
      </c>
      <c r="AH49" s="286"/>
      <c r="AI49" s="286"/>
      <c r="AJ49" s="286"/>
      <c r="AK49" s="286"/>
      <c r="AL49" s="286"/>
      <c r="AM49" s="286"/>
      <c r="AN49" s="287" t="s">
        <v>55</v>
      </c>
      <c r="AO49" s="286"/>
      <c r="AP49" s="286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89">
        <f>ROUND(SUM($AG$52:$AG$54),2)</f>
        <v>0</v>
      </c>
      <c r="AH51" s="290"/>
      <c r="AI51" s="290"/>
      <c r="AJ51" s="290"/>
      <c r="AK51" s="290"/>
      <c r="AL51" s="290"/>
      <c r="AM51" s="290"/>
      <c r="AN51" s="289">
        <f>SUM($AG$51,$AT$51)</f>
        <v>0</v>
      </c>
      <c r="AO51" s="290"/>
      <c r="AP51" s="290"/>
      <c r="AQ51" s="68"/>
      <c r="AR51" s="50"/>
      <c r="AS51" s="69">
        <f>ROUND(SUM($AS$52:$AS$54),2)</f>
        <v>0</v>
      </c>
      <c r="AT51" s="70">
        <f>ROUND(SUM($AV$51:$AW$51),2)</f>
        <v>0</v>
      </c>
      <c r="AU51" s="71">
        <f>ROUND(SUM($AU$52:$AU$54),5)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ROUND(SUM($AZ$52:$AZ$54),2)</f>
        <v>0</v>
      </c>
      <c r="BA51" s="70">
        <f>ROUND(SUM($BA$52:$BA$54),2)</f>
        <v>0</v>
      </c>
      <c r="BB51" s="70">
        <f>ROUND(SUM($BB$52:$BB$54),2)</f>
        <v>0</v>
      </c>
      <c r="BC51" s="70">
        <f>ROUND(SUM($BC$52:$BC$54),2)</f>
        <v>0</v>
      </c>
      <c r="BD51" s="72">
        <f>ROUND(SUM($BD$52:$BD$54),2)</f>
        <v>0</v>
      </c>
      <c r="BS51" s="47" t="s">
        <v>70</v>
      </c>
      <c r="BT51" s="47" t="s">
        <v>71</v>
      </c>
      <c r="BU51" s="73" t="s">
        <v>72</v>
      </c>
      <c r="BV51" s="47" t="s">
        <v>73</v>
      </c>
      <c r="BW51" s="47" t="s">
        <v>5</v>
      </c>
      <c r="BX51" s="47" t="s">
        <v>74</v>
      </c>
    </row>
    <row r="52" spans="1:91" s="74" customFormat="1" ht="28.5" customHeight="1">
      <c r="A52" s="183" t="s">
        <v>338</v>
      </c>
      <c r="B52" s="75"/>
      <c r="C52" s="76"/>
      <c r="D52" s="283" t="s">
        <v>75</v>
      </c>
      <c r="E52" s="284"/>
      <c r="F52" s="284"/>
      <c r="G52" s="284"/>
      <c r="H52" s="284"/>
      <c r="I52" s="76"/>
      <c r="J52" s="283" t="s">
        <v>76</v>
      </c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1">
        <f>'SO 01 - zásobení plynem -...'!$J$27</f>
        <v>0</v>
      </c>
      <c r="AH52" s="282"/>
      <c r="AI52" s="282"/>
      <c r="AJ52" s="282"/>
      <c r="AK52" s="282"/>
      <c r="AL52" s="282"/>
      <c r="AM52" s="282"/>
      <c r="AN52" s="281">
        <f>SUM($AG$52,$AT$52)</f>
        <v>0</v>
      </c>
      <c r="AO52" s="282"/>
      <c r="AP52" s="282"/>
      <c r="AQ52" s="77" t="s">
        <v>77</v>
      </c>
      <c r="AR52" s="78"/>
      <c r="AS52" s="79">
        <v>0</v>
      </c>
      <c r="AT52" s="80">
        <f>ROUND(SUM($AV$52:$AW$52),2)</f>
        <v>0</v>
      </c>
      <c r="AU52" s="81">
        <f>'SO 01 - zásobení plynem -...'!$P$86</f>
        <v>0</v>
      </c>
      <c r="AV52" s="80">
        <f>'SO 01 - zásobení plynem -...'!$J$30</f>
        <v>0</v>
      </c>
      <c r="AW52" s="80">
        <f>'SO 01 - zásobení plynem -...'!$J$31</f>
        <v>0</v>
      </c>
      <c r="AX52" s="80">
        <f>'SO 01 - zásobení plynem -...'!$J$32</f>
        <v>0</v>
      </c>
      <c r="AY52" s="80">
        <f>'SO 01 - zásobení plynem -...'!$J$33</f>
        <v>0</v>
      </c>
      <c r="AZ52" s="80">
        <f>'SO 01 - zásobení plynem -...'!$F$30</f>
        <v>0</v>
      </c>
      <c r="BA52" s="80">
        <f>'SO 01 - zásobení plynem -...'!$F$31</f>
        <v>0</v>
      </c>
      <c r="BB52" s="80">
        <f>'SO 01 - zásobení plynem -...'!$F$32</f>
        <v>0</v>
      </c>
      <c r="BC52" s="80">
        <f>'SO 01 - zásobení plynem -...'!$F$33</f>
        <v>0</v>
      </c>
      <c r="BD52" s="82">
        <f>'SO 01 - zásobení plynem -...'!$F$34</f>
        <v>0</v>
      </c>
      <c r="BT52" s="74" t="s">
        <v>21</v>
      </c>
      <c r="BV52" s="74" t="s">
        <v>73</v>
      </c>
      <c r="BW52" s="74" t="s">
        <v>78</v>
      </c>
      <c r="BX52" s="74" t="s">
        <v>5</v>
      </c>
      <c r="CM52" s="74" t="s">
        <v>79</v>
      </c>
    </row>
    <row r="53" spans="1:91" s="74" customFormat="1" ht="28.5" customHeight="1">
      <c r="A53" s="183" t="s">
        <v>338</v>
      </c>
      <c r="B53" s="75"/>
      <c r="C53" s="76"/>
      <c r="D53" s="283" t="s">
        <v>80</v>
      </c>
      <c r="E53" s="284"/>
      <c r="F53" s="284"/>
      <c r="G53" s="284"/>
      <c r="H53" s="284"/>
      <c r="I53" s="76"/>
      <c r="J53" s="283" t="s">
        <v>81</v>
      </c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1">
        <f>'SO 02 - zásobení plynem -...'!$J$27</f>
        <v>0</v>
      </c>
      <c r="AH53" s="282"/>
      <c r="AI53" s="282"/>
      <c r="AJ53" s="282"/>
      <c r="AK53" s="282"/>
      <c r="AL53" s="282"/>
      <c r="AM53" s="282"/>
      <c r="AN53" s="281">
        <f>SUM($AG$53,$AT$53)</f>
        <v>0</v>
      </c>
      <c r="AO53" s="282"/>
      <c r="AP53" s="282"/>
      <c r="AQ53" s="77" t="s">
        <v>77</v>
      </c>
      <c r="AR53" s="78"/>
      <c r="AS53" s="79">
        <v>0</v>
      </c>
      <c r="AT53" s="80">
        <f>ROUND(SUM($AV$53:$AW$53),2)</f>
        <v>0</v>
      </c>
      <c r="AU53" s="81">
        <f>'SO 02 - zásobení plynem -...'!$P$86</f>
        <v>0</v>
      </c>
      <c r="AV53" s="80">
        <f>'SO 02 - zásobení plynem -...'!$J$30</f>
        <v>0</v>
      </c>
      <c r="AW53" s="80">
        <f>'SO 02 - zásobení plynem -...'!$J$31</f>
        <v>0</v>
      </c>
      <c r="AX53" s="80">
        <f>'SO 02 - zásobení plynem -...'!$J$32</f>
        <v>0</v>
      </c>
      <c r="AY53" s="80">
        <f>'SO 02 - zásobení plynem -...'!$J$33</f>
        <v>0</v>
      </c>
      <c r="AZ53" s="80">
        <f>'SO 02 - zásobení plynem -...'!$F$30</f>
        <v>0</v>
      </c>
      <c r="BA53" s="80">
        <f>'SO 02 - zásobení plynem -...'!$F$31</f>
        <v>0</v>
      </c>
      <c r="BB53" s="80">
        <f>'SO 02 - zásobení plynem -...'!$F$32</f>
        <v>0</v>
      </c>
      <c r="BC53" s="80">
        <f>'SO 02 - zásobení plynem -...'!$F$33</f>
        <v>0</v>
      </c>
      <c r="BD53" s="82">
        <f>'SO 02 - zásobení plynem -...'!$F$34</f>
        <v>0</v>
      </c>
      <c r="BT53" s="74" t="s">
        <v>21</v>
      </c>
      <c r="BV53" s="74" t="s">
        <v>73</v>
      </c>
      <c r="BW53" s="74" t="s">
        <v>82</v>
      </c>
      <c r="BX53" s="74" t="s">
        <v>5</v>
      </c>
      <c r="CM53" s="74" t="s">
        <v>79</v>
      </c>
    </row>
    <row r="54" spans="1:91" s="74" customFormat="1" ht="28.5" customHeight="1">
      <c r="A54" s="183" t="s">
        <v>338</v>
      </c>
      <c r="B54" s="75"/>
      <c r="C54" s="76"/>
      <c r="D54" s="283" t="s">
        <v>83</v>
      </c>
      <c r="E54" s="284"/>
      <c r="F54" s="284"/>
      <c r="G54" s="284"/>
      <c r="H54" s="284"/>
      <c r="I54" s="76"/>
      <c r="J54" s="283" t="s">
        <v>84</v>
      </c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1">
        <f>'SO 03 - zásobení plynem -...'!$J$27</f>
        <v>0</v>
      </c>
      <c r="AH54" s="282"/>
      <c r="AI54" s="282"/>
      <c r="AJ54" s="282"/>
      <c r="AK54" s="282"/>
      <c r="AL54" s="282"/>
      <c r="AM54" s="282"/>
      <c r="AN54" s="281">
        <f>SUM($AG$54,$AT$54)</f>
        <v>0</v>
      </c>
      <c r="AO54" s="282"/>
      <c r="AP54" s="282"/>
      <c r="AQ54" s="77" t="s">
        <v>77</v>
      </c>
      <c r="AR54" s="78"/>
      <c r="AS54" s="83">
        <v>0</v>
      </c>
      <c r="AT54" s="84">
        <f>ROUND(SUM($AV$54:$AW$54),2)</f>
        <v>0</v>
      </c>
      <c r="AU54" s="85">
        <f>'SO 03 - zásobení plynem -...'!$P$80</f>
        <v>0</v>
      </c>
      <c r="AV54" s="84">
        <f>'SO 03 - zásobení plynem -...'!$J$30</f>
        <v>0</v>
      </c>
      <c r="AW54" s="84">
        <f>'SO 03 - zásobení plynem -...'!$J$31</f>
        <v>0</v>
      </c>
      <c r="AX54" s="84">
        <f>'SO 03 - zásobení plynem -...'!$J$32</f>
        <v>0</v>
      </c>
      <c r="AY54" s="84">
        <f>'SO 03 - zásobení plynem -...'!$J$33</f>
        <v>0</v>
      </c>
      <c r="AZ54" s="84">
        <f>'SO 03 - zásobení plynem -...'!$F$30</f>
        <v>0</v>
      </c>
      <c r="BA54" s="84">
        <f>'SO 03 - zásobení plynem -...'!$F$31</f>
        <v>0</v>
      </c>
      <c r="BB54" s="84">
        <f>'SO 03 - zásobení plynem -...'!$F$32</f>
        <v>0</v>
      </c>
      <c r="BC54" s="84">
        <f>'SO 03 - zásobení plynem -...'!$F$33</f>
        <v>0</v>
      </c>
      <c r="BD54" s="86">
        <f>'SO 03 - zásobení plynem -...'!$F$34</f>
        <v>0</v>
      </c>
      <c r="BT54" s="74" t="s">
        <v>21</v>
      </c>
      <c r="BV54" s="74" t="s">
        <v>73</v>
      </c>
      <c r="BW54" s="74" t="s">
        <v>85</v>
      </c>
      <c r="BX54" s="74" t="s">
        <v>5</v>
      </c>
      <c r="CM54" s="74" t="s">
        <v>79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W25:AE25"/>
    <mergeCell ref="AK25:AO25"/>
    <mergeCell ref="L26:O26"/>
    <mergeCell ref="L28:O28"/>
    <mergeCell ref="W28:AE28"/>
    <mergeCell ref="AK28:AO28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G52:AM52"/>
    <mergeCell ref="D52:H52"/>
    <mergeCell ref="J52:AF52"/>
    <mergeCell ref="AG51:AM51"/>
    <mergeCell ref="AN54:AP54"/>
    <mergeCell ref="AG54:AM54"/>
    <mergeCell ref="D54:H54"/>
    <mergeCell ref="J54:AF54"/>
    <mergeCell ref="AR2:BE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AN52:AP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zásobení plynem -...'!C2" tooltip="SO 01 - zásobení plynem -..." display="/"/>
    <hyperlink ref="A53" location="'SO 02 - zásobení plynem -...'!C2" tooltip="SO 02 - zásobení plynem -..." display="/"/>
    <hyperlink ref="A54" location="'SO 03 - zásobení plynem -...'!C2" tooltip="SO 03 - zásobení plynem -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9"/>
  <sheetViews>
    <sheetView showGridLines="0" tabSelected="1" zoomScalePageLayoutView="0" workbookViewId="0" topLeftCell="A1">
      <pane ySplit="1" topLeftCell="BM71" activePane="bottomLeft" state="frozen"/>
      <selection pane="topLeft" activeCell="A1" sqref="A1"/>
      <selection pane="bottomLeft" activeCell="I99" sqref="I9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5"/>
      <c r="C1" s="185"/>
      <c r="D1" s="184" t="s">
        <v>1</v>
      </c>
      <c r="E1" s="185"/>
      <c r="F1" s="186" t="s">
        <v>339</v>
      </c>
      <c r="G1" s="303" t="s">
        <v>340</v>
      </c>
      <c r="H1" s="303"/>
      <c r="I1" s="185"/>
      <c r="J1" s="186" t="s">
        <v>341</v>
      </c>
      <c r="K1" s="184" t="s">
        <v>86</v>
      </c>
      <c r="L1" s="186" t="s">
        <v>342</v>
      </c>
      <c r="M1" s="186"/>
      <c r="N1" s="186"/>
      <c r="O1" s="186"/>
      <c r="P1" s="186"/>
      <c r="Q1" s="186"/>
      <c r="R1" s="186"/>
      <c r="S1" s="186"/>
      <c r="T1" s="186"/>
      <c r="U1" s="182"/>
      <c r="V1" s="18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9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4" t="str">
        <f>'Rekapitulace stavby'!$K$6</f>
        <v>Revitalizace Louka zásobení plynem</v>
      </c>
      <c r="F7" s="218"/>
      <c r="G7" s="218"/>
      <c r="H7" s="218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4" t="s">
        <v>89</v>
      </c>
      <c r="F9" s="297"/>
      <c r="G9" s="297"/>
      <c r="H9" s="29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9"/>
      <c r="F24" s="305"/>
      <c r="G24" s="305"/>
      <c r="H24" s="305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ROUND(SUM($BE$86:$BE$158),2)</f>
        <v>0</v>
      </c>
      <c r="G30" s="24"/>
      <c r="H30" s="24"/>
      <c r="I30" s="97">
        <v>0.21</v>
      </c>
      <c r="J30" s="96">
        <f>ROUND(ROUND((SUM($BE$86:$BE$158)),2)*$I$30,2)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ROUND(SUM($BF$86:$BF$158),2)</f>
        <v>0</v>
      </c>
      <c r="G31" s="24"/>
      <c r="H31" s="24"/>
      <c r="I31" s="97">
        <v>0.15</v>
      </c>
      <c r="J31" s="96">
        <f>ROUND(ROUND((SUM($BF$86:$BF$158)),2)*$I$31,2)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ROUND(SUM($BG$86:$BG$158),2)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ROUND(SUM($BH$86:$BH$158),2)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ROUND(SUM($BI$86:$BI$158),2)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4" t="str">
        <f>$E$7</f>
        <v>Revitalizace Louka zásobení plynem</v>
      </c>
      <c r="F45" s="297"/>
      <c r="G45" s="297"/>
      <c r="H45" s="297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4" t="str">
        <f>$E$9</f>
        <v>SO 01 - zásobení plynem - území č. 1</v>
      </c>
      <c r="F47" s="297"/>
      <c r="G47" s="297"/>
      <c r="H47" s="29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$J$86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$J$87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$J$88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$J$110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$J$113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$J$130</f>
        <v>0</v>
      </c>
      <c r="K61" s="120"/>
    </row>
    <row r="62" spans="2:11" s="73" customFormat="1" ht="25.5" customHeight="1">
      <c r="B62" s="108"/>
      <c r="C62" s="109"/>
      <c r="D62" s="110" t="s">
        <v>100</v>
      </c>
      <c r="E62" s="110"/>
      <c r="F62" s="110"/>
      <c r="G62" s="110"/>
      <c r="H62" s="110"/>
      <c r="I62" s="111"/>
      <c r="J62" s="112">
        <f>$J$133</f>
        <v>0</v>
      </c>
      <c r="K62" s="113"/>
    </row>
    <row r="63" spans="2:11" s="114" customFormat="1" ht="21" customHeight="1">
      <c r="B63" s="115"/>
      <c r="C63" s="116"/>
      <c r="D63" s="117" t="s">
        <v>101</v>
      </c>
      <c r="E63" s="117"/>
      <c r="F63" s="117"/>
      <c r="G63" s="117"/>
      <c r="H63" s="117"/>
      <c r="I63" s="118"/>
      <c r="J63" s="119">
        <f>$J$134</f>
        <v>0</v>
      </c>
      <c r="K63" s="120"/>
    </row>
    <row r="64" spans="2:11" s="114" customFormat="1" ht="21" customHeight="1">
      <c r="B64" s="115"/>
      <c r="C64" s="116"/>
      <c r="D64" s="117" t="s">
        <v>102</v>
      </c>
      <c r="E64" s="117"/>
      <c r="F64" s="117"/>
      <c r="G64" s="117"/>
      <c r="H64" s="117"/>
      <c r="I64" s="118"/>
      <c r="J64" s="119">
        <f>$J$140</f>
        <v>0</v>
      </c>
      <c r="K64" s="120"/>
    </row>
    <row r="65" spans="2:11" s="114" customFormat="1" ht="21" customHeight="1">
      <c r="B65" s="115"/>
      <c r="C65" s="116"/>
      <c r="D65" s="117" t="s">
        <v>103</v>
      </c>
      <c r="E65" s="117"/>
      <c r="F65" s="117"/>
      <c r="G65" s="117"/>
      <c r="H65" s="117"/>
      <c r="I65" s="118"/>
      <c r="J65" s="119">
        <f>$J$143</f>
        <v>0</v>
      </c>
      <c r="K65" s="120"/>
    </row>
    <row r="66" spans="2:11" s="73" customFormat="1" ht="25.5" customHeight="1">
      <c r="B66" s="108"/>
      <c r="C66" s="109"/>
      <c r="D66" s="110" t="s">
        <v>104</v>
      </c>
      <c r="E66" s="110"/>
      <c r="F66" s="110"/>
      <c r="G66" s="110"/>
      <c r="H66" s="110"/>
      <c r="I66" s="111"/>
      <c r="J66" s="112">
        <f>$J$154</f>
        <v>0</v>
      </c>
      <c r="K66" s="113"/>
    </row>
    <row r="67" spans="2:11" s="6" customFormat="1" ht="22.5" customHeight="1">
      <c r="B67" s="23"/>
      <c r="C67" s="24"/>
      <c r="D67" s="24"/>
      <c r="E67" s="24"/>
      <c r="F67" s="24"/>
      <c r="G67" s="24"/>
      <c r="H67" s="24"/>
      <c r="J67" s="24"/>
      <c r="K67" s="27"/>
    </row>
    <row r="68" spans="2:11" s="6" customFormat="1" ht="7.5" customHeight="1">
      <c r="B68" s="38"/>
      <c r="C68" s="39"/>
      <c r="D68" s="39"/>
      <c r="E68" s="39"/>
      <c r="F68" s="39"/>
      <c r="G68" s="39"/>
      <c r="H68" s="39"/>
      <c r="I68" s="101"/>
      <c r="J68" s="39"/>
      <c r="K68" s="40"/>
    </row>
    <row r="72" spans="2:12" s="6" customFormat="1" ht="7.5" customHeight="1">
      <c r="B72" s="41"/>
      <c r="C72" s="42"/>
      <c r="D72" s="42"/>
      <c r="E72" s="42"/>
      <c r="F72" s="42"/>
      <c r="G72" s="42"/>
      <c r="H72" s="42"/>
      <c r="I72" s="103"/>
      <c r="J72" s="42"/>
      <c r="K72" s="42"/>
      <c r="L72" s="43"/>
    </row>
    <row r="73" spans="2:12" s="6" customFormat="1" ht="37.5" customHeight="1">
      <c r="B73" s="23"/>
      <c r="C73" s="12" t="s">
        <v>105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>
      <c r="B76" s="23"/>
      <c r="C76" s="24"/>
      <c r="D76" s="24"/>
      <c r="E76" s="304" t="str">
        <f>$E$7</f>
        <v>Revitalizace Louka zásobení plynem</v>
      </c>
      <c r="F76" s="297"/>
      <c r="G76" s="297"/>
      <c r="H76" s="297"/>
      <c r="J76" s="24"/>
      <c r="K76" s="24"/>
      <c r="L76" s="43"/>
    </row>
    <row r="77" spans="2:12" s="6" customFormat="1" ht="15" customHeight="1">
      <c r="B77" s="23"/>
      <c r="C77" s="19" t="s">
        <v>88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294" t="str">
        <f>$E$9</f>
        <v>SO 01 - zásobení plynem - území č. 1</v>
      </c>
      <c r="F78" s="297"/>
      <c r="G78" s="297"/>
      <c r="H78" s="297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22</v>
      </c>
      <c r="D80" s="24"/>
      <c r="E80" s="24"/>
      <c r="F80" s="17" t="str">
        <f>$F$12</f>
        <v>Louka u Litvínova</v>
      </c>
      <c r="G80" s="24"/>
      <c r="H80" s="24"/>
      <c r="I80" s="88" t="s">
        <v>24</v>
      </c>
      <c r="J80" s="52" t="str">
        <f>IF($J$12="","",$J$12)</f>
        <v>19.10.2015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28</v>
      </c>
      <c r="D82" s="24"/>
      <c r="E82" s="24"/>
      <c r="F82" s="17" t="str">
        <f>$E$15</f>
        <v>Louka u Litvínova</v>
      </c>
      <c r="G82" s="24"/>
      <c r="H82" s="24"/>
      <c r="I82" s="88" t="s">
        <v>33</v>
      </c>
      <c r="J82" s="17" t="str">
        <f>$E$21</f>
        <v>ARTECH spol. s.r.o.</v>
      </c>
      <c r="K82" s="24"/>
      <c r="L82" s="43"/>
    </row>
    <row r="83" spans="2:12" s="6" customFormat="1" ht="15" customHeight="1">
      <c r="B83" s="23"/>
      <c r="C83" s="19" t="s">
        <v>31</v>
      </c>
      <c r="D83" s="24"/>
      <c r="E83" s="24"/>
      <c r="F83" s="17">
        <f>IF($E$18="","",$E$18)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1" customFormat="1" ht="30" customHeight="1">
      <c r="B85" s="122"/>
      <c r="C85" s="123" t="s">
        <v>106</v>
      </c>
      <c r="D85" s="124" t="s">
        <v>56</v>
      </c>
      <c r="E85" s="124" t="s">
        <v>52</v>
      </c>
      <c r="F85" s="124" t="s">
        <v>107</v>
      </c>
      <c r="G85" s="124" t="s">
        <v>108</v>
      </c>
      <c r="H85" s="124" t="s">
        <v>109</v>
      </c>
      <c r="I85" s="125" t="s">
        <v>110</v>
      </c>
      <c r="J85" s="124" t="s">
        <v>111</v>
      </c>
      <c r="K85" s="126" t="s">
        <v>112</v>
      </c>
      <c r="L85" s="127"/>
      <c r="M85" s="59" t="s">
        <v>113</v>
      </c>
      <c r="N85" s="60" t="s">
        <v>41</v>
      </c>
      <c r="O85" s="60" t="s">
        <v>114</v>
      </c>
      <c r="P85" s="60" t="s">
        <v>115</v>
      </c>
      <c r="Q85" s="60" t="s">
        <v>116</v>
      </c>
      <c r="R85" s="60" t="s">
        <v>117</v>
      </c>
      <c r="S85" s="60" t="s">
        <v>118</v>
      </c>
      <c r="T85" s="61" t="s">
        <v>119</v>
      </c>
    </row>
    <row r="86" spans="2:63" s="6" customFormat="1" ht="30" customHeight="1">
      <c r="B86" s="23"/>
      <c r="C86" s="66" t="s">
        <v>93</v>
      </c>
      <c r="D86" s="24"/>
      <c r="E86" s="24"/>
      <c r="F86" s="24"/>
      <c r="G86" s="24"/>
      <c r="H86" s="24"/>
      <c r="J86" s="128">
        <f>$BK$86</f>
        <v>0</v>
      </c>
      <c r="K86" s="24"/>
      <c r="L86" s="43"/>
      <c r="M86" s="63"/>
      <c r="N86" s="64"/>
      <c r="O86" s="64"/>
      <c r="P86" s="129">
        <f>$P$87+$P$133+$P$154</f>
        <v>0</v>
      </c>
      <c r="Q86" s="64"/>
      <c r="R86" s="129">
        <f>$R$87+$R$133+$R$154</f>
        <v>100.451072</v>
      </c>
      <c r="S86" s="64"/>
      <c r="T86" s="130">
        <f>$T$87+$T$133+$T$154</f>
        <v>0</v>
      </c>
      <c r="AT86" s="6" t="s">
        <v>70</v>
      </c>
      <c r="AU86" s="6" t="s">
        <v>94</v>
      </c>
      <c r="BK86" s="131">
        <f>$BK$87+$BK$133+$BK$154</f>
        <v>0</v>
      </c>
    </row>
    <row r="87" spans="2:63" s="132" customFormat="1" ht="37.5" customHeight="1">
      <c r="B87" s="133"/>
      <c r="C87" s="134"/>
      <c r="D87" s="134" t="s">
        <v>70</v>
      </c>
      <c r="E87" s="135" t="s">
        <v>120</v>
      </c>
      <c r="F87" s="135" t="s">
        <v>121</v>
      </c>
      <c r="G87" s="134"/>
      <c r="H87" s="134"/>
      <c r="J87" s="136">
        <f>$BK$87</f>
        <v>0</v>
      </c>
      <c r="K87" s="134"/>
      <c r="L87" s="137"/>
      <c r="M87" s="138"/>
      <c r="N87" s="134"/>
      <c r="O87" s="134"/>
      <c r="P87" s="139">
        <f>$P$88+$P$110+$P$113+$P$130</f>
        <v>0</v>
      </c>
      <c r="Q87" s="134"/>
      <c r="R87" s="139">
        <f>$R$88+$R$110+$R$113+$R$130</f>
        <v>100.434602</v>
      </c>
      <c r="S87" s="134"/>
      <c r="T87" s="140">
        <f>$T$88+$T$110+$T$113+$T$130</f>
        <v>0</v>
      </c>
      <c r="AR87" s="141" t="s">
        <v>21</v>
      </c>
      <c r="AT87" s="141" t="s">
        <v>70</v>
      </c>
      <c r="AU87" s="141" t="s">
        <v>71</v>
      </c>
      <c r="AY87" s="141" t="s">
        <v>122</v>
      </c>
      <c r="BK87" s="142">
        <f>$BK$88+$BK$110+$BK$113+$BK$130</f>
        <v>0</v>
      </c>
    </row>
    <row r="88" spans="2:63" s="132" customFormat="1" ht="21" customHeight="1">
      <c r="B88" s="133"/>
      <c r="C88" s="134"/>
      <c r="D88" s="134" t="s">
        <v>70</v>
      </c>
      <c r="E88" s="143" t="s">
        <v>21</v>
      </c>
      <c r="F88" s="143" t="s">
        <v>123</v>
      </c>
      <c r="G88" s="134"/>
      <c r="H88" s="134"/>
      <c r="J88" s="144">
        <f>$BK$88</f>
        <v>0</v>
      </c>
      <c r="K88" s="134"/>
      <c r="L88" s="137"/>
      <c r="M88" s="138"/>
      <c r="N88" s="134"/>
      <c r="O88" s="134"/>
      <c r="P88" s="139">
        <f>SUM($P$89:$P$109)</f>
        <v>0</v>
      </c>
      <c r="Q88" s="134"/>
      <c r="R88" s="139">
        <f>SUM($R$89:$R$109)</f>
        <v>99.792176</v>
      </c>
      <c r="S88" s="134"/>
      <c r="T88" s="140">
        <f>SUM($T$89:$T$109)</f>
        <v>0</v>
      </c>
      <c r="AR88" s="141" t="s">
        <v>21</v>
      </c>
      <c r="AT88" s="141" t="s">
        <v>70</v>
      </c>
      <c r="AU88" s="141" t="s">
        <v>21</v>
      </c>
      <c r="AY88" s="141" t="s">
        <v>122</v>
      </c>
      <c r="BK88" s="142">
        <f>SUM($BK$89:$BK$109)</f>
        <v>0</v>
      </c>
    </row>
    <row r="89" spans="2:65" s="6" customFormat="1" ht="15.75" customHeight="1">
      <c r="B89" s="23"/>
      <c r="C89" s="145" t="s">
        <v>21</v>
      </c>
      <c r="D89" s="145" t="s">
        <v>124</v>
      </c>
      <c r="E89" s="146" t="s">
        <v>125</v>
      </c>
      <c r="F89" s="147" t="s">
        <v>126</v>
      </c>
      <c r="G89" s="148" t="s">
        <v>127</v>
      </c>
      <c r="H89" s="149">
        <v>202.76</v>
      </c>
      <c r="I89" s="150"/>
      <c r="J89" s="151">
        <f>ROUND($I$89*$H$89,2)</f>
        <v>0</v>
      </c>
      <c r="K89" s="147" t="s">
        <v>128</v>
      </c>
      <c r="L89" s="43"/>
      <c r="M89" s="152"/>
      <c r="N89" s="153" t="s">
        <v>42</v>
      </c>
      <c r="O89" s="24"/>
      <c r="P89" s="154">
        <f>$O$89*$H$89</f>
        <v>0</v>
      </c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129</v>
      </c>
      <c r="AT89" s="89" t="s">
        <v>124</v>
      </c>
      <c r="AU89" s="89" t="s">
        <v>79</v>
      </c>
      <c r="AY89" s="6" t="s">
        <v>122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129</v>
      </c>
      <c r="BM89" s="89" t="s">
        <v>130</v>
      </c>
    </row>
    <row r="90" spans="2:47" s="6" customFormat="1" ht="27" customHeight="1">
      <c r="B90" s="23"/>
      <c r="C90" s="24"/>
      <c r="D90" s="157" t="s">
        <v>131</v>
      </c>
      <c r="E90" s="24"/>
      <c r="F90" s="158" t="s">
        <v>132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131</v>
      </c>
      <c r="AU90" s="6" t="s">
        <v>79</v>
      </c>
    </row>
    <row r="91" spans="2:65" s="6" customFormat="1" ht="15.75" customHeight="1">
      <c r="B91" s="23"/>
      <c r="C91" s="145" t="s">
        <v>79</v>
      </c>
      <c r="D91" s="145" t="s">
        <v>124</v>
      </c>
      <c r="E91" s="146" t="s">
        <v>133</v>
      </c>
      <c r="F91" s="147" t="s">
        <v>134</v>
      </c>
      <c r="G91" s="148" t="s">
        <v>127</v>
      </c>
      <c r="H91" s="149">
        <v>60.83</v>
      </c>
      <c r="I91" s="150"/>
      <c r="J91" s="151">
        <f>ROUND($I$91*$H$91,2)</f>
        <v>0</v>
      </c>
      <c r="K91" s="147" t="s">
        <v>128</v>
      </c>
      <c r="L91" s="43"/>
      <c r="M91" s="152"/>
      <c r="N91" s="153" t="s">
        <v>42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129</v>
      </c>
      <c r="AT91" s="89" t="s">
        <v>124</v>
      </c>
      <c r="AU91" s="89" t="s">
        <v>79</v>
      </c>
      <c r="AY91" s="6" t="s">
        <v>122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129</v>
      </c>
      <c r="BM91" s="89" t="s">
        <v>135</v>
      </c>
    </row>
    <row r="92" spans="2:47" s="6" customFormat="1" ht="27" customHeight="1">
      <c r="B92" s="23"/>
      <c r="C92" s="24"/>
      <c r="D92" s="157" t="s">
        <v>131</v>
      </c>
      <c r="E92" s="24"/>
      <c r="F92" s="158" t="s">
        <v>136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131</v>
      </c>
      <c r="AU92" s="6" t="s">
        <v>79</v>
      </c>
    </row>
    <row r="93" spans="2:65" s="6" customFormat="1" ht="15.75" customHeight="1">
      <c r="B93" s="23"/>
      <c r="C93" s="145" t="s">
        <v>137</v>
      </c>
      <c r="D93" s="145" t="s">
        <v>124</v>
      </c>
      <c r="E93" s="146" t="s">
        <v>138</v>
      </c>
      <c r="F93" s="147" t="s">
        <v>139</v>
      </c>
      <c r="G93" s="148" t="s">
        <v>140</v>
      </c>
      <c r="H93" s="149">
        <v>1531.68</v>
      </c>
      <c r="I93" s="150"/>
      <c r="J93" s="151">
        <f>ROUND($I$93*$H$93,2)</f>
        <v>0</v>
      </c>
      <c r="K93" s="147" t="s">
        <v>128</v>
      </c>
      <c r="L93" s="43"/>
      <c r="M93" s="152"/>
      <c r="N93" s="153" t="s">
        <v>42</v>
      </c>
      <c r="O93" s="24"/>
      <c r="P93" s="154">
        <f>$O$93*$H$93</f>
        <v>0</v>
      </c>
      <c r="Q93" s="154">
        <v>0.0007</v>
      </c>
      <c r="R93" s="154">
        <f>$Q$93*$H$93</f>
        <v>1.072176</v>
      </c>
      <c r="S93" s="154">
        <v>0</v>
      </c>
      <c r="T93" s="155">
        <f>$S$93*$H$93</f>
        <v>0</v>
      </c>
      <c r="AR93" s="89" t="s">
        <v>129</v>
      </c>
      <c r="AT93" s="89" t="s">
        <v>124</v>
      </c>
      <c r="AU93" s="89" t="s">
        <v>79</v>
      </c>
      <c r="AY93" s="6" t="s">
        <v>122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129</v>
      </c>
      <c r="BM93" s="89" t="s">
        <v>141</v>
      </c>
    </row>
    <row r="94" spans="2:47" s="6" customFormat="1" ht="16.5" customHeight="1">
      <c r="B94" s="23"/>
      <c r="C94" s="24"/>
      <c r="D94" s="157" t="s">
        <v>131</v>
      </c>
      <c r="E94" s="24"/>
      <c r="F94" s="158" t="s">
        <v>142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131</v>
      </c>
      <c r="AU94" s="6" t="s">
        <v>79</v>
      </c>
    </row>
    <row r="95" spans="2:65" s="6" customFormat="1" ht="15.75" customHeight="1">
      <c r="B95" s="23"/>
      <c r="C95" s="145" t="s">
        <v>129</v>
      </c>
      <c r="D95" s="145" t="s">
        <v>124</v>
      </c>
      <c r="E95" s="146" t="s">
        <v>143</v>
      </c>
      <c r="F95" s="147" t="s">
        <v>144</v>
      </c>
      <c r="G95" s="148" t="s">
        <v>140</v>
      </c>
      <c r="H95" s="149">
        <v>1531.68</v>
      </c>
      <c r="I95" s="150"/>
      <c r="J95" s="151">
        <f>ROUND($I$95*$H$95,2)</f>
        <v>0</v>
      </c>
      <c r="K95" s="147" t="s">
        <v>128</v>
      </c>
      <c r="L95" s="43"/>
      <c r="M95" s="152"/>
      <c r="N95" s="153" t="s">
        <v>42</v>
      </c>
      <c r="O95" s="24"/>
      <c r="P95" s="154">
        <f>$O$95*$H$95</f>
        <v>0</v>
      </c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129</v>
      </c>
      <c r="AT95" s="89" t="s">
        <v>124</v>
      </c>
      <c r="AU95" s="89" t="s">
        <v>79</v>
      </c>
      <c r="AY95" s="6" t="s">
        <v>122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21</v>
      </c>
      <c r="BK95" s="156">
        <f>ROUND($I$95*$H$95,2)</f>
        <v>0</v>
      </c>
      <c r="BL95" s="89" t="s">
        <v>129</v>
      </c>
      <c r="BM95" s="89" t="s">
        <v>145</v>
      </c>
    </row>
    <row r="96" spans="2:47" s="6" customFormat="1" ht="16.5" customHeight="1">
      <c r="B96" s="23"/>
      <c r="C96" s="24"/>
      <c r="D96" s="157" t="s">
        <v>131</v>
      </c>
      <c r="E96" s="24"/>
      <c r="F96" s="158" t="s">
        <v>146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131</v>
      </c>
      <c r="AU96" s="6" t="s">
        <v>79</v>
      </c>
    </row>
    <row r="97" spans="2:65" s="6" customFormat="1" ht="15.75" customHeight="1">
      <c r="B97" s="23"/>
      <c r="C97" s="145" t="s">
        <v>147</v>
      </c>
      <c r="D97" s="145" t="s">
        <v>124</v>
      </c>
      <c r="E97" s="146" t="s">
        <v>148</v>
      </c>
      <c r="F97" s="147" t="s">
        <v>149</v>
      </c>
      <c r="G97" s="148" t="s">
        <v>127</v>
      </c>
      <c r="H97" s="149">
        <v>202.76</v>
      </c>
      <c r="I97" s="150"/>
      <c r="J97" s="151">
        <f>ROUND($I$97*$H$97,2)</f>
        <v>0</v>
      </c>
      <c r="K97" s="147" t="s">
        <v>128</v>
      </c>
      <c r="L97" s="43"/>
      <c r="M97" s="152"/>
      <c r="N97" s="153" t="s">
        <v>42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129</v>
      </c>
      <c r="AT97" s="89" t="s">
        <v>124</v>
      </c>
      <c r="AU97" s="89" t="s">
        <v>79</v>
      </c>
      <c r="AY97" s="6" t="s">
        <v>122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21</v>
      </c>
      <c r="BK97" s="156">
        <f>ROUND($I$97*$H$97,2)</f>
        <v>0</v>
      </c>
      <c r="BL97" s="89" t="s">
        <v>129</v>
      </c>
      <c r="BM97" s="89" t="s">
        <v>150</v>
      </c>
    </row>
    <row r="98" spans="2:47" s="6" customFormat="1" ht="27" customHeight="1">
      <c r="B98" s="23"/>
      <c r="C98" s="24"/>
      <c r="D98" s="157" t="s">
        <v>131</v>
      </c>
      <c r="E98" s="24"/>
      <c r="F98" s="158" t="s">
        <v>151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131</v>
      </c>
      <c r="AU98" s="6" t="s">
        <v>79</v>
      </c>
    </row>
    <row r="99" spans="2:65" s="6" customFormat="1" ht="15.75" customHeight="1">
      <c r="B99" s="23"/>
      <c r="C99" s="145" t="s">
        <v>152</v>
      </c>
      <c r="D99" s="145" t="s">
        <v>124</v>
      </c>
      <c r="E99" s="146" t="s">
        <v>153</v>
      </c>
      <c r="F99" s="147" t="s">
        <v>154</v>
      </c>
      <c r="G99" s="148" t="s">
        <v>127</v>
      </c>
      <c r="H99" s="149">
        <v>202.76</v>
      </c>
      <c r="I99" s="150"/>
      <c r="J99" s="151">
        <f>ROUND($I$99*$H$99,2)</f>
        <v>0</v>
      </c>
      <c r="K99" s="147" t="s">
        <v>128</v>
      </c>
      <c r="L99" s="43"/>
      <c r="M99" s="152"/>
      <c r="N99" s="153" t="s">
        <v>42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129</v>
      </c>
      <c r="AT99" s="89" t="s">
        <v>124</v>
      </c>
      <c r="AU99" s="89" t="s">
        <v>79</v>
      </c>
      <c r="AY99" s="6" t="s">
        <v>122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21</v>
      </c>
      <c r="BK99" s="156">
        <f>ROUND($I$99*$H$99,2)</f>
        <v>0</v>
      </c>
      <c r="BL99" s="89" t="s">
        <v>129</v>
      </c>
      <c r="BM99" s="89" t="s">
        <v>155</v>
      </c>
    </row>
    <row r="100" spans="2:47" s="6" customFormat="1" ht="27" customHeight="1">
      <c r="B100" s="23"/>
      <c r="C100" s="24"/>
      <c r="D100" s="157" t="s">
        <v>131</v>
      </c>
      <c r="E100" s="24"/>
      <c r="F100" s="158" t="s">
        <v>156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131</v>
      </c>
      <c r="AU100" s="6" t="s">
        <v>79</v>
      </c>
    </row>
    <row r="101" spans="2:65" s="6" customFormat="1" ht="15.75" customHeight="1">
      <c r="B101" s="23"/>
      <c r="C101" s="145" t="s">
        <v>157</v>
      </c>
      <c r="D101" s="145" t="s">
        <v>124</v>
      </c>
      <c r="E101" s="146" t="s">
        <v>158</v>
      </c>
      <c r="F101" s="147" t="s">
        <v>159</v>
      </c>
      <c r="G101" s="148" t="s">
        <v>127</v>
      </c>
      <c r="H101" s="149">
        <v>120.49</v>
      </c>
      <c r="I101" s="150"/>
      <c r="J101" s="151">
        <f>ROUND($I$101*$H$101,2)</f>
        <v>0</v>
      </c>
      <c r="K101" s="147" t="s">
        <v>128</v>
      </c>
      <c r="L101" s="43"/>
      <c r="M101" s="152"/>
      <c r="N101" s="153" t="s">
        <v>42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129</v>
      </c>
      <c r="AT101" s="89" t="s">
        <v>124</v>
      </c>
      <c r="AU101" s="89" t="s">
        <v>79</v>
      </c>
      <c r="AY101" s="6" t="s">
        <v>122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129</v>
      </c>
      <c r="BM101" s="89" t="s">
        <v>160</v>
      </c>
    </row>
    <row r="102" spans="2:47" s="6" customFormat="1" ht="27" customHeight="1">
      <c r="B102" s="23"/>
      <c r="C102" s="24"/>
      <c r="D102" s="157" t="s">
        <v>131</v>
      </c>
      <c r="E102" s="24"/>
      <c r="F102" s="158" t="s">
        <v>161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131</v>
      </c>
      <c r="AU102" s="6" t="s">
        <v>79</v>
      </c>
    </row>
    <row r="103" spans="2:65" s="6" customFormat="1" ht="15.75" customHeight="1">
      <c r="B103" s="23"/>
      <c r="C103" s="145" t="s">
        <v>162</v>
      </c>
      <c r="D103" s="145" t="s">
        <v>124</v>
      </c>
      <c r="E103" s="146" t="s">
        <v>163</v>
      </c>
      <c r="F103" s="147" t="s">
        <v>164</v>
      </c>
      <c r="G103" s="148" t="s">
        <v>127</v>
      </c>
      <c r="H103" s="149">
        <v>49.36</v>
      </c>
      <c r="I103" s="150"/>
      <c r="J103" s="151">
        <f>ROUND($I$103*$H$103,2)</f>
        <v>0</v>
      </c>
      <c r="K103" s="147" t="s">
        <v>128</v>
      </c>
      <c r="L103" s="43"/>
      <c r="M103" s="152"/>
      <c r="N103" s="153" t="s">
        <v>42</v>
      </c>
      <c r="O103" s="24"/>
      <c r="P103" s="154">
        <f>$O$103*$H$103</f>
        <v>0</v>
      </c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129</v>
      </c>
      <c r="AT103" s="89" t="s">
        <v>124</v>
      </c>
      <c r="AU103" s="89" t="s">
        <v>79</v>
      </c>
      <c r="AY103" s="6" t="s">
        <v>122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21</v>
      </c>
      <c r="BK103" s="156">
        <f>ROUND($I$103*$H$103,2)</f>
        <v>0</v>
      </c>
      <c r="BL103" s="89" t="s">
        <v>129</v>
      </c>
      <c r="BM103" s="89" t="s">
        <v>165</v>
      </c>
    </row>
    <row r="104" spans="2:47" s="6" customFormat="1" ht="27" customHeight="1">
      <c r="B104" s="23"/>
      <c r="C104" s="24"/>
      <c r="D104" s="157" t="s">
        <v>131</v>
      </c>
      <c r="E104" s="24"/>
      <c r="F104" s="158" t="s">
        <v>166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131</v>
      </c>
      <c r="AU104" s="6" t="s">
        <v>79</v>
      </c>
    </row>
    <row r="105" spans="2:65" s="6" customFormat="1" ht="15.75" customHeight="1">
      <c r="B105" s="23"/>
      <c r="C105" s="159" t="s">
        <v>167</v>
      </c>
      <c r="D105" s="159" t="s">
        <v>168</v>
      </c>
      <c r="E105" s="160" t="s">
        <v>169</v>
      </c>
      <c r="F105" s="161" t="s">
        <v>170</v>
      </c>
      <c r="G105" s="162" t="s">
        <v>171</v>
      </c>
      <c r="H105" s="163">
        <v>98.72</v>
      </c>
      <c r="I105" s="164"/>
      <c r="J105" s="165">
        <f>ROUND($I$105*$H$105,2)</f>
        <v>0</v>
      </c>
      <c r="K105" s="161" t="s">
        <v>128</v>
      </c>
      <c r="L105" s="166"/>
      <c r="M105" s="167"/>
      <c r="N105" s="168" t="s">
        <v>42</v>
      </c>
      <c r="O105" s="24"/>
      <c r="P105" s="154">
        <f>$O$105*$H$105</f>
        <v>0</v>
      </c>
      <c r="Q105" s="154">
        <v>1</v>
      </c>
      <c r="R105" s="154">
        <f>$Q$105*$H$105</f>
        <v>98.72</v>
      </c>
      <c r="S105" s="154">
        <v>0</v>
      </c>
      <c r="T105" s="155">
        <f>$S$105*$H$105</f>
        <v>0</v>
      </c>
      <c r="AR105" s="89" t="s">
        <v>162</v>
      </c>
      <c r="AT105" s="89" t="s">
        <v>168</v>
      </c>
      <c r="AU105" s="89" t="s">
        <v>79</v>
      </c>
      <c r="AY105" s="6" t="s">
        <v>122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21</v>
      </c>
      <c r="BK105" s="156">
        <f>ROUND($I$105*$H$105,2)</f>
        <v>0</v>
      </c>
      <c r="BL105" s="89" t="s">
        <v>129</v>
      </c>
      <c r="BM105" s="89" t="s">
        <v>172</v>
      </c>
    </row>
    <row r="106" spans="2:47" s="6" customFormat="1" ht="16.5" customHeight="1">
      <c r="B106" s="23"/>
      <c r="C106" s="24"/>
      <c r="D106" s="157" t="s">
        <v>131</v>
      </c>
      <c r="E106" s="24"/>
      <c r="F106" s="158" t="s">
        <v>173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131</v>
      </c>
      <c r="AU106" s="6" t="s">
        <v>79</v>
      </c>
    </row>
    <row r="107" spans="2:51" s="6" customFormat="1" ht="15.75" customHeight="1">
      <c r="B107" s="169"/>
      <c r="C107" s="170"/>
      <c r="D107" s="171" t="s">
        <v>174</v>
      </c>
      <c r="E107" s="170"/>
      <c r="F107" s="172" t="s">
        <v>175</v>
      </c>
      <c r="G107" s="170"/>
      <c r="H107" s="173">
        <v>98.72</v>
      </c>
      <c r="J107" s="170"/>
      <c r="K107" s="170"/>
      <c r="L107" s="174"/>
      <c r="M107" s="175"/>
      <c r="N107" s="170"/>
      <c r="O107" s="170"/>
      <c r="P107" s="170"/>
      <c r="Q107" s="170"/>
      <c r="R107" s="170"/>
      <c r="S107" s="170"/>
      <c r="T107" s="176"/>
      <c r="AT107" s="177" t="s">
        <v>174</v>
      </c>
      <c r="AU107" s="177" t="s">
        <v>79</v>
      </c>
      <c r="AV107" s="177" t="s">
        <v>79</v>
      </c>
      <c r="AW107" s="177" t="s">
        <v>94</v>
      </c>
      <c r="AX107" s="177" t="s">
        <v>21</v>
      </c>
      <c r="AY107" s="177" t="s">
        <v>122</v>
      </c>
    </row>
    <row r="108" spans="2:65" s="6" customFormat="1" ht="15.75" customHeight="1">
      <c r="B108" s="23"/>
      <c r="C108" s="145" t="s">
        <v>26</v>
      </c>
      <c r="D108" s="145" t="s">
        <v>124</v>
      </c>
      <c r="E108" s="146" t="s">
        <v>176</v>
      </c>
      <c r="F108" s="147" t="s">
        <v>177</v>
      </c>
      <c r="G108" s="148" t="s">
        <v>140</v>
      </c>
      <c r="H108" s="149">
        <v>164.53</v>
      </c>
      <c r="I108" s="150"/>
      <c r="J108" s="151">
        <f>ROUND($I$108*$H$108,2)</f>
        <v>0</v>
      </c>
      <c r="K108" s="147" t="s">
        <v>128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129</v>
      </c>
      <c r="AT108" s="89" t="s">
        <v>124</v>
      </c>
      <c r="AU108" s="89" t="s">
        <v>79</v>
      </c>
      <c r="AY108" s="6" t="s">
        <v>122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129</v>
      </c>
      <c r="BM108" s="89" t="s">
        <v>178</v>
      </c>
    </row>
    <row r="109" spans="2:47" s="6" customFormat="1" ht="16.5" customHeight="1">
      <c r="B109" s="23"/>
      <c r="C109" s="24"/>
      <c r="D109" s="157" t="s">
        <v>131</v>
      </c>
      <c r="E109" s="24"/>
      <c r="F109" s="158" t="s">
        <v>179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131</v>
      </c>
      <c r="AU109" s="6" t="s">
        <v>79</v>
      </c>
    </row>
    <row r="110" spans="2:63" s="132" customFormat="1" ht="30.75" customHeight="1">
      <c r="B110" s="133"/>
      <c r="C110" s="134"/>
      <c r="D110" s="134" t="s">
        <v>70</v>
      </c>
      <c r="E110" s="143" t="s">
        <v>129</v>
      </c>
      <c r="F110" s="143" t="s">
        <v>180</v>
      </c>
      <c r="G110" s="134"/>
      <c r="H110" s="134"/>
      <c r="J110" s="144">
        <f>$BK$110</f>
        <v>0</v>
      </c>
      <c r="K110" s="134"/>
      <c r="L110" s="137"/>
      <c r="M110" s="138"/>
      <c r="N110" s="134"/>
      <c r="O110" s="134"/>
      <c r="P110" s="139">
        <f>SUM($P$111:$P$112)</f>
        <v>0</v>
      </c>
      <c r="Q110" s="134"/>
      <c r="R110" s="139">
        <f>SUM($R$111:$R$112)</f>
        <v>0</v>
      </c>
      <c r="S110" s="134"/>
      <c r="T110" s="140">
        <f>SUM($T$111:$T$112)</f>
        <v>0</v>
      </c>
      <c r="AR110" s="141" t="s">
        <v>21</v>
      </c>
      <c r="AT110" s="141" t="s">
        <v>70</v>
      </c>
      <c r="AU110" s="141" t="s">
        <v>21</v>
      </c>
      <c r="AY110" s="141" t="s">
        <v>122</v>
      </c>
      <c r="BK110" s="142">
        <f>SUM($BK$111:$BK$112)</f>
        <v>0</v>
      </c>
    </row>
    <row r="111" spans="2:65" s="6" customFormat="1" ht="15.75" customHeight="1">
      <c r="B111" s="23"/>
      <c r="C111" s="145" t="s">
        <v>181</v>
      </c>
      <c r="D111" s="145" t="s">
        <v>124</v>
      </c>
      <c r="E111" s="146" t="s">
        <v>182</v>
      </c>
      <c r="F111" s="147" t="s">
        <v>183</v>
      </c>
      <c r="G111" s="148" t="s">
        <v>127</v>
      </c>
      <c r="H111" s="149">
        <v>32.91</v>
      </c>
      <c r="I111" s="150"/>
      <c r="J111" s="151">
        <f>ROUND($I$111*$H$111,2)</f>
        <v>0</v>
      </c>
      <c r="K111" s="147" t="s">
        <v>128</v>
      </c>
      <c r="L111" s="43"/>
      <c r="M111" s="152"/>
      <c r="N111" s="153" t="s">
        <v>42</v>
      </c>
      <c r="O111" s="24"/>
      <c r="P111" s="154">
        <f>$O$111*$H$111</f>
        <v>0</v>
      </c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89" t="s">
        <v>129</v>
      </c>
      <c r="AT111" s="89" t="s">
        <v>124</v>
      </c>
      <c r="AU111" s="89" t="s">
        <v>79</v>
      </c>
      <c r="AY111" s="6" t="s">
        <v>122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21</v>
      </c>
      <c r="BK111" s="156">
        <f>ROUND($I$111*$H$111,2)</f>
        <v>0</v>
      </c>
      <c r="BL111" s="89" t="s">
        <v>129</v>
      </c>
      <c r="BM111" s="89" t="s">
        <v>184</v>
      </c>
    </row>
    <row r="112" spans="2:47" s="6" customFormat="1" ht="16.5" customHeight="1">
      <c r="B112" s="23"/>
      <c r="C112" s="24"/>
      <c r="D112" s="157" t="s">
        <v>131</v>
      </c>
      <c r="E112" s="24"/>
      <c r="F112" s="158" t="s">
        <v>185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131</v>
      </c>
      <c r="AU112" s="6" t="s">
        <v>79</v>
      </c>
    </row>
    <row r="113" spans="2:63" s="132" customFormat="1" ht="30.75" customHeight="1">
      <c r="B113" s="133"/>
      <c r="C113" s="134"/>
      <c r="D113" s="134" t="s">
        <v>70</v>
      </c>
      <c r="E113" s="143" t="s">
        <v>162</v>
      </c>
      <c r="F113" s="143" t="s">
        <v>186</v>
      </c>
      <c r="G113" s="134"/>
      <c r="H113" s="134"/>
      <c r="J113" s="144">
        <f>$BK$113</f>
        <v>0</v>
      </c>
      <c r="K113" s="134"/>
      <c r="L113" s="137"/>
      <c r="M113" s="138"/>
      <c r="N113" s="134"/>
      <c r="O113" s="134"/>
      <c r="P113" s="139">
        <f>SUM($P$114:$P$129)</f>
        <v>0</v>
      </c>
      <c r="Q113" s="134"/>
      <c r="R113" s="139">
        <f>SUM($R$114:$R$129)</f>
        <v>0.6424259999999999</v>
      </c>
      <c r="S113" s="134"/>
      <c r="T113" s="140">
        <f>SUM($T$114:$T$129)</f>
        <v>0</v>
      </c>
      <c r="AR113" s="141" t="s">
        <v>21</v>
      </c>
      <c r="AT113" s="141" t="s">
        <v>70</v>
      </c>
      <c r="AU113" s="141" t="s">
        <v>21</v>
      </c>
      <c r="AY113" s="141" t="s">
        <v>122</v>
      </c>
      <c r="BK113" s="142">
        <f>SUM($BK$114:$BK$129)</f>
        <v>0</v>
      </c>
    </row>
    <row r="114" spans="2:65" s="6" customFormat="1" ht="15.75" customHeight="1">
      <c r="B114" s="23"/>
      <c r="C114" s="145" t="s">
        <v>187</v>
      </c>
      <c r="D114" s="145" t="s">
        <v>124</v>
      </c>
      <c r="E114" s="146" t="s">
        <v>188</v>
      </c>
      <c r="F114" s="147" t="s">
        <v>189</v>
      </c>
      <c r="G114" s="148" t="s">
        <v>190</v>
      </c>
      <c r="H114" s="149">
        <v>78</v>
      </c>
      <c r="I114" s="150"/>
      <c r="J114" s="151">
        <f>ROUND($I$114*$H$114,2)</f>
        <v>0</v>
      </c>
      <c r="K114" s="147"/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129</v>
      </c>
      <c r="AT114" s="89" t="s">
        <v>124</v>
      </c>
      <c r="AU114" s="89" t="s">
        <v>79</v>
      </c>
      <c r="AY114" s="6" t="s">
        <v>122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129</v>
      </c>
      <c r="BM114" s="89" t="s">
        <v>191</v>
      </c>
    </row>
    <row r="115" spans="2:47" s="6" customFormat="1" ht="16.5" customHeight="1">
      <c r="B115" s="23"/>
      <c r="C115" s="24"/>
      <c r="D115" s="157" t="s">
        <v>131</v>
      </c>
      <c r="E115" s="24"/>
      <c r="F115" s="158" t="s">
        <v>192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131</v>
      </c>
      <c r="AU115" s="6" t="s">
        <v>79</v>
      </c>
    </row>
    <row r="116" spans="2:65" s="6" customFormat="1" ht="15.75" customHeight="1">
      <c r="B116" s="23"/>
      <c r="C116" s="145" t="s">
        <v>193</v>
      </c>
      <c r="D116" s="145" t="s">
        <v>124</v>
      </c>
      <c r="E116" s="146" t="s">
        <v>194</v>
      </c>
      <c r="F116" s="147" t="s">
        <v>195</v>
      </c>
      <c r="G116" s="148" t="s">
        <v>196</v>
      </c>
      <c r="H116" s="149">
        <v>13</v>
      </c>
      <c r="I116" s="150"/>
      <c r="J116" s="151">
        <f>ROUND($I$116*$H$116,2)</f>
        <v>0</v>
      </c>
      <c r="K116" s="147"/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129</v>
      </c>
      <c r="AT116" s="89" t="s">
        <v>124</v>
      </c>
      <c r="AU116" s="89" t="s">
        <v>79</v>
      </c>
      <c r="AY116" s="6" t="s">
        <v>122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129</v>
      </c>
      <c r="BM116" s="89" t="s">
        <v>197</v>
      </c>
    </row>
    <row r="117" spans="2:47" s="6" customFormat="1" ht="16.5" customHeight="1">
      <c r="B117" s="23"/>
      <c r="C117" s="24"/>
      <c r="D117" s="157" t="s">
        <v>131</v>
      </c>
      <c r="E117" s="24"/>
      <c r="F117" s="158" t="s">
        <v>198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131</v>
      </c>
      <c r="AU117" s="6" t="s">
        <v>79</v>
      </c>
    </row>
    <row r="118" spans="2:65" s="6" customFormat="1" ht="15.75" customHeight="1">
      <c r="B118" s="23"/>
      <c r="C118" s="145" t="s">
        <v>199</v>
      </c>
      <c r="D118" s="145" t="s">
        <v>124</v>
      </c>
      <c r="E118" s="146" t="s">
        <v>200</v>
      </c>
      <c r="F118" s="147" t="s">
        <v>201</v>
      </c>
      <c r="G118" s="148" t="s">
        <v>190</v>
      </c>
      <c r="H118" s="149">
        <v>549</v>
      </c>
      <c r="I118" s="150"/>
      <c r="J118" s="151">
        <f>ROUND($I$118*$H$118,2)</f>
        <v>0</v>
      </c>
      <c r="K118" s="147" t="s">
        <v>128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129</v>
      </c>
      <c r="AT118" s="89" t="s">
        <v>124</v>
      </c>
      <c r="AU118" s="89" t="s">
        <v>79</v>
      </c>
      <c r="AY118" s="6" t="s">
        <v>122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129</v>
      </c>
      <c r="BM118" s="89" t="s">
        <v>202</v>
      </c>
    </row>
    <row r="119" spans="2:47" s="6" customFormat="1" ht="27" customHeight="1">
      <c r="B119" s="23"/>
      <c r="C119" s="24"/>
      <c r="D119" s="157" t="s">
        <v>131</v>
      </c>
      <c r="E119" s="24"/>
      <c r="F119" s="158" t="s">
        <v>203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131</v>
      </c>
      <c r="AU119" s="6" t="s">
        <v>79</v>
      </c>
    </row>
    <row r="120" spans="2:65" s="6" customFormat="1" ht="15.75" customHeight="1">
      <c r="B120" s="23"/>
      <c r="C120" s="159" t="s">
        <v>8</v>
      </c>
      <c r="D120" s="159" t="s">
        <v>168</v>
      </c>
      <c r="E120" s="160" t="s">
        <v>204</v>
      </c>
      <c r="F120" s="161" t="s">
        <v>205</v>
      </c>
      <c r="G120" s="162" t="s">
        <v>190</v>
      </c>
      <c r="H120" s="163">
        <v>549</v>
      </c>
      <c r="I120" s="164"/>
      <c r="J120" s="165">
        <f>ROUND($I$120*$H$120,2)</f>
        <v>0</v>
      </c>
      <c r="K120" s="161" t="s">
        <v>128</v>
      </c>
      <c r="L120" s="166"/>
      <c r="M120" s="167"/>
      <c r="N120" s="168" t="s">
        <v>42</v>
      </c>
      <c r="O120" s="24"/>
      <c r="P120" s="154">
        <f>$O$120*$H$120</f>
        <v>0</v>
      </c>
      <c r="Q120" s="154">
        <v>0.00106</v>
      </c>
      <c r="R120" s="154">
        <f>$Q$120*$H$120</f>
        <v>0.58194</v>
      </c>
      <c r="S120" s="154">
        <v>0</v>
      </c>
      <c r="T120" s="155">
        <f>$S$120*$H$120</f>
        <v>0</v>
      </c>
      <c r="AR120" s="89" t="s">
        <v>162</v>
      </c>
      <c r="AT120" s="89" t="s">
        <v>168</v>
      </c>
      <c r="AU120" s="89" t="s">
        <v>79</v>
      </c>
      <c r="AY120" s="6" t="s">
        <v>122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21</v>
      </c>
      <c r="BK120" s="156">
        <f>ROUND($I$120*$H$120,2)</f>
        <v>0</v>
      </c>
      <c r="BL120" s="89" t="s">
        <v>129</v>
      </c>
      <c r="BM120" s="89" t="s">
        <v>206</v>
      </c>
    </row>
    <row r="121" spans="2:47" s="6" customFormat="1" ht="16.5" customHeight="1">
      <c r="B121" s="23"/>
      <c r="C121" s="24"/>
      <c r="D121" s="157" t="s">
        <v>131</v>
      </c>
      <c r="E121" s="24"/>
      <c r="F121" s="158" t="s">
        <v>207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131</v>
      </c>
      <c r="AU121" s="6" t="s">
        <v>79</v>
      </c>
    </row>
    <row r="122" spans="2:65" s="6" customFormat="1" ht="15.75" customHeight="1">
      <c r="B122" s="23"/>
      <c r="C122" s="145" t="s">
        <v>208</v>
      </c>
      <c r="D122" s="145" t="s">
        <v>124</v>
      </c>
      <c r="E122" s="146" t="s">
        <v>209</v>
      </c>
      <c r="F122" s="147" t="s">
        <v>210</v>
      </c>
      <c r="G122" s="148" t="s">
        <v>211</v>
      </c>
      <c r="H122" s="149">
        <v>2</v>
      </c>
      <c r="I122" s="150"/>
      <c r="J122" s="151">
        <f>ROUND($I$122*$H$122,2)</f>
        <v>0</v>
      </c>
      <c r="K122" s="147" t="s">
        <v>128</v>
      </c>
      <c r="L122" s="43"/>
      <c r="M122" s="152"/>
      <c r="N122" s="153" t="s">
        <v>42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129</v>
      </c>
      <c r="AT122" s="89" t="s">
        <v>124</v>
      </c>
      <c r="AU122" s="89" t="s">
        <v>79</v>
      </c>
      <c r="AY122" s="6" t="s">
        <v>122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129</v>
      </c>
      <c r="BM122" s="89" t="s">
        <v>212</v>
      </c>
    </row>
    <row r="123" spans="2:47" s="6" customFormat="1" ht="27" customHeight="1">
      <c r="B123" s="23"/>
      <c r="C123" s="24"/>
      <c r="D123" s="157" t="s">
        <v>131</v>
      </c>
      <c r="E123" s="24"/>
      <c r="F123" s="158" t="s">
        <v>213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131</v>
      </c>
      <c r="AU123" s="6" t="s">
        <v>79</v>
      </c>
    </row>
    <row r="124" spans="2:65" s="6" customFormat="1" ht="15.75" customHeight="1">
      <c r="B124" s="23"/>
      <c r="C124" s="145" t="s">
        <v>214</v>
      </c>
      <c r="D124" s="145" t="s">
        <v>124</v>
      </c>
      <c r="E124" s="146" t="s">
        <v>215</v>
      </c>
      <c r="F124" s="147" t="s">
        <v>216</v>
      </c>
      <c r="G124" s="148" t="s">
        <v>211</v>
      </c>
      <c r="H124" s="149">
        <v>13</v>
      </c>
      <c r="I124" s="150"/>
      <c r="J124" s="151">
        <f>ROUND($I$124*$H$124,2)</f>
        <v>0</v>
      </c>
      <c r="K124" s="147"/>
      <c r="L124" s="43"/>
      <c r="M124" s="152"/>
      <c r="N124" s="153" t="s">
        <v>42</v>
      </c>
      <c r="O124" s="24"/>
      <c r="P124" s="154">
        <f>$O$124*$H$124</f>
        <v>0</v>
      </c>
      <c r="Q124" s="154">
        <v>0.0008</v>
      </c>
      <c r="R124" s="154">
        <f>$Q$124*$H$124</f>
        <v>0.010400000000000001</v>
      </c>
      <c r="S124" s="154">
        <v>0</v>
      </c>
      <c r="T124" s="155">
        <f>$S$124*$H$124</f>
        <v>0</v>
      </c>
      <c r="AR124" s="89" t="s">
        <v>129</v>
      </c>
      <c r="AT124" s="89" t="s">
        <v>124</v>
      </c>
      <c r="AU124" s="89" t="s">
        <v>79</v>
      </c>
      <c r="AY124" s="6" t="s">
        <v>122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129</v>
      </c>
      <c r="BM124" s="89" t="s">
        <v>217</v>
      </c>
    </row>
    <row r="125" spans="2:47" s="6" customFormat="1" ht="16.5" customHeight="1">
      <c r="B125" s="23"/>
      <c r="C125" s="24"/>
      <c r="D125" s="157" t="s">
        <v>131</v>
      </c>
      <c r="E125" s="24"/>
      <c r="F125" s="158" t="s">
        <v>218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131</v>
      </c>
      <c r="AU125" s="6" t="s">
        <v>79</v>
      </c>
    </row>
    <row r="126" spans="2:65" s="6" customFormat="1" ht="15.75" customHeight="1">
      <c r="B126" s="23"/>
      <c r="C126" s="145" t="s">
        <v>219</v>
      </c>
      <c r="D126" s="145" t="s">
        <v>124</v>
      </c>
      <c r="E126" s="146" t="s">
        <v>220</v>
      </c>
      <c r="F126" s="147" t="s">
        <v>221</v>
      </c>
      <c r="G126" s="148" t="s">
        <v>190</v>
      </c>
      <c r="H126" s="149">
        <v>549</v>
      </c>
      <c r="I126" s="150"/>
      <c r="J126" s="151">
        <f>ROUND($I$126*$H$126,2)</f>
        <v>0</v>
      </c>
      <c r="K126" s="147" t="s">
        <v>128</v>
      </c>
      <c r="L126" s="43"/>
      <c r="M126" s="152"/>
      <c r="N126" s="153" t="s">
        <v>42</v>
      </c>
      <c r="O126" s="24"/>
      <c r="P126" s="154">
        <f>$O$126*$H$126</f>
        <v>0</v>
      </c>
      <c r="Q126" s="154">
        <v>9E-05</v>
      </c>
      <c r="R126" s="154">
        <f>$Q$126*$H$126</f>
        <v>0.04941</v>
      </c>
      <c r="S126" s="154">
        <v>0</v>
      </c>
      <c r="T126" s="155">
        <f>$S$126*$H$126</f>
        <v>0</v>
      </c>
      <c r="AR126" s="89" t="s">
        <v>129</v>
      </c>
      <c r="AT126" s="89" t="s">
        <v>124</v>
      </c>
      <c r="AU126" s="89" t="s">
        <v>79</v>
      </c>
      <c r="AY126" s="6" t="s">
        <v>122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129</v>
      </c>
      <c r="BM126" s="89" t="s">
        <v>222</v>
      </c>
    </row>
    <row r="127" spans="2:47" s="6" customFormat="1" ht="16.5" customHeight="1">
      <c r="B127" s="23"/>
      <c r="C127" s="24"/>
      <c r="D127" s="157" t="s">
        <v>131</v>
      </c>
      <c r="E127" s="24"/>
      <c r="F127" s="158" t="s">
        <v>223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131</v>
      </c>
      <c r="AU127" s="6" t="s">
        <v>79</v>
      </c>
    </row>
    <row r="128" spans="2:65" s="6" customFormat="1" ht="15.75" customHeight="1">
      <c r="B128" s="23"/>
      <c r="C128" s="159" t="s">
        <v>224</v>
      </c>
      <c r="D128" s="159" t="s">
        <v>168</v>
      </c>
      <c r="E128" s="160" t="s">
        <v>225</v>
      </c>
      <c r="F128" s="161" t="s">
        <v>226</v>
      </c>
      <c r="G128" s="162" t="s">
        <v>211</v>
      </c>
      <c r="H128" s="163">
        <v>4</v>
      </c>
      <c r="I128" s="164"/>
      <c r="J128" s="165">
        <f>ROUND($I$128*$H$128,2)</f>
        <v>0</v>
      </c>
      <c r="K128" s="161" t="s">
        <v>128</v>
      </c>
      <c r="L128" s="166"/>
      <c r="M128" s="167"/>
      <c r="N128" s="168" t="s">
        <v>42</v>
      </c>
      <c r="O128" s="24"/>
      <c r="P128" s="154">
        <f>$O$128*$H$128</f>
        <v>0</v>
      </c>
      <c r="Q128" s="154">
        <v>0.000169</v>
      </c>
      <c r="R128" s="154">
        <f>$Q$128*$H$128</f>
        <v>0.000676</v>
      </c>
      <c r="S128" s="154">
        <v>0</v>
      </c>
      <c r="T128" s="155">
        <f>$S$128*$H$128</f>
        <v>0</v>
      </c>
      <c r="AR128" s="89" t="s">
        <v>162</v>
      </c>
      <c r="AT128" s="89" t="s">
        <v>168</v>
      </c>
      <c r="AU128" s="89" t="s">
        <v>79</v>
      </c>
      <c r="AY128" s="6" t="s">
        <v>122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21</v>
      </c>
      <c r="BK128" s="156">
        <f>ROUND($I$128*$H$128,2)</f>
        <v>0</v>
      </c>
      <c r="BL128" s="89" t="s">
        <v>129</v>
      </c>
      <c r="BM128" s="89" t="s">
        <v>227</v>
      </c>
    </row>
    <row r="129" spans="2:47" s="6" customFormat="1" ht="27" customHeight="1">
      <c r="B129" s="23"/>
      <c r="C129" s="24"/>
      <c r="D129" s="157" t="s">
        <v>131</v>
      </c>
      <c r="E129" s="24"/>
      <c r="F129" s="158" t="s">
        <v>228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131</v>
      </c>
      <c r="AU129" s="6" t="s">
        <v>79</v>
      </c>
    </row>
    <row r="130" spans="2:63" s="132" customFormat="1" ht="30.75" customHeight="1">
      <c r="B130" s="133"/>
      <c r="C130" s="134"/>
      <c r="D130" s="134" t="s">
        <v>70</v>
      </c>
      <c r="E130" s="143" t="s">
        <v>229</v>
      </c>
      <c r="F130" s="143" t="s">
        <v>230</v>
      </c>
      <c r="G130" s="134"/>
      <c r="H130" s="134"/>
      <c r="J130" s="144">
        <f>$BK$130</f>
        <v>0</v>
      </c>
      <c r="K130" s="134"/>
      <c r="L130" s="137"/>
      <c r="M130" s="138"/>
      <c r="N130" s="134"/>
      <c r="O130" s="134"/>
      <c r="P130" s="139">
        <f>SUM($P$131:$P$132)</f>
        <v>0</v>
      </c>
      <c r="Q130" s="134"/>
      <c r="R130" s="139">
        <f>SUM($R$131:$R$132)</f>
        <v>0</v>
      </c>
      <c r="S130" s="134"/>
      <c r="T130" s="140">
        <f>SUM($T$131:$T$132)</f>
        <v>0</v>
      </c>
      <c r="AR130" s="141" t="s">
        <v>21</v>
      </c>
      <c r="AT130" s="141" t="s">
        <v>70</v>
      </c>
      <c r="AU130" s="141" t="s">
        <v>21</v>
      </c>
      <c r="AY130" s="141" t="s">
        <v>122</v>
      </c>
      <c r="BK130" s="142">
        <f>SUM($BK$131:$BK$132)</f>
        <v>0</v>
      </c>
    </row>
    <row r="131" spans="2:65" s="6" customFormat="1" ht="15.75" customHeight="1">
      <c r="B131" s="23"/>
      <c r="C131" s="145" t="s">
        <v>231</v>
      </c>
      <c r="D131" s="145" t="s">
        <v>124</v>
      </c>
      <c r="E131" s="146" t="s">
        <v>232</v>
      </c>
      <c r="F131" s="147" t="s">
        <v>233</v>
      </c>
      <c r="G131" s="148" t="s">
        <v>171</v>
      </c>
      <c r="H131" s="149">
        <v>100.374</v>
      </c>
      <c r="I131" s="150"/>
      <c r="J131" s="151">
        <f>ROUND($I$131*$H$131,2)</f>
        <v>0</v>
      </c>
      <c r="K131" s="147" t="s">
        <v>128</v>
      </c>
      <c r="L131" s="43"/>
      <c r="M131" s="152"/>
      <c r="N131" s="153" t="s">
        <v>42</v>
      </c>
      <c r="O131" s="24"/>
      <c r="P131" s="154">
        <f>$O$131*$H$131</f>
        <v>0</v>
      </c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129</v>
      </c>
      <c r="AT131" s="89" t="s">
        <v>124</v>
      </c>
      <c r="AU131" s="89" t="s">
        <v>79</v>
      </c>
      <c r="AY131" s="6" t="s">
        <v>122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21</v>
      </c>
      <c r="BK131" s="156">
        <f>ROUND($I$131*$H$131,2)</f>
        <v>0</v>
      </c>
      <c r="BL131" s="89" t="s">
        <v>129</v>
      </c>
      <c r="BM131" s="89" t="s">
        <v>234</v>
      </c>
    </row>
    <row r="132" spans="2:47" s="6" customFormat="1" ht="27" customHeight="1">
      <c r="B132" s="23"/>
      <c r="C132" s="24"/>
      <c r="D132" s="157" t="s">
        <v>131</v>
      </c>
      <c r="E132" s="24"/>
      <c r="F132" s="158" t="s">
        <v>235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131</v>
      </c>
      <c r="AU132" s="6" t="s">
        <v>79</v>
      </c>
    </row>
    <row r="133" spans="2:63" s="132" customFormat="1" ht="37.5" customHeight="1">
      <c r="B133" s="133"/>
      <c r="C133" s="134"/>
      <c r="D133" s="134" t="s">
        <v>70</v>
      </c>
      <c r="E133" s="135" t="s">
        <v>168</v>
      </c>
      <c r="F133" s="135" t="s">
        <v>236</v>
      </c>
      <c r="G133" s="134"/>
      <c r="H133" s="134"/>
      <c r="J133" s="136">
        <f>$BK$133</f>
        <v>0</v>
      </c>
      <c r="K133" s="134"/>
      <c r="L133" s="137"/>
      <c r="M133" s="138"/>
      <c r="N133" s="134"/>
      <c r="O133" s="134"/>
      <c r="P133" s="139">
        <f>$P$134+$P$140+$P$143</f>
        <v>0</v>
      </c>
      <c r="Q133" s="134"/>
      <c r="R133" s="139">
        <f>$R$134+$R$140+$R$143</f>
        <v>0.016470000000000002</v>
      </c>
      <c r="S133" s="134"/>
      <c r="T133" s="140">
        <f>$T$134+$T$140+$T$143</f>
        <v>0</v>
      </c>
      <c r="AR133" s="141" t="s">
        <v>137</v>
      </c>
      <c r="AT133" s="141" t="s">
        <v>70</v>
      </c>
      <c r="AU133" s="141" t="s">
        <v>71</v>
      </c>
      <c r="AY133" s="141" t="s">
        <v>122</v>
      </c>
      <c r="BK133" s="142">
        <f>$BK$134+$BK$140+$BK$143</f>
        <v>0</v>
      </c>
    </row>
    <row r="134" spans="2:63" s="132" customFormat="1" ht="21" customHeight="1">
      <c r="B134" s="133"/>
      <c r="C134" s="134"/>
      <c r="D134" s="134" t="s">
        <v>70</v>
      </c>
      <c r="E134" s="143" t="s">
        <v>237</v>
      </c>
      <c r="F134" s="143" t="s">
        <v>238</v>
      </c>
      <c r="G134" s="134"/>
      <c r="H134" s="134"/>
      <c r="J134" s="144">
        <f>$BK$134</f>
        <v>0</v>
      </c>
      <c r="K134" s="134"/>
      <c r="L134" s="137"/>
      <c r="M134" s="138"/>
      <c r="N134" s="134"/>
      <c r="O134" s="134"/>
      <c r="P134" s="139">
        <f>SUM($P$135:$P$139)</f>
        <v>0</v>
      </c>
      <c r="Q134" s="134"/>
      <c r="R134" s="139">
        <f>SUM($R$135:$R$139)</f>
        <v>0.016470000000000002</v>
      </c>
      <c r="S134" s="134"/>
      <c r="T134" s="140">
        <f>SUM($T$135:$T$139)</f>
        <v>0</v>
      </c>
      <c r="AR134" s="141" t="s">
        <v>137</v>
      </c>
      <c r="AT134" s="141" t="s">
        <v>70</v>
      </c>
      <c r="AU134" s="141" t="s">
        <v>21</v>
      </c>
      <c r="AY134" s="141" t="s">
        <v>122</v>
      </c>
      <c r="BK134" s="142">
        <f>SUM($BK$135:$BK$139)</f>
        <v>0</v>
      </c>
    </row>
    <row r="135" spans="2:65" s="6" customFormat="1" ht="15.75" customHeight="1">
      <c r="B135" s="23"/>
      <c r="C135" s="145" t="s">
        <v>239</v>
      </c>
      <c r="D135" s="145" t="s">
        <v>124</v>
      </c>
      <c r="E135" s="146" t="s">
        <v>240</v>
      </c>
      <c r="F135" s="147" t="s">
        <v>241</v>
      </c>
      <c r="G135" s="148" t="s">
        <v>190</v>
      </c>
      <c r="H135" s="149">
        <v>549</v>
      </c>
      <c r="I135" s="150"/>
      <c r="J135" s="151">
        <f>ROUND($I$135*$H$135,2)</f>
        <v>0</v>
      </c>
      <c r="K135" s="147"/>
      <c r="L135" s="43"/>
      <c r="M135" s="152"/>
      <c r="N135" s="153" t="s">
        <v>42</v>
      </c>
      <c r="O135" s="24"/>
      <c r="P135" s="154">
        <f>$O$135*$H$135</f>
        <v>0</v>
      </c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242</v>
      </c>
      <c r="AT135" s="89" t="s">
        <v>124</v>
      </c>
      <c r="AU135" s="89" t="s">
        <v>79</v>
      </c>
      <c r="AY135" s="6" t="s">
        <v>122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21</v>
      </c>
      <c r="BK135" s="156">
        <f>ROUND($I$135*$H$135,2)</f>
        <v>0</v>
      </c>
      <c r="BL135" s="89" t="s">
        <v>242</v>
      </c>
      <c r="BM135" s="89" t="s">
        <v>243</v>
      </c>
    </row>
    <row r="136" spans="2:47" s="6" customFormat="1" ht="27" customHeight="1">
      <c r="B136" s="23"/>
      <c r="C136" s="24"/>
      <c r="D136" s="157" t="s">
        <v>131</v>
      </c>
      <c r="E136" s="24"/>
      <c r="F136" s="158" t="s">
        <v>244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131</v>
      </c>
      <c r="AU136" s="6" t="s">
        <v>79</v>
      </c>
    </row>
    <row r="137" spans="2:65" s="6" customFormat="1" ht="15.75" customHeight="1">
      <c r="B137" s="23"/>
      <c r="C137" s="159" t="s">
        <v>245</v>
      </c>
      <c r="D137" s="159" t="s">
        <v>168</v>
      </c>
      <c r="E137" s="160" t="s">
        <v>246</v>
      </c>
      <c r="F137" s="161" t="s">
        <v>247</v>
      </c>
      <c r="G137" s="162" t="s">
        <v>190</v>
      </c>
      <c r="H137" s="163">
        <v>549</v>
      </c>
      <c r="I137" s="164"/>
      <c r="J137" s="165">
        <f>ROUND($I$137*$H$137,2)</f>
        <v>0</v>
      </c>
      <c r="K137" s="161"/>
      <c r="L137" s="166"/>
      <c r="M137" s="167"/>
      <c r="N137" s="168" t="s">
        <v>42</v>
      </c>
      <c r="O137" s="24"/>
      <c r="P137" s="154">
        <f>$O$137*$H$137</f>
        <v>0</v>
      </c>
      <c r="Q137" s="154">
        <v>3E-05</v>
      </c>
      <c r="R137" s="154">
        <f>$Q$137*$H$137</f>
        <v>0.016470000000000002</v>
      </c>
      <c r="S137" s="154">
        <v>0</v>
      </c>
      <c r="T137" s="155">
        <f>$S$137*$H$137</f>
        <v>0</v>
      </c>
      <c r="AR137" s="89" t="s">
        <v>248</v>
      </c>
      <c r="AT137" s="89" t="s">
        <v>168</v>
      </c>
      <c r="AU137" s="89" t="s">
        <v>79</v>
      </c>
      <c r="AY137" s="6" t="s">
        <v>122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21</v>
      </c>
      <c r="BK137" s="156">
        <f>ROUND($I$137*$H$137,2)</f>
        <v>0</v>
      </c>
      <c r="BL137" s="89" t="s">
        <v>248</v>
      </c>
      <c r="BM137" s="89" t="s">
        <v>249</v>
      </c>
    </row>
    <row r="138" spans="2:47" s="6" customFormat="1" ht="16.5" customHeight="1">
      <c r="B138" s="23"/>
      <c r="C138" s="24"/>
      <c r="D138" s="157" t="s">
        <v>131</v>
      </c>
      <c r="E138" s="24"/>
      <c r="F138" s="158" t="s">
        <v>247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131</v>
      </c>
      <c r="AU138" s="6" t="s">
        <v>79</v>
      </c>
    </row>
    <row r="139" spans="2:47" s="6" customFormat="1" ht="30.75" customHeight="1">
      <c r="B139" s="23"/>
      <c r="C139" s="24"/>
      <c r="D139" s="171" t="s">
        <v>250</v>
      </c>
      <c r="E139" s="24"/>
      <c r="F139" s="178" t="s">
        <v>251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250</v>
      </c>
      <c r="AU139" s="6" t="s">
        <v>79</v>
      </c>
    </row>
    <row r="140" spans="2:63" s="132" customFormat="1" ht="30.75" customHeight="1">
      <c r="B140" s="133"/>
      <c r="C140" s="134"/>
      <c r="D140" s="134" t="s">
        <v>70</v>
      </c>
      <c r="E140" s="143" t="s">
        <v>252</v>
      </c>
      <c r="F140" s="143" t="s">
        <v>253</v>
      </c>
      <c r="G140" s="134"/>
      <c r="H140" s="134"/>
      <c r="J140" s="144">
        <f>$BK$140</f>
        <v>0</v>
      </c>
      <c r="K140" s="134"/>
      <c r="L140" s="137"/>
      <c r="M140" s="138"/>
      <c r="N140" s="134"/>
      <c r="O140" s="134"/>
      <c r="P140" s="139">
        <f>SUM($P$141:$P$142)</f>
        <v>0</v>
      </c>
      <c r="Q140" s="134"/>
      <c r="R140" s="139">
        <f>SUM($R$141:$R$142)</f>
        <v>0</v>
      </c>
      <c r="S140" s="134"/>
      <c r="T140" s="140">
        <f>SUM($T$141:$T$142)</f>
        <v>0</v>
      </c>
      <c r="AR140" s="141" t="s">
        <v>137</v>
      </c>
      <c r="AT140" s="141" t="s">
        <v>70</v>
      </c>
      <c r="AU140" s="141" t="s">
        <v>21</v>
      </c>
      <c r="AY140" s="141" t="s">
        <v>122</v>
      </c>
      <c r="BK140" s="142">
        <f>SUM($BK$141:$BK$142)</f>
        <v>0</v>
      </c>
    </row>
    <row r="141" spans="2:65" s="6" customFormat="1" ht="15.75" customHeight="1">
      <c r="B141" s="23"/>
      <c r="C141" s="145" t="s">
        <v>7</v>
      </c>
      <c r="D141" s="145" t="s">
        <v>124</v>
      </c>
      <c r="E141" s="146" t="s">
        <v>254</v>
      </c>
      <c r="F141" s="147" t="s">
        <v>255</v>
      </c>
      <c r="G141" s="148" t="s">
        <v>190</v>
      </c>
      <c r="H141" s="149">
        <v>549</v>
      </c>
      <c r="I141" s="150"/>
      <c r="J141" s="151">
        <f>ROUND($I$141*$H$141,2)</f>
        <v>0</v>
      </c>
      <c r="K141" s="147" t="s">
        <v>128</v>
      </c>
      <c r="L141" s="43"/>
      <c r="M141" s="152"/>
      <c r="N141" s="153" t="s">
        <v>42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242</v>
      </c>
      <c r="AT141" s="89" t="s">
        <v>124</v>
      </c>
      <c r="AU141" s="89" t="s">
        <v>79</v>
      </c>
      <c r="AY141" s="6" t="s">
        <v>122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21</v>
      </c>
      <c r="BK141" s="156">
        <f>ROUND($I$141*$H$141,2)</f>
        <v>0</v>
      </c>
      <c r="BL141" s="89" t="s">
        <v>242</v>
      </c>
      <c r="BM141" s="89" t="s">
        <v>256</v>
      </c>
    </row>
    <row r="142" spans="2:47" s="6" customFormat="1" ht="16.5" customHeight="1">
      <c r="B142" s="23"/>
      <c r="C142" s="24"/>
      <c r="D142" s="157" t="s">
        <v>131</v>
      </c>
      <c r="E142" s="24"/>
      <c r="F142" s="158" t="s">
        <v>257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131</v>
      </c>
      <c r="AU142" s="6" t="s">
        <v>79</v>
      </c>
    </row>
    <row r="143" spans="2:63" s="132" customFormat="1" ht="30.75" customHeight="1">
      <c r="B143" s="133"/>
      <c r="C143" s="134"/>
      <c r="D143" s="134" t="s">
        <v>70</v>
      </c>
      <c r="E143" s="143" t="s">
        <v>258</v>
      </c>
      <c r="F143" s="143" t="s">
        <v>259</v>
      </c>
      <c r="G143" s="134"/>
      <c r="H143" s="134"/>
      <c r="J143" s="144">
        <f>$BK$143</f>
        <v>0</v>
      </c>
      <c r="K143" s="134"/>
      <c r="L143" s="137"/>
      <c r="M143" s="138"/>
      <c r="N143" s="134"/>
      <c r="O143" s="134"/>
      <c r="P143" s="139">
        <f>SUM($P$144:$P$153)</f>
        <v>0</v>
      </c>
      <c r="Q143" s="134"/>
      <c r="R143" s="139">
        <f>SUM($R$144:$R$153)</f>
        <v>0</v>
      </c>
      <c r="S143" s="134"/>
      <c r="T143" s="140">
        <f>SUM($T$144:$T$153)</f>
        <v>0</v>
      </c>
      <c r="AR143" s="141" t="s">
        <v>137</v>
      </c>
      <c r="AT143" s="141" t="s">
        <v>70</v>
      </c>
      <c r="AU143" s="141" t="s">
        <v>21</v>
      </c>
      <c r="AY143" s="141" t="s">
        <v>122</v>
      </c>
      <c r="BK143" s="142">
        <f>SUM($BK$144:$BK$153)</f>
        <v>0</v>
      </c>
    </row>
    <row r="144" spans="2:65" s="6" customFormat="1" ht="15.75" customHeight="1">
      <c r="B144" s="23"/>
      <c r="C144" s="159" t="s">
        <v>260</v>
      </c>
      <c r="D144" s="159" t="s">
        <v>168</v>
      </c>
      <c r="E144" s="160" t="s">
        <v>261</v>
      </c>
      <c r="F144" s="161" t="s">
        <v>262</v>
      </c>
      <c r="G144" s="162" t="s">
        <v>211</v>
      </c>
      <c r="H144" s="163">
        <v>2</v>
      </c>
      <c r="I144" s="164"/>
      <c r="J144" s="165">
        <f>ROUND($I$144*$H$144,2)</f>
        <v>0</v>
      </c>
      <c r="K144" s="161"/>
      <c r="L144" s="166"/>
      <c r="M144" s="167"/>
      <c r="N144" s="168" t="s">
        <v>42</v>
      </c>
      <c r="O144" s="24"/>
      <c r="P144" s="154">
        <f>$O$144*$H$144</f>
        <v>0</v>
      </c>
      <c r="Q144" s="154">
        <v>0</v>
      </c>
      <c r="R144" s="154">
        <f>$Q$144*$H$144</f>
        <v>0</v>
      </c>
      <c r="S144" s="154">
        <v>0</v>
      </c>
      <c r="T144" s="155">
        <f>$S$144*$H$144</f>
        <v>0</v>
      </c>
      <c r="AR144" s="89" t="s">
        <v>263</v>
      </c>
      <c r="AT144" s="89" t="s">
        <v>168</v>
      </c>
      <c r="AU144" s="89" t="s">
        <v>79</v>
      </c>
      <c r="AY144" s="6" t="s">
        <v>122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21</v>
      </c>
      <c r="BK144" s="156">
        <f>ROUND($I$144*$H$144,2)</f>
        <v>0</v>
      </c>
      <c r="BL144" s="89" t="s">
        <v>242</v>
      </c>
      <c r="BM144" s="89" t="s">
        <v>264</v>
      </c>
    </row>
    <row r="145" spans="2:47" s="6" customFormat="1" ht="16.5" customHeight="1">
      <c r="B145" s="23"/>
      <c r="C145" s="24"/>
      <c r="D145" s="157" t="s">
        <v>131</v>
      </c>
      <c r="E145" s="24"/>
      <c r="F145" s="158" t="s">
        <v>262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131</v>
      </c>
      <c r="AU145" s="6" t="s">
        <v>79</v>
      </c>
    </row>
    <row r="146" spans="2:65" s="6" customFormat="1" ht="15.75" customHeight="1">
      <c r="B146" s="23"/>
      <c r="C146" s="159" t="s">
        <v>265</v>
      </c>
      <c r="D146" s="159" t="s">
        <v>168</v>
      </c>
      <c r="E146" s="160" t="s">
        <v>266</v>
      </c>
      <c r="F146" s="161" t="s">
        <v>267</v>
      </c>
      <c r="G146" s="162" t="s">
        <v>211</v>
      </c>
      <c r="H146" s="163">
        <v>1</v>
      </c>
      <c r="I146" s="164"/>
      <c r="J146" s="165">
        <f>ROUND($I$146*$H$146,2)</f>
        <v>0</v>
      </c>
      <c r="K146" s="161"/>
      <c r="L146" s="166"/>
      <c r="M146" s="167"/>
      <c r="N146" s="168" t="s">
        <v>42</v>
      </c>
      <c r="O146" s="24"/>
      <c r="P146" s="154">
        <f>$O$146*$H$146</f>
        <v>0</v>
      </c>
      <c r="Q146" s="154">
        <v>0</v>
      </c>
      <c r="R146" s="154">
        <f>$Q$146*$H$146</f>
        <v>0</v>
      </c>
      <c r="S146" s="154">
        <v>0</v>
      </c>
      <c r="T146" s="155">
        <f>$S$146*$H$146</f>
        <v>0</v>
      </c>
      <c r="AR146" s="89" t="s">
        <v>263</v>
      </c>
      <c r="AT146" s="89" t="s">
        <v>168</v>
      </c>
      <c r="AU146" s="89" t="s">
        <v>79</v>
      </c>
      <c r="AY146" s="6" t="s">
        <v>122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21</v>
      </c>
      <c r="BK146" s="156">
        <f>ROUND($I$146*$H$146,2)</f>
        <v>0</v>
      </c>
      <c r="BL146" s="89" t="s">
        <v>242</v>
      </c>
      <c r="BM146" s="89" t="s">
        <v>268</v>
      </c>
    </row>
    <row r="147" spans="2:47" s="6" customFormat="1" ht="16.5" customHeight="1">
      <c r="B147" s="23"/>
      <c r="C147" s="24"/>
      <c r="D147" s="157" t="s">
        <v>131</v>
      </c>
      <c r="E147" s="24"/>
      <c r="F147" s="158" t="s">
        <v>267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131</v>
      </c>
      <c r="AU147" s="6" t="s">
        <v>79</v>
      </c>
    </row>
    <row r="148" spans="2:65" s="6" customFormat="1" ht="15.75" customHeight="1">
      <c r="B148" s="23"/>
      <c r="C148" s="159" t="s">
        <v>269</v>
      </c>
      <c r="D148" s="159" t="s">
        <v>168</v>
      </c>
      <c r="E148" s="160" t="s">
        <v>270</v>
      </c>
      <c r="F148" s="161" t="s">
        <v>271</v>
      </c>
      <c r="G148" s="162" t="s">
        <v>211</v>
      </c>
      <c r="H148" s="163">
        <v>2</v>
      </c>
      <c r="I148" s="164"/>
      <c r="J148" s="165">
        <f>ROUND($I$148*$H$148,2)</f>
        <v>0</v>
      </c>
      <c r="K148" s="161"/>
      <c r="L148" s="166"/>
      <c r="M148" s="167"/>
      <c r="N148" s="168" t="s">
        <v>42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263</v>
      </c>
      <c r="AT148" s="89" t="s">
        <v>168</v>
      </c>
      <c r="AU148" s="89" t="s">
        <v>79</v>
      </c>
      <c r="AY148" s="6" t="s">
        <v>122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21</v>
      </c>
      <c r="BK148" s="156">
        <f>ROUND($I$148*$H$148,2)</f>
        <v>0</v>
      </c>
      <c r="BL148" s="89" t="s">
        <v>242</v>
      </c>
      <c r="BM148" s="89" t="s">
        <v>272</v>
      </c>
    </row>
    <row r="149" spans="2:47" s="6" customFormat="1" ht="16.5" customHeight="1">
      <c r="B149" s="23"/>
      <c r="C149" s="24"/>
      <c r="D149" s="157" t="s">
        <v>131</v>
      </c>
      <c r="E149" s="24"/>
      <c r="F149" s="158" t="s">
        <v>271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131</v>
      </c>
      <c r="AU149" s="6" t="s">
        <v>79</v>
      </c>
    </row>
    <row r="150" spans="2:65" s="6" customFormat="1" ht="15.75" customHeight="1">
      <c r="B150" s="23"/>
      <c r="C150" s="159" t="s">
        <v>273</v>
      </c>
      <c r="D150" s="159" t="s">
        <v>168</v>
      </c>
      <c r="E150" s="160" t="s">
        <v>274</v>
      </c>
      <c r="F150" s="161" t="s">
        <v>275</v>
      </c>
      <c r="G150" s="162" t="s">
        <v>211</v>
      </c>
      <c r="H150" s="163">
        <v>13</v>
      </c>
      <c r="I150" s="164"/>
      <c r="J150" s="165">
        <f>ROUND($I$150*$H$150,2)</f>
        <v>0</v>
      </c>
      <c r="K150" s="161"/>
      <c r="L150" s="166"/>
      <c r="M150" s="167"/>
      <c r="N150" s="168" t="s">
        <v>42</v>
      </c>
      <c r="O150" s="24"/>
      <c r="P150" s="154">
        <f>$O$150*$H$150</f>
        <v>0</v>
      </c>
      <c r="Q150" s="154">
        <v>0</v>
      </c>
      <c r="R150" s="154">
        <f>$Q$150*$H$150</f>
        <v>0</v>
      </c>
      <c r="S150" s="154">
        <v>0</v>
      </c>
      <c r="T150" s="155">
        <f>$S$150*$H$150</f>
        <v>0</v>
      </c>
      <c r="AR150" s="89" t="s">
        <v>162</v>
      </c>
      <c r="AT150" s="89" t="s">
        <v>168</v>
      </c>
      <c r="AU150" s="89" t="s">
        <v>79</v>
      </c>
      <c r="AY150" s="6" t="s">
        <v>122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21</v>
      </c>
      <c r="BK150" s="156">
        <f>ROUND($I$150*$H$150,2)</f>
        <v>0</v>
      </c>
      <c r="BL150" s="89" t="s">
        <v>129</v>
      </c>
      <c r="BM150" s="89" t="s">
        <v>276</v>
      </c>
    </row>
    <row r="151" spans="2:47" s="6" customFormat="1" ht="16.5" customHeight="1">
      <c r="B151" s="23"/>
      <c r="C151" s="24"/>
      <c r="D151" s="157" t="s">
        <v>131</v>
      </c>
      <c r="E151" s="24"/>
      <c r="F151" s="158" t="s">
        <v>275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131</v>
      </c>
      <c r="AU151" s="6" t="s">
        <v>79</v>
      </c>
    </row>
    <row r="152" spans="2:65" s="6" customFormat="1" ht="15.75" customHeight="1">
      <c r="B152" s="23"/>
      <c r="C152" s="159" t="s">
        <v>277</v>
      </c>
      <c r="D152" s="159" t="s">
        <v>168</v>
      </c>
      <c r="E152" s="160" t="s">
        <v>278</v>
      </c>
      <c r="F152" s="161" t="s">
        <v>279</v>
      </c>
      <c r="G152" s="162" t="s">
        <v>211</v>
      </c>
      <c r="H152" s="163">
        <v>13</v>
      </c>
      <c r="I152" s="164"/>
      <c r="J152" s="165">
        <f>ROUND($I$152*$H$152,2)</f>
        <v>0</v>
      </c>
      <c r="K152" s="161"/>
      <c r="L152" s="166"/>
      <c r="M152" s="167"/>
      <c r="N152" s="168" t="s">
        <v>42</v>
      </c>
      <c r="O152" s="24"/>
      <c r="P152" s="154">
        <f>$O$152*$H$152</f>
        <v>0</v>
      </c>
      <c r="Q152" s="154">
        <v>0</v>
      </c>
      <c r="R152" s="154">
        <f>$Q$152*$H$152</f>
        <v>0</v>
      </c>
      <c r="S152" s="154">
        <v>0</v>
      </c>
      <c r="T152" s="155">
        <f>$S$152*$H$152</f>
        <v>0</v>
      </c>
      <c r="AR152" s="89" t="s">
        <v>162</v>
      </c>
      <c r="AT152" s="89" t="s">
        <v>168</v>
      </c>
      <c r="AU152" s="89" t="s">
        <v>79</v>
      </c>
      <c r="AY152" s="6" t="s">
        <v>122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21</v>
      </c>
      <c r="BK152" s="156">
        <f>ROUND($I$152*$H$152,2)</f>
        <v>0</v>
      </c>
      <c r="BL152" s="89" t="s">
        <v>129</v>
      </c>
      <c r="BM152" s="89" t="s">
        <v>280</v>
      </c>
    </row>
    <row r="153" spans="2:47" s="6" customFormat="1" ht="16.5" customHeight="1">
      <c r="B153" s="23"/>
      <c r="C153" s="24"/>
      <c r="D153" s="157" t="s">
        <v>131</v>
      </c>
      <c r="E153" s="24"/>
      <c r="F153" s="158" t="s">
        <v>281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131</v>
      </c>
      <c r="AU153" s="6" t="s">
        <v>79</v>
      </c>
    </row>
    <row r="154" spans="2:63" s="132" customFormat="1" ht="37.5" customHeight="1">
      <c r="B154" s="133"/>
      <c r="C154" s="134"/>
      <c r="D154" s="134" t="s">
        <v>70</v>
      </c>
      <c r="E154" s="135" t="s">
        <v>282</v>
      </c>
      <c r="F154" s="135" t="s">
        <v>283</v>
      </c>
      <c r="G154" s="134"/>
      <c r="H154" s="134"/>
      <c r="J154" s="136">
        <f>$BK$154</f>
        <v>0</v>
      </c>
      <c r="K154" s="134"/>
      <c r="L154" s="137"/>
      <c r="M154" s="138"/>
      <c r="N154" s="134"/>
      <c r="O154" s="134"/>
      <c r="P154" s="139">
        <f>SUM($P$155:$P$158)</f>
        <v>0</v>
      </c>
      <c r="Q154" s="134"/>
      <c r="R154" s="139">
        <f>SUM($R$155:$R$158)</f>
        <v>0</v>
      </c>
      <c r="S154" s="134"/>
      <c r="T154" s="140">
        <f>SUM($T$155:$T$158)</f>
        <v>0</v>
      </c>
      <c r="AR154" s="141" t="s">
        <v>129</v>
      </c>
      <c r="AT154" s="141" t="s">
        <v>70</v>
      </c>
      <c r="AU154" s="141" t="s">
        <v>71</v>
      </c>
      <c r="AY154" s="141" t="s">
        <v>122</v>
      </c>
      <c r="BK154" s="142">
        <f>SUM($BK$155:$BK$158)</f>
        <v>0</v>
      </c>
    </row>
    <row r="155" spans="2:65" s="6" customFormat="1" ht="15.75" customHeight="1">
      <c r="B155" s="23"/>
      <c r="C155" s="145" t="s">
        <v>284</v>
      </c>
      <c r="D155" s="145" t="s">
        <v>124</v>
      </c>
      <c r="E155" s="146" t="s">
        <v>285</v>
      </c>
      <c r="F155" s="147" t="s">
        <v>286</v>
      </c>
      <c r="G155" s="148" t="s">
        <v>287</v>
      </c>
      <c r="H155" s="149">
        <v>12</v>
      </c>
      <c r="I155" s="150"/>
      <c r="J155" s="151">
        <f>ROUND($I$155*$H$155,2)</f>
        <v>0</v>
      </c>
      <c r="K155" s="147" t="s">
        <v>128</v>
      </c>
      <c r="L155" s="43"/>
      <c r="M155" s="152"/>
      <c r="N155" s="153" t="s">
        <v>42</v>
      </c>
      <c r="O155" s="24"/>
      <c r="P155" s="154">
        <f>$O$155*$H$155</f>
        <v>0</v>
      </c>
      <c r="Q155" s="154">
        <v>0</v>
      </c>
      <c r="R155" s="154">
        <f>$Q$155*$H$155</f>
        <v>0</v>
      </c>
      <c r="S155" s="154">
        <v>0</v>
      </c>
      <c r="T155" s="155">
        <f>$S$155*$H$155</f>
        <v>0</v>
      </c>
      <c r="AR155" s="89" t="s">
        <v>288</v>
      </c>
      <c r="AT155" s="89" t="s">
        <v>124</v>
      </c>
      <c r="AU155" s="89" t="s">
        <v>21</v>
      </c>
      <c r="AY155" s="6" t="s">
        <v>122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21</v>
      </c>
      <c r="BK155" s="156">
        <f>ROUND($I$155*$H$155,2)</f>
        <v>0</v>
      </c>
      <c r="BL155" s="89" t="s">
        <v>288</v>
      </c>
      <c r="BM155" s="89" t="s">
        <v>289</v>
      </c>
    </row>
    <row r="156" spans="2:47" s="6" customFormat="1" ht="16.5" customHeight="1">
      <c r="B156" s="23"/>
      <c r="C156" s="24"/>
      <c r="D156" s="157" t="s">
        <v>131</v>
      </c>
      <c r="E156" s="24"/>
      <c r="F156" s="158" t="s">
        <v>290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131</v>
      </c>
      <c r="AU156" s="6" t="s">
        <v>21</v>
      </c>
    </row>
    <row r="157" spans="2:65" s="6" customFormat="1" ht="15.75" customHeight="1">
      <c r="B157" s="23"/>
      <c r="C157" s="145" t="s">
        <v>291</v>
      </c>
      <c r="D157" s="145" t="s">
        <v>124</v>
      </c>
      <c r="E157" s="146" t="s">
        <v>292</v>
      </c>
      <c r="F157" s="147" t="s">
        <v>293</v>
      </c>
      <c r="G157" s="148" t="s">
        <v>287</v>
      </c>
      <c r="H157" s="149">
        <v>150</v>
      </c>
      <c r="I157" s="150"/>
      <c r="J157" s="151">
        <f>ROUND($I$157*$H$157,2)</f>
        <v>0</v>
      </c>
      <c r="K157" s="147" t="s">
        <v>128</v>
      </c>
      <c r="L157" s="43"/>
      <c r="M157" s="152"/>
      <c r="N157" s="153" t="s">
        <v>42</v>
      </c>
      <c r="O157" s="24"/>
      <c r="P157" s="154">
        <f>$O$157*$H$157</f>
        <v>0</v>
      </c>
      <c r="Q157" s="154">
        <v>0</v>
      </c>
      <c r="R157" s="154">
        <f>$Q$157*$H$157</f>
        <v>0</v>
      </c>
      <c r="S157" s="154">
        <v>0</v>
      </c>
      <c r="T157" s="155">
        <f>$S$157*$H$157</f>
        <v>0</v>
      </c>
      <c r="AR157" s="89" t="s">
        <v>288</v>
      </c>
      <c r="AT157" s="89" t="s">
        <v>124</v>
      </c>
      <c r="AU157" s="89" t="s">
        <v>21</v>
      </c>
      <c r="AY157" s="6" t="s">
        <v>122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21</v>
      </c>
      <c r="BK157" s="156">
        <f>ROUND($I$157*$H$157,2)</f>
        <v>0</v>
      </c>
      <c r="BL157" s="89" t="s">
        <v>288</v>
      </c>
      <c r="BM157" s="89" t="s">
        <v>294</v>
      </c>
    </row>
    <row r="158" spans="2:47" s="6" customFormat="1" ht="16.5" customHeight="1">
      <c r="B158" s="23"/>
      <c r="C158" s="24"/>
      <c r="D158" s="157" t="s">
        <v>131</v>
      </c>
      <c r="E158" s="24"/>
      <c r="F158" s="158" t="s">
        <v>295</v>
      </c>
      <c r="G158" s="24"/>
      <c r="H158" s="24"/>
      <c r="J158" s="24"/>
      <c r="K158" s="24"/>
      <c r="L158" s="43"/>
      <c r="M158" s="179"/>
      <c r="N158" s="180"/>
      <c r="O158" s="180"/>
      <c r="P158" s="180"/>
      <c r="Q158" s="180"/>
      <c r="R158" s="180"/>
      <c r="S158" s="180"/>
      <c r="T158" s="181"/>
      <c r="AT158" s="6" t="s">
        <v>131</v>
      </c>
      <c r="AU158" s="6" t="s">
        <v>21</v>
      </c>
    </row>
    <row r="159" spans="2:12" s="6" customFormat="1" ht="7.5" customHeight="1">
      <c r="B159" s="38"/>
      <c r="C159" s="39"/>
      <c r="D159" s="39"/>
      <c r="E159" s="39"/>
      <c r="F159" s="39"/>
      <c r="G159" s="39"/>
      <c r="H159" s="39"/>
      <c r="I159" s="101"/>
      <c r="J159" s="39"/>
      <c r="K159" s="39"/>
      <c r="L159" s="43"/>
    </row>
    <row r="160" s="2" customFormat="1" ht="14.25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5"/>
      <c r="C1" s="185"/>
      <c r="D1" s="184" t="s">
        <v>1</v>
      </c>
      <c r="E1" s="185"/>
      <c r="F1" s="186" t="s">
        <v>339</v>
      </c>
      <c r="G1" s="303" t="s">
        <v>340</v>
      </c>
      <c r="H1" s="303"/>
      <c r="I1" s="185"/>
      <c r="J1" s="186" t="s">
        <v>341</v>
      </c>
      <c r="K1" s="184" t="s">
        <v>86</v>
      </c>
      <c r="L1" s="186" t="s">
        <v>342</v>
      </c>
      <c r="M1" s="186"/>
      <c r="N1" s="186"/>
      <c r="O1" s="186"/>
      <c r="P1" s="186"/>
      <c r="Q1" s="186"/>
      <c r="R1" s="186"/>
      <c r="S1" s="186"/>
      <c r="T1" s="186"/>
      <c r="U1" s="182"/>
      <c r="V1" s="18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9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4" t="str">
        <f>'Rekapitulace stavby'!$K$6</f>
        <v>Revitalizace Louka zásobení plynem</v>
      </c>
      <c r="F7" s="218"/>
      <c r="G7" s="218"/>
      <c r="H7" s="218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4" t="s">
        <v>296</v>
      </c>
      <c r="F9" s="297"/>
      <c r="G9" s="297"/>
      <c r="H9" s="29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9"/>
      <c r="F24" s="305"/>
      <c r="G24" s="305"/>
      <c r="H24" s="305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ROUND(SUM($BE$86:$BE$156),2)</f>
        <v>0</v>
      </c>
      <c r="G30" s="24"/>
      <c r="H30" s="24"/>
      <c r="I30" s="97">
        <v>0.21</v>
      </c>
      <c r="J30" s="96">
        <f>ROUND(ROUND((SUM($BE$86:$BE$156)),2)*$I$30,2)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ROUND(SUM($BF$86:$BF$156),2)</f>
        <v>0</v>
      </c>
      <c r="G31" s="24"/>
      <c r="H31" s="24"/>
      <c r="I31" s="97">
        <v>0.15</v>
      </c>
      <c r="J31" s="96">
        <f>ROUND(ROUND((SUM($BF$86:$BF$156)),2)*$I$31,2)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ROUND(SUM($BG$86:$BG$156),2)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ROUND(SUM($BH$86:$BH$156),2)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ROUND(SUM($BI$86:$BI$156),2)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4" t="str">
        <f>$E$7</f>
        <v>Revitalizace Louka zásobení plynem</v>
      </c>
      <c r="F45" s="297"/>
      <c r="G45" s="297"/>
      <c r="H45" s="297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4" t="str">
        <f>$E$9</f>
        <v>SO 02 - zásobení plynem - území č. 2</v>
      </c>
      <c r="F47" s="297"/>
      <c r="G47" s="297"/>
      <c r="H47" s="29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$J$86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$J$87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$J$88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$J$110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$J$113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$J$130</f>
        <v>0</v>
      </c>
      <c r="K61" s="120"/>
    </row>
    <row r="62" spans="2:11" s="73" customFormat="1" ht="25.5" customHeight="1">
      <c r="B62" s="108"/>
      <c r="C62" s="109"/>
      <c r="D62" s="110" t="s">
        <v>100</v>
      </c>
      <c r="E62" s="110"/>
      <c r="F62" s="110"/>
      <c r="G62" s="110"/>
      <c r="H62" s="110"/>
      <c r="I62" s="111"/>
      <c r="J62" s="112">
        <f>$J$133</f>
        <v>0</v>
      </c>
      <c r="K62" s="113"/>
    </row>
    <row r="63" spans="2:11" s="114" customFormat="1" ht="21" customHeight="1">
      <c r="B63" s="115"/>
      <c r="C63" s="116"/>
      <c r="D63" s="117" t="s">
        <v>101</v>
      </c>
      <c r="E63" s="117"/>
      <c r="F63" s="117"/>
      <c r="G63" s="117"/>
      <c r="H63" s="117"/>
      <c r="I63" s="118"/>
      <c r="J63" s="119">
        <f>$J$134</f>
        <v>0</v>
      </c>
      <c r="K63" s="120"/>
    </row>
    <row r="64" spans="2:11" s="114" customFormat="1" ht="21" customHeight="1">
      <c r="B64" s="115"/>
      <c r="C64" s="116"/>
      <c r="D64" s="117" t="s">
        <v>102</v>
      </c>
      <c r="E64" s="117"/>
      <c r="F64" s="117"/>
      <c r="G64" s="117"/>
      <c r="H64" s="117"/>
      <c r="I64" s="118"/>
      <c r="J64" s="119">
        <f>$J$140</f>
        <v>0</v>
      </c>
      <c r="K64" s="120"/>
    </row>
    <row r="65" spans="2:11" s="114" customFormat="1" ht="21" customHeight="1">
      <c r="B65" s="115"/>
      <c r="C65" s="116"/>
      <c r="D65" s="117" t="s">
        <v>103</v>
      </c>
      <c r="E65" s="117"/>
      <c r="F65" s="117"/>
      <c r="G65" s="117"/>
      <c r="H65" s="117"/>
      <c r="I65" s="118"/>
      <c r="J65" s="119">
        <f>$J$143</f>
        <v>0</v>
      </c>
      <c r="K65" s="120"/>
    </row>
    <row r="66" spans="2:11" s="73" customFormat="1" ht="25.5" customHeight="1">
      <c r="B66" s="108"/>
      <c r="C66" s="109"/>
      <c r="D66" s="110" t="s">
        <v>104</v>
      </c>
      <c r="E66" s="110"/>
      <c r="F66" s="110"/>
      <c r="G66" s="110"/>
      <c r="H66" s="110"/>
      <c r="I66" s="111"/>
      <c r="J66" s="112">
        <f>$J$154</f>
        <v>0</v>
      </c>
      <c r="K66" s="113"/>
    </row>
    <row r="67" spans="2:11" s="6" customFormat="1" ht="22.5" customHeight="1">
      <c r="B67" s="23"/>
      <c r="C67" s="24"/>
      <c r="D67" s="24"/>
      <c r="E67" s="24"/>
      <c r="F67" s="24"/>
      <c r="G67" s="24"/>
      <c r="H67" s="24"/>
      <c r="J67" s="24"/>
      <c r="K67" s="27"/>
    </row>
    <row r="68" spans="2:11" s="6" customFormat="1" ht="7.5" customHeight="1">
      <c r="B68" s="38"/>
      <c r="C68" s="39"/>
      <c r="D68" s="39"/>
      <c r="E68" s="39"/>
      <c r="F68" s="39"/>
      <c r="G68" s="39"/>
      <c r="H68" s="39"/>
      <c r="I68" s="101"/>
      <c r="J68" s="39"/>
      <c r="K68" s="40"/>
    </row>
    <row r="72" spans="2:12" s="6" customFormat="1" ht="7.5" customHeight="1">
      <c r="B72" s="41"/>
      <c r="C72" s="42"/>
      <c r="D72" s="42"/>
      <c r="E72" s="42"/>
      <c r="F72" s="42"/>
      <c r="G72" s="42"/>
      <c r="H72" s="42"/>
      <c r="I72" s="103"/>
      <c r="J72" s="42"/>
      <c r="K72" s="42"/>
      <c r="L72" s="43"/>
    </row>
    <row r="73" spans="2:12" s="6" customFormat="1" ht="37.5" customHeight="1">
      <c r="B73" s="23"/>
      <c r="C73" s="12" t="s">
        <v>105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>
      <c r="B76" s="23"/>
      <c r="C76" s="24"/>
      <c r="D76" s="24"/>
      <c r="E76" s="304" t="str">
        <f>$E$7</f>
        <v>Revitalizace Louka zásobení plynem</v>
      </c>
      <c r="F76" s="297"/>
      <c r="G76" s="297"/>
      <c r="H76" s="297"/>
      <c r="J76" s="24"/>
      <c r="K76" s="24"/>
      <c r="L76" s="43"/>
    </row>
    <row r="77" spans="2:12" s="6" customFormat="1" ht="15" customHeight="1">
      <c r="B77" s="23"/>
      <c r="C77" s="19" t="s">
        <v>88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294" t="str">
        <f>$E$9</f>
        <v>SO 02 - zásobení plynem - území č. 2</v>
      </c>
      <c r="F78" s="297"/>
      <c r="G78" s="297"/>
      <c r="H78" s="297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22</v>
      </c>
      <c r="D80" s="24"/>
      <c r="E80" s="24"/>
      <c r="F80" s="17" t="str">
        <f>$F$12</f>
        <v>Louka u Litvínova</v>
      </c>
      <c r="G80" s="24"/>
      <c r="H80" s="24"/>
      <c r="I80" s="88" t="s">
        <v>24</v>
      </c>
      <c r="J80" s="52" t="str">
        <f>IF($J$12="","",$J$12)</f>
        <v>19.10.2015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28</v>
      </c>
      <c r="D82" s="24"/>
      <c r="E82" s="24"/>
      <c r="F82" s="17" t="str">
        <f>$E$15</f>
        <v>Louka u Litvínova</v>
      </c>
      <c r="G82" s="24"/>
      <c r="H82" s="24"/>
      <c r="I82" s="88" t="s">
        <v>33</v>
      </c>
      <c r="J82" s="17" t="str">
        <f>$E$21</f>
        <v>ARTECH spol. s.r.o.</v>
      </c>
      <c r="K82" s="24"/>
      <c r="L82" s="43"/>
    </row>
    <row r="83" spans="2:12" s="6" customFormat="1" ht="15" customHeight="1">
      <c r="B83" s="23"/>
      <c r="C83" s="19" t="s">
        <v>31</v>
      </c>
      <c r="D83" s="24"/>
      <c r="E83" s="24"/>
      <c r="F83" s="17">
        <f>IF($E$18="","",$E$18)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1" customFormat="1" ht="30" customHeight="1">
      <c r="B85" s="122"/>
      <c r="C85" s="123" t="s">
        <v>106</v>
      </c>
      <c r="D85" s="124" t="s">
        <v>56</v>
      </c>
      <c r="E85" s="124" t="s">
        <v>52</v>
      </c>
      <c r="F85" s="124" t="s">
        <v>107</v>
      </c>
      <c r="G85" s="124" t="s">
        <v>108</v>
      </c>
      <c r="H85" s="124" t="s">
        <v>109</v>
      </c>
      <c r="I85" s="125" t="s">
        <v>110</v>
      </c>
      <c r="J85" s="124" t="s">
        <v>111</v>
      </c>
      <c r="K85" s="126" t="s">
        <v>112</v>
      </c>
      <c r="L85" s="127"/>
      <c r="M85" s="59" t="s">
        <v>113</v>
      </c>
      <c r="N85" s="60" t="s">
        <v>41</v>
      </c>
      <c r="O85" s="60" t="s">
        <v>114</v>
      </c>
      <c r="P85" s="60" t="s">
        <v>115</v>
      </c>
      <c r="Q85" s="60" t="s">
        <v>116</v>
      </c>
      <c r="R85" s="60" t="s">
        <v>117</v>
      </c>
      <c r="S85" s="60" t="s">
        <v>118</v>
      </c>
      <c r="T85" s="61" t="s">
        <v>119</v>
      </c>
    </row>
    <row r="86" spans="2:63" s="6" customFormat="1" ht="30" customHeight="1">
      <c r="B86" s="23"/>
      <c r="C86" s="66" t="s">
        <v>93</v>
      </c>
      <c r="D86" s="24"/>
      <c r="E86" s="24"/>
      <c r="F86" s="24"/>
      <c r="G86" s="24"/>
      <c r="H86" s="24"/>
      <c r="J86" s="128">
        <f>$BK$86</f>
        <v>0</v>
      </c>
      <c r="K86" s="24"/>
      <c r="L86" s="43"/>
      <c r="M86" s="63"/>
      <c r="N86" s="64"/>
      <c r="O86" s="64"/>
      <c r="P86" s="129">
        <f>$P$87+$P$133+$P$154</f>
        <v>0</v>
      </c>
      <c r="Q86" s="64"/>
      <c r="R86" s="129">
        <f>$R$87+$R$133+$R$154</f>
        <v>54.16885</v>
      </c>
      <c r="S86" s="64"/>
      <c r="T86" s="130">
        <f>$T$87+$T$133+$T$154</f>
        <v>0</v>
      </c>
      <c r="AT86" s="6" t="s">
        <v>70</v>
      </c>
      <c r="AU86" s="6" t="s">
        <v>94</v>
      </c>
      <c r="BK86" s="131">
        <f>$BK$87+$BK$133+$BK$154</f>
        <v>0</v>
      </c>
    </row>
    <row r="87" spans="2:63" s="132" customFormat="1" ht="37.5" customHeight="1">
      <c r="B87" s="133"/>
      <c r="C87" s="134"/>
      <c r="D87" s="134" t="s">
        <v>70</v>
      </c>
      <c r="E87" s="135" t="s">
        <v>120</v>
      </c>
      <c r="F87" s="135" t="s">
        <v>121</v>
      </c>
      <c r="G87" s="134"/>
      <c r="H87" s="134"/>
      <c r="J87" s="136">
        <f>$BK$87</f>
        <v>0</v>
      </c>
      <c r="K87" s="134"/>
      <c r="L87" s="137"/>
      <c r="M87" s="138"/>
      <c r="N87" s="134"/>
      <c r="O87" s="134"/>
      <c r="P87" s="139">
        <f>$P$88+$P$110+$P$113+$P$130</f>
        <v>0</v>
      </c>
      <c r="Q87" s="134"/>
      <c r="R87" s="139">
        <f>$R$88+$R$110+$R$113+$R$130</f>
        <v>54.15997</v>
      </c>
      <c r="S87" s="134"/>
      <c r="T87" s="140">
        <f>$T$88+$T$110+$T$113+$T$130</f>
        <v>0</v>
      </c>
      <c r="AR87" s="141" t="s">
        <v>21</v>
      </c>
      <c r="AT87" s="141" t="s">
        <v>70</v>
      </c>
      <c r="AU87" s="141" t="s">
        <v>71</v>
      </c>
      <c r="AY87" s="141" t="s">
        <v>122</v>
      </c>
      <c r="BK87" s="142">
        <f>$BK$88+$BK$110+$BK$113+$BK$130</f>
        <v>0</v>
      </c>
    </row>
    <row r="88" spans="2:63" s="132" customFormat="1" ht="21" customHeight="1">
      <c r="B88" s="133"/>
      <c r="C88" s="134"/>
      <c r="D88" s="134" t="s">
        <v>70</v>
      </c>
      <c r="E88" s="143" t="s">
        <v>21</v>
      </c>
      <c r="F88" s="143" t="s">
        <v>123</v>
      </c>
      <c r="G88" s="134"/>
      <c r="H88" s="134"/>
      <c r="J88" s="144">
        <f>$BK$88</f>
        <v>0</v>
      </c>
      <c r="K88" s="134"/>
      <c r="L88" s="137"/>
      <c r="M88" s="138"/>
      <c r="N88" s="134"/>
      <c r="O88" s="134"/>
      <c r="P88" s="139">
        <f>SUM($P$89:$P$109)</f>
        <v>0</v>
      </c>
      <c r="Q88" s="134"/>
      <c r="R88" s="139">
        <f>SUM($R$89:$R$109)</f>
        <v>53.8106</v>
      </c>
      <c r="S88" s="134"/>
      <c r="T88" s="140">
        <f>SUM($T$89:$T$109)</f>
        <v>0</v>
      </c>
      <c r="AR88" s="141" t="s">
        <v>21</v>
      </c>
      <c r="AT88" s="141" t="s">
        <v>70</v>
      </c>
      <c r="AU88" s="141" t="s">
        <v>21</v>
      </c>
      <c r="AY88" s="141" t="s">
        <v>122</v>
      </c>
      <c r="BK88" s="142">
        <f>SUM($BK$89:$BK$109)</f>
        <v>0</v>
      </c>
    </row>
    <row r="89" spans="2:65" s="6" customFormat="1" ht="15.75" customHeight="1">
      <c r="B89" s="23"/>
      <c r="C89" s="145" t="s">
        <v>79</v>
      </c>
      <c r="D89" s="145" t="s">
        <v>124</v>
      </c>
      <c r="E89" s="146" t="s">
        <v>125</v>
      </c>
      <c r="F89" s="147" t="s">
        <v>126</v>
      </c>
      <c r="G89" s="148" t="s">
        <v>127</v>
      </c>
      <c r="H89" s="149">
        <v>113.7</v>
      </c>
      <c r="I89" s="150"/>
      <c r="J89" s="151">
        <f>ROUND($I$89*$H$89,2)</f>
        <v>0</v>
      </c>
      <c r="K89" s="147" t="s">
        <v>128</v>
      </c>
      <c r="L89" s="43"/>
      <c r="M89" s="152"/>
      <c r="N89" s="153" t="s">
        <v>42</v>
      </c>
      <c r="O89" s="24"/>
      <c r="P89" s="154">
        <f>$O$89*$H$89</f>
        <v>0</v>
      </c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129</v>
      </c>
      <c r="AT89" s="89" t="s">
        <v>124</v>
      </c>
      <c r="AU89" s="89" t="s">
        <v>79</v>
      </c>
      <c r="AY89" s="6" t="s">
        <v>122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129</v>
      </c>
      <c r="BM89" s="89" t="s">
        <v>297</v>
      </c>
    </row>
    <row r="90" spans="2:47" s="6" customFormat="1" ht="27" customHeight="1">
      <c r="B90" s="23"/>
      <c r="C90" s="24"/>
      <c r="D90" s="157" t="s">
        <v>131</v>
      </c>
      <c r="E90" s="24"/>
      <c r="F90" s="158" t="s">
        <v>132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131</v>
      </c>
      <c r="AU90" s="6" t="s">
        <v>79</v>
      </c>
    </row>
    <row r="91" spans="2:65" s="6" customFormat="1" ht="15.75" customHeight="1">
      <c r="B91" s="23"/>
      <c r="C91" s="145" t="s">
        <v>137</v>
      </c>
      <c r="D91" s="145" t="s">
        <v>124</v>
      </c>
      <c r="E91" s="146" t="s">
        <v>133</v>
      </c>
      <c r="F91" s="147" t="s">
        <v>134</v>
      </c>
      <c r="G91" s="148" t="s">
        <v>127</v>
      </c>
      <c r="H91" s="149">
        <v>34.11</v>
      </c>
      <c r="I91" s="150"/>
      <c r="J91" s="151">
        <f>ROUND($I$91*$H$91,2)</f>
        <v>0</v>
      </c>
      <c r="K91" s="147" t="s">
        <v>128</v>
      </c>
      <c r="L91" s="43"/>
      <c r="M91" s="152"/>
      <c r="N91" s="153" t="s">
        <v>42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129</v>
      </c>
      <c r="AT91" s="89" t="s">
        <v>124</v>
      </c>
      <c r="AU91" s="89" t="s">
        <v>79</v>
      </c>
      <c r="AY91" s="6" t="s">
        <v>122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129</v>
      </c>
      <c r="BM91" s="89" t="s">
        <v>298</v>
      </c>
    </row>
    <row r="92" spans="2:47" s="6" customFormat="1" ht="27" customHeight="1">
      <c r="B92" s="23"/>
      <c r="C92" s="24"/>
      <c r="D92" s="157" t="s">
        <v>131</v>
      </c>
      <c r="E92" s="24"/>
      <c r="F92" s="158" t="s">
        <v>136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131</v>
      </c>
      <c r="AU92" s="6" t="s">
        <v>79</v>
      </c>
    </row>
    <row r="93" spans="2:65" s="6" customFormat="1" ht="15.75" customHeight="1">
      <c r="B93" s="23"/>
      <c r="C93" s="145" t="s">
        <v>129</v>
      </c>
      <c r="D93" s="145" t="s">
        <v>124</v>
      </c>
      <c r="E93" s="146" t="s">
        <v>138</v>
      </c>
      <c r="F93" s="147" t="s">
        <v>139</v>
      </c>
      <c r="G93" s="148" t="s">
        <v>140</v>
      </c>
      <c r="H93" s="149">
        <v>758</v>
      </c>
      <c r="I93" s="150"/>
      <c r="J93" s="151">
        <f>ROUND($I$93*$H$93,2)</f>
        <v>0</v>
      </c>
      <c r="K93" s="147" t="s">
        <v>128</v>
      </c>
      <c r="L93" s="43"/>
      <c r="M93" s="152"/>
      <c r="N93" s="153" t="s">
        <v>42</v>
      </c>
      <c r="O93" s="24"/>
      <c r="P93" s="154">
        <f>$O$93*$H$93</f>
        <v>0</v>
      </c>
      <c r="Q93" s="154">
        <v>0.0007</v>
      </c>
      <c r="R93" s="154">
        <f>$Q$93*$H$93</f>
        <v>0.5306</v>
      </c>
      <c r="S93" s="154">
        <v>0</v>
      </c>
      <c r="T93" s="155">
        <f>$S$93*$H$93</f>
        <v>0</v>
      </c>
      <c r="AR93" s="89" t="s">
        <v>129</v>
      </c>
      <c r="AT93" s="89" t="s">
        <v>124</v>
      </c>
      <c r="AU93" s="89" t="s">
        <v>79</v>
      </c>
      <c r="AY93" s="6" t="s">
        <v>122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129</v>
      </c>
      <c r="BM93" s="89" t="s">
        <v>299</v>
      </c>
    </row>
    <row r="94" spans="2:47" s="6" customFormat="1" ht="16.5" customHeight="1">
      <c r="B94" s="23"/>
      <c r="C94" s="24"/>
      <c r="D94" s="157" t="s">
        <v>131</v>
      </c>
      <c r="E94" s="24"/>
      <c r="F94" s="158" t="s">
        <v>142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131</v>
      </c>
      <c r="AU94" s="6" t="s">
        <v>79</v>
      </c>
    </row>
    <row r="95" spans="2:65" s="6" customFormat="1" ht="15.75" customHeight="1">
      <c r="B95" s="23"/>
      <c r="C95" s="145" t="s">
        <v>147</v>
      </c>
      <c r="D95" s="145" t="s">
        <v>124</v>
      </c>
      <c r="E95" s="146" t="s">
        <v>143</v>
      </c>
      <c r="F95" s="147" t="s">
        <v>144</v>
      </c>
      <c r="G95" s="148" t="s">
        <v>140</v>
      </c>
      <c r="H95" s="149">
        <v>758</v>
      </c>
      <c r="I95" s="150"/>
      <c r="J95" s="151">
        <f>ROUND($I$95*$H$95,2)</f>
        <v>0</v>
      </c>
      <c r="K95" s="147" t="s">
        <v>128</v>
      </c>
      <c r="L95" s="43"/>
      <c r="M95" s="152"/>
      <c r="N95" s="153" t="s">
        <v>42</v>
      </c>
      <c r="O95" s="24"/>
      <c r="P95" s="154">
        <f>$O$95*$H$95</f>
        <v>0</v>
      </c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129</v>
      </c>
      <c r="AT95" s="89" t="s">
        <v>124</v>
      </c>
      <c r="AU95" s="89" t="s">
        <v>79</v>
      </c>
      <c r="AY95" s="6" t="s">
        <v>122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21</v>
      </c>
      <c r="BK95" s="156">
        <f>ROUND($I$95*$H$95,2)</f>
        <v>0</v>
      </c>
      <c r="BL95" s="89" t="s">
        <v>129</v>
      </c>
      <c r="BM95" s="89" t="s">
        <v>300</v>
      </c>
    </row>
    <row r="96" spans="2:47" s="6" customFormat="1" ht="16.5" customHeight="1">
      <c r="B96" s="23"/>
      <c r="C96" s="24"/>
      <c r="D96" s="157" t="s">
        <v>131</v>
      </c>
      <c r="E96" s="24"/>
      <c r="F96" s="158" t="s">
        <v>146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131</v>
      </c>
      <c r="AU96" s="6" t="s">
        <v>79</v>
      </c>
    </row>
    <row r="97" spans="2:65" s="6" customFormat="1" ht="15.75" customHeight="1">
      <c r="B97" s="23"/>
      <c r="C97" s="145" t="s">
        <v>152</v>
      </c>
      <c r="D97" s="145" t="s">
        <v>124</v>
      </c>
      <c r="E97" s="146" t="s">
        <v>148</v>
      </c>
      <c r="F97" s="147" t="s">
        <v>149</v>
      </c>
      <c r="G97" s="148" t="s">
        <v>127</v>
      </c>
      <c r="H97" s="149">
        <v>113.7</v>
      </c>
      <c r="I97" s="150"/>
      <c r="J97" s="151">
        <f>ROUND($I$97*$H$97,2)</f>
        <v>0</v>
      </c>
      <c r="K97" s="147" t="s">
        <v>128</v>
      </c>
      <c r="L97" s="43"/>
      <c r="M97" s="152"/>
      <c r="N97" s="153" t="s">
        <v>42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129</v>
      </c>
      <c r="AT97" s="89" t="s">
        <v>124</v>
      </c>
      <c r="AU97" s="89" t="s">
        <v>79</v>
      </c>
      <c r="AY97" s="6" t="s">
        <v>122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21</v>
      </c>
      <c r="BK97" s="156">
        <f>ROUND($I$97*$H$97,2)</f>
        <v>0</v>
      </c>
      <c r="BL97" s="89" t="s">
        <v>129</v>
      </c>
      <c r="BM97" s="89" t="s">
        <v>301</v>
      </c>
    </row>
    <row r="98" spans="2:47" s="6" customFormat="1" ht="27" customHeight="1">
      <c r="B98" s="23"/>
      <c r="C98" s="24"/>
      <c r="D98" s="157" t="s">
        <v>131</v>
      </c>
      <c r="E98" s="24"/>
      <c r="F98" s="158" t="s">
        <v>151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131</v>
      </c>
      <c r="AU98" s="6" t="s">
        <v>79</v>
      </c>
    </row>
    <row r="99" spans="2:65" s="6" customFormat="1" ht="15.75" customHeight="1">
      <c r="B99" s="23"/>
      <c r="C99" s="145" t="s">
        <v>157</v>
      </c>
      <c r="D99" s="145" t="s">
        <v>124</v>
      </c>
      <c r="E99" s="146" t="s">
        <v>153</v>
      </c>
      <c r="F99" s="147" t="s">
        <v>154</v>
      </c>
      <c r="G99" s="148" t="s">
        <v>127</v>
      </c>
      <c r="H99" s="149">
        <v>113.7</v>
      </c>
      <c r="I99" s="150"/>
      <c r="J99" s="151">
        <f>ROUND($I$99*$H$99,2)</f>
        <v>0</v>
      </c>
      <c r="K99" s="147" t="s">
        <v>128</v>
      </c>
      <c r="L99" s="43"/>
      <c r="M99" s="152"/>
      <c r="N99" s="153" t="s">
        <v>42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129</v>
      </c>
      <c r="AT99" s="89" t="s">
        <v>124</v>
      </c>
      <c r="AU99" s="89" t="s">
        <v>79</v>
      </c>
      <c r="AY99" s="6" t="s">
        <v>122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21</v>
      </c>
      <c r="BK99" s="156">
        <f>ROUND($I$99*$H$99,2)</f>
        <v>0</v>
      </c>
      <c r="BL99" s="89" t="s">
        <v>129</v>
      </c>
      <c r="BM99" s="89" t="s">
        <v>302</v>
      </c>
    </row>
    <row r="100" spans="2:47" s="6" customFormat="1" ht="27" customHeight="1">
      <c r="B100" s="23"/>
      <c r="C100" s="24"/>
      <c r="D100" s="157" t="s">
        <v>131</v>
      </c>
      <c r="E100" s="24"/>
      <c r="F100" s="158" t="s">
        <v>156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131</v>
      </c>
      <c r="AU100" s="6" t="s">
        <v>79</v>
      </c>
    </row>
    <row r="101" spans="2:65" s="6" customFormat="1" ht="15.75" customHeight="1">
      <c r="B101" s="23"/>
      <c r="C101" s="145" t="s">
        <v>162</v>
      </c>
      <c r="D101" s="145" t="s">
        <v>124</v>
      </c>
      <c r="E101" s="146" t="s">
        <v>158</v>
      </c>
      <c r="F101" s="147" t="s">
        <v>159</v>
      </c>
      <c r="G101" s="148" t="s">
        <v>127</v>
      </c>
      <c r="H101" s="149">
        <v>69.3</v>
      </c>
      <c r="I101" s="150"/>
      <c r="J101" s="151">
        <f>ROUND($I$101*$H$101,2)</f>
        <v>0</v>
      </c>
      <c r="K101" s="147" t="s">
        <v>128</v>
      </c>
      <c r="L101" s="43"/>
      <c r="M101" s="152"/>
      <c r="N101" s="153" t="s">
        <v>42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129</v>
      </c>
      <c r="AT101" s="89" t="s">
        <v>124</v>
      </c>
      <c r="AU101" s="89" t="s">
        <v>79</v>
      </c>
      <c r="AY101" s="6" t="s">
        <v>122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129</v>
      </c>
      <c r="BM101" s="89" t="s">
        <v>303</v>
      </c>
    </row>
    <row r="102" spans="2:47" s="6" customFormat="1" ht="27" customHeight="1">
      <c r="B102" s="23"/>
      <c r="C102" s="24"/>
      <c r="D102" s="157" t="s">
        <v>131</v>
      </c>
      <c r="E102" s="24"/>
      <c r="F102" s="158" t="s">
        <v>161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131</v>
      </c>
      <c r="AU102" s="6" t="s">
        <v>79</v>
      </c>
    </row>
    <row r="103" spans="2:65" s="6" customFormat="1" ht="15.75" customHeight="1">
      <c r="B103" s="23"/>
      <c r="C103" s="145" t="s">
        <v>167</v>
      </c>
      <c r="D103" s="145" t="s">
        <v>124</v>
      </c>
      <c r="E103" s="146" t="s">
        <v>163</v>
      </c>
      <c r="F103" s="147" t="s">
        <v>164</v>
      </c>
      <c r="G103" s="148" t="s">
        <v>127</v>
      </c>
      <c r="H103" s="149">
        <v>26.64</v>
      </c>
      <c r="I103" s="150"/>
      <c r="J103" s="151">
        <f>ROUND($I$103*$H$103,2)</f>
        <v>0</v>
      </c>
      <c r="K103" s="147" t="s">
        <v>128</v>
      </c>
      <c r="L103" s="43"/>
      <c r="M103" s="152"/>
      <c r="N103" s="153" t="s">
        <v>42</v>
      </c>
      <c r="O103" s="24"/>
      <c r="P103" s="154">
        <f>$O$103*$H$103</f>
        <v>0</v>
      </c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129</v>
      </c>
      <c r="AT103" s="89" t="s">
        <v>124</v>
      </c>
      <c r="AU103" s="89" t="s">
        <v>79</v>
      </c>
      <c r="AY103" s="6" t="s">
        <v>122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21</v>
      </c>
      <c r="BK103" s="156">
        <f>ROUND($I$103*$H$103,2)</f>
        <v>0</v>
      </c>
      <c r="BL103" s="89" t="s">
        <v>129</v>
      </c>
      <c r="BM103" s="89" t="s">
        <v>304</v>
      </c>
    </row>
    <row r="104" spans="2:47" s="6" customFormat="1" ht="27" customHeight="1">
      <c r="B104" s="23"/>
      <c r="C104" s="24"/>
      <c r="D104" s="157" t="s">
        <v>131</v>
      </c>
      <c r="E104" s="24"/>
      <c r="F104" s="158" t="s">
        <v>166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131</v>
      </c>
      <c r="AU104" s="6" t="s">
        <v>79</v>
      </c>
    </row>
    <row r="105" spans="2:65" s="6" customFormat="1" ht="15.75" customHeight="1">
      <c r="B105" s="23"/>
      <c r="C105" s="159" t="s">
        <v>26</v>
      </c>
      <c r="D105" s="159" t="s">
        <v>168</v>
      </c>
      <c r="E105" s="160" t="s">
        <v>169</v>
      </c>
      <c r="F105" s="161" t="s">
        <v>305</v>
      </c>
      <c r="G105" s="162" t="s">
        <v>171</v>
      </c>
      <c r="H105" s="163">
        <v>53.28</v>
      </c>
      <c r="I105" s="164"/>
      <c r="J105" s="165">
        <f>ROUND($I$105*$H$105,2)</f>
        <v>0</v>
      </c>
      <c r="K105" s="161" t="s">
        <v>128</v>
      </c>
      <c r="L105" s="166"/>
      <c r="M105" s="167"/>
      <c r="N105" s="168" t="s">
        <v>42</v>
      </c>
      <c r="O105" s="24"/>
      <c r="P105" s="154">
        <f>$O$105*$H$105</f>
        <v>0</v>
      </c>
      <c r="Q105" s="154">
        <v>1</v>
      </c>
      <c r="R105" s="154">
        <f>$Q$105*$H$105</f>
        <v>53.28</v>
      </c>
      <c r="S105" s="154">
        <v>0</v>
      </c>
      <c r="T105" s="155">
        <f>$S$105*$H$105</f>
        <v>0</v>
      </c>
      <c r="AR105" s="89" t="s">
        <v>162</v>
      </c>
      <c r="AT105" s="89" t="s">
        <v>168</v>
      </c>
      <c r="AU105" s="89" t="s">
        <v>79</v>
      </c>
      <c r="AY105" s="6" t="s">
        <v>122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21</v>
      </c>
      <c r="BK105" s="156">
        <f>ROUND($I$105*$H$105,2)</f>
        <v>0</v>
      </c>
      <c r="BL105" s="89" t="s">
        <v>129</v>
      </c>
      <c r="BM105" s="89" t="s">
        <v>306</v>
      </c>
    </row>
    <row r="106" spans="2:47" s="6" customFormat="1" ht="27" customHeight="1">
      <c r="B106" s="23"/>
      <c r="C106" s="24"/>
      <c r="D106" s="157" t="s">
        <v>131</v>
      </c>
      <c r="E106" s="24"/>
      <c r="F106" s="158" t="s">
        <v>307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131</v>
      </c>
      <c r="AU106" s="6" t="s">
        <v>79</v>
      </c>
    </row>
    <row r="107" spans="2:51" s="6" customFormat="1" ht="15.75" customHeight="1">
      <c r="B107" s="169"/>
      <c r="C107" s="170"/>
      <c r="D107" s="171" t="s">
        <v>174</v>
      </c>
      <c r="E107" s="170"/>
      <c r="F107" s="172" t="s">
        <v>308</v>
      </c>
      <c r="G107" s="170"/>
      <c r="H107" s="173">
        <v>53.28</v>
      </c>
      <c r="J107" s="170"/>
      <c r="K107" s="170"/>
      <c r="L107" s="174"/>
      <c r="M107" s="175"/>
      <c r="N107" s="170"/>
      <c r="O107" s="170"/>
      <c r="P107" s="170"/>
      <c r="Q107" s="170"/>
      <c r="R107" s="170"/>
      <c r="S107" s="170"/>
      <c r="T107" s="176"/>
      <c r="AT107" s="177" t="s">
        <v>174</v>
      </c>
      <c r="AU107" s="177" t="s">
        <v>79</v>
      </c>
      <c r="AV107" s="177" t="s">
        <v>79</v>
      </c>
      <c r="AW107" s="177" t="s">
        <v>94</v>
      </c>
      <c r="AX107" s="177" t="s">
        <v>21</v>
      </c>
      <c r="AY107" s="177" t="s">
        <v>122</v>
      </c>
    </row>
    <row r="108" spans="2:65" s="6" customFormat="1" ht="15.75" customHeight="1">
      <c r="B108" s="23"/>
      <c r="C108" s="145" t="s">
        <v>181</v>
      </c>
      <c r="D108" s="145" t="s">
        <v>124</v>
      </c>
      <c r="E108" s="146" t="s">
        <v>176</v>
      </c>
      <c r="F108" s="147" t="s">
        <v>177</v>
      </c>
      <c r="G108" s="148" t="s">
        <v>140</v>
      </c>
      <c r="H108" s="149">
        <v>88.8</v>
      </c>
      <c r="I108" s="150"/>
      <c r="J108" s="151">
        <f>ROUND($I$108*$H$108,2)</f>
        <v>0</v>
      </c>
      <c r="K108" s="147" t="s">
        <v>128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129</v>
      </c>
      <c r="AT108" s="89" t="s">
        <v>124</v>
      </c>
      <c r="AU108" s="89" t="s">
        <v>79</v>
      </c>
      <c r="AY108" s="6" t="s">
        <v>122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129</v>
      </c>
      <c r="BM108" s="89" t="s">
        <v>309</v>
      </c>
    </row>
    <row r="109" spans="2:47" s="6" customFormat="1" ht="16.5" customHeight="1">
      <c r="B109" s="23"/>
      <c r="C109" s="24"/>
      <c r="D109" s="157" t="s">
        <v>131</v>
      </c>
      <c r="E109" s="24"/>
      <c r="F109" s="158" t="s">
        <v>179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131</v>
      </c>
      <c r="AU109" s="6" t="s">
        <v>79</v>
      </c>
    </row>
    <row r="110" spans="2:63" s="132" customFormat="1" ht="30.75" customHeight="1">
      <c r="B110" s="133"/>
      <c r="C110" s="134"/>
      <c r="D110" s="134" t="s">
        <v>70</v>
      </c>
      <c r="E110" s="143" t="s">
        <v>129</v>
      </c>
      <c r="F110" s="143" t="s">
        <v>180</v>
      </c>
      <c r="G110" s="134"/>
      <c r="H110" s="134"/>
      <c r="J110" s="144">
        <f>$BK$110</f>
        <v>0</v>
      </c>
      <c r="K110" s="134"/>
      <c r="L110" s="137"/>
      <c r="M110" s="138"/>
      <c r="N110" s="134"/>
      <c r="O110" s="134"/>
      <c r="P110" s="139">
        <f>SUM($P$111:$P$112)</f>
        <v>0</v>
      </c>
      <c r="Q110" s="134"/>
      <c r="R110" s="139">
        <f>SUM($R$111:$R$112)</f>
        <v>0</v>
      </c>
      <c r="S110" s="134"/>
      <c r="T110" s="140">
        <f>SUM($T$111:$T$112)</f>
        <v>0</v>
      </c>
      <c r="AR110" s="141" t="s">
        <v>21</v>
      </c>
      <c r="AT110" s="141" t="s">
        <v>70</v>
      </c>
      <c r="AU110" s="141" t="s">
        <v>21</v>
      </c>
      <c r="AY110" s="141" t="s">
        <v>122</v>
      </c>
      <c r="BK110" s="142">
        <f>SUM($BK$111:$BK$112)</f>
        <v>0</v>
      </c>
    </row>
    <row r="111" spans="2:65" s="6" customFormat="1" ht="15.75" customHeight="1">
      <c r="B111" s="23"/>
      <c r="C111" s="145" t="s">
        <v>187</v>
      </c>
      <c r="D111" s="145" t="s">
        <v>124</v>
      </c>
      <c r="E111" s="146" t="s">
        <v>182</v>
      </c>
      <c r="F111" s="147" t="s">
        <v>183</v>
      </c>
      <c r="G111" s="148" t="s">
        <v>127</v>
      </c>
      <c r="H111" s="149">
        <v>17.76</v>
      </c>
      <c r="I111" s="150"/>
      <c r="J111" s="151">
        <f>ROUND($I$111*$H$111,2)</f>
        <v>0</v>
      </c>
      <c r="K111" s="147" t="s">
        <v>128</v>
      </c>
      <c r="L111" s="43"/>
      <c r="M111" s="152"/>
      <c r="N111" s="153" t="s">
        <v>42</v>
      </c>
      <c r="O111" s="24"/>
      <c r="P111" s="154">
        <f>$O$111*$H$111</f>
        <v>0</v>
      </c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89" t="s">
        <v>129</v>
      </c>
      <c r="AT111" s="89" t="s">
        <v>124</v>
      </c>
      <c r="AU111" s="89" t="s">
        <v>79</v>
      </c>
      <c r="AY111" s="6" t="s">
        <v>122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21</v>
      </c>
      <c r="BK111" s="156">
        <f>ROUND($I$111*$H$111,2)</f>
        <v>0</v>
      </c>
      <c r="BL111" s="89" t="s">
        <v>129</v>
      </c>
      <c r="BM111" s="89" t="s">
        <v>310</v>
      </c>
    </row>
    <row r="112" spans="2:47" s="6" customFormat="1" ht="16.5" customHeight="1">
      <c r="B112" s="23"/>
      <c r="C112" s="24"/>
      <c r="D112" s="157" t="s">
        <v>131</v>
      </c>
      <c r="E112" s="24"/>
      <c r="F112" s="158" t="s">
        <v>185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131</v>
      </c>
      <c r="AU112" s="6" t="s">
        <v>79</v>
      </c>
    </row>
    <row r="113" spans="2:63" s="132" customFormat="1" ht="30.75" customHeight="1">
      <c r="B113" s="133"/>
      <c r="C113" s="134"/>
      <c r="D113" s="134" t="s">
        <v>70</v>
      </c>
      <c r="E113" s="143" t="s">
        <v>162</v>
      </c>
      <c r="F113" s="143" t="s">
        <v>186</v>
      </c>
      <c r="G113" s="134"/>
      <c r="H113" s="134"/>
      <c r="J113" s="144">
        <f>$BK$113</f>
        <v>0</v>
      </c>
      <c r="K113" s="134"/>
      <c r="L113" s="137"/>
      <c r="M113" s="138"/>
      <c r="N113" s="134"/>
      <c r="O113" s="134"/>
      <c r="P113" s="139">
        <f>SUM($P$114:$P$129)</f>
        <v>0</v>
      </c>
      <c r="Q113" s="134"/>
      <c r="R113" s="139">
        <f>SUM($R$114:$R$129)</f>
        <v>0.34936999999999996</v>
      </c>
      <c r="S113" s="134"/>
      <c r="T113" s="140">
        <f>SUM($T$114:$T$129)</f>
        <v>0</v>
      </c>
      <c r="AR113" s="141" t="s">
        <v>21</v>
      </c>
      <c r="AT113" s="141" t="s">
        <v>70</v>
      </c>
      <c r="AU113" s="141" t="s">
        <v>21</v>
      </c>
      <c r="AY113" s="141" t="s">
        <v>122</v>
      </c>
      <c r="BK113" s="142">
        <f>SUM($BK$114:$BK$129)</f>
        <v>0</v>
      </c>
    </row>
    <row r="114" spans="2:65" s="6" customFormat="1" ht="15.75" customHeight="1">
      <c r="B114" s="23"/>
      <c r="C114" s="145" t="s">
        <v>193</v>
      </c>
      <c r="D114" s="145" t="s">
        <v>124</v>
      </c>
      <c r="E114" s="146" t="s">
        <v>188</v>
      </c>
      <c r="F114" s="147" t="s">
        <v>189</v>
      </c>
      <c r="G114" s="148" t="s">
        <v>190</v>
      </c>
      <c r="H114" s="149">
        <v>66</v>
      </c>
      <c r="I114" s="150"/>
      <c r="J114" s="151">
        <f>ROUND($I$114*$H$114,2)</f>
        <v>0</v>
      </c>
      <c r="K114" s="147"/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129</v>
      </c>
      <c r="AT114" s="89" t="s">
        <v>124</v>
      </c>
      <c r="AU114" s="89" t="s">
        <v>79</v>
      </c>
      <c r="AY114" s="6" t="s">
        <v>122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129</v>
      </c>
      <c r="BM114" s="89" t="s">
        <v>311</v>
      </c>
    </row>
    <row r="115" spans="2:47" s="6" customFormat="1" ht="16.5" customHeight="1">
      <c r="B115" s="23"/>
      <c r="C115" s="24"/>
      <c r="D115" s="157" t="s">
        <v>131</v>
      </c>
      <c r="E115" s="24"/>
      <c r="F115" s="158" t="s">
        <v>192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131</v>
      </c>
      <c r="AU115" s="6" t="s">
        <v>79</v>
      </c>
    </row>
    <row r="116" spans="2:65" s="6" customFormat="1" ht="15.75" customHeight="1">
      <c r="B116" s="23"/>
      <c r="C116" s="145" t="s">
        <v>199</v>
      </c>
      <c r="D116" s="145" t="s">
        <v>124</v>
      </c>
      <c r="E116" s="146" t="s">
        <v>194</v>
      </c>
      <c r="F116" s="147" t="s">
        <v>195</v>
      </c>
      <c r="G116" s="148" t="s">
        <v>196</v>
      </c>
      <c r="H116" s="149">
        <v>11</v>
      </c>
      <c r="I116" s="150"/>
      <c r="J116" s="151">
        <f>ROUND($I$116*$H$116,2)</f>
        <v>0</v>
      </c>
      <c r="K116" s="147"/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129</v>
      </c>
      <c r="AT116" s="89" t="s">
        <v>124</v>
      </c>
      <c r="AU116" s="89" t="s">
        <v>79</v>
      </c>
      <c r="AY116" s="6" t="s">
        <v>122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129</v>
      </c>
      <c r="BM116" s="89" t="s">
        <v>312</v>
      </c>
    </row>
    <row r="117" spans="2:47" s="6" customFormat="1" ht="16.5" customHeight="1">
      <c r="B117" s="23"/>
      <c r="C117" s="24"/>
      <c r="D117" s="157" t="s">
        <v>131</v>
      </c>
      <c r="E117" s="24"/>
      <c r="F117" s="158" t="s">
        <v>198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131</v>
      </c>
      <c r="AU117" s="6" t="s">
        <v>79</v>
      </c>
    </row>
    <row r="118" spans="2:65" s="6" customFormat="1" ht="15.75" customHeight="1">
      <c r="B118" s="23"/>
      <c r="C118" s="145" t="s">
        <v>8</v>
      </c>
      <c r="D118" s="145" t="s">
        <v>124</v>
      </c>
      <c r="E118" s="146" t="s">
        <v>200</v>
      </c>
      <c r="F118" s="147" t="s">
        <v>201</v>
      </c>
      <c r="G118" s="148" t="s">
        <v>190</v>
      </c>
      <c r="H118" s="149">
        <v>296</v>
      </c>
      <c r="I118" s="150"/>
      <c r="J118" s="151">
        <f>ROUND($I$118*$H$118,2)</f>
        <v>0</v>
      </c>
      <c r="K118" s="147" t="s">
        <v>128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129</v>
      </c>
      <c r="AT118" s="89" t="s">
        <v>124</v>
      </c>
      <c r="AU118" s="89" t="s">
        <v>79</v>
      </c>
      <c r="AY118" s="6" t="s">
        <v>122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129</v>
      </c>
      <c r="BM118" s="89" t="s">
        <v>313</v>
      </c>
    </row>
    <row r="119" spans="2:47" s="6" customFormat="1" ht="27" customHeight="1">
      <c r="B119" s="23"/>
      <c r="C119" s="24"/>
      <c r="D119" s="157" t="s">
        <v>131</v>
      </c>
      <c r="E119" s="24"/>
      <c r="F119" s="158" t="s">
        <v>203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131</v>
      </c>
      <c r="AU119" s="6" t="s">
        <v>79</v>
      </c>
    </row>
    <row r="120" spans="2:65" s="6" customFormat="1" ht="15.75" customHeight="1">
      <c r="B120" s="23"/>
      <c r="C120" s="159" t="s">
        <v>219</v>
      </c>
      <c r="D120" s="159" t="s">
        <v>168</v>
      </c>
      <c r="E120" s="160" t="s">
        <v>204</v>
      </c>
      <c r="F120" s="161" t="s">
        <v>205</v>
      </c>
      <c r="G120" s="162" t="s">
        <v>190</v>
      </c>
      <c r="H120" s="163">
        <v>296</v>
      </c>
      <c r="I120" s="164"/>
      <c r="J120" s="165">
        <f>ROUND($I$120*$H$120,2)</f>
        <v>0</v>
      </c>
      <c r="K120" s="161" t="s">
        <v>128</v>
      </c>
      <c r="L120" s="166"/>
      <c r="M120" s="167"/>
      <c r="N120" s="168" t="s">
        <v>42</v>
      </c>
      <c r="O120" s="24"/>
      <c r="P120" s="154">
        <f>$O$120*$H$120</f>
        <v>0</v>
      </c>
      <c r="Q120" s="154">
        <v>0.00106</v>
      </c>
      <c r="R120" s="154">
        <f>$Q$120*$H$120</f>
        <v>0.31376</v>
      </c>
      <c r="S120" s="154">
        <v>0</v>
      </c>
      <c r="T120" s="155">
        <f>$S$120*$H$120</f>
        <v>0</v>
      </c>
      <c r="AR120" s="89" t="s">
        <v>162</v>
      </c>
      <c r="AT120" s="89" t="s">
        <v>168</v>
      </c>
      <c r="AU120" s="89" t="s">
        <v>79</v>
      </c>
      <c r="AY120" s="6" t="s">
        <v>122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21</v>
      </c>
      <c r="BK120" s="156">
        <f>ROUND($I$120*$H$120,2)</f>
        <v>0</v>
      </c>
      <c r="BL120" s="89" t="s">
        <v>129</v>
      </c>
      <c r="BM120" s="89" t="s">
        <v>314</v>
      </c>
    </row>
    <row r="121" spans="2:47" s="6" customFormat="1" ht="16.5" customHeight="1">
      <c r="B121" s="23"/>
      <c r="C121" s="24"/>
      <c r="D121" s="157" t="s">
        <v>131</v>
      </c>
      <c r="E121" s="24"/>
      <c r="F121" s="158" t="s">
        <v>207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131</v>
      </c>
      <c r="AU121" s="6" t="s">
        <v>79</v>
      </c>
    </row>
    <row r="122" spans="2:65" s="6" customFormat="1" ht="15.75" customHeight="1">
      <c r="B122" s="23"/>
      <c r="C122" s="145" t="s">
        <v>291</v>
      </c>
      <c r="D122" s="145" t="s">
        <v>124</v>
      </c>
      <c r="E122" s="146" t="s">
        <v>209</v>
      </c>
      <c r="F122" s="147" t="s">
        <v>210</v>
      </c>
      <c r="G122" s="148" t="s">
        <v>211</v>
      </c>
      <c r="H122" s="149">
        <v>2</v>
      </c>
      <c r="I122" s="150"/>
      <c r="J122" s="151">
        <f>ROUND($I$122*$H$122,2)</f>
        <v>0</v>
      </c>
      <c r="K122" s="147" t="s">
        <v>128</v>
      </c>
      <c r="L122" s="43"/>
      <c r="M122" s="152"/>
      <c r="N122" s="153" t="s">
        <v>42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129</v>
      </c>
      <c r="AT122" s="89" t="s">
        <v>124</v>
      </c>
      <c r="AU122" s="89" t="s">
        <v>79</v>
      </c>
      <c r="AY122" s="6" t="s">
        <v>122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129</v>
      </c>
      <c r="BM122" s="89" t="s">
        <v>315</v>
      </c>
    </row>
    <row r="123" spans="2:47" s="6" customFormat="1" ht="27" customHeight="1">
      <c r="B123" s="23"/>
      <c r="C123" s="24"/>
      <c r="D123" s="157" t="s">
        <v>131</v>
      </c>
      <c r="E123" s="24"/>
      <c r="F123" s="158" t="s">
        <v>213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131</v>
      </c>
      <c r="AU123" s="6" t="s">
        <v>79</v>
      </c>
    </row>
    <row r="124" spans="2:65" s="6" customFormat="1" ht="15.75" customHeight="1">
      <c r="B124" s="23"/>
      <c r="C124" s="145" t="s">
        <v>208</v>
      </c>
      <c r="D124" s="145" t="s">
        <v>124</v>
      </c>
      <c r="E124" s="146" t="s">
        <v>215</v>
      </c>
      <c r="F124" s="147" t="s">
        <v>216</v>
      </c>
      <c r="G124" s="148" t="s">
        <v>211</v>
      </c>
      <c r="H124" s="149">
        <v>11</v>
      </c>
      <c r="I124" s="150"/>
      <c r="J124" s="151">
        <f>ROUND($I$124*$H$124,2)</f>
        <v>0</v>
      </c>
      <c r="K124" s="147"/>
      <c r="L124" s="43"/>
      <c r="M124" s="152"/>
      <c r="N124" s="153" t="s">
        <v>42</v>
      </c>
      <c r="O124" s="24"/>
      <c r="P124" s="154">
        <f>$O$124*$H$124</f>
        <v>0</v>
      </c>
      <c r="Q124" s="154">
        <v>0.0008</v>
      </c>
      <c r="R124" s="154">
        <f>$Q$124*$H$124</f>
        <v>0.0088</v>
      </c>
      <c r="S124" s="154">
        <v>0</v>
      </c>
      <c r="T124" s="155">
        <f>$S$124*$H$124</f>
        <v>0</v>
      </c>
      <c r="AR124" s="89" t="s">
        <v>129</v>
      </c>
      <c r="AT124" s="89" t="s">
        <v>124</v>
      </c>
      <c r="AU124" s="89" t="s">
        <v>79</v>
      </c>
      <c r="AY124" s="6" t="s">
        <v>122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129</v>
      </c>
      <c r="BM124" s="89" t="s">
        <v>316</v>
      </c>
    </row>
    <row r="125" spans="2:47" s="6" customFormat="1" ht="16.5" customHeight="1">
      <c r="B125" s="23"/>
      <c r="C125" s="24"/>
      <c r="D125" s="157" t="s">
        <v>131</v>
      </c>
      <c r="E125" s="24"/>
      <c r="F125" s="158" t="s">
        <v>218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131</v>
      </c>
      <c r="AU125" s="6" t="s">
        <v>79</v>
      </c>
    </row>
    <row r="126" spans="2:65" s="6" customFormat="1" ht="15.75" customHeight="1">
      <c r="B126" s="23"/>
      <c r="C126" s="145" t="s">
        <v>239</v>
      </c>
      <c r="D126" s="145" t="s">
        <v>124</v>
      </c>
      <c r="E126" s="146" t="s">
        <v>220</v>
      </c>
      <c r="F126" s="147" t="s">
        <v>221</v>
      </c>
      <c r="G126" s="148" t="s">
        <v>190</v>
      </c>
      <c r="H126" s="149">
        <v>296</v>
      </c>
      <c r="I126" s="150"/>
      <c r="J126" s="151">
        <f>ROUND($I$126*$H$126,2)</f>
        <v>0</v>
      </c>
      <c r="K126" s="147" t="s">
        <v>128</v>
      </c>
      <c r="L126" s="43"/>
      <c r="M126" s="152"/>
      <c r="N126" s="153" t="s">
        <v>42</v>
      </c>
      <c r="O126" s="24"/>
      <c r="P126" s="154">
        <f>$O$126*$H$126</f>
        <v>0</v>
      </c>
      <c r="Q126" s="154">
        <v>9E-05</v>
      </c>
      <c r="R126" s="154">
        <f>$Q$126*$H$126</f>
        <v>0.02664</v>
      </c>
      <c r="S126" s="154">
        <v>0</v>
      </c>
      <c r="T126" s="155">
        <f>$S$126*$H$126</f>
        <v>0</v>
      </c>
      <c r="AR126" s="89" t="s">
        <v>129</v>
      </c>
      <c r="AT126" s="89" t="s">
        <v>124</v>
      </c>
      <c r="AU126" s="89" t="s">
        <v>79</v>
      </c>
      <c r="AY126" s="6" t="s">
        <v>122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129</v>
      </c>
      <c r="BM126" s="89" t="s">
        <v>317</v>
      </c>
    </row>
    <row r="127" spans="2:47" s="6" customFormat="1" ht="16.5" customHeight="1">
      <c r="B127" s="23"/>
      <c r="C127" s="24"/>
      <c r="D127" s="157" t="s">
        <v>131</v>
      </c>
      <c r="E127" s="24"/>
      <c r="F127" s="158" t="s">
        <v>223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131</v>
      </c>
      <c r="AU127" s="6" t="s">
        <v>79</v>
      </c>
    </row>
    <row r="128" spans="2:65" s="6" customFormat="1" ht="15.75" customHeight="1">
      <c r="B128" s="23"/>
      <c r="C128" s="159" t="s">
        <v>245</v>
      </c>
      <c r="D128" s="159" t="s">
        <v>168</v>
      </c>
      <c r="E128" s="160" t="s">
        <v>225</v>
      </c>
      <c r="F128" s="161" t="s">
        <v>226</v>
      </c>
      <c r="G128" s="162" t="s">
        <v>211</v>
      </c>
      <c r="H128" s="163">
        <v>1</v>
      </c>
      <c r="I128" s="164"/>
      <c r="J128" s="165">
        <f>ROUND($I$128*$H$128,2)</f>
        <v>0</v>
      </c>
      <c r="K128" s="161" t="s">
        <v>128</v>
      </c>
      <c r="L128" s="166"/>
      <c r="M128" s="167"/>
      <c r="N128" s="168" t="s">
        <v>42</v>
      </c>
      <c r="O128" s="24"/>
      <c r="P128" s="154">
        <f>$O$128*$H$128</f>
        <v>0</v>
      </c>
      <c r="Q128" s="154">
        <v>0.00017</v>
      </c>
      <c r="R128" s="154">
        <f>$Q$128*$H$128</f>
        <v>0.00017</v>
      </c>
      <c r="S128" s="154">
        <v>0</v>
      </c>
      <c r="T128" s="155">
        <f>$S$128*$H$128</f>
        <v>0</v>
      </c>
      <c r="AR128" s="89" t="s">
        <v>162</v>
      </c>
      <c r="AT128" s="89" t="s">
        <v>168</v>
      </c>
      <c r="AU128" s="89" t="s">
        <v>79</v>
      </c>
      <c r="AY128" s="6" t="s">
        <v>122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21</v>
      </c>
      <c r="BK128" s="156">
        <f>ROUND($I$128*$H$128,2)</f>
        <v>0</v>
      </c>
      <c r="BL128" s="89" t="s">
        <v>129</v>
      </c>
      <c r="BM128" s="89" t="s">
        <v>318</v>
      </c>
    </row>
    <row r="129" spans="2:47" s="6" customFormat="1" ht="27" customHeight="1">
      <c r="B129" s="23"/>
      <c r="C129" s="24"/>
      <c r="D129" s="157" t="s">
        <v>131</v>
      </c>
      <c r="E129" s="24"/>
      <c r="F129" s="158" t="s">
        <v>228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131</v>
      </c>
      <c r="AU129" s="6" t="s">
        <v>79</v>
      </c>
    </row>
    <row r="130" spans="2:63" s="132" customFormat="1" ht="30.75" customHeight="1">
      <c r="B130" s="133"/>
      <c r="C130" s="134"/>
      <c r="D130" s="134" t="s">
        <v>70</v>
      </c>
      <c r="E130" s="143" t="s">
        <v>229</v>
      </c>
      <c r="F130" s="143" t="s">
        <v>230</v>
      </c>
      <c r="G130" s="134"/>
      <c r="H130" s="134"/>
      <c r="J130" s="144">
        <f>$BK$130</f>
        <v>0</v>
      </c>
      <c r="K130" s="134"/>
      <c r="L130" s="137"/>
      <c r="M130" s="138"/>
      <c r="N130" s="134"/>
      <c r="O130" s="134"/>
      <c r="P130" s="139">
        <f>SUM($P$131:$P$132)</f>
        <v>0</v>
      </c>
      <c r="Q130" s="134"/>
      <c r="R130" s="139">
        <f>SUM($R$131:$R$132)</f>
        <v>0</v>
      </c>
      <c r="S130" s="134"/>
      <c r="T130" s="140">
        <f>SUM($T$131:$T$132)</f>
        <v>0</v>
      </c>
      <c r="AR130" s="141" t="s">
        <v>21</v>
      </c>
      <c r="AT130" s="141" t="s">
        <v>70</v>
      </c>
      <c r="AU130" s="141" t="s">
        <v>21</v>
      </c>
      <c r="AY130" s="141" t="s">
        <v>122</v>
      </c>
      <c r="BK130" s="142">
        <f>SUM($BK$131:$BK$132)</f>
        <v>0</v>
      </c>
    </row>
    <row r="131" spans="2:65" s="6" customFormat="1" ht="15.75" customHeight="1">
      <c r="B131" s="23"/>
      <c r="C131" s="145" t="s">
        <v>21</v>
      </c>
      <c r="D131" s="145" t="s">
        <v>124</v>
      </c>
      <c r="E131" s="146" t="s">
        <v>232</v>
      </c>
      <c r="F131" s="147" t="s">
        <v>233</v>
      </c>
      <c r="G131" s="148" t="s">
        <v>171</v>
      </c>
      <c r="H131" s="149">
        <v>54.124</v>
      </c>
      <c r="I131" s="150"/>
      <c r="J131" s="151">
        <f>ROUND($I$131*$H$131,2)</f>
        <v>0</v>
      </c>
      <c r="K131" s="147" t="s">
        <v>128</v>
      </c>
      <c r="L131" s="43"/>
      <c r="M131" s="152"/>
      <c r="N131" s="153" t="s">
        <v>42</v>
      </c>
      <c r="O131" s="24"/>
      <c r="P131" s="154">
        <f>$O$131*$H$131</f>
        <v>0</v>
      </c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129</v>
      </c>
      <c r="AT131" s="89" t="s">
        <v>124</v>
      </c>
      <c r="AU131" s="89" t="s">
        <v>79</v>
      </c>
      <c r="AY131" s="6" t="s">
        <v>122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21</v>
      </c>
      <c r="BK131" s="156">
        <f>ROUND($I$131*$H$131,2)</f>
        <v>0</v>
      </c>
      <c r="BL131" s="89" t="s">
        <v>129</v>
      </c>
      <c r="BM131" s="89" t="s">
        <v>319</v>
      </c>
    </row>
    <row r="132" spans="2:47" s="6" customFormat="1" ht="27" customHeight="1">
      <c r="B132" s="23"/>
      <c r="C132" s="24"/>
      <c r="D132" s="157" t="s">
        <v>131</v>
      </c>
      <c r="E132" s="24"/>
      <c r="F132" s="158" t="s">
        <v>235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131</v>
      </c>
      <c r="AU132" s="6" t="s">
        <v>79</v>
      </c>
    </row>
    <row r="133" spans="2:63" s="132" customFormat="1" ht="37.5" customHeight="1">
      <c r="B133" s="133"/>
      <c r="C133" s="134"/>
      <c r="D133" s="134" t="s">
        <v>70</v>
      </c>
      <c r="E133" s="135" t="s">
        <v>168</v>
      </c>
      <c r="F133" s="135" t="s">
        <v>236</v>
      </c>
      <c r="G133" s="134"/>
      <c r="H133" s="134"/>
      <c r="J133" s="136">
        <f>$BK$133</f>
        <v>0</v>
      </c>
      <c r="K133" s="134"/>
      <c r="L133" s="137"/>
      <c r="M133" s="138"/>
      <c r="N133" s="134"/>
      <c r="O133" s="134"/>
      <c r="P133" s="139">
        <f>$P$134+$P$140+$P$143</f>
        <v>0</v>
      </c>
      <c r="Q133" s="134"/>
      <c r="R133" s="139">
        <f>$R$134+$R$140+$R$143</f>
        <v>0.00888</v>
      </c>
      <c r="S133" s="134"/>
      <c r="T133" s="140">
        <f>$T$134+$T$140+$T$143</f>
        <v>0</v>
      </c>
      <c r="AR133" s="141" t="s">
        <v>137</v>
      </c>
      <c r="AT133" s="141" t="s">
        <v>70</v>
      </c>
      <c r="AU133" s="141" t="s">
        <v>71</v>
      </c>
      <c r="AY133" s="141" t="s">
        <v>122</v>
      </c>
      <c r="BK133" s="142">
        <f>$BK$134+$BK$140+$BK$143</f>
        <v>0</v>
      </c>
    </row>
    <row r="134" spans="2:63" s="132" customFormat="1" ht="21" customHeight="1">
      <c r="B134" s="133"/>
      <c r="C134" s="134"/>
      <c r="D134" s="134" t="s">
        <v>70</v>
      </c>
      <c r="E134" s="143" t="s">
        <v>237</v>
      </c>
      <c r="F134" s="143" t="s">
        <v>238</v>
      </c>
      <c r="G134" s="134"/>
      <c r="H134" s="134"/>
      <c r="J134" s="144">
        <f>$BK$134</f>
        <v>0</v>
      </c>
      <c r="K134" s="134"/>
      <c r="L134" s="137"/>
      <c r="M134" s="138"/>
      <c r="N134" s="134"/>
      <c r="O134" s="134"/>
      <c r="P134" s="139">
        <f>SUM($P$135:$P$139)</f>
        <v>0</v>
      </c>
      <c r="Q134" s="134"/>
      <c r="R134" s="139">
        <f>SUM($R$135:$R$139)</f>
        <v>0.00888</v>
      </c>
      <c r="S134" s="134"/>
      <c r="T134" s="140">
        <f>SUM($T$135:$T$139)</f>
        <v>0</v>
      </c>
      <c r="AR134" s="141" t="s">
        <v>137</v>
      </c>
      <c r="AT134" s="141" t="s">
        <v>70</v>
      </c>
      <c r="AU134" s="141" t="s">
        <v>21</v>
      </c>
      <c r="AY134" s="141" t="s">
        <v>122</v>
      </c>
      <c r="BK134" s="142">
        <f>SUM($BK$135:$BK$139)</f>
        <v>0</v>
      </c>
    </row>
    <row r="135" spans="2:65" s="6" customFormat="1" ht="15.75" customHeight="1">
      <c r="B135" s="23"/>
      <c r="C135" s="145" t="s">
        <v>224</v>
      </c>
      <c r="D135" s="145" t="s">
        <v>124</v>
      </c>
      <c r="E135" s="146" t="s">
        <v>240</v>
      </c>
      <c r="F135" s="147" t="s">
        <v>241</v>
      </c>
      <c r="G135" s="148" t="s">
        <v>190</v>
      </c>
      <c r="H135" s="149">
        <v>296</v>
      </c>
      <c r="I135" s="150"/>
      <c r="J135" s="151">
        <f>ROUND($I$135*$H$135,2)</f>
        <v>0</v>
      </c>
      <c r="K135" s="147"/>
      <c r="L135" s="43"/>
      <c r="M135" s="152"/>
      <c r="N135" s="153" t="s">
        <v>42</v>
      </c>
      <c r="O135" s="24"/>
      <c r="P135" s="154">
        <f>$O$135*$H$135</f>
        <v>0</v>
      </c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242</v>
      </c>
      <c r="AT135" s="89" t="s">
        <v>124</v>
      </c>
      <c r="AU135" s="89" t="s">
        <v>79</v>
      </c>
      <c r="AY135" s="6" t="s">
        <v>122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21</v>
      </c>
      <c r="BK135" s="156">
        <f>ROUND($I$135*$H$135,2)</f>
        <v>0</v>
      </c>
      <c r="BL135" s="89" t="s">
        <v>242</v>
      </c>
      <c r="BM135" s="89" t="s">
        <v>320</v>
      </c>
    </row>
    <row r="136" spans="2:47" s="6" customFormat="1" ht="27" customHeight="1">
      <c r="B136" s="23"/>
      <c r="C136" s="24"/>
      <c r="D136" s="157" t="s">
        <v>131</v>
      </c>
      <c r="E136" s="24"/>
      <c r="F136" s="158" t="s">
        <v>244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131</v>
      </c>
      <c r="AU136" s="6" t="s">
        <v>79</v>
      </c>
    </row>
    <row r="137" spans="2:65" s="6" customFormat="1" ht="15.75" customHeight="1">
      <c r="B137" s="23"/>
      <c r="C137" s="159" t="s">
        <v>231</v>
      </c>
      <c r="D137" s="159" t="s">
        <v>168</v>
      </c>
      <c r="E137" s="160" t="s">
        <v>246</v>
      </c>
      <c r="F137" s="161" t="s">
        <v>247</v>
      </c>
      <c r="G137" s="162" t="s">
        <v>190</v>
      </c>
      <c r="H137" s="163">
        <v>296</v>
      </c>
      <c r="I137" s="164"/>
      <c r="J137" s="165">
        <f>ROUND($I$137*$H$137,2)</f>
        <v>0</v>
      </c>
      <c r="K137" s="161"/>
      <c r="L137" s="166"/>
      <c r="M137" s="167"/>
      <c r="N137" s="168" t="s">
        <v>42</v>
      </c>
      <c r="O137" s="24"/>
      <c r="P137" s="154">
        <f>$O$137*$H$137</f>
        <v>0</v>
      </c>
      <c r="Q137" s="154">
        <v>3E-05</v>
      </c>
      <c r="R137" s="154">
        <f>$Q$137*$H$137</f>
        <v>0.00888</v>
      </c>
      <c r="S137" s="154">
        <v>0</v>
      </c>
      <c r="T137" s="155">
        <f>$S$137*$H$137</f>
        <v>0</v>
      </c>
      <c r="AR137" s="89" t="s">
        <v>248</v>
      </c>
      <c r="AT137" s="89" t="s">
        <v>168</v>
      </c>
      <c r="AU137" s="89" t="s">
        <v>79</v>
      </c>
      <c r="AY137" s="6" t="s">
        <v>122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21</v>
      </c>
      <c r="BK137" s="156">
        <f>ROUND($I$137*$H$137,2)</f>
        <v>0</v>
      </c>
      <c r="BL137" s="89" t="s">
        <v>248</v>
      </c>
      <c r="BM137" s="89" t="s">
        <v>321</v>
      </c>
    </row>
    <row r="138" spans="2:47" s="6" customFormat="1" ht="16.5" customHeight="1">
      <c r="B138" s="23"/>
      <c r="C138" s="24"/>
      <c r="D138" s="157" t="s">
        <v>131</v>
      </c>
      <c r="E138" s="24"/>
      <c r="F138" s="158" t="s">
        <v>247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131</v>
      </c>
      <c r="AU138" s="6" t="s">
        <v>79</v>
      </c>
    </row>
    <row r="139" spans="2:47" s="6" customFormat="1" ht="30.75" customHeight="1">
      <c r="B139" s="23"/>
      <c r="C139" s="24"/>
      <c r="D139" s="171" t="s">
        <v>250</v>
      </c>
      <c r="E139" s="24"/>
      <c r="F139" s="178" t="s">
        <v>251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250</v>
      </c>
      <c r="AU139" s="6" t="s">
        <v>79</v>
      </c>
    </row>
    <row r="140" spans="2:63" s="132" customFormat="1" ht="30.75" customHeight="1">
      <c r="B140" s="133"/>
      <c r="C140" s="134"/>
      <c r="D140" s="134" t="s">
        <v>70</v>
      </c>
      <c r="E140" s="143" t="s">
        <v>252</v>
      </c>
      <c r="F140" s="143" t="s">
        <v>253</v>
      </c>
      <c r="G140" s="134"/>
      <c r="H140" s="134"/>
      <c r="J140" s="144">
        <f>$BK$140</f>
        <v>0</v>
      </c>
      <c r="K140" s="134"/>
      <c r="L140" s="137"/>
      <c r="M140" s="138"/>
      <c r="N140" s="134"/>
      <c r="O140" s="134"/>
      <c r="P140" s="139">
        <f>SUM($P$141:$P$142)</f>
        <v>0</v>
      </c>
      <c r="Q140" s="134"/>
      <c r="R140" s="139">
        <f>SUM($R$141:$R$142)</f>
        <v>0</v>
      </c>
      <c r="S140" s="134"/>
      <c r="T140" s="140">
        <f>SUM($T$141:$T$142)</f>
        <v>0</v>
      </c>
      <c r="AR140" s="141" t="s">
        <v>137</v>
      </c>
      <c r="AT140" s="141" t="s">
        <v>70</v>
      </c>
      <c r="AU140" s="141" t="s">
        <v>21</v>
      </c>
      <c r="AY140" s="141" t="s">
        <v>122</v>
      </c>
      <c r="BK140" s="142">
        <f>SUM($BK$141:$BK$142)</f>
        <v>0</v>
      </c>
    </row>
    <row r="141" spans="2:65" s="6" customFormat="1" ht="15.75" customHeight="1">
      <c r="B141" s="23"/>
      <c r="C141" s="145" t="s">
        <v>7</v>
      </c>
      <c r="D141" s="145" t="s">
        <v>124</v>
      </c>
      <c r="E141" s="146" t="s">
        <v>254</v>
      </c>
      <c r="F141" s="147" t="s">
        <v>255</v>
      </c>
      <c r="G141" s="148" t="s">
        <v>190</v>
      </c>
      <c r="H141" s="149">
        <v>296</v>
      </c>
      <c r="I141" s="150"/>
      <c r="J141" s="151">
        <f>ROUND($I$141*$H$141,2)</f>
        <v>0</v>
      </c>
      <c r="K141" s="147" t="s">
        <v>128</v>
      </c>
      <c r="L141" s="43"/>
      <c r="M141" s="152"/>
      <c r="N141" s="153" t="s">
        <v>42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242</v>
      </c>
      <c r="AT141" s="89" t="s">
        <v>124</v>
      </c>
      <c r="AU141" s="89" t="s">
        <v>79</v>
      </c>
      <c r="AY141" s="6" t="s">
        <v>122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21</v>
      </c>
      <c r="BK141" s="156">
        <f>ROUND($I$141*$H$141,2)</f>
        <v>0</v>
      </c>
      <c r="BL141" s="89" t="s">
        <v>242</v>
      </c>
      <c r="BM141" s="89" t="s">
        <v>322</v>
      </c>
    </row>
    <row r="142" spans="2:47" s="6" customFormat="1" ht="16.5" customHeight="1">
      <c r="B142" s="23"/>
      <c r="C142" s="24"/>
      <c r="D142" s="157" t="s">
        <v>131</v>
      </c>
      <c r="E142" s="24"/>
      <c r="F142" s="158" t="s">
        <v>257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131</v>
      </c>
      <c r="AU142" s="6" t="s">
        <v>79</v>
      </c>
    </row>
    <row r="143" spans="2:63" s="132" customFormat="1" ht="30.75" customHeight="1">
      <c r="B143" s="133"/>
      <c r="C143" s="134"/>
      <c r="D143" s="134" t="s">
        <v>70</v>
      </c>
      <c r="E143" s="143" t="s">
        <v>258</v>
      </c>
      <c r="F143" s="143" t="s">
        <v>259</v>
      </c>
      <c r="G143" s="134"/>
      <c r="H143" s="134"/>
      <c r="J143" s="144">
        <f>$BK$143</f>
        <v>0</v>
      </c>
      <c r="K143" s="134"/>
      <c r="L143" s="137"/>
      <c r="M143" s="138"/>
      <c r="N143" s="134"/>
      <c r="O143" s="134"/>
      <c r="P143" s="139">
        <f>SUM($P$144:$P$153)</f>
        <v>0</v>
      </c>
      <c r="Q143" s="134"/>
      <c r="R143" s="139">
        <f>SUM($R$144:$R$153)</f>
        <v>0</v>
      </c>
      <c r="S143" s="134"/>
      <c r="T143" s="140">
        <f>SUM($T$144:$T$153)</f>
        <v>0</v>
      </c>
      <c r="AR143" s="141" t="s">
        <v>137</v>
      </c>
      <c r="AT143" s="141" t="s">
        <v>70</v>
      </c>
      <c r="AU143" s="141" t="s">
        <v>21</v>
      </c>
      <c r="AY143" s="141" t="s">
        <v>122</v>
      </c>
      <c r="BK143" s="142">
        <f>SUM($BK$144:$BK$153)</f>
        <v>0</v>
      </c>
    </row>
    <row r="144" spans="2:65" s="6" customFormat="1" ht="15.75" customHeight="1">
      <c r="B144" s="23"/>
      <c r="C144" s="159" t="s">
        <v>260</v>
      </c>
      <c r="D144" s="159" t="s">
        <v>168</v>
      </c>
      <c r="E144" s="160" t="s">
        <v>261</v>
      </c>
      <c r="F144" s="161" t="s">
        <v>262</v>
      </c>
      <c r="G144" s="162" t="s">
        <v>211</v>
      </c>
      <c r="H144" s="163">
        <v>2</v>
      </c>
      <c r="I144" s="164"/>
      <c r="J144" s="165">
        <f>ROUND($I$144*$H$144,2)</f>
        <v>0</v>
      </c>
      <c r="K144" s="161"/>
      <c r="L144" s="166"/>
      <c r="M144" s="167"/>
      <c r="N144" s="168" t="s">
        <v>42</v>
      </c>
      <c r="O144" s="24"/>
      <c r="P144" s="154">
        <f>$O$144*$H$144</f>
        <v>0</v>
      </c>
      <c r="Q144" s="154">
        <v>0</v>
      </c>
      <c r="R144" s="154">
        <f>$Q$144*$H$144</f>
        <v>0</v>
      </c>
      <c r="S144" s="154">
        <v>0</v>
      </c>
      <c r="T144" s="155">
        <f>$S$144*$H$144</f>
        <v>0</v>
      </c>
      <c r="AR144" s="89" t="s">
        <v>263</v>
      </c>
      <c r="AT144" s="89" t="s">
        <v>168</v>
      </c>
      <c r="AU144" s="89" t="s">
        <v>79</v>
      </c>
      <c r="AY144" s="6" t="s">
        <v>122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21</v>
      </c>
      <c r="BK144" s="156">
        <f>ROUND($I$144*$H$144,2)</f>
        <v>0</v>
      </c>
      <c r="BL144" s="89" t="s">
        <v>242</v>
      </c>
      <c r="BM144" s="89" t="s">
        <v>323</v>
      </c>
    </row>
    <row r="145" spans="2:47" s="6" customFormat="1" ht="16.5" customHeight="1">
      <c r="B145" s="23"/>
      <c r="C145" s="24"/>
      <c r="D145" s="157" t="s">
        <v>131</v>
      </c>
      <c r="E145" s="24"/>
      <c r="F145" s="158" t="s">
        <v>262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131</v>
      </c>
      <c r="AU145" s="6" t="s">
        <v>79</v>
      </c>
    </row>
    <row r="146" spans="2:65" s="6" customFormat="1" ht="15.75" customHeight="1">
      <c r="B146" s="23"/>
      <c r="C146" s="159" t="s">
        <v>265</v>
      </c>
      <c r="D146" s="159" t="s">
        <v>168</v>
      </c>
      <c r="E146" s="160" t="s">
        <v>266</v>
      </c>
      <c r="F146" s="161" t="s">
        <v>267</v>
      </c>
      <c r="G146" s="162" t="s">
        <v>211</v>
      </c>
      <c r="H146" s="163">
        <v>1</v>
      </c>
      <c r="I146" s="164"/>
      <c r="J146" s="165">
        <f>ROUND($I$146*$H$146,2)</f>
        <v>0</v>
      </c>
      <c r="K146" s="161"/>
      <c r="L146" s="166"/>
      <c r="M146" s="167"/>
      <c r="N146" s="168" t="s">
        <v>42</v>
      </c>
      <c r="O146" s="24"/>
      <c r="P146" s="154">
        <f>$O$146*$H$146</f>
        <v>0</v>
      </c>
      <c r="Q146" s="154">
        <v>0</v>
      </c>
      <c r="R146" s="154">
        <f>$Q$146*$H$146</f>
        <v>0</v>
      </c>
      <c r="S146" s="154">
        <v>0</v>
      </c>
      <c r="T146" s="155">
        <f>$S$146*$H$146</f>
        <v>0</v>
      </c>
      <c r="AR146" s="89" t="s">
        <v>263</v>
      </c>
      <c r="AT146" s="89" t="s">
        <v>168</v>
      </c>
      <c r="AU146" s="89" t="s">
        <v>79</v>
      </c>
      <c r="AY146" s="6" t="s">
        <v>122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21</v>
      </c>
      <c r="BK146" s="156">
        <f>ROUND($I$146*$H$146,2)</f>
        <v>0</v>
      </c>
      <c r="BL146" s="89" t="s">
        <v>242</v>
      </c>
      <c r="BM146" s="89" t="s">
        <v>324</v>
      </c>
    </row>
    <row r="147" spans="2:47" s="6" customFormat="1" ht="16.5" customHeight="1">
      <c r="B147" s="23"/>
      <c r="C147" s="24"/>
      <c r="D147" s="157" t="s">
        <v>131</v>
      </c>
      <c r="E147" s="24"/>
      <c r="F147" s="158" t="s">
        <v>267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131</v>
      </c>
      <c r="AU147" s="6" t="s">
        <v>79</v>
      </c>
    </row>
    <row r="148" spans="2:65" s="6" customFormat="1" ht="15.75" customHeight="1">
      <c r="B148" s="23"/>
      <c r="C148" s="159" t="s">
        <v>269</v>
      </c>
      <c r="D148" s="159" t="s">
        <v>168</v>
      </c>
      <c r="E148" s="160" t="s">
        <v>270</v>
      </c>
      <c r="F148" s="161" t="s">
        <v>325</v>
      </c>
      <c r="G148" s="162" t="s">
        <v>211</v>
      </c>
      <c r="H148" s="163">
        <v>2</v>
      </c>
      <c r="I148" s="164"/>
      <c r="J148" s="165">
        <f>ROUND($I$148*$H$148,2)</f>
        <v>0</v>
      </c>
      <c r="K148" s="161"/>
      <c r="L148" s="166"/>
      <c r="M148" s="167"/>
      <c r="N148" s="168" t="s">
        <v>42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263</v>
      </c>
      <c r="AT148" s="89" t="s">
        <v>168</v>
      </c>
      <c r="AU148" s="89" t="s">
        <v>79</v>
      </c>
      <c r="AY148" s="6" t="s">
        <v>122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21</v>
      </c>
      <c r="BK148" s="156">
        <f>ROUND($I$148*$H$148,2)</f>
        <v>0</v>
      </c>
      <c r="BL148" s="89" t="s">
        <v>242</v>
      </c>
      <c r="BM148" s="89" t="s">
        <v>326</v>
      </c>
    </row>
    <row r="149" spans="2:47" s="6" customFormat="1" ht="16.5" customHeight="1">
      <c r="B149" s="23"/>
      <c r="C149" s="24"/>
      <c r="D149" s="157" t="s">
        <v>131</v>
      </c>
      <c r="E149" s="24"/>
      <c r="F149" s="158" t="s">
        <v>325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131</v>
      </c>
      <c r="AU149" s="6" t="s">
        <v>79</v>
      </c>
    </row>
    <row r="150" spans="2:65" s="6" customFormat="1" ht="15.75" customHeight="1">
      <c r="B150" s="23"/>
      <c r="C150" s="159" t="s">
        <v>273</v>
      </c>
      <c r="D150" s="159" t="s">
        <v>168</v>
      </c>
      <c r="E150" s="160" t="s">
        <v>274</v>
      </c>
      <c r="F150" s="161" t="s">
        <v>275</v>
      </c>
      <c r="G150" s="162" t="s">
        <v>211</v>
      </c>
      <c r="H150" s="163">
        <v>11</v>
      </c>
      <c r="I150" s="164"/>
      <c r="J150" s="165">
        <f>ROUND($I$150*$H$150,2)</f>
        <v>0</v>
      </c>
      <c r="K150" s="161"/>
      <c r="L150" s="166"/>
      <c r="M150" s="167"/>
      <c r="N150" s="168" t="s">
        <v>42</v>
      </c>
      <c r="O150" s="24"/>
      <c r="P150" s="154">
        <f>$O$150*$H$150</f>
        <v>0</v>
      </c>
      <c r="Q150" s="154">
        <v>0</v>
      </c>
      <c r="R150" s="154">
        <f>$Q$150*$H$150</f>
        <v>0</v>
      </c>
      <c r="S150" s="154">
        <v>0</v>
      </c>
      <c r="T150" s="155">
        <f>$S$150*$H$150</f>
        <v>0</v>
      </c>
      <c r="AR150" s="89" t="s">
        <v>162</v>
      </c>
      <c r="AT150" s="89" t="s">
        <v>168</v>
      </c>
      <c r="AU150" s="89" t="s">
        <v>79</v>
      </c>
      <c r="AY150" s="6" t="s">
        <v>122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21</v>
      </c>
      <c r="BK150" s="156">
        <f>ROUND($I$150*$H$150,2)</f>
        <v>0</v>
      </c>
      <c r="BL150" s="89" t="s">
        <v>129</v>
      </c>
      <c r="BM150" s="89" t="s">
        <v>327</v>
      </c>
    </row>
    <row r="151" spans="2:47" s="6" customFormat="1" ht="16.5" customHeight="1">
      <c r="B151" s="23"/>
      <c r="C151" s="24"/>
      <c r="D151" s="157" t="s">
        <v>131</v>
      </c>
      <c r="E151" s="24"/>
      <c r="F151" s="158" t="s">
        <v>275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131</v>
      </c>
      <c r="AU151" s="6" t="s">
        <v>79</v>
      </c>
    </row>
    <row r="152" spans="2:65" s="6" customFormat="1" ht="15.75" customHeight="1">
      <c r="B152" s="23"/>
      <c r="C152" s="159" t="s">
        <v>277</v>
      </c>
      <c r="D152" s="159" t="s">
        <v>168</v>
      </c>
      <c r="E152" s="160" t="s">
        <v>278</v>
      </c>
      <c r="F152" s="161" t="s">
        <v>279</v>
      </c>
      <c r="G152" s="162" t="s">
        <v>211</v>
      </c>
      <c r="H152" s="163">
        <v>11</v>
      </c>
      <c r="I152" s="164"/>
      <c r="J152" s="165">
        <f>ROUND($I$152*$H$152,2)</f>
        <v>0</v>
      </c>
      <c r="K152" s="161"/>
      <c r="L152" s="166"/>
      <c r="M152" s="167"/>
      <c r="N152" s="168" t="s">
        <v>42</v>
      </c>
      <c r="O152" s="24"/>
      <c r="P152" s="154">
        <f>$O$152*$H$152</f>
        <v>0</v>
      </c>
      <c r="Q152" s="154">
        <v>0</v>
      </c>
      <c r="R152" s="154">
        <f>$Q$152*$H$152</f>
        <v>0</v>
      </c>
      <c r="S152" s="154">
        <v>0</v>
      </c>
      <c r="T152" s="155">
        <f>$S$152*$H$152</f>
        <v>0</v>
      </c>
      <c r="AR152" s="89" t="s">
        <v>162</v>
      </c>
      <c r="AT152" s="89" t="s">
        <v>168</v>
      </c>
      <c r="AU152" s="89" t="s">
        <v>79</v>
      </c>
      <c r="AY152" s="6" t="s">
        <v>122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21</v>
      </c>
      <c r="BK152" s="156">
        <f>ROUND($I$152*$H$152,2)</f>
        <v>0</v>
      </c>
      <c r="BL152" s="89" t="s">
        <v>129</v>
      </c>
      <c r="BM152" s="89" t="s">
        <v>328</v>
      </c>
    </row>
    <row r="153" spans="2:47" s="6" customFormat="1" ht="16.5" customHeight="1">
      <c r="B153" s="23"/>
      <c r="C153" s="24"/>
      <c r="D153" s="157" t="s">
        <v>131</v>
      </c>
      <c r="E153" s="24"/>
      <c r="F153" s="158" t="s">
        <v>281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131</v>
      </c>
      <c r="AU153" s="6" t="s">
        <v>79</v>
      </c>
    </row>
    <row r="154" spans="2:63" s="132" customFormat="1" ht="37.5" customHeight="1">
      <c r="B154" s="133"/>
      <c r="C154" s="134"/>
      <c r="D154" s="134" t="s">
        <v>70</v>
      </c>
      <c r="E154" s="135" t="s">
        <v>282</v>
      </c>
      <c r="F154" s="135" t="s">
        <v>283</v>
      </c>
      <c r="G154" s="134"/>
      <c r="H154" s="134"/>
      <c r="J154" s="136">
        <f>$BK$154</f>
        <v>0</v>
      </c>
      <c r="K154" s="134"/>
      <c r="L154" s="137"/>
      <c r="M154" s="138"/>
      <c r="N154" s="134"/>
      <c r="O154" s="134"/>
      <c r="P154" s="139">
        <f>SUM($P$155:$P$156)</f>
        <v>0</v>
      </c>
      <c r="Q154" s="134"/>
      <c r="R154" s="139">
        <f>SUM($R$155:$R$156)</f>
        <v>0</v>
      </c>
      <c r="S154" s="134"/>
      <c r="T154" s="140">
        <f>SUM($T$155:$T$156)</f>
        <v>0</v>
      </c>
      <c r="AR154" s="141" t="s">
        <v>129</v>
      </c>
      <c r="AT154" s="141" t="s">
        <v>70</v>
      </c>
      <c r="AU154" s="141" t="s">
        <v>71</v>
      </c>
      <c r="AY154" s="141" t="s">
        <v>122</v>
      </c>
      <c r="BK154" s="142">
        <f>SUM($BK$155:$BK$156)</f>
        <v>0</v>
      </c>
    </row>
    <row r="155" spans="2:65" s="6" customFormat="1" ht="15.75" customHeight="1">
      <c r="B155" s="23"/>
      <c r="C155" s="145" t="s">
        <v>284</v>
      </c>
      <c r="D155" s="145" t="s">
        <v>124</v>
      </c>
      <c r="E155" s="146" t="s">
        <v>285</v>
      </c>
      <c r="F155" s="147" t="s">
        <v>286</v>
      </c>
      <c r="G155" s="148" t="s">
        <v>287</v>
      </c>
      <c r="H155" s="149">
        <v>12</v>
      </c>
      <c r="I155" s="150"/>
      <c r="J155" s="151">
        <f>ROUND($I$155*$H$155,2)</f>
        <v>0</v>
      </c>
      <c r="K155" s="147" t="s">
        <v>128</v>
      </c>
      <c r="L155" s="43"/>
      <c r="M155" s="152"/>
      <c r="N155" s="153" t="s">
        <v>42</v>
      </c>
      <c r="O155" s="24"/>
      <c r="P155" s="154">
        <f>$O$155*$H$155</f>
        <v>0</v>
      </c>
      <c r="Q155" s="154">
        <v>0</v>
      </c>
      <c r="R155" s="154">
        <f>$Q$155*$H$155</f>
        <v>0</v>
      </c>
      <c r="S155" s="154">
        <v>0</v>
      </c>
      <c r="T155" s="155">
        <f>$S$155*$H$155</f>
        <v>0</v>
      </c>
      <c r="AR155" s="89" t="s">
        <v>288</v>
      </c>
      <c r="AT155" s="89" t="s">
        <v>124</v>
      </c>
      <c r="AU155" s="89" t="s">
        <v>21</v>
      </c>
      <c r="AY155" s="6" t="s">
        <v>122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21</v>
      </c>
      <c r="BK155" s="156">
        <f>ROUND($I$155*$H$155,2)</f>
        <v>0</v>
      </c>
      <c r="BL155" s="89" t="s">
        <v>288</v>
      </c>
      <c r="BM155" s="89" t="s">
        <v>329</v>
      </c>
    </row>
    <row r="156" spans="2:47" s="6" customFormat="1" ht="16.5" customHeight="1">
      <c r="B156" s="23"/>
      <c r="C156" s="24"/>
      <c r="D156" s="157" t="s">
        <v>131</v>
      </c>
      <c r="E156" s="24"/>
      <c r="F156" s="158" t="s">
        <v>290</v>
      </c>
      <c r="G156" s="24"/>
      <c r="H156" s="24"/>
      <c r="J156" s="24"/>
      <c r="K156" s="24"/>
      <c r="L156" s="43"/>
      <c r="M156" s="179"/>
      <c r="N156" s="180"/>
      <c r="O156" s="180"/>
      <c r="P156" s="180"/>
      <c r="Q156" s="180"/>
      <c r="R156" s="180"/>
      <c r="S156" s="180"/>
      <c r="T156" s="181"/>
      <c r="AT156" s="6" t="s">
        <v>131</v>
      </c>
      <c r="AU156" s="6" t="s">
        <v>21</v>
      </c>
    </row>
    <row r="157" spans="2:12" s="6" customFormat="1" ht="7.5" customHeight="1">
      <c r="B157" s="38"/>
      <c r="C157" s="39"/>
      <c r="D157" s="39"/>
      <c r="E157" s="39"/>
      <c r="F157" s="39"/>
      <c r="G157" s="39"/>
      <c r="H157" s="39"/>
      <c r="I157" s="101"/>
      <c r="J157" s="39"/>
      <c r="K157" s="39"/>
      <c r="L157" s="43"/>
    </row>
    <row r="160" s="2" customFormat="1" ht="14.25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5"/>
      <c r="C1" s="185"/>
      <c r="D1" s="184" t="s">
        <v>1</v>
      </c>
      <c r="E1" s="185"/>
      <c r="F1" s="186" t="s">
        <v>339</v>
      </c>
      <c r="G1" s="303" t="s">
        <v>340</v>
      </c>
      <c r="H1" s="303"/>
      <c r="I1" s="185"/>
      <c r="J1" s="186" t="s">
        <v>341</v>
      </c>
      <c r="K1" s="184" t="s">
        <v>86</v>
      </c>
      <c r="L1" s="186" t="s">
        <v>342</v>
      </c>
      <c r="M1" s="186"/>
      <c r="N1" s="186"/>
      <c r="O1" s="186"/>
      <c r="P1" s="186"/>
      <c r="Q1" s="186"/>
      <c r="R1" s="186"/>
      <c r="S1" s="186"/>
      <c r="T1" s="186"/>
      <c r="U1" s="182"/>
      <c r="V1" s="18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9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4" t="str">
        <f>'Rekapitulace stavby'!$K$6</f>
        <v>Revitalizace Louka zásobení plynem</v>
      </c>
      <c r="F7" s="218"/>
      <c r="G7" s="218"/>
      <c r="H7" s="218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4" t="s">
        <v>330</v>
      </c>
      <c r="F9" s="297"/>
      <c r="G9" s="297"/>
      <c r="H9" s="29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9"/>
      <c r="F24" s="305"/>
      <c r="G24" s="305"/>
      <c r="H24" s="305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ROUND($J$80,2)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ROUND(SUM($BE$80:$BE$94),2)</f>
        <v>0</v>
      </c>
      <c r="G30" s="24"/>
      <c r="H30" s="24"/>
      <c r="I30" s="97">
        <v>0.21</v>
      </c>
      <c r="J30" s="96">
        <f>ROUND(ROUND((SUM($BE$80:$BE$94)),2)*$I$30,2)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ROUND(SUM($BF$80:$BF$94),2)</f>
        <v>0</v>
      </c>
      <c r="G31" s="24"/>
      <c r="H31" s="24"/>
      <c r="I31" s="97">
        <v>0.15</v>
      </c>
      <c r="J31" s="96">
        <f>ROUND(ROUND((SUM($BF$80:$BF$94)),2)*$I$31,2)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ROUND(SUM($BG$80:$BG$94),2)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ROUND(SUM($BH$80:$BH$94),2)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ROUND(SUM($BI$80:$BI$94),2)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4" t="str">
        <f>$E$7</f>
        <v>Revitalizace Louka zásobení plynem</v>
      </c>
      <c r="F45" s="297"/>
      <c r="G45" s="297"/>
      <c r="H45" s="297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4" t="str">
        <f>$E$9</f>
        <v>SO 03 - zásobení plynem - území č. 3</v>
      </c>
      <c r="F47" s="297"/>
      <c r="G47" s="297"/>
      <c r="H47" s="29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$J$80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$J$81</f>
        <v>0</v>
      </c>
      <c r="K57" s="113"/>
    </row>
    <row r="58" spans="2:11" s="114" customFormat="1" ht="21" customHeight="1">
      <c r="B58" s="115"/>
      <c r="C58" s="116"/>
      <c r="D58" s="117" t="s">
        <v>98</v>
      </c>
      <c r="E58" s="117"/>
      <c r="F58" s="117"/>
      <c r="G58" s="117"/>
      <c r="H58" s="117"/>
      <c r="I58" s="118"/>
      <c r="J58" s="119">
        <f>$J$82</f>
        <v>0</v>
      </c>
      <c r="K58" s="120"/>
    </row>
    <row r="59" spans="2:11" s="73" customFormat="1" ht="25.5" customHeight="1">
      <c r="B59" s="108"/>
      <c r="C59" s="109"/>
      <c r="D59" s="110" t="s">
        <v>100</v>
      </c>
      <c r="E59" s="110"/>
      <c r="F59" s="110"/>
      <c r="G59" s="110"/>
      <c r="H59" s="110"/>
      <c r="I59" s="111"/>
      <c r="J59" s="112">
        <f>$J$89</f>
        <v>0</v>
      </c>
      <c r="K59" s="113"/>
    </row>
    <row r="60" spans="2:11" s="114" customFormat="1" ht="21" customHeight="1">
      <c r="B60" s="115"/>
      <c r="C60" s="116"/>
      <c r="D60" s="117" t="s">
        <v>103</v>
      </c>
      <c r="E60" s="117"/>
      <c r="F60" s="117"/>
      <c r="G60" s="117"/>
      <c r="H60" s="117"/>
      <c r="I60" s="118"/>
      <c r="J60" s="119">
        <f>$J$90</f>
        <v>0</v>
      </c>
      <c r="K60" s="120"/>
    </row>
    <row r="61" spans="2:11" s="6" customFormat="1" ht="22.5" customHeight="1">
      <c r="B61" s="23"/>
      <c r="C61" s="24"/>
      <c r="D61" s="24"/>
      <c r="E61" s="24"/>
      <c r="F61" s="24"/>
      <c r="G61" s="24"/>
      <c r="H61" s="24"/>
      <c r="J61" s="24"/>
      <c r="K61" s="27"/>
    </row>
    <row r="62" spans="2:11" s="6" customFormat="1" ht="7.5" customHeight="1">
      <c r="B62" s="38"/>
      <c r="C62" s="39"/>
      <c r="D62" s="39"/>
      <c r="E62" s="39"/>
      <c r="F62" s="39"/>
      <c r="G62" s="39"/>
      <c r="H62" s="39"/>
      <c r="I62" s="101"/>
      <c r="J62" s="39"/>
      <c r="K62" s="40"/>
    </row>
    <row r="66" spans="2:12" s="6" customFormat="1" ht="7.5" customHeight="1">
      <c r="B66" s="41"/>
      <c r="C66" s="42"/>
      <c r="D66" s="42"/>
      <c r="E66" s="42"/>
      <c r="F66" s="42"/>
      <c r="G66" s="42"/>
      <c r="H66" s="42"/>
      <c r="I66" s="103"/>
      <c r="J66" s="42"/>
      <c r="K66" s="42"/>
      <c r="L66" s="43"/>
    </row>
    <row r="67" spans="2:12" s="6" customFormat="1" ht="37.5" customHeight="1">
      <c r="B67" s="23"/>
      <c r="C67" s="12" t="s">
        <v>105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5" customHeight="1">
      <c r="B69" s="23"/>
      <c r="C69" s="19" t="s">
        <v>16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6.5" customHeight="1">
      <c r="B70" s="23"/>
      <c r="C70" s="24"/>
      <c r="D70" s="24"/>
      <c r="E70" s="304" t="str">
        <f>$E$7</f>
        <v>Revitalizace Louka zásobení plynem</v>
      </c>
      <c r="F70" s="297"/>
      <c r="G70" s="297"/>
      <c r="H70" s="297"/>
      <c r="J70" s="24"/>
      <c r="K70" s="24"/>
      <c r="L70" s="43"/>
    </row>
    <row r="71" spans="2:12" s="6" customFormat="1" ht="15" customHeight="1">
      <c r="B71" s="23"/>
      <c r="C71" s="19" t="s">
        <v>88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9.5" customHeight="1">
      <c r="B72" s="23"/>
      <c r="C72" s="24"/>
      <c r="D72" s="24"/>
      <c r="E72" s="294" t="str">
        <f>$E$9</f>
        <v>SO 03 - zásobení plynem - území č. 3</v>
      </c>
      <c r="F72" s="297"/>
      <c r="G72" s="297"/>
      <c r="H72" s="297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8.75" customHeight="1">
      <c r="B74" s="23"/>
      <c r="C74" s="19" t="s">
        <v>22</v>
      </c>
      <c r="D74" s="24"/>
      <c r="E74" s="24"/>
      <c r="F74" s="17" t="str">
        <f>$F$12</f>
        <v>Louka u Litvínova</v>
      </c>
      <c r="G74" s="24"/>
      <c r="H74" s="24"/>
      <c r="I74" s="88" t="s">
        <v>24</v>
      </c>
      <c r="J74" s="52" t="str">
        <f>IF($J$12="","",$J$12)</f>
        <v>19.10.2015</v>
      </c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.75" customHeight="1">
      <c r="B76" s="23"/>
      <c r="C76" s="19" t="s">
        <v>28</v>
      </c>
      <c r="D76" s="24"/>
      <c r="E76" s="24"/>
      <c r="F76" s="17" t="str">
        <f>$E$15</f>
        <v>Louka u Litvínova</v>
      </c>
      <c r="G76" s="24"/>
      <c r="H76" s="24"/>
      <c r="I76" s="88" t="s">
        <v>33</v>
      </c>
      <c r="J76" s="17" t="str">
        <f>$E$21</f>
        <v>ARTECH spol. s.r.o.</v>
      </c>
      <c r="K76" s="24"/>
      <c r="L76" s="43"/>
    </row>
    <row r="77" spans="2:12" s="6" customFormat="1" ht="15" customHeight="1">
      <c r="B77" s="23"/>
      <c r="C77" s="19" t="s">
        <v>31</v>
      </c>
      <c r="D77" s="24"/>
      <c r="E77" s="24"/>
      <c r="F77" s="17">
        <f>IF($E$18="","",$E$18)</f>
      </c>
      <c r="G77" s="24"/>
      <c r="H77" s="24"/>
      <c r="J77" s="24"/>
      <c r="K77" s="24"/>
      <c r="L77" s="43"/>
    </row>
    <row r="78" spans="2:12" s="6" customFormat="1" ht="11.2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20" s="121" customFormat="1" ht="30" customHeight="1">
      <c r="B79" s="122"/>
      <c r="C79" s="123" t="s">
        <v>106</v>
      </c>
      <c r="D79" s="124" t="s">
        <v>56</v>
      </c>
      <c r="E79" s="124" t="s">
        <v>52</v>
      </c>
      <c r="F79" s="124" t="s">
        <v>107</v>
      </c>
      <c r="G79" s="124" t="s">
        <v>108</v>
      </c>
      <c r="H79" s="124" t="s">
        <v>109</v>
      </c>
      <c r="I79" s="125" t="s">
        <v>110</v>
      </c>
      <c r="J79" s="124" t="s">
        <v>111</v>
      </c>
      <c r="K79" s="126" t="s">
        <v>112</v>
      </c>
      <c r="L79" s="127"/>
      <c r="M79" s="59" t="s">
        <v>113</v>
      </c>
      <c r="N79" s="60" t="s">
        <v>41</v>
      </c>
      <c r="O79" s="60" t="s">
        <v>114</v>
      </c>
      <c r="P79" s="60" t="s">
        <v>115</v>
      </c>
      <c r="Q79" s="60" t="s">
        <v>116</v>
      </c>
      <c r="R79" s="60" t="s">
        <v>117</v>
      </c>
      <c r="S79" s="60" t="s">
        <v>118</v>
      </c>
      <c r="T79" s="61" t="s">
        <v>119</v>
      </c>
    </row>
    <row r="80" spans="2:63" s="6" customFormat="1" ht="30" customHeight="1">
      <c r="B80" s="23"/>
      <c r="C80" s="66" t="s">
        <v>93</v>
      </c>
      <c r="D80" s="24"/>
      <c r="E80" s="24"/>
      <c r="F80" s="24"/>
      <c r="G80" s="24"/>
      <c r="H80" s="24"/>
      <c r="J80" s="128">
        <f>$BK$80</f>
        <v>0</v>
      </c>
      <c r="K80" s="24"/>
      <c r="L80" s="43"/>
      <c r="M80" s="63"/>
      <c r="N80" s="64"/>
      <c r="O80" s="64"/>
      <c r="P80" s="129">
        <f>$P$81+$P$89</f>
        <v>0</v>
      </c>
      <c r="Q80" s="64"/>
      <c r="R80" s="129">
        <f>$R$81+$R$89</f>
        <v>0.0032</v>
      </c>
      <c r="S80" s="64"/>
      <c r="T80" s="130">
        <f>$T$81+$T$89</f>
        <v>0</v>
      </c>
      <c r="AT80" s="6" t="s">
        <v>70</v>
      </c>
      <c r="AU80" s="6" t="s">
        <v>94</v>
      </c>
      <c r="BK80" s="131">
        <f>$BK$81+$BK$89</f>
        <v>0</v>
      </c>
    </row>
    <row r="81" spans="2:63" s="132" customFormat="1" ht="37.5" customHeight="1">
      <c r="B81" s="133"/>
      <c r="C81" s="134"/>
      <c r="D81" s="134" t="s">
        <v>70</v>
      </c>
      <c r="E81" s="135" t="s">
        <v>120</v>
      </c>
      <c r="F81" s="135" t="s">
        <v>121</v>
      </c>
      <c r="G81" s="134"/>
      <c r="H81" s="134"/>
      <c r="J81" s="136">
        <f>$BK$81</f>
        <v>0</v>
      </c>
      <c r="K81" s="134"/>
      <c r="L81" s="137"/>
      <c r="M81" s="138"/>
      <c r="N81" s="134"/>
      <c r="O81" s="134"/>
      <c r="P81" s="139">
        <f>$P$82</f>
        <v>0</v>
      </c>
      <c r="Q81" s="134"/>
      <c r="R81" s="139">
        <f>$R$82</f>
        <v>0.0032</v>
      </c>
      <c r="S81" s="134"/>
      <c r="T81" s="140">
        <f>$T$82</f>
        <v>0</v>
      </c>
      <c r="AR81" s="141" t="s">
        <v>21</v>
      </c>
      <c r="AT81" s="141" t="s">
        <v>70</v>
      </c>
      <c r="AU81" s="141" t="s">
        <v>71</v>
      </c>
      <c r="AY81" s="141" t="s">
        <v>122</v>
      </c>
      <c r="BK81" s="142">
        <f>$BK$82</f>
        <v>0</v>
      </c>
    </row>
    <row r="82" spans="2:63" s="132" customFormat="1" ht="21" customHeight="1">
      <c r="B82" s="133"/>
      <c r="C82" s="134"/>
      <c r="D82" s="134" t="s">
        <v>70</v>
      </c>
      <c r="E82" s="143" t="s">
        <v>162</v>
      </c>
      <c r="F82" s="143" t="s">
        <v>186</v>
      </c>
      <c r="G82" s="134"/>
      <c r="H82" s="134"/>
      <c r="J82" s="144">
        <f>$BK$82</f>
        <v>0</v>
      </c>
      <c r="K82" s="134"/>
      <c r="L82" s="137"/>
      <c r="M82" s="138"/>
      <c r="N82" s="134"/>
      <c r="O82" s="134"/>
      <c r="P82" s="139">
        <f>SUM($P$83:$P$88)</f>
        <v>0</v>
      </c>
      <c r="Q82" s="134"/>
      <c r="R82" s="139">
        <f>SUM($R$83:$R$88)</f>
        <v>0.0032</v>
      </c>
      <c r="S82" s="134"/>
      <c r="T82" s="140">
        <f>SUM($T$83:$T$88)</f>
        <v>0</v>
      </c>
      <c r="AR82" s="141" t="s">
        <v>21</v>
      </c>
      <c r="AT82" s="141" t="s">
        <v>70</v>
      </c>
      <c r="AU82" s="141" t="s">
        <v>21</v>
      </c>
      <c r="AY82" s="141" t="s">
        <v>122</v>
      </c>
      <c r="BK82" s="142">
        <f>SUM($BK$83:$BK$88)</f>
        <v>0</v>
      </c>
    </row>
    <row r="83" spans="2:65" s="6" customFormat="1" ht="15.75" customHeight="1">
      <c r="B83" s="23"/>
      <c r="C83" s="145" t="s">
        <v>21</v>
      </c>
      <c r="D83" s="145" t="s">
        <v>124</v>
      </c>
      <c r="E83" s="146" t="s">
        <v>188</v>
      </c>
      <c r="F83" s="147" t="s">
        <v>189</v>
      </c>
      <c r="G83" s="148" t="s">
        <v>190</v>
      </c>
      <c r="H83" s="149">
        <v>24</v>
      </c>
      <c r="I83" s="150"/>
      <c r="J83" s="151">
        <f>ROUND($I$83*$H$83,2)</f>
        <v>0</v>
      </c>
      <c r="K83" s="147"/>
      <c r="L83" s="43"/>
      <c r="M83" s="152"/>
      <c r="N83" s="153" t="s">
        <v>42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129</v>
      </c>
      <c r="AT83" s="89" t="s">
        <v>124</v>
      </c>
      <c r="AU83" s="89" t="s">
        <v>79</v>
      </c>
      <c r="AY83" s="6" t="s">
        <v>122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21</v>
      </c>
      <c r="BK83" s="156">
        <f>ROUND($I$83*$H$83,2)</f>
        <v>0</v>
      </c>
      <c r="BL83" s="89" t="s">
        <v>129</v>
      </c>
      <c r="BM83" s="89" t="s">
        <v>331</v>
      </c>
    </row>
    <row r="84" spans="2:47" s="6" customFormat="1" ht="16.5" customHeight="1">
      <c r="B84" s="23"/>
      <c r="C84" s="24"/>
      <c r="D84" s="157" t="s">
        <v>131</v>
      </c>
      <c r="E84" s="24"/>
      <c r="F84" s="158" t="s">
        <v>192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131</v>
      </c>
      <c r="AU84" s="6" t="s">
        <v>79</v>
      </c>
    </row>
    <row r="85" spans="2:65" s="6" customFormat="1" ht="15.75" customHeight="1">
      <c r="B85" s="23"/>
      <c r="C85" s="145" t="s">
        <v>79</v>
      </c>
      <c r="D85" s="145" t="s">
        <v>124</v>
      </c>
      <c r="E85" s="146" t="s">
        <v>194</v>
      </c>
      <c r="F85" s="147" t="s">
        <v>195</v>
      </c>
      <c r="G85" s="148" t="s">
        <v>211</v>
      </c>
      <c r="H85" s="149">
        <v>4</v>
      </c>
      <c r="I85" s="150"/>
      <c r="J85" s="151">
        <f>ROUND($I$85*$H$85,2)</f>
        <v>0</v>
      </c>
      <c r="K85" s="147"/>
      <c r="L85" s="43"/>
      <c r="M85" s="152"/>
      <c r="N85" s="153" t="s">
        <v>42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129</v>
      </c>
      <c r="AT85" s="89" t="s">
        <v>124</v>
      </c>
      <c r="AU85" s="89" t="s">
        <v>79</v>
      </c>
      <c r="AY85" s="6" t="s">
        <v>122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21</v>
      </c>
      <c r="BK85" s="156">
        <f>ROUND($I$85*$H$85,2)</f>
        <v>0</v>
      </c>
      <c r="BL85" s="89" t="s">
        <v>129</v>
      </c>
      <c r="BM85" s="89" t="s">
        <v>332</v>
      </c>
    </row>
    <row r="86" spans="2:47" s="6" customFormat="1" ht="16.5" customHeight="1">
      <c r="B86" s="23"/>
      <c r="C86" s="24"/>
      <c r="D86" s="157" t="s">
        <v>131</v>
      </c>
      <c r="E86" s="24"/>
      <c r="F86" s="158" t="s">
        <v>198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131</v>
      </c>
      <c r="AU86" s="6" t="s">
        <v>79</v>
      </c>
    </row>
    <row r="87" spans="2:65" s="6" customFormat="1" ht="15.75" customHeight="1">
      <c r="B87" s="23"/>
      <c r="C87" s="145" t="s">
        <v>137</v>
      </c>
      <c r="D87" s="145" t="s">
        <v>124</v>
      </c>
      <c r="E87" s="146" t="s">
        <v>215</v>
      </c>
      <c r="F87" s="147" t="s">
        <v>216</v>
      </c>
      <c r="G87" s="148" t="s">
        <v>211</v>
      </c>
      <c r="H87" s="149">
        <v>4</v>
      </c>
      <c r="I87" s="150"/>
      <c r="J87" s="151">
        <f>ROUND($I$87*$H$87,2)</f>
        <v>0</v>
      </c>
      <c r="K87" s="147"/>
      <c r="L87" s="43"/>
      <c r="M87" s="152"/>
      <c r="N87" s="153" t="s">
        <v>42</v>
      </c>
      <c r="O87" s="24"/>
      <c r="P87" s="154">
        <f>$O$87*$H$87</f>
        <v>0</v>
      </c>
      <c r="Q87" s="154">
        <v>0.0008</v>
      </c>
      <c r="R87" s="154">
        <f>$Q$87*$H$87</f>
        <v>0.0032</v>
      </c>
      <c r="S87" s="154">
        <v>0</v>
      </c>
      <c r="T87" s="155">
        <f>$S$87*$H$87</f>
        <v>0</v>
      </c>
      <c r="AR87" s="89" t="s">
        <v>129</v>
      </c>
      <c r="AT87" s="89" t="s">
        <v>124</v>
      </c>
      <c r="AU87" s="89" t="s">
        <v>79</v>
      </c>
      <c r="AY87" s="6" t="s">
        <v>122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21</v>
      </c>
      <c r="BK87" s="156">
        <f>ROUND($I$87*$H$87,2)</f>
        <v>0</v>
      </c>
      <c r="BL87" s="89" t="s">
        <v>129</v>
      </c>
      <c r="BM87" s="89" t="s">
        <v>333</v>
      </c>
    </row>
    <row r="88" spans="2:47" s="6" customFormat="1" ht="16.5" customHeight="1">
      <c r="B88" s="23"/>
      <c r="C88" s="24"/>
      <c r="D88" s="157" t="s">
        <v>131</v>
      </c>
      <c r="E88" s="24"/>
      <c r="F88" s="158" t="s">
        <v>218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131</v>
      </c>
      <c r="AU88" s="6" t="s">
        <v>79</v>
      </c>
    </row>
    <row r="89" spans="2:63" s="132" customFormat="1" ht="37.5" customHeight="1">
      <c r="B89" s="133"/>
      <c r="C89" s="134"/>
      <c r="D89" s="134" t="s">
        <v>70</v>
      </c>
      <c r="E89" s="135" t="s">
        <v>168</v>
      </c>
      <c r="F89" s="135" t="s">
        <v>236</v>
      </c>
      <c r="G89" s="134"/>
      <c r="H89" s="134"/>
      <c r="J89" s="136">
        <f>$BK$89</f>
        <v>0</v>
      </c>
      <c r="K89" s="134"/>
      <c r="L89" s="137"/>
      <c r="M89" s="138"/>
      <c r="N89" s="134"/>
      <c r="O89" s="134"/>
      <c r="P89" s="139">
        <f>$P$90</f>
        <v>0</v>
      </c>
      <c r="Q89" s="134"/>
      <c r="R89" s="139">
        <f>$R$90</f>
        <v>0</v>
      </c>
      <c r="S89" s="134"/>
      <c r="T89" s="140">
        <f>$T$90</f>
        <v>0</v>
      </c>
      <c r="AR89" s="141" t="s">
        <v>137</v>
      </c>
      <c r="AT89" s="141" t="s">
        <v>70</v>
      </c>
      <c r="AU89" s="141" t="s">
        <v>71</v>
      </c>
      <c r="AY89" s="141" t="s">
        <v>122</v>
      </c>
      <c r="BK89" s="142">
        <f>$BK$90</f>
        <v>0</v>
      </c>
    </row>
    <row r="90" spans="2:63" s="132" customFormat="1" ht="21" customHeight="1">
      <c r="B90" s="133"/>
      <c r="C90" s="134"/>
      <c r="D90" s="134" t="s">
        <v>70</v>
      </c>
      <c r="E90" s="143" t="s">
        <v>258</v>
      </c>
      <c r="F90" s="143" t="s">
        <v>259</v>
      </c>
      <c r="G90" s="134"/>
      <c r="H90" s="134"/>
      <c r="J90" s="144">
        <f>$BK$90</f>
        <v>0</v>
      </c>
      <c r="K90" s="134"/>
      <c r="L90" s="137"/>
      <c r="M90" s="138"/>
      <c r="N90" s="134"/>
      <c r="O90" s="134"/>
      <c r="P90" s="139">
        <f>SUM($P$91:$P$94)</f>
        <v>0</v>
      </c>
      <c r="Q90" s="134"/>
      <c r="R90" s="139">
        <f>SUM($R$91:$R$94)</f>
        <v>0</v>
      </c>
      <c r="S90" s="134"/>
      <c r="T90" s="140">
        <f>SUM($T$91:$T$94)</f>
        <v>0</v>
      </c>
      <c r="AR90" s="141" t="s">
        <v>137</v>
      </c>
      <c r="AT90" s="141" t="s">
        <v>70</v>
      </c>
      <c r="AU90" s="141" t="s">
        <v>21</v>
      </c>
      <c r="AY90" s="141" t="s">
        <v>122</v>
      </c>
      <c r="BK90" s="142">
        <f>SUM($BK$91:$BK$94)</f>
        <v>0</v>
      </c>
    </row>
    <row r="91" spans="2:65" s="6" customFormat="1" ht="15.75" customHeight="1">
      <c r="B91" s="23"/>
      <c r="C91" s="159" t="s">
        <v>129</v>
      </c>
      <c r="D91" s="159" t="s">
        <v>168</v>
      </c>
      <c r="E91" s="160" t="s">
        <v>274</v>
      </c>
      <c r="F91" s="161" t="s">
        <v>275</v>
      </c>
      <c r="G91" s="162" t="s">
        <v>211</v>
      </c>
      <c r="H91" s="163">
        <v>4</v>
      </c>
      <c r="I91" s="164"/>
      <c r="J91" s="165">
        <f>ROUND($I$91*$H$91,2)</f>
        <v>0</v>
      </c>
      <c r="K91" s="161"/>
      <c r="L91" s="166"/>
      <c r="M91" s="167"/>
      <c r="N91" s="168" t="s">
        <v>42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162</v>
      </c>
      <c r="AT91" s="89" t="s">
        <v>168</v>
      </c>
      <c r="AU91" s="89" t="s">
        <v>79</v>
      </c>
      <c r="AY91" s="6" t="s">
        <v>122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129</v>
      </c>
      <c r="BM91" s="89" t="s">
        <v>334</v>
      </c>
    </row>
    <row r="92" spans="2:47" s="6" customFormat="1" ht="16.5" customHeight="1">
      <c r="B92" s="23"/>
      <c r="C92" s="24"/>
      <c r="D92" s="157" t="s">
        <v>131</v>
      </c>
      <c r="E92" s="24"/>
      <c r="F92" s="158" t="s">
        <v>275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131</v>
      </c>
      <c r="AU92" s="6" t="s">
        <v>79</v>
      </c>
    </row>
    <row r="93" spans="2:65" s="6" customFormat="1" ht="15.75" customHeight="1">
      <c r="B93" s="23"/>
      <c r="C93" s="159" t="s">
        <v>147</v>
      </c>
      <c r="D93" s="159" t="s">
        <v>168</v>
      </c>
      <c r="E93" s="160" t="s">
        <v>278</v>
      </c>
      <c r="F93" s="161" t="s">
        <v>279</v>
      </c>
      <c r="G93" s="162" t="s">
        <v>211</v>
      </c>
      <c r="H93" s="163">
        <v>4</v>
      </c>
      <c r="I93" s="164"/>
      <c r="J93" s="165">
        <f>ROUND($I$93*$H$93,2)</f>
        <v>0</v>
      </c>
      <c r="K93" s="161"/>
      <c r="L93" s="166"/>
      <c r="M93" s="167"/>
      <c r="N93" s="168" t="s">
        <v>42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162</v>
      </c>
      <c r="AT93" s="89" t="s">
        <v>168</v>
      </c>
      <c r="AU93" s="89" t="s">
        <v>79</v>
      </c>
      <c r="AY93" s="6" t="s">
        <v>122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129</v>
      </c>
      <c r="BM93" s="89" t="s">
        <v>335</v>
      </c>
    </row>
    <row r="94" spans="2:47" s="6" customFormat="1" ht="16.5" customHeight="1">
      <c r="B94" s="23"/>
      <c r="C94" s="24"/>
      <c r="D94" s="157" t="s">
        <v>131</v>
      </c>
      <c r="E94" s="24"/>
      <c r="F94" s="158" t="s">
        <v>281</v>
      </c>
      <c r="G94" s="24"/>
      <c r="H94" s="24"/>
      <c r="J94" s="24"/>
      <c r="K94" s="24"/>
      <c r="L94" s="43"/>
      <c r="M94" s="179"/>
      <c r="N94" s="180"/>
      <c r="O94" s="180"/>
      <c r="P94" s="180"/>
      <c r="Q94" s="180"/>
      <c r="R94" s="180"/>
      <c r="S94" s="180"/>
      <c r="T94" s="181"/>
      <c r="AT94" s="6" t="s">
        <v>131</v>
      </c>
      <c r="AU94" s="6" t="s">
        <v>79</v>
      </c>
    </row>
    <row r="95" spans="2:12" s="6" customFormat="1" ht="7.5" customHeight="1">
      <c r="B95" s="38"/>
      <c r="C95" s="39"/>
      <c r="D95" s="39"/>
      <c r="E95" s="39"/>
      <c r="F95" s="39"/>
      <c r="G95" s="39"/>
      <c r="H95" s="39"/>
      <c r="I95" s="101"/>
      <c r="J95" s="39"/>
      <c r="K95" s="39"/>
      <c r="L95" s="43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96" customFormat="1" ht="45" customHeight="1">
      <c r="B3" s="194"/>
      <c r="C3" s="311" t="s">
        <v>343</v>
      </c>
      <c r="D3" s="311"/>
      <c r="E3" s="311"/>
      <c r="F3" s="311"/>
      <c r="G3" s="311"/>
      <c r="H3" s="311"/>
      <c r="I3" s="311"/>
      <c r="J3" s="311"/>
      <c r="K3" s="195"/>
    </row>
    <row r="4" spans="2:11" ht="25.5" customHeight="1">
      <c r="B4" s="197"/>
      <c r="C4" s="313" t="s">
        <v>344</v>
      </c>
      <c r="D4" s="313"/>
      <c r="E4" s="313"/>
      <c r="F4" s="313"/>
      <c r="G4" s="313"/>
      <c r="H4" s="313"/>
      <c r="I4" s="313"/>
      <c r="J4" s="313"/>
      <c r="K4" s="198"/>
    </row>
    <row r="5" spans="2:1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ht="15" customHeight="1">
      <c r="B6" s="197"/>
      <c r="C6" s="309" t="s">
        <v>345</v>
      </c>
      <c r="D6" s="309"/>
      <c r="E6" s="309"/>
      <c r="F6" s="309"/>
      <c r="G6" s="309"/>
      <c r="H6" s="309"/>
      <c r="I6" s="309"/>
      <c r="J6" s="309"/>
      <c r="K6" s="198"/>
    </row>
    <row r="7" spans="2:11" ht="15" customHeight="1">
      <c r="B7" s="201"/>
      <c r="C7" s="309" t="s">
        <v>346</v>
      </c>
      <c r="D7" s="309"/>
      <c r="E7" s="309"/>
      <c r="F7" s="309"/>
      <c r="G7" s="309"/>
      <c r="H7" s="309"/>
      <c r="I7" s="309"/>
      <c r="J7" s="309"/>
      <c r="K7" s="198"/>
    </row>
    <row r="8" spans="2:1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ht="15" customHeight="1">
      <c r="B9" s="201"/>
      <c r="C9" s="309" t="s">
        <v>347</v>
      </c>
      <c r="D9" s="309"/>
      <c r="E9" s="309"/>
      <c r="F9" s="309"/>
      <c r="G9" s="309"/>
      <c r="H9" s="309"/>
      <c r="I9" s="309"/>
      <c r="J9" s="309"/>
      <c r="K9" s="198"/>
    </row>
    <row r="10" spans="2:11" ht="15" customHeight="1">
      <c r="B10" s="201"/>
      <c r="C10" s="200"/>
      <c r="D10" s="309" t="s">
        <v>348</v>
      </c>
      <c r="E10" s="309"/>
      <c r="F10" s="309"/>
      <c r="G10" s="309"/>
      <c r="H10" s="309"/>
      <c r="I10" s="309"/>
      <c r="J10" s="309"/>
      <c r="K10" s="198"/>
    </row>
    <row r="11" spans="2:11" ht="15" customHeight="1">
      <c r="B11" s="201"/>
      <c r="C11" s="202"/>
      <c r="D11" s="309" t="s">
        <v>349</v>
      </c>
      <c r="E11" s="309"/>
      <c r="F11" s="309"/>
      <c r="G11" s="309"/>
      <c r="H11" s="309"/>
      <c r="I11" s="309"/>
      <c r="J11" s="309"/>
      <c r="K11" s="198"/>
    </row>
    <row r="12" spans="2:11" ht="12.75" customHeight="1">
      <c r="B12" s="201"/>
      <c r="C12" s="202"/>
      <c r="D12" s="202"/>
      <c r="E12" s="202"/>
      <c r="F12" s="202"/>
      <c r="G12" s="202"/>
      <c r="H12" s="202"/>
      <c r="I12" s="202"/>
      <c r="J12" s="202"/>
      <c r="K12" s="198"/>
    </row>
    <row r="13" spans="2:11" ht="15" customHeight="1">
      <c r="B13" s="201"/>
      <c r="C13" s="202"/>
      <c r="D13" s="309" t="s">
        <v>350</v>
      </c>
      <c r="E13" s="309"/>
      <c r="F13" s="309"/>
      <c r="G13" s="309"/>
      <c r="H13" s="309"/>
      <c r="I13" s="309"/>
      <c r="J13" s="309"/>
      <c r="K13" s="198"/>
    </row>
    <row r="14" spans="2:11" ht="15" customHeight="1">
      <c r="B14" s="201"/>
      <c r="C14" s="202"/>
      <c r="D14" s="309" t="s">
        <v>351</v>
      </c>
      <c r="E14" s="309"/>
      <c r="F14" s="309"/>
      <c r="G14" s="309"/>
      <c r="H14" s="309"/>
      <c r="I14" s="309"/>
      <c r="J14" s="309"/>
      <c r="K14" s="198"/>
    </row>
    <row r="15" spans="2:11" ht="15" customHeight="1">
      <c r="B15" s="201"/>
      <c r="C15" s="202"/>
      <c r="D15" s="309" t="s">
        <v>352</v>
      </c>
      <c r="E15" s="309"/>
      <c r="F15" s="309"/>
      <c r="G15" s="309"/>
      <c r="H15" s="309"/>
      <c r="I15" s="309"/>
      <c r="J15" s="309"/>
      <c r="K15" s="198"/>
    </row>
    <row r="16" spans="2:11" ht="15" customHeight="1">
      <c r="B16" s="201"/>
      <c r="C16" s="202"/>
      <c r="D16" s="202"/>
      <c r="E16" s="203" t="s">
        <v>77</v>
      </c>
      <c r="F16" s="309" t="s">
        <v>353</v>
      </c>
      <c r="G16" s="309"/>
      <c r="H16" s="309"/>
      <c r="I16" s="309"/>
      <c r="J16" s="309"/>
      <c r="K16" s="198"/>
    </row>
    <row r="17" spans="2:11" ht="15" customHeight="1">
      <c r="B17" s="201"/>
      <c r="C17" s="202"/>
      <c r="D17" s="202"/>
      <c r="E17" s="203" t="s">
        <v>354</v>
      </c>
      <c r="F17" s="309" t="s">
        <v>355</v>
      </c>
      <c r="G17" s="309"/>
      <c r="H17" s="309"/>
      <c r="I17" s="309"/>
      <c r="J17" s="309"/>
      <c r="K17" s="198"/>
    </row>
    <row r="18" spans="2:11" ht="15" customHeight="1">
      <c r="B18" s="201"/>
      <c r="C18" s="202"/>
      <c r="D18" s="202"/>
      <c r="E18" s="203" t="s">
        <v>356</v>
      </c>
      <c r="F18" s="309" t="s">
        <v>357</v>
      </c>
      <c r="G18" s="309"/>
      <c r="H18" s="309"/>
      <c r="I18" s="309"/>
      <c r="J18" s="309"/>
      <c r="K18" s="198"/>
    </row>
    <row r="19" spans="2:11" ht="15" customHeight="1">
      <c r="B19" s="201"/>
      <c r="C19" s="202"/>
      <c r="D19" s="202"/>
      <c r="E19" s="203" t="s">
        <v>358</v>
      </c>
      <c r="F19" s="309" t="s">
        <v>359</v>
      </c>
      <c r="G19" s="309"/>
      <c r="H19" s="309"/>
      <c r="I19" s="309"/>
      <c r="J19" s="309"/>
      <c r="K19" s="198"/>
    </row>
    <row r="20" spans="2:11" ht="15" customHeight="1">
      <c r="B20" s="201"/>
      <c r="C20" s="202"/>
      <c r="D20" s="202"/>
      <c r="E20" s="203" t="s">
        <v>360</v>
      </c>
      <c r="F20" s="309" t="s">
        <v>361</v>
      </c>
      <c r="G20" s="309"/>
      <c r="H20" s="309"/>
      <c r="I20" s="309"/>
      <c r="J20" s="309"/>
      <c r="K20" s="198"/>
    </row>
    <row r="21" spans="2:11" ht="15" customHeight="1">
      <c r="B21" s="201"/>
      <c r="C21" s="202"/>
      <c r="D21" s="202"/>
      <c r="E21" s="203" t="s">
        <v>362</v>
      </c>
      <c r="F21" s="309" t="s">
        <v>363</v>
      </c>
      <c r="G21" s="309"/>
      <c r="H21" s="309"/>
      <c r="I21" s="309"/>
      <c r="J21" s="309"/>
      <c r="K21" s="198"/>
    </row>
    <row r="22" spans="2:11" ht="12.75" customHeight="1">
      <c r="B22" s="201"/>
      <c r="C22" s="202"/>
      <c r="D22" s="202"/>
      <c r="E22" s="202"/>
      <c r="F22" s="202"/>
      <c r="G22" s="202"/>
      <c r="H22" s="202"/>
      <c r="I22" s="202"/>
      <c r="J22" s="202"/>
      <c r="K22" s="198"/>
    </row>
    <row r="23" spans="2:11" ht="15" customHeight="1">
      <c r="B23" s="201"/>
      <c r="C23" s="309" t="s">
        <v>364</v>
      </c>
      <c r="D23" s="309"/>
      <c r="E23" s="309"/>
      <c r="F23" s="309"/>
      <c r="G23" s="309"/>
      <c r="H23" s="309"/>
      <c r="I23" s="309"/>
      <c r="J23" s="309"/>
      <c r="K23" s="198"/>
    </row>
    <row r="24" spans="2:11" ht="15" customHeight="1">
      <c r="B24" s="201"/>
      <c r="C24" s="309" t="s">
        <v>365</v>
      </c>
      <c r="D24" s="309"/>
      <c r="E24" s="309"/>
      <c r="F24" s="309"/>
      <c r="G24" s="309"/>
      <c r="H24" s="309"/>
      <c r="I24" s="309"/>
      <c r="J24" s="309"/>
      <c r="K24" s="198"/>
    </row>
    <row r="25" spans="2:11" ht="15" customHeight="1">
      <c r="B25" s="201"/>
      <c r="C25" s="200"/>
      <c r="D25" s="309" t="s">
        <v>366</v>
      </c>
      <c r="E25" s="309"/>
      <c r="F25" s="309"/>
      <c r="G25" s="309"/>
      <c r="H25" s="309"/>
      <c r="I25" s="309"/>
      <c r="J25" s="309"/>
      <c r="K25" s="198"/>
    </row>
    <row r="26" spans="2:11" ht="15" customHeight="1">
      <c r="B26" s="201"/>
      <c r="C26" s="202"/>
      <c r="D26" s="309" t="s">
        <v>367</v>
      </c>
      <c r="E26" s="309"/>
      <c r="F26" s="309"/>
      <c r="G26" s="309"/>
      <c r="H26" s="309"/>
      <c r="I26" s="309"/>
      <c r="J26" s="309"/>
      <c r="K26" s="198"/>
    </row>
    <row r="27" spans="2:11" ht="12.75" customHeight="1">
      <c r="B27" s="201"/>
      <c r="C27" s="202"/>
      <c r="D27" s="202"/>
      <c r="E27" s="202"/>
      <c r="F27" s="202"/>
      <c r="G27" s="202"/>
      <c r="H27" s="202"/>
      <c r="I27" s="202"/>
      <c r="J27" s="202"/>
      <c r="K27" s="198"/>
    </row>
    <row r="28" spans="2:11" ht="15" customHeight="1">
      <c r="B28" s="201"/>
      <c r="C28" s="202"/>
      <c r="D28" s="309" t="s">
        <v>368</v>
      </c>
      <c r="E28" s="309"/>
      <c r="F28" s="309"/>
      <c r="G28" s="309"/>
      <c r="H28" s="309"/>
      <c r="I28" s="309"/>
      <c r="J28" s="309"/>
      <c r="K28" s="198"/>
    </row>
    <row r="29" spans="2:11" ht="15" customHeight="1">
      <c r="B29" s="201"/>
      <c r="C29" s="202"/>
      <c r="D29" s="309" t="s">
        <v>369</v>
      </c>
      <c r="E29" s="309"/>
      <c r="F29" s="309"/>
      <c r="G29" s="309"/>
      <c r="H29" s="309"/>
      <c r="I29" s="309"/>
      <c r="J29" s="309"/>
      <c r="K29" s="198"/>
    </row>
    <row r="30" spans="2:11" ht="12.75" customHeight="1">
      <c r="B30" s="201"/>
      <c r="C30" s="202"/>
      <c r="D30" s="202"/>
      <c r="E30" s="202"/>
      <c r="F30" s="202"/>
      <c r="G30" s="202"/>
      <c r="H30" s="202"/>
      <c r="I30" s="202"/>
      <c r="J30" s="202"/>
      <c r="K30" s="198"/>
    </row>
    <row r="31" spans="2:11" ht="15" customHeight="1">
      <c r="B31" s="201"/>
      <c r="C31" s="202"/>
      <c r="D31" s="309" t="s">
        <v>370</v>
      </c>
      <c r="E31" s="309"/>
      <c r="F31" s="309"/>
      <c r="G31" s="309"/>
      <c r="H31" s="309"/>
      <c r="I31" s="309"/>
      <c r="J31" s="309"/>
      <c r="K31" s="198"/>
    </row>
    <row r="32" spans="2:11" ht="15" customHeight="1">
      <c r="B32" s="201"/>
      <c r="C32" s="202"/>
      <c r="D32" s="309" t="s">
        <v>371</v>
      </c>
      <c r="E32" s="309"/>
      <c r="F32" s="309"/>
      <c r="G32" s="309"/>
      <c r="H32" s="309"/>
      <c r="I32" s="309"/>
      <c r="J32" s="309"/>
      <c r="K32" s="198"/>
    </row>
    <row r="33" spans="2:11" ht="15" customHeight="1">
      <c r="B33" s="201"/>
      <c r="C33" s="202"/>
      <c r="D33" s="309" t="s">
        <v>372</v>
      </c>
      <c r="E33" s="309"/>
      <c r="F33" s="309"/>
      <c r="G33" s="309"/>
      <c r="H33" s="309"/>
      <c r="I33" s="309"/>
      <c r="J33" s="309"/>
      <c r="K33" s="198"/>
    </row>
    <row r="34" spans="2:11" ht="15" customHeight="1">
      <c r="B34" s="201"/>
      <c r="C34" s="202"/>
      <c r="D34" s="200"/>
      <c r="E34" s="204" t="s">
        <v>106</v>
      </c>
      <c r="F34" s="200"/>
      <c r="G34" s="309" t="s">
        <v>373</v>
      </c>
      <c r="H34" s="309"/>
      <c r="I34" s="309"/>
      <c r="J34" s="309"/>
      <c r="K34" s="198"/>
    </row>
    <row r="35" spans="2:11" ht="30.75" customHeight="1">
      <c r="B35" s="201"/>
      <c r="C35" s="202"/>
      <c r="D35" s="200"/>
      <c r="E35" s="204" t="s">
        <v>374</v>
      </c>
      <c r="F35" s="200"/>
      <c r="G35" s="309" t="s">
        <v>375</v>
      </c>
      <c r="H35" s="309"/>
      <c r="I35" s="309"/>
      <c r="J35" s="309"/>
      <c r="K35" s="198"/>
    </row>
    <row r="36" spans="2:11" ht="15" customHeight="1">
      <c r="B36" s="201"/>
      <c r="C36" s="202"/>
      <c r="D36" s="200"/>
      <c r="E36" s="204" t="s">
        <v>52</v>
      </c>
      <c r="F36" s="200"/>
      <c r="G36" s="309" t="s">
        <v>376</v>
      </c>
      <c r="H36" s="309"/>
      <c r="I36" s="309"/>
      <c r="J36" s="309"/>
      <c r="K36" s="198"/>
    </row>
    <row r="37" spans="2:11" ht="15" customHeight="1">
      <c r="B37" s="201"/>
      <c r="C37" s="202"/>
      <c r="D37" s="200"/>
      <c r="E37" s="204" t="s">
        <v>107</v>
      </c>
      <c r="F37" s="200"/>
      <c r="G37" s="309" t="s">
        <v>377</v>
      </c>
      <c r="H37" s="309"/>
      <c r="I37" s="309"/>
      <c r="J37" s="309"/>
      <c r="K37" s="198"/>
    </row>
    <row r="38" spans="2:11" ht="15" customHeight="1">
      <c r="B38" s="201"/>
      <c r="C38" s="202"/>
      <c r="D38" s="200"/>
      <c r="E38" s="204" t="s">
        <v>108</v>
      </c>
      <c r="F38" s="200"/>
      <c r="G38" s="309" t="s">
        <v>378</v>
      </c>
      <c r="H38" s="309"/>
      <c r="I38" s="309"/>
      <c r="J38" s="309"/>
      <c r="K38" s="198"/>
    </row>
    <row r="39" spans="2:11" ht="15" customHeight="1">
      <c r="B39" s="201"/>
      <c r="C39" s="202"/>
      <c r="D39" s="200"/>
      <c r="E39" s="204" t="s">
        <v>109</v>
      </c>
      <c r="F39" s="200"/>
      <c r="G39" s="309" t="s">
        <v>379</v>
      </c>
      <c r="H39" s="309"/>
      <c r="I39" s="309"/>
      <c r="J39" s="309"/>
      <c r="K39" s="198"/>
    </row>
    <row r="40" spans="2:11" ht="15" customHeight="1">
      <c r="B40" s="201"/>
      <c r="C40" s="202"/>
      <c r="D40" s="200"/>
      <c r="E40" s="204" t="s">
        <v>380</v>
      </c>
      <c r="F40" s="200"/>
      <c r="G40" s="309" t="s">
        <v>381</v>
      </c>
      <c r="H40" s="309"/>
      <c r="I40" s="309"/>
      <c r="J40" s="309"/>
      <c r="K40" s="198"/>
    </row>
    <row r="41" spans="2:11" ht="15" customHeight="1">
      <c r="B41" s="201"/>
      <c r="C41" s="202"/>
      <c r="D41" s="200"/>
      <c r="E41" s="204"/>
      <c r="F41" s="200"/>
      <c r="G41" s="309" t="s">
        <v>382</v>
      </c>
      <c r="H41" s="309"/>
      <c r="I41" s="309"/>
      <c r="J41" s="309"/>
      <c r="K41" s="198"/>
    </row>
    <row r="42" spans="2:11" ht="15" customHeight="1">
      <c r="B42" s="201"/>
      <c r="C42" s="202"/>
      <c r="D42" s="200"/>
      <c r="E42" s="204" t="s">
        <v>383</v>
      </c>
      <c r="F42" s="200"/>
      <c r="G42" s="309" t="s">
        <v>384</v>
      </c>
      <c r="H42" s="309"/>
      <c r="I42" s="309"/>
      <c r="J42" s="309"/>
      <c r="K42" s="198"/>
    </row>
    <row r="43" spans="2:11" ht="15" customHeight="1">
      <c r="B43" s="201"/>
      <c r="C43" s="202"/>
      <c r="D43" s="200"/>
      <c r="E43" s="204" t="s">
        <v>112</v>
      </c>
      <c r="F43" s="200"/>
      <c r="G43" s="309" t="s">
        <v>385</v>
      </c>
      <c r="H43" s="309"/>
      <c r="I43" s="309"/>
      <c r="J43" s="309"/>
      <c r="K43" s="198"/>
    </row>
    <row r="44" spans="2:11" ht="12.75" customHeight="1">
      <c r="B44" s="201"/>
      <c r="C44" s="202"/>
      <c r="D44" s="200"/>
      <c r="E44" s="200"/>
      <c r="F44" s="200"/>
      <c r="G44" s="200"/>
      <c r="H44" s="200"/>
      <c r="I44" s="200"/>
      <c r="J44" s="200"/>
      <c r="K44" s="198"/>
    </row>
    <row r="45" spans="2:11" ht="15" customHeight="1">
      <c r="B45" s="201"/>
      <c r="C45" s="202"/>
      <c r="D45" s="309" t="s">
        <v>386</v>
      </c>
      <c r="E45" s="309"/>
      <c r="F45" s="309"/>
      <c r="G45" s="309"/>
      <c r="H45" s="309"/>
      <c r="I45" s="309"/>
      <c r="J45" s="309"/>
      <c r="K45" s="198"/>
    </row>
    <row r="46" spans="2:11" ht="15" customHeight="1">
      <c r="B46" s="201"/>
      <c r="C46" s="202"/>
      <c r="D46" s="202"/>
      <c r="E46" s="309" t="s">
        <v>387</v>
      </c>
      <c r="F46" s="309"/>
      <c r="G46" s="309"/>
      <c r="H46" s="309"/>
      <c r="I46" s="309"/>
      <c r="J46" s="309"/>
      <c r="K46" s="198"/>
    </row>
    <row r="47" spans="2:11" ht="15" customHeight="1">
      <c r="B47" s="201"/>
      <c r="C47" s="202"/>
      <c r="D47" s="202"/>
      <c r="E47" s="309" t="s">
        <v>388</v>
      </c>
      <c r="F47" s="309"/>
      <c r="G47" s="309"/>
      <c r="H47" s="309"/>
      <c r="I47" s="309"/>
      <c r="J47" s="309"/>
      <c r="K47" s="198"/>
    </row>
    <row r="48" spans="2:11" ht="15" customHeight="1">
      <c r="B48" s="201"/>
      <c r="C48" s="202"/>
      <c r="D48" s="202"/>
      <c r="E48" s="309" t="s">
        <v>389</v>
      </c>
      <c r="F48" s="309"/>
      <c r="G48" s="309"/>
      <c r="H48" s="309"/>
      <c r="I48" s="309"/>
      <c r="J48" s="309"/>
      <c r="K48" s="198"/>
    </row>
    <row r="49" spans="2:11" ht="15" customHeight="1">
      <c r="B49" s="201"/>
      <c r="C49" s="202"/>
      <c r="D49" s="309" t="s">
        <v>390</v>
      </c>
      <c r="E49" s="309"/>
      <c r="F49" s="309"/>
      <c r="G49" s="309"/>
      <c r="H49" s="309"/>
      <c r="I49" s="309"/>
      <c r="J49" s="309"/>
      <c r="K49" s="198"/>
    </row>
    <row r="50" spans="2:11" ht="25.5" customHeight="1">
      <c r="B50" s="197"/>
      <c r="C50" s="313" t="s">
        <v>391</v>
      </c>
      <c r="D50" s="313"/>
      <c r="E50" s="313"/>
      <c r="F50" s="313"/>
      <c r="G50" s="313"/>
      <c r="H50" s="313"/>
      <c r="I50" s="313"/>
      <c r="J50" s="313"/>
      <c r="K50" s="198"/>
    </row>
    <row r="51" spans="2:11" ht="5.25" customHeight="1">
      <c r="B51" s="197"/>
      <c r="C51" s="199"/>
      <c r="D51" s="199"/>
      <c r="E51" s="199"/>
      <c r="F51" s="199"/>
      <c r="G51" s="199"/>
      <c r="H51" s="199"/>
      <c r="I51" s="199"/>
      <c r="J51" s="199"/>
      <c r="K51" s="198"/>
    </row>
    <row r="52" spans="2:11" ht="15" customHeight="1">
      <c r="B52" s="197"/>
      <c r="C52" s="309" t="s">
        <v>392</v>
      </c>
      <c r="D52" s="309"/>
      <c r="E52" s="309"/>
      <c r="F52" s="309"/>
      <c r="G52" s="309"/>
      <c r="H52" s="309"/>
      <c r="I52" s="309"/>
      <c r="J52" s="309"/>
      <c r="K52" s="198"/>
    </row>
    <row r="53" spans="2:11" ht="15" customHeight="1">
      <c r="B53" s="197"/>
      <c r="C53" s="309" t="s">
        <v>393</v>
      </c>
      <c r="D53" s="309"/>
      <c r="E53" s="309"/>
      <c r="F53" s="309"/>
      <c r="G53" s="309"/>
      <c r="H53" s="309"/>
      <c r="I53" s="309"/>
      <c r="J53" s="309"/>
      <c r="K53" s="198"/>
    </row>
    <row r="54" spans="2:11" ht="12.75" customHeight="1">
      <c r="B54" s="197"/>
      <c r="C54" s="200"/>
      <c r="D54" s="200"/>
      <c r="E54" s="200"/>
      <c r="F54" s="200"/>
      <c r="G54" s="200"/>
      <c r="H54" s="200"/>
      <c r="I54" s="200"/>
      <c r="J54" s="200"/>
      <c r="K54" s="198"/>
    </row>
    <row r="55" spans="2:11" ht="15" customHeight="1">
      <c r="B55" s="197"/>
      <c r="C55" s="309" t="s">
        <v>394</v>
      </c>
      <c r="D55" s="309"/>
      <c r="E55" s="309"/>
      <c r="F55" s="309"/>
      <c r="G55" s="309"/>
      <c r="H55" s="309"/>
      <c r="I55" s="309"/>
      <c r="J55" s="309"/>
      <c r="K55" s="198"/>
    </row>
    <row r="56" spans="2:11" ht="15" customHeight="1">
      <c r="B56" s="197"/>
      <c r="C56" s="202"/>
      <c r="D56" s="309" t="s">
        <v>395</v>
      </c>
      <c r="E56" s="309"/>
      <c r="F56" s="309"/>
      <c r="G56" s="309"/>
      <c r="H56" s="309"/>
      <c r="I56" s="309"/>
      <c r="J56" s="309"/>
      <c r="K56" s="198"/>
    </row>
    <row r="57" spans="2:11" ht="15" customHeight="1">
      <c r="B57" s="197"/>
      <c r="C57" s="202"/>
      <c r="D57" s="309" t="s">
        <v>396</v>
      </c>
      <c r="E57" s="309"/>
      <c r="F57" s="309"/>
      <c r="G57" s="309"/>
      <c r="H57" s="309"/>
      <c r="I57" s="309"/>
      <c r="J57" s="309"/>
      <c r="K57" s="198"/>
    </row>
    <row r="58" spans="2:11" ht="15" customHeight="1">
      <c r="B58" s="197"/>
      <c r="C58" s="202"/>
      <c r="D58" s="309" t="s">
        <v>397</v>
      </c>
      <c r="E58" s="309"/>
      <c r="F58" s="309"/>
      <c r="G58" s="309"/>
      <c r="H58" s="309"/>
      <c r="I58" s="309"/>
      <c r="J58" s="309"/>
      <c r="K58" s="198"/>
    </row>
    <row r="59" spans="2:11" ht="15" customHeight="1">
      <c r="B59" s="197"/>
      <c r="C59" s="202"/>
      <c r="D59" s="309" t="s">
        <v>398</v>
      </c>
      <c r="E59" s="309"/>
      <c r="F59" s="309"/>
      <c r="G59" s="309"/>
      <c r="H59" s="309"/>
      <c r="I59" s="309"/>
      <c r="J59" s="309"/>
      <c r="K59" s="198"/>
    </row>
    <row r="60" spans="2:11" ht="15" customHeight="1">
      <c r="B60" s="197"/>
      <c r="C60" s="202"/>
      <c r="D60" s="312" t="s">
        <v>399</v>
      </c>
      <c r="E60" s="312"/>
      <c r="F60" s="312"/>
      <c r="G60" s="312"/>
      <c r="H60" s="312"/>
      <c r="I60" s="312"/>
      <c r="J60" s="312"/>
      <c r="K60" s="198"/>
    </row>
    <row r="61" spans="2:11" ht="15" customHeight="1">
      <c r="B61" s="197"/>
      <c r="C61" s="202"/>
      <c r="D61" s="309" t="s">
        <v>400</v>
      </c>
      <c r="E61" s="309"/>
      <c r="F61" s="309"/>
      <c r="G61" s="309"/>
      <c r="H61" s="309"/>
      <c r="I61" s="309"/>
      <c r="J61" s="309"/>
      <c r="K61" s="198"/>
    </row>
    <row r="62" spans="2:11" ht="12.75" customHeight="1">
      <c r="B62" s="197"/>
      <c r="C62" s="202"/>
      <c r="D62" s="202"/>
      <c r="E62" s="205"/>
      <c r="F62" s="202"/>
      <c r="G62" s="202"/>
      <c r="H62" s="202"/>
      <c r="I62" s="202"/>
      <c r="J62" s="202"/>
      <c r="K62" s="198"/>
    </row>
    <row r="63" spans="2:11" ht="15" customHeight="1">
      <c r="B63" s="197"/>
      <c r="C63" s="202"/>
      <c r="D63" s="309" t="s">
        <v>401</v>
      </c>
      <c r="E63" s="309"/>
      <c r="F63" s="309"/>
      <c r="G63" s="309"/>
      <c r="H63" s="309"/>
      <c r="I63" s="309"/>
      <c r="J63" s="309"/>
      <c r="K63" s="198"/>
    </row>
    <row r="64" spans="2:11" ht="15" customHeight="1">
      <c r="B64" s="197"/>
      <c r="C64" s="202"/>
      <c r="D64" s="312" t="s">
        <v>402</v>
      </c>
      <c r="E64" s="312"/>
      <c r="F64" s="312"/>
      <c r="G64" s="312"/>
      <c r="H64" s="312"/>
      <c r="I64" s="312"/>
      <c r="J64" s="312"/>
      <c r="K64" s="198"/>
    </row>
    <row r="65" spans="2:11" ht="15" customHeight="1">
      <c r="B65" s="197"/>
      <c r="C65" s="202"/>
      <c r="D65" s="309" t="s">
        <v>403</v>
      </c>
      <c r="E65" s="309"/>
      <c r="F65" s="309"/>
      <c r="G65" s="309"/>
      <c r="H65" s="309"/>
      <c r="I65" s="309"/>
      <c r="J65" s="309"/>
      <c r="K65" s="198"/>
    </row>
    <row r="66" spans="2:11" ht="15" customHeight="1">
      <c r="B66" s="197"/>
      <c r="C66" s="202"/>
      <c r="D66" s="309" t="s">
        <v>404</v>
      </c>
      <c r="E66" s="309"/>
      <c r="F66" s="309"/>
      <c r="G66" s="309"/>
      <c r="H66" s="309"/>
      <c r="I66" s="309"/>
      <c r="J66" s="309"/>
      <c r="K66" s="198"/>
    </row>
    <row r="67" spans="2:11" ht="15" customHeight="1">
      <c r="B67" s="197"/>
      <c r="C67" s="202"/>
      <c r="D67" s="309" t="s">
        <v>405</v>
      </c>
      <c r="E67" s="309"/>
      <c r="F67" s="309"/>
      <c r="G67" s="309"/>
      <c r="H67" s="309"/>
      <c r="I67" s="309"/>
      <c r="J67" s="309"/>
      <c r="K67" s="198"/>
    </row>
    <row r="68" spans="2:11" ht="15" customHeight="1">
      <c r="B68" s="197"/>
      <c r="C68" s="202"/>
      <c r="D68" s="309" t="s">
        <v>406</v>
      </c>
      <c r="E68" s="309"/>
      <c r="F68" s="309"/>
      <c r="G68" s="309"/>
      <c r="H68" s="309"/>
      <c r="I68" s="309"/>
      <c r="J68" s="309"/>
      <c r="K68" s="198"/>
    </row>
    <row r="69" spans="2:11" ht="12.75" customHeight="1">
      <c r="B69" s="206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2:11" ht="18.75" customHeight="1">
      <c r="B70" s="209"/>
      <c r="C70" s="209"/>
      <c r="D70" s="209"/>
      <c r="E70" s="209"/>
      <c r="F70" s="209"/>
      <c r="G70" s="209"/>
      <c r="H70" s="209"/>
      <c r="I70" s="209"/>
      <c r="J70" s="209"/>
      <c r="K70" s="210"/>
    </row>
    <row r="71" spans="2:11" ht="18.75" customHeight="1">
      <c r="B71" s="210"/>
      <c r="C71" s="210"/>
      <c r="D71" s="210"/>
      <c r="E71" s="210"/>
      <c r="F71" s="210"/>
      <c r="G71" s="210"/>
      <c r="H71" s="210"/>
      <c r="I71" s="210"/>
      <c r="J71" s="210"/>
      <c r="K71" s="210"/>
    </row>
    <row r="72" spans="2:11" ht="7.5" customHeight="1">
      <c r="B72" s="211"/>
      <c r="C72" s="212"/>
      <c r="D72" s="212"/>
      <c r="E72" s="212"/>
      <c r="F72" s="212"/>
      <c r="G72" s="212"/>
      <c r="H72" s="212"/>
      <c r="I72" s="212"/>
      <c r="J72" s="212"/>
      <c r="K72" s="213"/>
    </row>
    <row r="73" spans="2:11" ht="45" customHeight="1">
      <c r="B73" s="214"/>
      <c r="C73" s="310" t="s">
        <v>342</v>
      </c>
      <c r="D73" s="310"/>
      <c r="E73" s="310"/>
      <c r="F73" s="310"/>
      <c r="G73" s="310"/>
      <c r="H73" s="310"/>
      <c r="I73" s="310"/>
      <c r="J73" s="310"/>
      <c r="K73" s="215"/>
    </row>
    <row r="74" spans="2:11" ht="17.25" customHeight="1">
      <c r="B74" s="214"/>
      <c r="C74" s="216" t="s">
        <v>407</v>
      </c>
      <c r="D74" s="216"/>
      <c r="E74" s="216"/>
      <c r="F74" s="216" t="s">
        <v>408</v>
      </c>
      <c r="G74" s="217"/>
      <c r="H74" s="216" t="s">
        <v>107</v>
      </c>
      <c r="I74" s="216" t="s">
        <v>56</v>
      </c>
      <c r="J74" s="216" t="s">
        <v>409</v>
      </c>
      <c r="K74" s="215"/>
    </row>
    <row r="75" spans="2:11" ht="17.25" customHeight="1">
      <c r="B75" s="214"/>
      <c r="C75" s="221" t="s">
        <v>410</v>
      </c>
      <c r="D75" s="221"/>
      <c r="E75" s="221"/>
      <c r="F75" s="222" t="s">
        <v>411</v>
      </c>
      <c r="G75" s="223"/>
      <c r="H75" s="221"/>
      <c r="I75" s="221"/>
      <c r="J75" s="221" t="s">
        <v>412</v>
      </c>
      <c r="K75" s="215"/>
    </row>
    <row r="76" spans="2:11" ht="5.25" customHeight="1">
      <c r="B76" s="214"/>
      <c r="C76" s="224"/>
      <c r="D76" s="224"/>
      <c r="E76" s="224"/>
      <c r="F76" s="224"/>
      <c r="G76" s="225"/>
      <c r="H76" s="224"/>
      <c r="I76" s="224"/>
      <c r="J76" s="224"/>
      <c r="K76" s="215"/>
    </row>
    <row r="77" spans="2:11" ht="15" customHeight="1">
      <c r="B77" s="214"/>
      <c r="C77" s="204" t="s">
        <v>52</v>
      </c>
      <c r="D77" s="224"/>
      <c r="E77" s="224"/>
      <c r="F77" s="226" t="s">
        <v>413</v>
      </c>
      <c r="G77" s="225"/>
      <c r="H77" s="204" t="s">
        <v>414</v>
      </c>
      <c r="I77" s="204" t="s">
        <v>415</v>
      </c>
      <c r="J77" s="204">
        <v>20</v>
      </c>
      <c r="K77" s="215"/>
    </row>
    <row r="78" spans="2:11" ht="15" customHeight="1">
      <c r="B78" s="214"/>
      <c r="C78" s="204" t="s">
        <v>416</v>
      </c>
      <c r="D78" s="204"/>
      <c r="E78" s="204"/>
      <c r="F78" s="226" t="s">
        <v>413</v>
      </c>
      <c r="G78" s="225"/>
      <c r="H78" s="204" t="s">
        <v>417</v>
      </c>
      <c r="I78" s="204" t="s">
        <v>415</v>
      </c>
      <c r="J78" s="204">
        <v>120</v>
      </c>
      <c r="K78" s="215"/>
    </row>
    <row r="79" spans="2:11" ht="15" customHeight="1">
      <c r="B79" s="227"/>
      <c r="C79" s="204" t="s">
        <v>418</v>
      </c>
      <c r="D79" s="204"/>
      <c r="E79" s="204"/>
      <c r="F79" s="226" t="s">
        <v>419</v>
      </c>
      <c r="G79" s="225"/>
      <c r="H79" s="204" t="s">
        <v>420</v>
      </c>
      <c r="I79" s="204" t="s">
        <v>415</v>
      </c>
      <c r="J79" s="204">
        <v>50</v>
      </c>
      <c r="K79" s="215"/>
    </row>
    <row r="80" spans="2:11" ht="15" customHeight="1">
      <c r="B80" s="227"/>
      <c r="C80" s="204" t="s">
        <v>421</v>
      </c>
      <c r="D80" s="204"/>
      <c r="E80" s="204"/>
      <c r="F80" s="226" t="s">
        <v>413</v>
      </c>
      <c r="G80" s="225"/>
      <c r="H80" s="204" t="s">
        <v>422</v>
      </c>
      <c r="I80" s="204" t="s">
        <v>423</v>
      </c>
      <c r="J80" s="204"/>
      <c r="K80" s="215"/>
    </row>
    <row r="81" spans="2:11" ht="15" customHeight="1">
      <c r="B81" s="227"/>
      <c r="C81" s="228" t="s">
        <v>424</v>
      </c>
      <c r="D81" s="228"/>
      <c r="E81" s="228"/>
      <c r="F81" s="229" t="s">
        <v>419</v>
      </c>
      <c r="G81" s="228"/>
      <c r="H81" s="228" t="s">
        <v>425</v>
      </c>
      <c r="I81" s="228" t="s">
        <v>415</v>
      </c>
      <c r="J81" s="228">
        <v>15</v>
      </c>
      <c r="K81" s="215"/>
    </row>
    <row r="82" spans="2:11" ht="15" customHeight="1">
      <c r="B82" s="227"/>
      <c r="C82" s="228" t="s">
        <v>426</v>
      </c>
      <c r="D82" s="228"/>
      <c r="E82" s="228"/>
      <c r="F82" s="229" t="s">
        <v>419</v>
      </c>
      <c r="G82" s="228"/>
      <c r="H82" s="228" t="s">
        <v>427</v>
      </c>
      <c r="I82" s="228" t="s">
        <v>415</v>
      </c>
      <c r="J82" s="228">
        <v>15</v>
      </c>
      <c r="K82" s="215"/>
    </row>
    <row r="83" spans="2:11" ht="15" customHeight="1">
      <c r="B83" s="227"/>
      <c r="C83" s="228" t="s">
        <v>428</v>
      </c>
      <c r="D83" s="228"/>
      <c r="E83" s="228"/>
      <c r="F83" s="229" t="s">
        <v>419</v>
      </c>
      <c r="G83" s="228"/>
      <c r="H83" s="228" t="s">
        <v>429</v>
      </c>
      <c r="I83" s="228" t="s">
        <v>415</v>
      </c>
      <c r="J83" s="228">
        <v>20</v>
      </c>
      <c r="K83" s="215"/>
    </row>
    <row r="84" spans="2:11" ht="15" customHeight="1">
      <c r="B84" s="227"/>
      <c r="C84" s="228" t="s">
        <v>430</v>
      </c>
      <c r="D84" s="228"/>
      <c r="E84" s="228"/>
      <c r="F84" s="229" t="s">
        <v>419</v>
      </c>
      <c r="G84" s="228"/>
      <c r="H84" s="228" t="s">
        <v>431</v>
      </c>
      <c r="I84" s="228" t="s">
        <v>415</v>
      </c>
      <c r="J84" s="228">
        <v>20</v>
      </c>
      <c r="K84" s="215"/>
    </row>
    <row r="85" spans="2:11" ht="15" customHeight="1">
      <c r="B85" s="227"/>
      <c r="C85" s="204" t="s">
        <v>432</v>
      </c>
      <c r="D85" s="204"/>
      <c r="E85" s="204"/>
      <c r="F85" s="226" t="s">
        <v>419</v>
      </c>
      <c r="G85" s="225"/>
      <c r="H85" s="204" t="s">
        <v>433</v>
      </c>
      <c r="I85" s="204" t="s">
        <v>415</v>
      </c>
      <c r="J85" s="204">
        <v>50</v>
      </c>
      <c r="K85" s="215"/>
    </row>
    <row r="86" spans="2:11" ht="15" customHeight="1">
      <c r="B86" s="227"/>
      <c r="C86" s="204" t="s">
        <v>434</v>
      </c>
      <c r="D86" s="204"/>
      <c r="E86" s="204"/>
      <c r="F86" s="226" t="s">
        <v>419</v>
      </c>
      <c r="G86" s="225"/>
      <c r="H86" s="204" t="s">
        <v>435</v>
      </c>
      <c r="I86" s="204" t="s">
        <v>415</v>
      </c>
      <c r="J86" s="204">
        <v>20</v>
      </c>
      <c r="K86" s="215"/>
    </row>
    <row r="87" spans="2:11" ht="15" customHeight="1">
      <c r="B87" s="227"/>
      <c r="C87" s="204" t="s">
        <v>436</v>
      </c>
      <c r="D87" s="204"/>
      <c r="E87" s="204"/>
      <c r="F87" s="226" t="s">
        <v>419</v>
      </c>
      <c r="G87" s="225"/>
      <c r="H87" s="204" t="s">
        <v>437</v>
      </c>
      <c r="I87" s="204" t="s">
        <v>415</v>
      </c>
      <c r="J87" s="204">
        <v>20</v>
      </c>
      <c r="K87" s="215"/>
    </row>
    <row r="88" spans="2:11" ht="15" customHeight="1">
      <c r="B88" s="227"/>
      <c r="C88" s="204" t="s">
        <v>438</v>
      </c>
      <c r="D88" s="204"/>
      <c r="E88" s="204"/>
      <c r="F88" s="226" t="s">
        <v>419</v>
      </c>
      <c r="G88" s="225"/>
      <c r="H88" s="204" t="s">
        <v>439</v>
      </c>
      <c r="I88" s="204" t="s">
        <v>415</v>
      </c>
      <c r="J88" s="204">
        <v>50</v>
      </c>
      <c r="K88" s="215"/>
    </row>
    <row r="89" spans="2:11" ht="15" customHeight="1">
      <c r="B89" s="227"/>
      <c r="C89" s="204" t="s">
        <v>440</v>
      </c>
      <c r="D89" s="204"/>
      <c r="E89" s="204"/>
      <c r="F89" s="226" t="s">
        <v>419</v>
      </c>
      <c r="G89" s="225"/>
      <c r="H89" s="204" t="s">
        <v>440</v>
      </c>
      <c r="I89" s="204" t="s">
        <v>415</v>
      </c>
      <c r="J89" s="204">
        <v>50</v>
      </c>
      <c r="K89" s="215"/>
    </row>
    <row r="90" spans="2:11" ht="15" customHeight="1">
      <c r="B90" s="227"/>
      <c r="C90" s="204" t="s">
        <v>113</v>
      </c>
      <c r="D90" s="204"/>
      <c r="E90" s="204"/>
      <c r="F90" s="226" t="s">
        <v>419</v>
      </c>
      <c r="G90" s="225"/>
      <c r="H90" s="204" t="s">
        <v>441</v>
      </c>
      <c r="I90" s="204" t="s">
        <v>415</v>
      </c>
      <c r="J90" s="204">
        <v>255</v>
      </c>
      <c r="K90" s="215"/>
    </row>
    <row r="91" spans="2:11" ht="15" customHeight="1">
      <c r="B91" s="227"/>
      <c r="C91" s="204" t="s">
        <v>442</v>
      </c>
      <c r="D91" s="204"/>
      <c r="E91" s="204"/>
      <c r="F91" s="226" t="s">
        <v>413</v>
      </c>
      <c r="G91" s="225"/>
      <c r="H91" s="204" t="s">
        <v>443</v>
      </c>
      <c r="I91" s="204" t="s">
        <v>444</v>
      </c>
      <c r="J91" s="204"/>
      <c r="K91" s="215"/>
    </row>
    <row r="92" spans="2:11" ht="15" customHeight="1">
      <c r="B92" s="227"/>
      <c r="C92" s="204" t="s">
        <v>445</v>
      </c>
      <c r="D92" s="204"/>
      <c r="E92" s="204"/>
      <c r="F92" s="226" t="s">
        <v>413</v>
      </c>
      <c r="G92" s="225"/>
      <c r="H92" s="204" t="s">
        <v>446</v>
      </c>
      <c r="I92" s="204" t="s">
        <v>447</v>
      </c>
      <c r="J92" s="204"/>
      <c r="K92" s="215"/>
    </row>
    <row r="93" spans="2:11" ht="15" customHeight="1">
      <c r="B93" s="227"/>
      <c r="C93" s="204" t="s">
        <v>448</v>
      </c>
      <c r="D93" s="204"/>
      <c r="E93" s="204"/>
      <c r="F93" s="226" t="s">
        <v>413</v>
      </c>
      <c r="G93" s="225"/>
      <c r="H93" s="204" t="s">
        <v>448</v>
      </c>
      <c r="I93" s="204" t="s">
        <v>447</v>
      </c>
      <c r="J93" s="204"/>
      <c r="K93" s="215"/>
    </row>
    <row r="94" spans="2:11" ht="15" customHeight="1">
      <c r="B94" s="227"/>
      <c r="C94" s="204" t="s">
        <v>37</v>
      </c>
      <c r="D94" s="204"/>
      <c r="E94" s="204"/>
      <c r="F94" s="226" t="s">
        <v>413</v>
      </c>
      <c r="G94" s="225"/>
      <c r="H94" s="204" t="s">
        <v>449</v>
      </c>
      <c r="I94" s="204" t="s">
        <v>447</v>
      </c>
      <c r="J94" s="204"/>
      <c r="K94" s="215"/>
    </row>
    <row r="95" spans="2:11" ht="15" customHeight="1">
      <c r="B95" s="227"/>
      <c r="C95" s="204" t="s">
        <v>47</v>
      </c>
      <c r="D95" s="204"/>
      <c r="E95" s="204"/>
      <c r="F95" s="226" t="s">
        <v>413</v>
      </c>
      <c r="G95" s="225"/>
      <c r="H95" s="204" t="s">
        <v>450</v>
      </c>
      <c r="I95" s="204" t="s">
        <v>447</v>
      </c>
      <c r="J95" s="204"/>
      <c r="K95" s="215"/>
    </row>
    <row r="96" spans="2:11" ht="15" customHeight="1">
      <c r="B96" s="230"/>
      <c r="C96" s="231"/>
      <c r="D96" s="231"/>
      <c r="E96" s="231"/>
      <c r="F96" s="231"/>
      <c r="G96" s="231"/>
      <c r="H96" s="231"/>
      <c r="I96" s="231"/>
      <c r="J96" s="231"/>
      <c r="K96" s="232"/>
    </row>
    <row r="97" spans="2:11" ht="18.75" customHeight="1">
      <c r="B97" s="233"/>
      <c r="C97" s="234"/>
      <c r="D97" s="234"/>
      <c r="E97" s="234"/>
      <c r="F97" s="234"/>
      <c r="G97" s="234"/>
      <c r="H97" s="234"/>
      <c r="I97" s="234"/>
      <c r="J97" s="234"/>
      <c r="K97" s="233"/>
    </row>
    <row r="98" spans="2:11" ht="18.75" customHeight="1">
      <c r="B98" s="210"/>
      <c r="C98" s="210"/>
      <c r="D98" s="210"/>
      <c r="E98" s="210"/>
      <c r="F98" s="210"/>
      <c r="G98" s="210"/>
      <c r="H98" s="210"/>
      <c r="I98" s="210"/>
      <c r="J98" s="210"/>
      <c r="K98" s="210"/>
    </row>
    <row r="99" spans="2:11" ht="7.5" customHeight="1">
      <c r="B99" s="211"/>
      <c r="C99" s="212"/>
      <c r="D99" s="212"/>
      <c r="E99" s="212"/>
      <c r="F99" s="212"/>
      <c r="G99" s="212"/>
      <c r="H99" s="212"/>
      <c r="I99" s="212"/>
      <c r="J99" s="212"/>
      <c r="K99" s="213"/>
    </row>
    <row r="100" spans="2:11" ht="45" customHeight="1">
      <c r="B100" s="214"/>
      <c r="C100" s="310" t="s">
        <v>451</v>
      </c>
      <c r="D100" s="310"/>
      <c r="E100" s="310"/>
      <c r="F100" s="310"/>
      <c r="G100" s="310"/>
      <c r="H100" s="310"/>
      <c r="I100" s="310"/>
      <c r="J100" s="310"/>
      <c r="K100" s="215"/>
    </row>
    <row r="101" spans="2:11" ht="17.25" customHeight="1">
      <c r="B101" s="214"/>
      <c r="C101" s="216" t="s">
        <v>407</v>
      </c>
      <c r="D101" s="216"/>
      <c r="E101" s="216"/>
      <c r="F101" s="216" t="s">
        <v>408</v>
      </c>
      <c r="G101" s="217"/>
      <c r="H101" s="216" t="s">
        <v>107</v>
      </c>
      <c r="I101" s="216" t="s">
        <v>56</v>
      </c>
      <c r="J101" s="216" t="s">
        <v>409</v>
      </c>
      <c r="K101" s="215"/>
    </row>
    <row r="102" spans="2:11" ht="17.25" customHeight="1">
      <c r="B102" s="214"/>
      <c r="C102" s="221" t="s">
        <v>410</v>
      </c>
      <c r="D102" s="221"/>
      <c r="E102" s="221"/>
      <c r="F102" s="222" t="s">
        <v>411</v>
      </c>
      <c r="G102" s="223"/>
      <c r="H102" s="221"/>
      <c r="I102" s="221"/>
      <c r="J102" s="221" t="s">
        <v>412</v>
      </c>
      <c r="K102" s="215"/>
    </row>
    <row r="103" spans="2:11" ht="5.25" customHeight="1">
      <c r="B103" s="214"/>
      <c r="C103" s="216"/>
      <c r="D103" s="216"/>
      <c r="E103" s="216"/>
      <c r="F103" s="216"/>
      <c r="G103" s="235"/>
      <c r="H103" s="216"/>
      <c r="I103" s="216"/>
      <c r="J103" s="216"/>
      <c r="K103" s="215"/>
    </row>
    <row r="104" spans="2:11" ht="15" customHeight="1">
      <c r="B104" s="214"/>
      <c r="C104" s="204" t="s">
        <v>52</v>
      </c>
      <c r="D104" s="224"/>
      <c r="E104" s="224"/>
      <c r="F104" s="226" t="s">
        <v>413</v>
      </c>
      <c r="G104" s="235"/>
      <c r="H104" s="204" t="s">
        <v>452</v>
      </c>
      <c r="I104" s="204" t="s">
        <v>415</v>
      </c>
      <c r="J104" s="204">
        <v>20</v>
      </c>
      <c r="K104" s="215"/>
    </row>
    <row r="105" spans="2:11" ht="15" customHeight="1">
      <c r="B105" s="214"/>
      <c r="C105" s="204" t="s">
        <v>416</v>
      </c>
      <c r="D105" s="204"/>
      <c r="E105" s="204"/>
      <c r="F105" s="226" t="s">
        <v>413</v>
      </c>
      <c r="G105" s="204"/>
      <c r="H105" s="204" t="s">
        <v>452</v>
      </c>
      <c r="I105" s="204" t="s">
        <v>415</v>
      </c>
      <c r="J105" s="204">
        <v>120</v>
      </c>
      <c r="K105" s="215"/>
    </row>
    <row r="106" spans="2:11" ht="15" customHeight="1">
      <c r="B106" s="227"/>
      <c r="C106" s="204" t="s">
        <v>418</v>
      </c>
      <c r="D106" s="204"/>
      <c r="E106" s="204"/>
      <c r="F106" s="226" t="s">
        <v>419</v>
      </c>
      <c r="G106" s="204"/>
      <c r="H106" s="204" t="s">
        <v>452</v>
      </c>
      <c r="I106" s="204" t="s">
        <v>415</v>
      </c>
      <c r="J106" s="204">
        <v>50</v>
      </c>
      <c r="K106" s="215"/>
    </row>
    <row r="107" spans="2:11" ht="15" customHeight="1">
      <c r="B107" s="227"/>
      <c r="C107" s="204" t="s">
        <v>421</v>
      </c>
      <c r="D107" s="204"/>
      <c r="E107" s="204"/>
      <c r="F107" s="226" t="s">
        <v>413</v>
      </c>
      <c r="G107" s="204"/>
      <c r="H107" s="204" t="s">
        <v>452</v>
      </c>
      <c r="I107" s="204" t="s">
        <v>423</v>
      </c>
      <c r="J107" s="204"/>
      <c r="K107" s="215"/>
    </row>
    <row r="108" spans="2:11" ht="15" customHeight="1">
      <c r="B108" s="227"/>
      <c r="C108" s="204" t="s">
        <v>432</v>
      </c>
      <c r="D108" s="204"/>
      <c r="E108" s="204"/>
      <c r="F108" s="226" t="s">
        <v>419</v>
      </c>
      <c r="G108" s="204"/>
      <c r="H108" s="204" t="s">
        <v>452</v>
      </c>
      <c r="I108" s="204" t="s">
        <v>415</v>
      </c>
      <c r="J108" s="204">
        <v>50</v>
      </c>
      <c r="K108" s="215"/>
    </row>
    <row r="109" spans="2:11" ht="15" customHeight="1">
      <c r="B109" s="227"/>
      <c r="C109" s="204" t="s">
        <v>440</v>
      </c>
      <c r="D109" s="204"/>
      <c r="E109" s="204"/>
      <c r="F109" s="226" t="s">
        <v>419</v>
      </c>
      <c r="G109" s="204"/>
      <c r="H109" s="204" t="s">
        <v>452</v>
      </c>
      <c r="I109" s="204" t="s">
        <v>415</v>
      </c>
      <c r="J109" s="204">
        <v>50</v>
      </c>
      <c r="K109" s="215"/>
    </row>
    <row r="110" spans="2:11" ht="15" customHeight="1">
      <c r="B110" s="227"/>
      <c r="C110" s="204" t="s">
        <v>438</v>
      </c>
      <c r="D110" s="204"/>
      <c r="E110" s="204"/>
      <c r="F110" s="226" t="s">
        <v>419</v>
      </c>
      <c r="G110" s="204"/>
      <c r="H110" s="204" t="s">
        <v>452</v>
      </c>
      <c r="I110" s="204" t="s">
        <v>415</v>
      </c>
      <c r="J110" s="204">
        <v>50</v>
      </c>
      <c r="K110" s="215"/>
    </row>
    <row r="111" spans="2:11" ht="15" customHeight="1">
      <c r="B111" s="227"/>
      <c r="C111" s="204" t="s">
        <v>52</v>
      </c>
      <c r="D111" s="204"/>
      <c r="E111" s="204"/>
      <c r="F111" s="226" t="s">
        <v>413</v>
      </c>
      <c r="G111" s="204"/>
      <c r="H111" s="204" t="s">
        <v>453</v>
      </c>
      <c r="I111" s="204" t="s">
        <v>415</v>
      </c>
      <c r="J111" s="204">
        <v>20</v>
      </c>
      <c r="K111" s="215"/>
    </row>
    <row r="112" spans="2:11" ht="15" customHeight="1">
      <c r="B112" s="227"/>
      <c r="C112" s="204" t="s">
        <v>454</v>
      </c>
      <c r="D112" s="204"/>
      <c r="E112" s="204"/>
      <c r="F112" s="226" t="s">
        <v>413</v>
      </c>
      <c r="G112" s="204"/>
      <c r="H112" s="204" t="s">
        <v>455</v>
      </c>
      <c r="I112" s="204" t="s">
        <v>415</v>
      </c>
      <c r="J112" s="204">
        <v>120</v>
      </c>
      <c r="K112" s="215"/>
    </row>
    <row r="113" spans="2:11" ht="15" customHeight="1">
      <c r="B113" s="227"/>
      <c r="C113" s="204" t="s">
        <v>37</v>
      </c>
      <c r="D113" s="204"/>
      <c r="E113" s="204"/>
      <c r="F113" s="226" t="s">
        <v>413</v>
      </c>
      <c r="G113" s="204"/>
      <c r="H113" s="204" t="s">
        <v>456</v>
      </c>
      <c r="I113" s="204" t="s">
        <v>447</v>
      </c>
      <c r="J113" s="204"/>
      <c r="K113" s="215"/>
    </row>
    <row r="114" spans="2:11" ht="15" customHeight="1">
      <c r="B114" s="227"/>
      <c r="C114" s="204" t="s">
        <v>47</v>
      </c>
      <c r="D114" s="204"/>
      <c r="E114" s="204"/>
      <c r="F114" s="226" t="s">
        <v>413</v>
      </c>
      <c r="G114" s="204"/>
      <c r="H114" s="204" t="s">
        <v>457</v>
      </c>
      <c r="I114" s="204" t="s">
        <v>447</v>
      </c>
      <c r="J114" s="204"/>
      <c r="K114" s="215"/>
    </row>
    <row r="115" spans="2:11" ht="15" customHeight="1">
      <c r="B115" s="227"/>
      <c r="C115" s="204" t="s">
        <v>56</v>
      </c>
      <c r="D115" s="204"/>
      <c r="E115" s="204"/>
      <c r="F115" s="226" t="s">
        <v>413</v>
      </c>
      <c r="G115" s="204"/>
      <c r="H115" s="204" t="s">
        <v>458</v>
      </c>
      <c r="I115" s="204" t="s">
        <v>459</v>
      </c>
      <c r="J115" s="204"/>
      <c r="K115" s="215"/>
    </row>
    <row r="116" spans="2:11" ht="15" customHeight="1">
      <c r="B116" s="230"/>
      <c r="C116" s="236"/>
      <c r="D116" s="236"/>
      <c r="E116" s="236"/>
      <c r="F116" s="236"/>
      <c r="G116" s="236"/>
      <c r="H116" s="236"/>
      <c r="I116" s="236"/>
      <c r="J116" s="236"/>
      <c r="K116" s="232"/>
    </row>
    <row r="117" spans="2:11" ht="18.75" customHeight="1">
      <c r="B117" s="237"/>
      <c r="C117" s="200"/>
      <c r="D117" s="200"/>
      <c r="E117" s="200"/>
      <c r="F117" s="238"/>
      <c r="G117" s="200"/>
      <c r="H117" s="200"/>
      <c r="I117" s="200"/>
      <c r="J117" s="200"/>
      <c r="K117" s="237"/>
    </row>
    <row r="118" spans="2:11" ht="18.75" customHeight="1"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</row>
    <row r="119" spans="2:11" ht="7.5" customHeight="1">
      <c r="B119" s="239"/>
      <c r="C119" s="240"/>
      <c r="D119" s="240"/>
      <c r="E119" s="240"/>
      <c r="F119" s="240"/>
      <c r="G119" s="240"/>
      <c r="H119" s="240"/>
      <c r="I119" s="240"/>
      <c r="J119" s="240"/>
      <c r="K119" s="241"/>
    </row>
    <row r="120" spans="2:11" ht="45" customHeight="1">
      <c r="B120" s="242"/>
      <c r="C120" s="311" t="s">
        <v>460</v>
      </c>
      <c r="D120" s="311"/>
      <c r="E120" s="311"/>
      <c r="F120" s="311"/>
      <c r="G120" s="311"/>
      <c r="H120" s="311"/>
      <c r="I120" s="311"/>
      <c r="J120" s="311"/>
      <c r="K120" s="243"/>
    </row>
    <row r="121" spans="2:11" ht="17.25" customHeight="1">
      <c r="B121" s="244"/>
      <c r="C121" s="216" t="s">
        <v>407</v>
      </c>
      <c r="D121" s="216"/>
      <c r="E121" s="216"/>
      <c r="F121" s="216" t="s">
        <v>408</v>
      </c>
      <c r="G121" s="217"/>
      <c r="H121" s="216" t="s">
        <v>107</v>
      </c>
      <c r="I121" s="216" t="s">
        <v>56</v>
      </c>
      <c r="J121" s="216" t="s">
        <v>409</v>
      </c>
      <c r="K121" s="245"/>
    </row>
    <row r="122" spans="2:11" ht="17.25" customHeight="1">
      <c r="B122" s="244"/>
      <c r="C122" s="221" t="s">
        <v>410</v>
      </c>
      <c r="D122" s="221"/>
      <c r="E122" s="221"/>
      <c r="F122" s="222" t="s">
        <v>411</v>
      </c>
      <c r="G122" s="223"/>
      <c r="H122" s="221"/>
      <c r="I122" s="221"/>
      <c r="J122" s="221" t="s">
        <v>412</v>
      </c>
      <c r="K122" s="245"/>
    </row>
    <row r="123" spans="2:11" ht="5.25" customHeight="1">
      <c r="B123" s="246"/>
      <c r="C123" s="224"/>
      <c r="D123" s="224"/>
      <c r="E123" s="224"/>
      <c r="F123" s="224"/>
      <c r="G123" s="204"/>
      <c r="H123" s="224"/>
      <c r="I123" s="224"/>
      <c r="J123" s="224"/>
      <c r="K123" s="247"/>
    </row>
    <row r="124" spans="2:11" ht="15" customHeight="1">
      <c r="B124" s="246"/>
      <c r="C124" s="204" t="s">
        <v>416</v>
      </c>
      <c r="D124" s="224"/>
      <c r="E124" s="224"/>
      <c r="F124" s="226" t="s">
        <v>413</v>
      </c>
      <c r="G124" s="204"/>
      <c r="H124" s="204" t="s">
        <v>452</v>
      </c>
      <c r="I124" s="204" t="s">
        <v>415</v>
      </c>
      <c r="J124" s="204">
        <v>120</v>
      </c>
      <c r="K124" s="248"/>
    </row>
    <row r="125" spans="2:11" ht="15" customHeight="1">
      <c r="B125" s="246"/>
      <c r="C125" s="204" t="s">
        <v>461</v>
      </c>
      <c r="D125" s="204"/>
      <c r="E125" s="204"/>
      <c r="F125" s="226" t="s">
        <v>413</v>
      </c>
      <c r="G125" s="204"/>
      <c r="H125" s="204" t="s">
        <v>462</v>
      </c>
      <c r="I125" s="204" t="s">
        <v>415</v>
      </c>
      <c r="J125" s="204" t="s">
        <v>463</v>
      </c>
      <c r="K125" s="248"/>
    </row>
    <row r="126" spans="2:11" ht="15" customHeight="1">
      <c r="B126" s="246"/>
      <c r="C126" s="204" t="s">
        <v>362</v>
      </c>
      <c r="D126" s="204"/>
      <c r="E126" s="204"/>
      <c r="F126" s="226" t="s">
        <v>413</v>
      </c>
      <c r="G126" s="204"/>
      <c r="H126" s="204" t="s">
        <v>464</v>
      </c>
      <c r="I126" s="204" t="s">
        <v>415</v>
      </c>
      <c r="J126" s="204" t="s">
        <v>463</v>
      </c>
      <c r="K126" s="248"/>
    </row>
    <row r="127" spans="2:11" ht="15" customHeight="1">
      <c r="B127" s="246"/>
      <c r="C127" s="204" t="s">
        <v>424</v>
      </c>
      <c r="D127" s="204"/>
      <c r="E127" s="204"/>
      <c r="F127" s="226" t="s">
        <v>419</v>
      </c>
      <c r="G127" s="204"/>
      <c r="H127" s="204" t="s">
        <v>425</v>
      </c>
      <c r="I127" s="204" t="s">
        <v>415</v>
      </c>
      <c r="J127" s="204">
        <v>15</v>
      </c>
      <c r="K127" s="248"/>
    </row>
    <row r="128" spans="2:11" ht="15" customHeight="1">
      <c r="B128" s="246"/>
      <c r="C128" s="228" t="s">
        <v>426</v>
      </c>
      <c r="D128" s="228"/>
      <c r="E128" s="228"/>
      <c r="F128" s="229" t="s">
        <v>419</v>
      </c>
      <c r="G128" s="228"/>
      <c r="H128" s="228" t="s">
        <v>427</v>
      </c>
      <c r="I128" s="228" t="s">
        <v>415</v>
      </c>
      <c r="J128" s="228">
        <v>15</v>
      </c>
      <c r="K128" s="248"/>
    </row>
    <row r="129" spans="2:11" ht="15" customHeight="1">
      <c r="B129" s="246"/>
      <c r="C129" s="228" t="s">
        <v>428</v>
      </c>
      <c r="D129" s="228"/>
      <c r="E129" s="228"/>
      <c r="F129" s="229" t="s">
        <v>419</v>
      </c>
      <c r="G129" s="228"/>
      <c r="H129" s="228" t="s">
        <v>429</v>
      </c>
      <c r="I129" s="228" t="s">
        <v>415</v>
      </c>
      <c r="J129" s="228">
        <v>20</v>
      </c>
      <c r="K129" s="248"/>
    </row>
    <row r="130" spans="2:11" ht="15" customHeight="1">
      <c r="B130" s="246"/>
      <c r="C130" s="228" t="s">
        <v>430</v>
      </c>
      <c r="D130" s="228"/>
      <c r="E130" s="228"/>
      <c r="F130" s="229" t="s">
        <v>419</v>
      </c>
      <c r="G130" s="228"/>
      <c r="H130" s="228" t="s">
        <v>431</v>
      </c>
      <c r="I130" s="228" t="s">
        <v>415</v>
      </c>
      <c r="J130" s="228">
        <v>20</v>
      </c>
      <c r="K130" s="248"/>
    </row>
    <row r="131" spans="2:11" ht="15" customHeight="1">
      <c r="B131" s="246"/>
      <c r="C131" s="204" t="s">
        <v>418</v>
      </c>
      <c r="D131" s="204"/>
      <c r="E131" s="204"/>
      <c r="F131" s="226" t="s">
        <v>419</v>
      </c>
      <c r="G131" s="204"/>
      <c r="H131" s="204" t="s">
        <v>452</v>
      </c>
      <c r="I131" s="204" t="s">
        <v>415</v>
      </c>
      <c r="J131" s="204">
        <v>50</v>
      </c>
      <c r="K131" s="248"/>
    </row>
    <row r="132" spans="2:11" ht="15" customHeight="1">
      <c r="B132" s="246"/>
      <c r="C132" s="204" t="s">
        <v>432</v>
      </c>
      <c r="D132" s="204"/>
      <c r="E132" s="204"/>
      <c r="F132" s="226" t="s">
        <v>419</v>
      </c>
      <c r="G132" s="204"/>
      <c r="H132" s="204" t="s">
        <v>452</v>
      </c>
      <c r="I132" s="204" t="s">
        <v>415</v>
      </c>
      <c r="J132" s="204">
        <v>50</v>
      </c>
      <c r="K132" s="248"/>
    </row>
    <row r="133" spans="2:11" ht="15" customHeight="1">
      <c r="B133" s="246"/>
      <c r="C133" s="204" t="s">
        <v>438</v>
      </c>
      <c r="D133" s="204"/>
      <c r="E133" s="204"/>
      <c r="F133" s="226" t="s">
        <v>419</v>
      </c>
      <c r="G133" s="204"/>
      <c r="H133" s="204" t="s">
        <v>452</v>
      </c>
      <c r="I133" s="204" t="s">
        <v>415</v>
      </c>
      <c r="J133" s="204">
        <v>50</v>
      </c>
      <c r="K133" s="248"/>
    </row>
    <row r="134" spans="2:11" ht="15" customHeight="1">
      <c r="B134" s="246"/>
      <c r="C134" s="204" t="s">
        <v>440</v>
      </c>
      <c r="D134" s="204"/>
      <c r="E134" s="204"/>
      <c r="F134" s="226" t="s">
        <v>419</v>
      </c>
      <c r="G134" s="204"/>
      <c r="H134" s="204" t="s">
        <v>452</v>
      </c>
      <c r="I134" s="204" t="s">
        <v>415</v>
      </c>
      <c r="J134" s="204">
        <v>50</v>
      </c>
      <c r="K134" s="248"/>
    </row>
    <row r="135" spans="2:11" ht="15" customHeight="1">
      <c r="B135" s="246"/>
      <c r="C135" s="204" t="s">
        <v>113</v>
      </c>
      <c r="D135" s="204"/>
      <c r="E135" s="204"/>
      <c r="F135" s="226" t="s">
        <v>419</v>
      </c>
      <c r="G135" s="204"/>
      <c r="H135" s="204" t="s">
        <v>465</v>
      </c>
      <c r="I135" s="204" t="s">
        <v>415</v>
      </c>
      <c r="J135" s="204">
        <v>255</v>
      </c>
      <c r="K135" s="248"/>
    </row>
    <row r="136" spans="2:11" ht="15" customHeight="1">
      <c r="B136" s="246"/>
      <c r="C136" s="204" t="s">
        <v>442</v>
      </c>
      <c r="D136" s="204"/>
      <c r="E136" s="204"/>
      <c r="F136" s="226" t="s">
        <v>413</v>
      </c>
      <c r="G136" s="204"/>
      <c r="H136" s="204" t="s">
        <v>466</v>
      </c>
      <c r="I136" s="204" t="s">
        <v>444</v>
      </c>
      <c r="J136" s="204"/>
      <c r="K136" s="248"/>
    </row>
    <row r="137" spans="2:11" ht="15" customHeight="1">
      <c r="B137" s="246"/>
      <c r="C137" s="204" t="s">
        <v>445</v>
      </c>
      <c r="D137" s="204"/>
      <c r="E137" s="204"/>
      <c r="F137" s="226" t="s">
        <v>413</v>
      </c>
      <c r="G137" s="204"/>
      <c r="H137" s="204" t="s">
        <v>467</v>
      </c>
      <c r="I137" s="204" t="s">
        <v>447</v>
      </c>
      <c r="J137" s="204"/>
      <c r="K137" s="248"/>
    </row>
    <row r="138" spans="2:11" ht="15" customHeight="1">
      <c r="B138" s="246"/>
      <c r="C138" s="204" t="s">
        <v>448</v>
      </c>
      <c r="D138" s="204"/>
      <c r="E138" s="204"/>
      <c r="F138" s="226" t="s">
        <v>413</v>
      </c>
      <c r="G138" s="204"/>
      <c r="H138" s="204" t="s">
        <v>448</v>
      </c>
      <c r="I138" s="204" t="s">
        <v>447</v>
      </c>
      <c r="J138" s="204"/>
      <c r="K138" s="248"/>
    </row>
    <row r="139" spans="2:11" ht="15" customHeight="1">
      <c r="B139" s="246"/>
      <c r="C139" s="204" t="s">
        <v>37</v>
      </c>
      <c r="D139" s="204"/>
      <c r="E139" s="204"/>
      <c r="F139" s="226" t="s">
        <v>413</v>
      </c>
      <c r="G139" s="204"/>
      <c r="H139" s="204" t="s">
        <v>468</v>
      </c>
      <c r="I139" s="204" t="s">
        <v>447</v>
      </c>
      <c r="J139" s="204"/>
      <c r="K139" s="248"/>
    </row>
    <row r="140" spans="2:11" ht="15" customHeight="1">
      <c r="B140" s="246"/>
      <c r="C140" s="204" t="s">
        <v>469</v>
      </c>
      <c r="D140" s="204"/>
      <c r="E140" s="204"/>
      <c r="F140" s="226" t="s">
        <v>413</v>
      </c>
      <c r="G140" s="204"/>
      <c r="H140" s="204" t="s">
        <v>470</v>
      </c>
      <c r="I140" s="204" t="s">
        <v>447</v>
      </c>
      <c r="J140" s="204"/>
      <c r="K140" s="248"/>
    </row>
    <row r="141" spans="2:11" ht="15" customHeight="1">
      <c r="B141" s="249"/>
      <c r="C141" s="250"/>
      <c r="D141" s="250"/>
      <c r="E141" s="250"/>
      <c r="F141" s="250"/>
      <c r="G141" s="250"/>
      <c r="H141" s="250"/>
      <c r="I141" s="250"/>
      <c r="J141" s="250"/>
      <c r="K141" s="251"/>
    </row>
    <row r="142" spans="2:11" ht="18.75" customHeight="1">
      <c r="B142" s="200"/>
      <c r="C142" s="200"/>
      <c r="D142" s="200"/>
      <c r="E142" s="200"/>
      <c r="F142" s="238"/>
      <c r="G142" s="200"/>
      <c r="H142" s="200"/>
      <c r="I142" s="200"/>
      <c r="J142" s="200"/>
      <c r="K142" s="200"/>
    </row>
    <row r="143" spans="2:11" ht="18.75" customHeight="1"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</row>
    <row r="144" spans="2:11" ht="7.5" customHeight="1">
      <c r="B144" s="211"/>
      <c r="C144" s="212"/>
      <c r="D144" s="212"/>
      <c r="E144" s="212"/>
      <c r="F144" s="212"/>
      <c r="G144" s="212"/>
      <c r="H144" s="212"/>
      <c r="I144" s="212"/>
      <c r="J144" s="212"/>
      <c r="K144" s="213"/>
    </row>
    <row r="145" spans="2:11" ht="45" customHeight="1">
      <c r="B145" s="214"/>
      <c r="C145" s="310" t="s">
        <v>471</v>
      </c>
      <c r="D145" s="310"/>
      <c r="E145" s="310"/>
      <c r="F145" s="310"/>
      <c r="G145" s="310"/>
      <c r="H145" s="310"/>
      <c r="I145" s="310"/>
      <c r="J145" s="310"/>
      <c r="K145" s="215"/>
    </row>
    <row r="146" spans="2:11" ht="17.25" customHeight="1">
      <c r="B146" s="214"/>
      <c r="C146" s="216" t="s">
        <v>407</v>
      </c>
      <c r="D146" s="216"/>
      <c r="E146" s="216"/>
      <c r="F146" s="216" t="s">
        <v>408</v>
      </c>
      <c r="G146" s="217"/>
      <c r="H146" s="216" t="s">
        <v>107</v>
      </c>
      <c r="I146" s="216" t="s">
        <v>56</v>
      </c>
      <c r="J146" s="216" t="s">
        <v>409</v>
      </c>
      <c r="K146" s="215"/>
    </row>
    <row r="147" spans="2:11" ht="17.25" customHeight="1">
      <c r="B147" s="214"/>
      <c r="C147" s="221" t="s">
        <v>410</v>
      </c>
      <c r="D147" s="221"/>
      <c r="E147" s="221"/>
      <c r="F147" s="222" t="s">
        <v>411</v>
      </c>
      <c r="G147" s="223"/>
      <c r="H147" s="221"/>
      <c r="I147" s="221"/>
      <c r="J147" s="221" t="s">
        <v>412</v>
      </c>
      <c r="K147" s="215"/>
    </row>
    <row r="148" spans="2:11" ht="5.25" customHeight="1">
      <c r="B148" s="227"/>
      <c r="C148" s="224"/>
      <c r="D148" s="224"/>
      <c r="E148" s="224"/>
      <c r="F148" s="224"/>
      <c r="G148" s="225"/>
      <c r="H148" s="224"/>
      <c r="I148" s="224"/>
      <c r="J148" s="224"/>
      <c r="K148" s="248"/>
    </row>
    <row r="149" spans="2:11" ht="15" customHeight="1">
      <c r="B149" s="227"/>
      <c r="C149" s="253" t="s">
        <v>416</v>
      </c>
      <c r="D149" s="204"/>
      <c r="E149" s="204"/>
      <c r="F149" s="254" t="s">
        <v>413</v>
      </c>
      <c r="G149" s="204"/>
      <c r="H149" s="253" t="s">
        <v>452</v>
      </c>
      <c r="I149" s="253" t="s">
        <v>415</v>
      </c>
      <c r="J149" s="253">
        <v>120</v>
      </c>
      <c r="K149" s="248"/>
    </row>
    <row r="150" spans="2:11" ht="15" customHeight="1">
      <c r="B150" s="227"/>
      <c r="C150" s="253" t="s">
        <v>461</v>
      </c>
      <c r="D150" s="204"/>
      <c r="E150" s="204"/>
      <c r="F150" s="254" t="s">
        <v>413</v>
      </c>
      <c r="G150" s="204"/>
      <c r="H150" s="253" t="s">
        <v>472</v>
      </c>
      <c r="I150" s="253" t="s">
        <v>415</v>
      </c>
      <c r="J150" s="253" t="s">
        <v>463</v>
      </c>
      <c r="K150" s="248"/>
    </row>
    <row r="151" spans="2:11" ht="15" customHeight="1">
      <c r="B151" s="227"/>
      <c r="C151" s="253" t="s">
        <v>362</v>
      </c>
      <c r="D151" s="204"/>
      <c r="E151" s="204"/>
      <c r="F151" s="254" t="s">
        <v>413</v>
      </c>
      <c r="G151" s="204"/>
      <c r="H151" s="253" t="s">
        <v>473</v>
      </c>
      <c r="I151" s="253" t="s">
        <v>415</v>
      </c>
      <c r="J151" s="253" t="s">
        <v>463</v>
      </c>
      <c r="K151" s="248"/>
    </row>
    <row r="152" spans="2:11" ht="15" customHeight="1">
      <c r="B152" s="227"/>
      <c r="C152" s="253" t="s">
        <v>418</v>
      </c>
      <c r="D152" s="204"/>
      <c r="E152" s="204"/>
      <c r="F152" s="254" t="s">
        <v>419</v>
      </c>
      <c r="G152" s="204"/>
      <c r="H152" s="253" t="s">
        <v>452</v>
      </c>
      <c r="I152" s="253" t="s">
        <v>415</v>
      </c>
      <c r="J152" s="253">
        <v>50</v>
      </c>
      <c r="K152" s="248"/>
    </row>
    <row r="153" spans="2:11" ht="15" customHeight="1">
      <c r="B153" s="227"/>
      <c r="C153" s="253" t="s">
        <v>421</v>
      </c>
      <c r="D153" s="204"/>
      <c r="E153" s="204"/>
      <c r="F153" s="254" t="s">
        <v>413</v>
      </c>
      <c r="G153" s="204"/>
      <c r="H153" s="253" t="s">
        <v>452</v>
      </c>
      <c r="I153" s="253" t="s">
        <v>423</v>
      </c>
      <c r="J153" s="253"/>
      <c r="K153" s="248"/>
    </row>
    <row r="154" spans="2:11" ht="15" customHeight="1">
      <c r="B154" s="227"/>
      <c r="C154" s="253" t="s">
        <v>432</v>
      </c>
      <c r="D154" s="204"/>
      <c r="E154" s="204"/>
      <c r="F154" s="254" t="s">
        <v>419</v>
      </c>
      <c r="G154" s="204"/>
      <c r="H154" s="253" t="s">
        <v>452</v>
      </c>
      <c r="I154" s="253" t="s">
        <v>415</v>
      </c>
      <c r="J154" s="253">
        <v>50</v>
      </c>
      <c r="K154" s="248"/>
    </row>
    <row r="155" spans="2:11" ht="15" customHeight="1">
      <c r="B155" s="227"/>
      <c r="C155" s="253" t="s">
        <v>440</v>
      </c>
      <c r="D155" s="204"/>
      <c r="E155" s="204"/>
      <c r="F155" s="254" t="s">
        <v>419</v>
      </c>
      <c r="G155" s="204"/>
      <c r="H155" s="253" t="s">
        <v>452</v>
      </c>
      <c r="I155" s="253" t="s">
        <v>415</v>
      </c>
      <c r="J155" s="253">
        <v>50</v>
      </c>
      <c r="K155" s="248"/>
    </row>
    <row r="156" spans="2:11" ht="15" customHeight="1">
      <c r="B156" s="227"/>
      <c r="C156" s="253" t="s">
        <v>438</v>
      </c>
      <c r="D156" s="204"/>
      <c r="E156" s="204"/>
      <c r="F156" s="254" t="s">
        <v>419</v>
      </c>
      <c r="G156" s="204"/>
      <c r="H156" s="253" t="s">
        <v>452</v>
      </c>
      <c r="I156" s="253" t="s">
        <v>415</v>
      </c>
      <c r="J156" s="253">
        <v>50</v>
      </c>
      <c r="K156" s="248"/>
    </row>
    <row r="157" spans="2:11" ht="15" customHeight="1">
      <c r="B157" s="227"/>
      <c r="C157" s="253" t="s">
        <v>91</v>
      </c>
      <c r="D157" s="204"/>
      <c r="E157" s="204"/>
      <c r="F157" s="254" t="s">
        <v>413</v>
      </c>
      <c r="G157" s="204"/>
      <c r="H157" s="253" t="s">
        <v>474</v>
      </c>
      <c r="I157" s="253" t="s">
        <v>415</v>
      </c>
      <c r="J157" s="253" t="s">
        <v>475</v>
      </c>
      <c r="K157" s="248"/>
    </row>
    <row r="158" spans="2:11" ht="15" customHeight="1">
      <c r="B158" s="227"/>
      <c r="C158" s="253" t="s">
        <v>476</v>
      </c>
      <c r="D158" s="204"/>
      <c r="E158" s="204"/>
      <c r="F158" s="254" t="s">
        <v>413</v>
      </c>
      <c r="G158" s="204"/>
      <c r="H158" s="253" t="s">
        <v>477</v>
      </c>
      <c r="I158" s="253" t="s">
        <v>447</v>
      </c>
      <c r="J158" s="253"/>
      <c r="K158" s="248"/>
    </row>
    <row r="159" spans="2:11" ht="15" customHeight="1">
      <c r="B159" s="255"/>
      <c r="C159" s="236"/>
      <c r="D159" s="236"/>
      <c r="E159" s="236"/>
      <c r="F159" s="236"/>
      <c r="G159" s="236"/>
      <c r="H159" s="236"/>
      <c r="I159" s="236"/>
      <c r="J159" s="236"/>
      <c r="K159" s="256"/>
    </row>
    <row r="160" spans="2:11" ht="18.75" customHeight="1">
      <c r="B160" s="200"/>
      <c r="C160" s="204"/>
      <c r="D160" s="204"/>
      <c r="E160" s="204"/>
      <c r="F160" s="226"/>
      <c r="G160" s="204"/>
      <c r="H160" s="204"/>
      <c r="I160" s="204"/>
      <c r="J160" s="204"/>
      <c r="K160" s="200"/>
    </row>
    <row r="161" spans="2:11" ht="18.75" customHeight="1"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</row>
    <row r="162" spans="2:11" ht="7.5" customHeight="1">
      <c r="B162" s="191"/>
      <c r="C162" s="192"/>
      <c r="D162" s="192"/>
      <c r="E162" s="192"/>
      <c r="F162" s="192"/>
      <c r="G162" s="192"/>
      <c r="H162" s="192"/>
      <c r="I162" s="192"/>
      <c r="J162" s="192"/>
      <c r="K162" s="193"/>
    </row>
    <row r="163" spans="2:11" ht="45" customHeight="1">
      <c r="B163" s="194"/>
      <c r="C163" s="311" t="s">
        <v>478</v>
      </c>
      <c r="D163" s="311"/>
      <c r="E163" s="311"/>
      <c r="F163" s="311"/>
      <c r="G163" s="311"/>
      <c r="H163" s="311"/>
      <c r="I163" s="311"/>
      <c r="J163" s="311"/>
      <c r="K163" s="195"/>
    </row>
    <row r="164" spans="2:11" ht="17.25" customHeight="1">
      <c r="B164" s="194"/>
      <c r="C164" s="216" t="s">
        <v>407</v>
      </c>
      <c r="D164" s="216"/>
      <c r="E164" s="216"/>
      <c r="F164" s="216" t="s">
        <v>408</v>
      </c>
      <c r="G164" s="257"/>
      <c r="H164" s="258" t="s">
        <v>107</v>
      </c>
      <c r="I164" s="258" t="s">
        <v>56</v>
      </c>
      <c r="J164" s="216" t="s">
        <v>409</v>
      </c>
      <c r="K164" s="195"/>
    </row>
    <row r="165" spans="2:11" ht="17.25" customHeight="1">
      <c r="B165" s="197"/>
      <c r="C165" s="221" t="s">
        <v>410</v>
      </c>
      <c r="D165" s="221"/>
      <c r="E165" s="221"/>
      <c r="F165" s="222" t="s">
        <v>411</v>
      </c>
      <c r="G165" s="259"/>
      <c r="H165" s="260"/>
      <c r="I165" s="260"/>
      <c r="J165" s="221" t="s">
        <v>412</v>
      </c>
      <c r="K165" s="198"/>
    </row>
    <row r="166" spans="2:11" ht="5.25" customHeight="1">
      <c r="B166" s="227"/>
      <c r="C166" s="224"/>
      <c r="D166" s="224"/>
      <c r="E166" s="224"/>
      <c r="F166" s="224"/>
      <c r="G166" s="225"/>
      <c r="H166" s="224"/>
      <c r="I166" s="224"/>
      <c r="J166" s="224"/>
      <c r="K166" s="248"/>
    </row>
    <row r="167" spans="2:11" ht="15" customHeight="1">
      <c r="B167" s="227"/>
      <c r="C167" s="204" t="s">
        <v>416</v>
      </c>
      <c r="D167" s="204"/>
      <c r="E167" s="204"/>
      <c r="F167" s="226" t="s">
        <v>413</v>
      </c>
      <c r="G167" s="204"/>
      <c r="H167" s="204" t="s">
        <v>452</v>
      </c>
      <c r="I167" s="204" t="s">
        <v>415</v>
      </c>
      <c r="J167" s="204">
        <v>120</v>
      </c>
      <c r="K167" s="248"/>
    </row>
    <row r="168" spans="2:11" ht="15" customHeight="1">
      <c r="B168" s="227"/>
      <c r="C168" s="204" t="s">
        <v>461</v>
      </c>
      <c r="D168" s="204"/>
      <c r="E168" s="204"/>
      <c r="F168" s="226" t="s">
        <v>413</v>
      </c>
      <c r="G168" s="204"/>
      <c r="H168" s="204" t="s">
        <v>462</v>
      </c>
      <c r="I168" s="204" t="s">
        <v>415</v>
      </c>
      <c r="J168" s="204" t="s">
        <v>463</v>
      </c>
      <c r="K168" s="248"/>
    </row>
    <row r="169" spans="2:11" ht="15" customHeight="1">
      <c r="B169" s="227"/>
      <c r="C169" s="204" t="s">
        <v>362</v>
      </c>
      <c r="D169" s="204"/>
      <c r="E169" s="204"/>
      <c r="F169" s="226" t="s">
        <v>413</v>
      </c>
      <c r="G169" s="204"/>
      <c r="H169" s="204" t="s">
        <v>479</v>
      </c>
      <c r="I169" s="204" t="s">
        <v>415</v>
      </c>
      <c r="J169" s="204" t="s">
        <v>463</v>
      </c>
      <c r="K169" s="248"/>
    </row>
    <row r="170" spans="2:11" ht="15" customHeight="1">
      <c r="B170" s="227"/>
      <c r="C170" s="204" t="s">
        <v>418</v>
      </c>
      <c r="D170" s="204"/>
      <c r="E170" s="204"/>
      <c r="F170" s="226" t="s">
        <v>419</v>
      </c>
      <c r="G170" s="204"/>
      <c r="H170" s="204" t="s">
        <v>479</v>
      </c>
      <c r="I170" s="204" t="s">
        <v>415</v>
      </c>
      <c r="J170" s="204">
        <v>50</v>
      </c>
      <c r="K170" s="248"/>
    </row>
    <row r="171" spans="2:11" ht="15" customHeight="1">
      <c r="B171" s="227"/>
      <c r="C171" s="204" t="s">
        <v>421</v>
      </c>
      <c r="D171" s="204"/>
      <c r="E171" s="204"/>
      <c r="F171" s="226" t="s">
        <v>413</v>
      </c>
      <c r="G171" s="204"/>
      <c r="H171" s="204" t="s">
        <v>479</v>
      </c>
      <c r="I171" s="204" t="s">
        <v>423</v>
      </c>
      <c r="J171" s="204"/>
      <c r="K171" s="248"/>
    </row>
    <row r="172" spans="2:11" ht="15" customHeight="1">
      <c r="B172" s="227"/>
      <c r="C172" s="204" t="s">
        <v>432</v>
      </c>
      <c r="D172" s="204"/>
      <c r="E172" s="204"/>
      <c r="F172" s="226" t="s">
        <v>419</v>
      </c>
      <c r="G172" s="204"/>
      <c r="H172" s="204" t="s">
        <v>479</v>
      </c>
      <c r="I172" s="204" t="s">
        <v>415</v>
      </c>
      <c r="J172" s="204">
        <v>50</v>
      </c>
      <c r="K172" s="248"/>
    </row>
    <row r="173" spans="2:11" ht="15" customHeight="1">
      <c r="B173" s="227"/>
      <c r="C173" s="204" t="s">
        <v>440</v>
      </c>
      <c r="D173" s="204"/>
      <c r="E173" s="204"/>
      <c r="F173" s="226" t="s">
        <v>419</v>
      </c>
      <c r="G173" s="204"/>
      <c r="H173" s="204" t="s">
        <v>479</v>
      </c>
      <c r="I173" s="204" t="s">
        <v>415</v>
      </c>
      <c r="J173" s="204">
        <v>50</v>
      </c>
      <c r="K173" s="248"/>
    </row>
    <row r="174" spans="2:11" ht="15" customHeight="1">
      <c r="B174" s="227"/>
      <c r="C174" s="204" t="s">
        <v>438</v>
      </c>
      <c r="D174" s="204"/>
      <c r="E174" s="204"/>
      <c r="F174" s="226" t="s">
        <v>419</v>
      </c>
      <c r="G174" s="204"/>
      <c r="H174" s="204" t="s">
        <v>479</v>
      </c>
      <c r="I174" s="204" t="s">
        <v>415</v>
      </c>
      <c r="J174" s="204">
        <v>50</v>
      </c>
      <c r="K174" s="248"/>
    </row>
    <row r="175" spans="2:11" ht="15" customHeight="1">
      <c r="B175" s="227"/>
      <c r="C175" s="204" t="s">
        <v>106</v>
      </c>
      <c r="D175" s="204"/>
      <c r="E175" s="204"/>
      <c r="F175" s="226" t="s">
        <v>413</v>
      </c>
      <c r="G175" s="204"/>
      <c r="H175" s="204" t="s">
        <v>480</v>
      </c>
      <c r="I175" s="204" t="s">
        <v>481</v>
      </c>
      <c r="J175" s="204"/>
      <c r="K175" s="248"/>
    </row>
    <row r="176" spans="2:11" ht="15" customHeight="1">
      <c r="B176" s="227"/>
      <c r="C176" s="204" t="s">
        <v>56</v>
      </c>
      <c r="D176" s="204"/>
      <c r="E176" s="204"/>
      <c r="F176" s="226" t="s">
        <v>413</v>
      </c>
      <c r="G176" s="204"/>
      <c r="H176" s="204" t="s">
        <v>482</v>
      </c>
      <c r="I176" s="204" t="s">
        <v>483</v>
      </c>
      <c r="J176" s="204">
        <v>1</v>
      </c>
      <c r="K176" s="248"/>
    </row>
    <row r="177" spans="2:11" ht="15" customHeight="1">
      <c r="B177" s="227"/>
      <c r="C177" s="204" t="s">
        <v>52</v>
      </c>
      <c r="D177" s="204"/>
      <c r="E177" s="204"/>
      <c r="F177" s="226" t="s">
        <v>413</v>
      </c>
      <c r="G177" s="204"/>
      <c r="H177" s="204" t="s">
        <v>484</v>
      </c>
      <c r="I177" s="204" t="s">
        <v>415</v>
      </c>
      <c r="J177" s="204">
        <v>20</v>
      </c>
      <c r="K177" s="248"/>
    </row>
    <row r="178" spans="2:11" ht="15" customHeight="1">
      <c r="B178" s="227"/>
      <c r="C178" s="204" t="s">
        <v>107</v>
      </c>
      <c r="D178" s="204"/>
      <c r="E178" s="204"/>
      <c r="F178" s="226" t="s">
        <v>413</v>
      </c>
      <c r="G178" s="204"/>
      <c r="H178" s="204" t="s">
        <v>485</v>
      </c>
      <c r="I178" s="204" t="s">
        <v>415</v>
      </c>
      <c r="J178" s="204">
        <v>255</v>
      </c>
      <c r="K178" s="248"/>
    </row>
    <row r="179" spans="2:11" ht="15" customHeight="1">
      <c r="B179" s="227"/>
      <c r="C179" s="204" t="s">
        <v>108</v>
      </c>
      <c r="D179" s="204"/>
      <c r="E179" s="204"/>
      <c r="F179" s="226" t="s">
        <v>413</v>
      </c>
      <c r="G179" s="204"/>
      <c r="H179" s="204" t="s">
        <v>378</v>
      </c>
      <c r="I179" s="204" t="s">
        <v>415</v>
      </c>
      <c r="J179" s="204">
        <v>10</v>
      </c>
      <c r="K179" s="248"/>
    </row>
    <row r="180" spans="2:11" ht="15" customHeight="1">
      <c r="B180" s="227"/>
      <c r="C180" s="204" t="s">
        <v>109</v>
      </c>
      <c r="D180" s="204"/>
      <c r="E180" s="204"/>
      <c r="F180" s="226" t="s">
        <v>413</v>
      </c>
      <c r="G180" s="204"/>
      <c r="H180" s="204" t="s">
        <v>486</v>
      </c>
      <c r="I180" s="204" t="s">
        <v>447</v>
      </c>
      <c r="J180" s="204"/>
      <c r="K180" s="248"/>
    </row>
    <row r="181" spans="2:11" ht="15" customHeight="1">
      <c r="B181" s="227"/>
      <c r="C181" s="204" t="s">
        <v>487</v>
      </c>
      <c r="D181" s="204"/>
      <c r="E181" s="204"/>
      <c r="F181" s="226" t="s">
        <v>413</v>
      </c>
      <c r="G181" s="204"/>
      <c r="H181" s="204" t="s">
        <v>488</v>
      </c>
      <c r="I181" s="204" t="s">
        <v>447</v>
      </c>
      <c r="J181" s="204"/>
      <c r="K181" s="248"/>
    </row>
    <row r="182" spans="2:11" ht="15" customHeight="1">
      <c r="B182" s="227"/>
      <c r="C182" s="204" t="s">
        <v>476</v>
      </c>
      <c r="D182" s="204"/>
      <c r="E182" s="204"/>
      <c r="F182" s="226" t="s">
        <v>413</v>
      </c>
      <c r="G182" s="204"/>
      <c r="H182" s="204" t="s">
        <v>489</v>
      </c>
      <c r="I182" s="204" t="s">
        <v>447</v>
      </c>
      <c r="J182" s="204"/>
      <c r="K182" s="248"/>
    </row>
    <row r="183" spans="2:11" ht="15" customHeight="1">
      <c r="B183" s="227"/>
      <c r="C183" s="204" t="s">
        <v>112</v>
      </c>
      <c r="D183" s="204"/>
      <c r="E183" s="204"/>
      <c r="F183" s="226" t="s">
        <v>419</v>
      </c>
      <c r="G183" s="204"/>
      <c r="H183" s="204" t="s">
        <v>490</v>
      </c>
      <c r="I183" s="204" t="s">
        <v>415</v>
      </c>
      <c r="J183" s="204">
        <v>50</v>
      </c>
      <c r="K183" s="248"/>
    </row>
    <row r="184" spans="2:11" ht="15" customHeight="1">
      <c r="B184" s="255"/>
      <c r="C184" s="236"/>
      <c r="D184" s="236"/>
      <c r="E184" s="236"/>
      <c r="F184" s="236"/>
      <c r="G184" s="236"/>
      <c r="H184" s="236"/>
      <c r="I184" s="236"/>
      <c r="J184" s="236"/>
      <c r="K184" s="256"/>
    </row>
    <row r="185" spans="2:11" ht="18.75" customHeight="1">
      <c r="B185" s="200"/>
      <c r="C185" s="204"/>
      <c r="D185" s="204"/>
      <c r="E185" s="204"/>
      <c r="F185" s="226"/>
      <c r="G185" s="204"/>
      <c r="H185" s="204"/>
      <c r="I185" s="204"/>
      <c r="J185" s="204"/>
      <c r="K185" s="200"/>
    </row>
    <row r="186" spans="2:11" ht="18.75" customHeight="1"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</row>
    <row r="187" spans="2:11" ht="13.5">
      <c r="B187" s="191"/>
      <c r="C187" s="192"/>
      <c r="D187" s="192"/>
      <c r="E187" s="192"/>
      <c r="F187" s="192"/>
      <c r="G187" s="192"/>
      <c r="H187" s="192"/>
      <c r="I187" s="192"/>
      <c r="J187" s="192"/>
      <c r="K187" s="193"/>
    </row>
    <row r="188" spans="2:11" ht="21">
      <c r="B188" s="194"/>
      <c r="C188" s="311" t="s">
        <v>491</v>
      </c>
      <c r="D188" s="311"/>
      <c r="E188" s="311"/>
      <c r="F188" s="311"/>
      <c r="G188" s="311"/>
      <c r="H188" s="311"/>
      <c r="I188" s="311"/>
      <c r="J188" s="311"/>
      <c r="K188" s="195"/>
    </row>
    <row r="189" spans="2:11" ht="25.5" customHeight="1">
      <c r="B189" s="194"/>
      <c r="C189" s="261" t="s">
        <v>492</v>
      </c>
      <c r="D189" s="261"/>
      <c r="E189" s="261"/>
      <c r="F189" s="261" t="s">
        <v>493</v>
      </c>
      <c r="G189" s="262"/>
      <c r="H189" s="307" t="s">
        <v>494</v>
      </c>
      <c r="I189" s="307"/>
      <c r="J189" s="307"/>
      <c r="K189" s="195"/>
    </row>
    <row r="190" spans="2:11" ht="5.25" customHeight="1">
      <c r="B190" s="227"/>
      <c r="C190" s="224"/>
      <c r="D190" s="224"/>
      <c r="E190" s="224"/>
      <c r="F190" s="224"/>
      <c r="G190" s="204"/>
      <c r="H190" s="224"/>
      <c r="I190" s="224"/>
      <c r="J190" s="224"/>
      <c r="K190" s="248"/>
    </row>
    <row r="191" spans="2:11" ht="15" customHeight="1">
      <c r="B191" s="227"/>
      <c r="C191" s="204" t="s">
        <v>495</v>
      </c>
      <c r="D191" s="204"/>
      <c r="E191" s="204"/>
      <c r="F191" s="226" t="s">
        <v>42</v>
      </c>
      <c r="G191" s="204"/>
      <c r="H191" s="308" t="s">
        <v>496</v>
      </c>
      <c r="I191" s="308"/>
      <c r="J191" s="308"/>
      <c r="K191" s="248"/>
    </row>
    <row r="192" spans="2:11" ht="15" customHeight="1">
      <c r="B192" s="227"/>
      <c r="C192" s="233"/>
      <c r="D192" s="204"/>
      <c r="E192" s="204"/>
      <c r="F192" s="226" t="s">
        <v>43</v>
      </c>
      <c r="G192" s="204"/>
      <c r="H192" s="308" t="s">
        <v>497</v>
      </c>
      <c r="I192" s="308"/>
      <c r="J192" s="308"/>
      <c r="K192" s="248"/>
    </row>
    <row r="193" spans="2:11" ht="15" customHeight="1">
      <c r="B193" s="227"/>
      <c r="C193" s="233"/>
      <c r="D193" s="204"/>
      <c r="E193" s="204"/>
      <c r="F193" s="226" t="s">
        <v>46</v>
      </c>
      <c r="G193" s="204"/>
      <c r="H193" s="308" t="s">
        <v>498</v>
      </c>
      <c r="I193" s="308"/>
      <c r="J193" s="308"/>
      <c r="K193" s="248"/>
    </row>
    <row r="194" spans="2:11" ht="15" customHeight="1">
      <c r="B194" s="227"/>
      <c r="C194" s="204"/>
      <c r="D194" s="204"/>
      <c r="E194" s="204"/>
      <c r="F194" s="226" t="s">
        <v>44</v>
      </c>
      <c r="G194" s="204"/>
      <c r="H194" s="308" t="s">
        <v>499</v>
      </c>
      <c r="I194" s="308"/>
      <c r="J194" s="308"/>
      <c r="K194" s="248"/>
    </row>
    <row r="195" spans="2:11" ht="15" customHeight="1">
      <c r="B195" s="227"/>
      <c r="C195" s="204"/>
      <c r="D195" s="204"/>
      <c r="E195" s="204"/>
      <c r="F195" s="226" t="s">
        <v>45</v>
      </c>
      <c r="G195" s="204"/>
      <c r="H195" s="308" t="s">
        <v>500</v>
      </c>
      <c r="I195" s="308"/>
      <c r="J195" s="308"/>
      <c r="K195" s="248"/>
    </row>
    <row r="196" spans="2:11" ht="15" customHeight="1">
      <c r="B196" s="227"/>
      <c r="C196" s="204"/>
      <c r="D196" s="204"/>
      <c r="E196" s="204"/>
      <c r="F196" s="226"/>
      <c r="G196" s="204"/>
      <c r="H196" s="204"/>
      <c r="I196" s="204"/>
      <c r="J196" s="204"/>
      <c r="K196" s="248"/>
    </row>
    <row r="197" spans="2:11" ht="15" customHeight="1">
      <c r="B197" s="227"/>
      <c r="C197" s="204" t="s">
        <v>459</v>
      </c>
      <c r="D197" s="204"/>
      <c r="E197" s="204"/>
      <c r="F197" s="226" t="s">
        <v>77</v>
      </c>
      <c r="G197" s="204"/>
      <c r="H197" s="308" t="s">
        <v>501</v>
      </c>
      <c r="I197" s="308"/>
      <c r="J197" s="308"/>
      <c r="K197" s="248"/>
    </row>
    <row r="198" spans="2:11" ht="15" customHeight="1">
      <c r="B198" s="227"/>
      <c r="C198" s="233"/>
      <c r="D198" s="204"/>
      <c r="E198" s="204"/>
      <c r="F198" s="226" t="s">
        <v>356</v>
      </c>
      <c r="G198" s="204"/>
      <c r="H198" s="308" t="s">
        <v>357</v>
      </c>
      <c r="I198" s="308"/>
      <c r="J198" s="308"/>
      <c r="K198" s="248"/>
    </row>
    <row r="199" spans="2:11" ht="15" customHeight="1">
      <c r="B199" s="227"/>
      <c r="C199" s="204"/>
      <c r="D199" s="204"/>
      <c r="E199" s="204"/>
      <c r="F199" s="226" t="s">
        <v>354</v>
      </c>
      <c r="G199" s="204"/>
      <c r="H199" s="308" t="s">
        <v>502</v>
      </c>
      <c r="I199" s="308"/>
      <c r="J199" s="308"/>
      <c r="K199" s="248"/>
    </row>
    <row r="200" spans="2:11" ht="15" customHeight="1">
      <c r="B200" s="263"/>
      <c r="C200" s="233"/>
      <c r="D200" s="233"/>
      <c r="E200" s="233"/>
      <c r="F200" s="226" t="s">
        <v>358</v>
      </c>
      <c r="G200" s="209"/>
      <c r="H200" s="306" t="s">
        <v>359</v>
      </c>
      <c r="I200" s="306"/>
      <c r="J200" s="306"/>
      <c r="K200" s="264"/>
    </row>
    <row r="201" spans="2:11" ht="15" customHeight="1">
      <c r="B201" s="263"/>
      <c r="C201" s="233"/>
      <c r="D201" s="233"/>
      <c r="E201" s="233"/>
      <c r="F201" s="226" t="s">
        <v>360</v>
      </c>
      <c r="G201" s="209"/>
      <c r="H201" s="306" t="s">
        <v>503</v>
      </c>
      <c r="I201" s="306"/>
      <c r="J201" s="306"/>
      <c r="K201" s="264"/>
    </row>
    <row r="202" spans="2:11" ht="15" customHeight="1">
      <c r="B202" s="263"/>
      <c r="C202" s="233"/>
      <c r="D202" s="233"/>
      <c r="E202" s="233"/>
      <c r="F202" s="265"/>
      <c r="G202" s="209"/>
      <c r="H202" s="266"/>
      <c r="I202" s="266"/>
      <c r="J202" s="266"/>
      <c r="K202" s="264"/>
    </row>
    <row r="203" spans="2:11" ht="15" customHeight="1">
      <c r="B203" s="263"/>
      <c r="C203" s="204" t="s">
        <v>483</v>
      </c>
      <c r="D203" s="233"/>
      <c r="E203" s="233"/>
      <c r="F203" s="226">
        <v>1</v>
      </c>
      <c r="G203" s="209"/>
      <c r="H203" s="306" t="s">
        <v>504</v>
      </c>
      <c r="I203" s="306"/>
      <c r="J203" s="306"/>
      <c r="K203" s="264"/>
    </row>
    <row r="204" spans="2:11" ht="15" customHeight="1">
      <c r="B204" s="263"/>
      <c r="C204" s="233"/>
      <c r="D204" s="233"/>
      <c r="E204" s="233"/>
      <c r="F204" s="226">
        <v>2</v>
      </c>
      <c r="G204" s="209"/>
      <c r="H204" s="306" t="s">
        <v>505</v>
      </c>
      <c r="I204" s="306"/>
      <c r="J204" s="306"/>
      <c r="K204" s="264"/>
    </row>
    <row r="205" spans="2:11" ht="15" customHeight="1">
      <c r="B205" s="263"/>
      <c r="C205" s="233"/>
      <c r="D205" s="233"/>
      <c r="E205" s="233"/>
      <c r="F205" s="226">
        <v>3</v>
      </c>
      <c r="G205" s="209"/>
      <c r="H205" s="306" t="s">
        <v>506</v>
      </c>
      <c r="I205" s="306"/>
      <c r="J205" s="306"/>
      <c r="K205" s="264"/>
    </row>
    <row r="206" spans="2:11" ht="15" customHeight="1">
      <c r="B206" s="263"/>
      <c r="C206" s="233"/>
      <c r="D206" s="233"/>
      <c r="E206" s="233"/>
      <c r="F206" s="226">
        <v>4</v>
      </c>
      <c r="G206" s="209"/>
      <c r="H206" s="306" t="s">
        <v>507</v>
      </c>
      <c r="I206" s="306"/>
      <c r="J206" s="306"/>
      <c r="K206" s="264"/>
    </row>
    <row r="207" spans="2:11" ht="12.75" customHeight="1">
      <c r="B207" s="267"/>
      <c r="C207" s="268"/>
      <c r="D207" s="268"/>
      <c r="E207" s="268"/>
      <c r="F207" s="268"/>
      <c r="G207" s="268"/>
      <c r="H207" s="268"/>
      <c r="I207" s="268"/>
      <c r="J207" s="268"/>
      <c r="K207" s="269"/>
    </row>
  </sheetData>
  <sheetProtection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C120:J120"/>
    <mergeCell ref="C145:J145"/>
    <mergeCell ref="C163:J163"/>
    <mergeCell ref="C188:J188"/>
    <mergeCell ref="D67:J67"/>
    <mergeCell ref="D68:J68"/>
    <mergeCell ref="C73:J73"/>
    <mergeCell ref="C100:J100"/>
    <mergeCell ref="H206:J206"/>
    <mergeCell ref="H194:J194"/>
    <mergeCell ref="H195:J195"/>
    <mergeCell ref="H197:J197"/>
    <mergeCell ref="H198:J198"/>
    <mergeCell ref="H199:J199"/>
    <mergeCell ref="H200:J200"/>
    <mergeCell ref="H201:J201"/>
    <mergeCell ref="H203:J203"/>
    <mergeCell ref="H204:J204"/>
    <mergeCell ref="H205:J205"/>
    <mergeCell ref="H189:J189"/>
    <mergeCell ref="H191:J191"/>
    <mergeCell ref="H192:J192"/>
    <mergeCell ref="H193:J19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created xsi:type="dcterms:W3CDTF">2016-04-21T13:11:03Z</dcterms:created>
  <dcterms:modified xsi:type="dcterms:W3CDTF">2016-05-23T09:11:00Z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