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3230" activeTab="0"/>
  </bookViews>
  <sheets>
    <sheet name="Stavba" sheetId="1" r:id="rId1"/>
    <sheet name="02.1 02.1.1 KL" sheetId="2" r:id="rId2"/>
    <sheet name="02.1 02.1.1 Rek" sheetId="3" r:id="rId3"/>
    <sheet name="02.1 02.1.1 Pol" sheetId="4" r:id="rId4"/>
    <sheet name="02.1 02.1.2 KL" sheetId="5" r:id="rId5"/>
    <sheet name="02.1 02.1.2 Rek" sheetId="6" r:id="rId6"/>
    <sheet name="02.1 02.1.2 Pol" sheetId="7" r:id="rId7"/>
    <sheet name="02.1 02.1.3 KL" sheetId="8" r:id="rId8"/>
    <sheet name="02.1 02.1.3 Rek" sheetId="9" r:id="rId9"/>
    <sheet name="02.1 02.1.3 Pol" sheetId="10" r:id="rId10"/>
    <sheet name="02.1 02.1.4 KL" sheetId="11" r:id="rId11"/>
    <sheet name="02.1 02.1.4 Rek" sheetId="12" r:id="rId12"/>
    <sheet name="02.1 02.1.4 Pol" sheetId="13" r:id="rId13"/>
    <sheet name="02.1 02.1.5 KL" sheetId="14" r:id="rId14"/>
    <sheet name="02.1 02.1.5 Rek" sheetId="15" r:id="rId15"/>
    <sheet name="02.1 02.1.5 Pol" sheetId="16" r:id="rId16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'02.1 02.1.1 Pol'!$1:$6</definedName>
    <definedName name="_xlnm.Print_Titles" localSheetId="2">'02.1 02.1.1 Rek'!$1:$6</definedName>
    <definedName name="_xlnm.Print_Titles" localSheetId="6">'02.1 02.1.2 Pol'!$1:$6</definedName>
    <definedName name="_xlnm.Print_Titles" localSheetId="5">'02.1 02.1.2 Rek'!$1:$6</definedName>
    <definedName name="_xlnm.Print_Titles" localSheetId="9">'02.1 02.1.3 Pol'!$1:$6</definedName>
    <definedName name="_xlnm.Print_Titles" localSheetId="8">'02.1 02.1.3 Rek'!$1:$6</definedName>
    <definedName name="_xlnm.Print_Titles" localSheetId="12">'02.1 02.1.4 Pol'!$1:$6</definedName>
    <definedName name="_xlnm.Print_Titles" localSheetId="11">'02.1 02.1.4 Rek'!$1:$6</definedName>
    <definedName name="_xlnm.Print_Titles" localSheetId="15">'02.1 02.1.5 Pol'!$1:$6</definedName>
    <definedName name="_xlnm.Print_Titles" localSheetId="14">'02.1 02.1.5 Rek'!$1:$6</definedName>
    <definedName name="Objednatel" localSheetId="0">'Stavba'!$D$11</definedName>
    <definedName name="Objekt" localSheetId="0">'Stavba'!$B$29</definedName>
    <definedName name="_xlnm.Print_Area" localSheetId="1">'02.1 02.1.1 KL'!$A$1:$G$45</definedName>
    <definedName name="_xlnm.Print_Area" localSheetId="3">'02.1 02.1.1 Pol'!$A$1:$K$737</definedName>
    <definedName name="_xlnm.Print_Area" localSheetId="2">'02.1 02.1.1 Rek'!$A$1:$I$54</definedName>
    <definedName name="_xlnm.Print_Area" localSheetId="4">'02.1 02.1.2 KL'!$A$1:$G$45</definedName>
    <definedName name="_xlnm.Print_Area" localSheetId="6">'02.1 02.1.2 Pol'!$A$1:$K$45</definedName>
    <definedName name="_xlnm.Print_Area" localSheetId="5">'02.1 02.1.2 Rek'!$A$1:$I$20</definedName>
    <definedName name="_xlnm.Print_Area" localSheetId="7">'02.1 02.1.3 KL'!$A$1:$G$45</definedName>
    <definedName name="_xlnm.Print_Area" localSheetId="9">'02.1 02.1.3 Pol'!$A$1:$K$61</definedName>
    <definedName name="_xlnm.Print_Area" localSheetId="8">'02.1 02.1.3 Rek'!$A$1:$I$23</definedName>
    <definedName name="_xlnm.Print_Area" localSheetId="10">'02.1 02.1.4 KL'!$A$1:$G$45</definedName>
    <definedName name="_xlnm.Print_Area" localSheetId="12">'02.1 02.1.4 Pol'!$A$1:$K$35</definedName>
    <definedName name="_xlnm.Print_Area" localSheetId="11">'02.1 02.1.4 Rek'!$A$1:$I$20</definedName>
    <definedName name="_xlnm.Print_Area" localSheetId="13">'02.1 02.1.5 KL'!$A$1:$G$45</definedName>
    <definedName name="_xlnm.Print_Area" localSheetId="15">'02.1 02.1.5 Pol'!$A$1:$K$49</definedName>
    <definedName name="_xlnm.Print_Area" localSheetId="14">'02.1 02.1.5 Rek'!$A$1:$I$22</definedName>
    <definedName name="_xlnm.Print_Area" localSheetId="0">'Stavba'!$B$1:$J$110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opt" localSheetId="3" hidden="1">'02.1 02.1.1 Pol'!#REF!</definedName>
    <definedName name="solver_opt" localSheetId="6" hidden="1">'02.1 02.1.2 Pol'!#REF!</definedName>
    <definedName name="solver_opt" localSheetId="9" hidden="1">'02.1 02.1.3 Pol'!#REF!</definedName>
    <definedName name="solver_opt" localSheetId="12" hidden="1">'02.1 02.1.4 Pol'!#REF!</definedName>
    <definedName name="solver_opt" localSheetId="15" hidden="1">'02.1 02.1.5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ucetDilu" localSheetId="0">'Stavba'!$F$97:$J$97</definedName>
    <definedName name="StavbaCelkem" localSheetId="0">'Stavba'!$H$31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<sst xmlns="http://schemas.openxmlformats.org/spreadsheetml/2006/main" count="2926" uniqueCount="1209">
  <si>
    <t xml:space="preserve">Žlaby Ti Zn plech, podokapní půlkruhové, rš 330 mm </t>
  </si>
  <si>
    <t>K4:25+0,3*6</t>
  </si>
  <si>
    <t>764259411R00</t>
  </si>
  <si>
    <t xml:space="preserve">Kotlík kónický z pl.Ti-Zn pro trouby, D do 150 mm </t>
  </si>
  <si>
    <t>K3:4</t>
  </si>
  <si>
    <t>764291430R00</t>
  </si>
  <si>
    <t xml:space="preserve">Závětrná lišta z Ti Zn plechu, rš 400 mm </t>
  </si>
  <si>
    <t>K6:0,7</t>
  </si>
  <si>
    <t>764510440R00</t>
  </si>
  <si>
    <t xml:space="preserve">Oplechování parapetů včetně rohů Ti Zn, rš 250 mm </t>
  </si>
  <si>
    <t>K1:1,3</t>
  </si>
  <si>
    <t>K2:0,8*3</t>
  </si>
  <si>
    <t>764554403R00</t>
  </si>
  <si>
    <t xml:space="preserve">Odpadní trouby z Ti Zn plechu, kruhové, D 120 mm </t>
  </si>
  <si>
    <t>K3:16</t>
  </si>
  <si>
    <t>19112164.A</t>
  </si>
  <si>
    <t>Plech střešní zinek+titan tl. 0,70 mm 1000x2000 mm</t>
  </si>
  <si>
    <t>K5:26,8*0,18*1,1*5,04</t>
  </si>
  <si>
    <t>998764102R00</t>
  </si>
  <si>
    <t xml:space="preserve">Přesun hmot pro klempířské konstr., výšky do 12 m </t>
  </si>
  <si>
    <t>765</t>
  </si>
  <si>
    <t>Krytiny tvrdé</t>
  </si>
  <si>
    <t>765 Krytiny tvrdé</t>
  </si>
  <si>
    <t>765331221R10</t>
  </si>
  <si>
    <t>Krytina betonová, střechy ostatní vhodná na sklon střechy 16,7°bez dodatečných úprav</t>
  </si>
  <si>
    <t>krajovky:-3,45*0,3*2*3</t>
  </si>
  <si>
    <t>odvětrávací:-1/8</t>
  </si>
  <si>
    <t>765331231R10</t>
  </si>
  <si>
    <t xml:space="preserve">Hřeben s větracím pásem UH </t>
  </si>
  <si>
    <t>S1,S2:(6,8+6,6)</t>
  </si>
  <si>
    <t>765331261RT9</t>
  </si>
  <si>
    <t xml:space="preserve">Zakončení štítových hran taškami s ozubem </t>
  </si>
  <si>
    <t>S1,S2:3,45*2*3</t>
  </si>
  <si>
    <t>765331631RT3</t>
  </si>
  <si>
    <t>Taška drážková odvětrávací, nástavec, kryt, Bramac s pružnou spojkou a redukcí</t>
  </si>
  <si>
    <t>PL2:1</t>
  </si>
  <si>
    <t>765331661R00</t>
  </si>
  <si>
    <t xml:space="preserve">Větrací mřížka šířky 52 mm </t>
  </si>
  <si>
    <t>S1,S2:2*(6,8+6,6)</t>
  </si>
  <si>
    <t>765331663R00</t>
  </si>
  <si>
    <t xml:space="preserve">Větrací pás z  PVC perforovaný </t>
  </si>
  <si>
    <t>998765102R00</t>
  </si>
  <si>
    <t xml:space="preserve">Přesun hmot pro krytiny tvrdé, výšky do 12 m </t>
  </si>
  <si>
    <t>766</t>
  </si>
  <si>
    <t>Konstrukce truhlářské</t>
  </si>
  <si>
    <t>766 Konstrukce truhlářské</t>
  </si>
  <si>
    <t>766423113R00</t>
  </si>
  <si>
    <t xml:space="preserve">Obložení podhledů složitých, palubkami SM š. 10 cm </t>
  </si>
  <si>
    <t>přesahy střechy:(0,3+0,3)*(6,6*2+6,8*2)+0,3*3,1*2*3</t>
  </si>
  <si>
    <t>766661112R00</t>
  </si>
  <si>
    <t xml:space="preserve">Montáž dveří do zárubně,otevíravých 1kř.do 0,8 m </t>
  </si>
  <si>
    <t>766670021R00</t>
  </si>
  <si>
    <t xml:space="preserve">Montáž kliky a štítku </t>
  </si>
  <si>
    <t>766695212R00</t>
  </si>
  <si>
    <t xml:space="preserve">Montáž prahů dveří jednokřídlových š. do 10 cm </t>
  </si>
  <si>
    <t>54914588</t>
  </si>
  <si>
    <t>Kliky se štítem mezip  s ukazatelem 804 Cr</t>
  </si>
  <si>
    <t>61160156</t>
  </si>
  <si>
    <t>Dveře vnitřní hladké plné 1 kříd. 70x197 lak A</t>
  </si>
  <si>
    <t>61187136</t>
  </si>
  <si>
    <t>Prah dubový délka 70 cm šířka 10 cm tl. 2 cm</t>
  </si>
  <si>
    <t>61191687</t>
  </si>
  <si>
    <t>Palubka obkladová SM tloušťka 15 šíře 121 mm A/B</t>
  </si>
  <si>
    <t>přesahy střechy:((0,3+0,3)*(6,6*2+6,8*2)+0,3*3,1*2*3)*1,04</t>
  </si>
  <si>
    <t>998766101R00</t>
  </si>
  <si>
    <t xml:space="preserve">Přesun hmot pro truhlářské konstr., výšky do 6 m </t>
  </si>
  <si>
    <t>767</t>
  </si>
  <si>
    <t>Konstrukce zámečnické</t>
  </si>
  <si>
    <t>767 Konstrukce zámečnické</t>
  </si>
  <si>
    <t>767995106R00</t>
  </si>
  <si>
    <t xml:space="preserve">Výroba a montáž kov. atypických konstr. do 250 kg </t>
  </si>
  <si>
    <t>z5:529,01</t>
  </si>
  <si>
    <t>Z01</t>
  </si>
  <si>
    <t>D+M AL okno S+O 125/150 cm U=1,2 W/m2K bezp.zamřížován, plast. vnitřní komůrkový parapet</t>
  </si>
  <si>
    <t>Z02</t>
  </si>
  <si>
    <t>D+M AL okno S 75/50 cm U=1,2 W/m2K bezp.zamřížování, plast. vnitřní komůrkový parapet</t>
  </si>
  <si>
    <t>Z03</t>
  </si>
  <si>
    <t>D+M AL vstupní dveře 80/197 cm, zárubeň bezp. kování, zámek bezp., bezp.zamřížování</t>
  </si>
  <si>
    <t>Z04</t>
  </si>
  <si>
    <t>D+M ocel. 2kř. vrata 250/265 cm, zinkováno,zárubeň bezp. kování, zámek bezp., nátěr</t>
  </si>
  <si>
    <t>Z04a</t>
  </si>
  <si>
    <t>D+M ocel. 2kř. vrata 150/215 cm, zinkováno,zárubeň bezp. kování, zámek bezp., nátěr</t>
  </si>
  <si>
    <t>Z06</t>
  </si>
  <si>
    <t>D+M kompozit.pochůzná lávka 80/547 cm, ocel. rámy žárově zinkováno, kotvení, přístupové schodiště</t>
  </si>
  <si>
    <t>Z06a</t>
  </si>
  <si>
    <t>D+M kompozit. třítrubkové zábradlí výšky 110 cm okopový plech</t>
  </si>
  <si>
    <t>6a:4,085+1,385-0,8+2,35*2</t>
  </si>
  <si>
    <t>Z07</t>
  </si>
  <si>
    <t>D+M lemovací rám pro rozvaděče U50 30/443,5 cm kotvení, žárově zinkováno</t>
  </si>
  <si>
    <t>Z08</t>
  </si>
  <si>
    <t>D+M kompozit. zátěžový poklop C250 30/165+30/50 cm rám pro obetonování, protiskluz.povrch</t>
  </si>
  <si>
    <t>Z09</t>
  </si>
  <si>
    <t>D+M kompozit. zátěžový poklop C250 30/120 cm ocel rám L50/50/4 mm žár pozink, protiskluz.povrch</t>
  </si>
  <si>
    <t>Z10</t>
  </si>
  <si>
    <t>D+M drážka provizor. hrazení dl. 3,11 m hmotnost 115 kg, ocel rám U200 žár. pozinkovaný</t>
  </si>
  <si>
    <t>Z11</t>
  </si>
  <si>
    <t>D+M drážka provizor. hrazení dl. 2,3 m hmotnost 42,5 kg, ocel rám U200 žár. pozinkovaný</t>
  </si>
  <si>
    <t>Z12</t>
  </si>
  <si>
    <t>D+M kompozit. zátěžový poklop C250 90/105 cm rám pro obetonování, protiskluz.povrch</t>
  </si>
  <si>
    <t>Z13</t>
  </si>
  <si>
    <t xml:space="preserve">D+M kompozit. žebřík s madly 40/365 cm, kotvení </t>
  </si>
  <si>
    <t>Z14</t>
  </si>
  <si>
    <t>D+M nerez kotevní plech 45/45 cm tl. 12 mm pro navážení usměrňovacího kužele nátoku</t>
  </si>
  <si>
    <t>Z17</t>
  </si>
  <si>
    <t>D+M čepová nivelační značka hřebová nerez dl. 120 mm. pr. 16 mm</t>
  </si>
  <si>
    <t>D+M nivelační značka hřebová nerez dl. 120 mm. pr. 16 mm</t>
  </si>
  <si>
    <t>Z18</t>
  </si>
  <si>
    <t>D+M kompozit. zátěžový poklop C250 30/130 cm rám pro obetonování, protiskluz.povrch</t>
  </si>
  <si>
    <t>13480920</t>
  </si>
  <si>
    <t>Tyč průřezu I 220, hrubé, jakost oceli 11375</t>
  </si>
  <si>
    <t>z5:529,01*1,05/1000</t>
  </si>
  <si>
    <t>998767101R00</t>
  </si>
  <si>
    <t xml:space="preserve">Přesun hmot pro zámečnické konstr., výšky do 6 m </t>
  </si>
  <si>
    <t>771</t>
  </si>
  <si>
    <t>Podlahy z dlaždic a obklady</t>
  </si>
  <si>
    <t>771 Podlahy z dlaždic a obklady</t>
  </si>
  <si>
    <t>771475014R00</t>
  </si>
  <si>
    <t xml:space="preserve">Obklad soklíků keram.rovných, tmel,10x10 cm </t>
  </si>
  <si>
    <t>11:(5,27*2+5,47*2+0,25*2-2,5)</t>
  </si>
  <si>
    <t>12:(5,27*2+3*2+2,9*2+1,2*2+0,25*2-1,5)</t>
  </si>
  <si>
    <t>13:(5,27*2+2,57*2-1+0,25*2-0,7)</t>
  </si>
  <si>
    <t>771478001RT1</t>
  </si>
  <si>
    <t>Montáž lišt schodišťových stupňů i soklíků</t>
  </si>
  <si>
    <t>771575109RT6</t>
  </si>
  <si>
    <t>Montáž podlah keram.,hladké, tmel, 30x30 cm voděodolný tmel</t>
  </si>
  <si>
    <t>S3:(5,47*5,27-1,5*1,5*3-1,05*0,9+2,5*0,365-0,5*4,085)</t>
  </si>
  <si>
    <t>771578011RT1</t>
  </si>
  <si>
    <t xml:space="preserve">Spára podlaha - stěna, silikonem </t>
  </si>
  <si>
    <t>14:(1,7*2+1,2*2-0,7)</t>
  </si>
  <si>
    <t>771579791R00</t>
  </si>
  <si>
    <t xml:space="preserve">Příplatek za plochu podlah keram. do 5 m2 jednotl. </t>
  </si>
  <si>
    <t>2,04</t>
  </si>
  <si>
    <t>771579795R00</t>
  </si>
  <si>
    <t xml:space="preserve">Příplatek za spárování vodotěsnou hmotou - plošně </t>
  </si>
  <si>
    <t>59760104.A</t>
  </si>
  <si>
    <t>Lišta rohová plastová na obklad ukončovací 10 mm</t>
  </si>
  <si>
    <t>11:(5,27*2+5,47*2+0,25*2-2,5)*1,05</t>
  </si>
  <si>
    <t>12:(5,27*2+3*2+2,9*2+1,2*2+0,25*2-1,5)*1,05</t>
  </si>
  <si>
    <t>13:(5,27*2+2,57*2-1+0,25*2-0,7)*1,05</t>
  </si>
  <si>
    <t>59764203</t>
  </si>
  <si>
    <t>Dlažba matná 300x300x9 mm protiskluzná, mrazuvzdorná</t>
  </si>
  <si>
    <t>S3:(5,47*5,27-1,5*1,5*3-1,05*0,9+2,5*0,365-0,5*4,085)*1,02</t>
  </si>
  <si>
    <t>S4:(15,81-1,3*2,9)*1,02</t>
  </si>
  <si>
    <t>S5:(11,2+2,04)*1,02</t>
  </si>
  <si>
    <t>59764241</t>
  </si>
  <si>
    <t>Dlažba matná sokl 300x80x9 mm mrazuvzdorná</t>
  </si>
  <si>
    <t>57,7/0,3*1,02</t>
  </si>
  <si>
    <t>59764243</t>
  </si>
  <si>
    <t>D+M Ventilátor axiální do zdi  230V, 510 m3/h 50 Pa, včetně ochranné mřížky a příslušenství, IP 44</t>
  </si>
  <si>
    <t>D+M Fasádní samotížná žaluziová klapka pozink 250/250 mm, plast pro potrubí</t>
  </si>
  <si>
    <t>D+M fasádní protidešťová žaluzie pro kruhové potrubí , pozink 250/250 mm, včetně sítě proti vnikání drobného ptactva</t>
  </si>
  <si>
    <t>Montážní, spojovací, tlumící a těsnící materiál</t>
  </si>
  <si>
    <t>Dlažba matná sokl vnější roh 9 cm mrazuvzdorná</t>
  </si>
  <si>
    <t>11:3*1,02</t>
  </si>
  <si>
    <t>12:6*1,02</t>
  </si>
  <si>
    <t>13:5*1,02</t>
  </si>
  <si>
    <t>59764244</t>
  </si>
  <si>
    <t>Dlažba matná sokl vnitřní roh 9 cm mrazuvzdorná</t>
  </si>
  <si>
    <t>11:5*1,02</t>
  </si>
  <si>
    <t>12:4*1,02</t>
  </si>
  <si>
    <t>998771101R00</t>
  </si>
  <si>
    <t xml:space="preserve">Přesun hmot pro podlahy z dlaždic, výšky do 6 m </t>
  </si>
  <si>
    <t>781</t>
  </si>
  <si>
    <t>Obklady keramické</t>
  </si>
  <si>
    <t>781 Obklady keramické</t>
  </si>
  <si>
    <t>781415015R00</t>
  </si>
  <si>
    <t xml:space="preserve">Montáž obkladů stěn, porovin.,tmel, 20x20,30x15 cm </t>
  </si>
  <si>
    <t>14:2,15*(1,7*2+1,2*2)-0,7*2</t>
  </si>
  <si>
    <t>781419706R00</t>
  </si>
  <si>
    <t xml:space="preserve">Příplatek za spárovací vodotěsnou hmotu - plošně </t>
  </si>
  <si>
    <t>781419711R00</t>
  </si>
  <si>
    <t xml:space="preserve">Příplatek k obkladu stěn za plochu do 10 m2 jedntl </t>
  </si>
  <si>
    <t>781491001R00</t>
  </si>
  <si>
    <t xml:space="preserve">Montáž lišt k obkladům </t>
  </si>
  <si>
    <t>14:(1,7*2+1,2*2)+0,7+2*2</t>
  </si>
  <si>
    <t>14:2,15*4</t>
  </si>
  <si>
    <t>59760102.A</t>
  </si>
  <si>
    <t>Lišta rohová plastová na obklad ukončovací 8 mm</t>
  </si>
  <si>
    <t>14:((1,7*2+1,2*2)+0,7+2*2)*1,05</t>
  </si>
  <si>
    <t>59760111.A</t>
  </si>
  <si>
    <t>Lišta rohová plastová na obklad vnitřní 8 mm</t>
  </si>
  <si>
    <t>14:2,15*4*1,05</t>
  </si>
  <si>
    <t>597813622</t>
  </si>
  <si>
    <t>Obkládačka 19,8x19,8 béžová mat mrazuvzdorná</t>
  </si>
  <si>
    <t>14:(2,15*(1,7*2+1,2*2)-0,7*2)*1,02</t>
  </si>
  <si>
    <t>998781101R00</t>
  </si>
  <si>
    <t xml:space="preserve">Přesun hmot pro obklady keramické, výšky do 6 m </t>
  </si>
  <si>
    <t>783</t>
  </si>
  <si>
    <t>Nátěry</t>
  </si>
  <si>
    <t>783 Nátěry</t>
  </si>
  <si>
    <t>783222100R00</t>
  </si>
  <si>
    <t xml:space="preserve">Nátěr syntetický kovových konstrukcí dvojnásobný </t>
  </si>
  <si>
    <t>783226100R00</t>
  </si>
  <si>
    <t xml:space="preserve">Nátěr syntetický kovových konstrukcí základní </t>
  </si>
  <si>
    <t>L100/100/8 - střecha:1,87</t>
  </si>
  <si>
    <t>783522000R00</t>
  </si>
  <si>
    <t xml:space="preserve">Nátěr syntet. klempířských konstrukcí, Z + 2 x </t>
  </si>
  <si>
    <t>K1:1,3*0,25</t>
  </si>
  <si>
    <t>K2:0,8*3*0,25</t>
  </si>
  <si>
    <t>K3:4*0,25</t>
  </si>
  <si>
    <t>K3:16*0,4</t>
  </si>
  <si>
    <t>K4:26,8*0,33*2</t>
  </si>
  <si>
    <t>K5:(25+0,3*6)*0,18</t>
  </si>
  <si>
    <t>K6:6,5*0,33</t>
  </si>
  <si>
    <t>K6:0,7*0,4</t>
  </si>
  <si>
    <t>783626300R00</t>
  </si>
  <si>
    <t xml:space="preserve">Nátěr lazurovací truhlářských výrobků 3x lakování </t>
  </si>
  <si>
    <t>přesahy střechy:((0,3+0,3)*(6,6*2+6,8*2)+0,3*3,1*2*3)*1,3</t>
  </si>
  <si>
    <t>783671003R00</t>
  </si>
  <si>
    <t xml:space="preserve">Nátěr polyuretan.truhlářských výrobků 2x +1x email </t>
  </si>
  <si>
    <t>TR:1*0,7*0,25</t>
  </si>
  <si>
    <t>783782205R00</t>
  </si>
  <si>
    <t>Nátěr tesařských konstrukcí ochranný impregnační proti dřevokaznému hmyzu a škudcům</t>
  </si>
  <si>
    <t>sbíjené vazníky:(79,2*0,3+(82,8+8,4)*0,34+(34,92+24,12+26,88+14,64+5,28)*0,26+0,25*30)</t>
  </si>
  <si>
    <t>přesahy střechy:((0,3+0,3)*(6,6*2+6,8*2)+0,3*3,1*2*3)*2*1,15</t>
  </si>
  <si>
    <t>784</t>
  </si>
  <si>
    <t>Malby</t>
  </si>
  <si>
    <t>784 Malby</t>
  </si>
  <si>
    <t>784111701R00</t>
  </si>
  <si>
    <t xml:space="preserve">Penetrace podkladu nátěrem sádrokarton 1x </t>
  </si>
  <si>
    <t>784115222R00</t>
  </si>
  <si>
    <t xml:space="preserve">Malba tekutá standard, bar., bez penetr.,2 x </t>
  </si>
  <si>
    <t>784115722R00</t>
  </si>
  <si>
    <t xml:space="preserve">Malba sádrokarton, barva, bez penetrace, 2x </t>
  </si>
  <si>
    <t>M24</t>
  </si>
  <si>
    <t>Montáže vzduchotechnických zařízení</t>
  </si>
  <si>
    <t>M24 Montáže vzduchotechnických zařízení</t>
  </si>
  <si>
    <t>M24-1</t>
  </si>
  <si>
    <t>vzduchotechnika:1</t>
  </si>
  <si>
    <t>M24-2</t>
  </si>
  <si>
    <t>M24-3</t>
  </si>
  <si>
    <t>M24-4</t>
  </si>
  <si>
    <t>Zařízení staveniště (GZS)</t>
  </si>
  <si>
    <t>Kompletační činnost (IČD)</t>
  </si>
  <si>
    <t>Statutární město Ostrava</t>
  </si>
  <si>
    <t>Pöyry Environment a.s.</t>
  </si>
  <si>
    <t>02.1.1 Čerpací stanice,odběrný objekt-stav.řešení,statika</t>
  </si>
  <si>
    <t>02.1.2</t>
  </si>
  <si>
    <t>Výtlačné potrubí z čerpací stanice</t>
  </si>
  <si>
    <t>175101101R00</t>
  </si>
  <si>
    <t xml:space="preserve">Obsyp potrubí bez prohození sypaniny </t>
  </si>
  <si>
    <t>DN80:(1,05+1,1)*(1*0,38-Pi*0,08^2/4)</t>
  </si>
  <si>
    <t>DN600:(5,5*1+(5,5+4,2)/2*1,95)*0,91-0,65*0,45/2*(1+2,1)*2</t>
  </si>
  <si>
    <t>-Pi*0,61^2/4*(2,95+1,95*2+1,15*2)</t>
  </si>
  <si>
    <t>-Pi*0,08^2/4*(0,6+0,5)</t>
  </si>
  <si>
    <t>583312024</t>
  </si>
  <si>
    <t>Kamenivo těžené frakce  0/4  B Moravskosl. kraj</t>
  </si>
  <si>
    <t>10,8312*1,6*1,01</t>
  </si>
  <si>
    <t>45</t>
  </si>
  <si>
    <t>Podkladní a vedlejší konstrukce</t>
  </si>
  <si>
    <t>45 Podkladní a vedlejší konstrukce</t>
  </si>
  <si>
    <t>451572111R00</t>
  </si>
  <si>
    <t xml:space="preserve">Lože pod potrubí z kameniva těženého 0 - 4 mm </t>
  </si>
  <si>
    <t>DN80:(1,05+1,65)*1*0,1</t>
  </si>
  <si>
    <t>DN600:(5,5*1+(5,5+4,2)/2*1,95)*0,1</t>
  </si>
  <si>
    <t>452311131R00</t>
  </si>
  <si>
    <t xml:space="preserve">Desky podkladní pod potrubí z betonu C 12/15 </t>
  </si>
  <si>
    <t>3,75*0,1*(0,9+2,8+13,1)</t>
  </si>
  <si>
    <t>452351101R00</t>
  </si>
  <si>
    <t xml:space="preserve">Bednění desek nebo sedlových loží pod potrubí </t>
  </si>
  <si>
    <t>3,75*0,1*2+(0,9+2,8+13,1)*0,1*2</t>
  </si>
  <si>
    <t>89</t>
  </si>
  <si>
    <t>Ostatní konstrukce na trubním vedení</t>
  </si>
  <si>
    <t>89 Ostatní konstrukce na trubním vedení</t>
  </si>
  <si>
    <t>899623141R00</t>
  </si>
  <si>
    <t xml:space="preserve">Obetonování potrubí nebo zdiva stok betonem C12/15 </t>
  </si>
  <si>
    <t>((3,3+3,55)/2*1,2-Pi*0,61^2/4*3-Pi*0,8^2/4)*(0,9+2,8+13,1)</t>
  </si>
  <si>
    <t>899643111R00</t>
  </si>
  <si>
    <t xml:space="preserve">Bednění pro obetonování potrubí v otevřeném výkopu </t>
  </si>
  <si>
    <t>(3,3+3,55)/2*1,2+1,2*(0,9+2,8+13,1)*2</t>
  </si>
  <si>
    <t>998272201R00</t>
  </si>
  <si>
    <t xml:space="preserve">Přesun hmot, trubní vedení ocelové, otevřený výkop </t>
  </si>
  <si>
    <t>M23</t>
  </si>
  <si>
    <t>Montáže potrubí</t>
  </si>
  <si>
    <t>M23 Montáže potrubí</t>
  </si>
  <si>
    <t>M23-1</t>
  </si>
  <si>
    <t>D+M nerez trouby DN 80 (88,9 x 3,2 mm) včetně přírub a oblouků</t>
  </si>
  <si>
    <t>DN80:21</t>
  </si>
  <si>
    <t>M23-2</t>
  </si>
  <si>
    <t>D+M nerez trouby DN 600 (610 x 5 mm) včetně přírub a oblouků, zkoušek těsnosti</t>
  </si>
  <si>
    <t>DN80:20,5*3</t>
  </si>
  <si>
    <t>02.1.2 Výtlačné potrubí z čerpací stanice</t>
  </si>
  <si>
    <t>02.1.3</t>
  </si>
  <si>
    <t>Výustní objekt z čerpací stanice</t>
  </si>
  <si>
    <t>122201102R00</t>
  </si>
  <si>
    <t xml:space="preserve">Odkopávky nezapažené v hor. 3 do 1000 m3 </t>
  </si>
  <si>
    <t>kamenná dlažba:2*0,7/2*10,8</t>
  </si>
  <si>
    <t>122201109R00</t>
  </si>
  <si>
    <t xml:space="preserve">Příplatek za lepivost - odkopávky v hor. 3 </t>
  </si>
  <si>
    <t>kamenná dlažba:2*0,7/2*10,8*5</t>
  </si>
  <si>
    <t>kamenná dlažba:2,1*10,8</t>
  </si>
  <si>
    <t>181101104R00</t>
  </si>
  <si>
    <t xml:space="preserve">Úprava pláně v zářezech v hor. 5, se zhutněním </t>
  </si>
  <si>
    <t>kamenná dlažba:1*10,8+8*7,6</t>
  </si>
  <si>
    <t>32</t>
  </si>
  <si>
    <t>Zdi přehradní a opěrné</t>
  </si>
  <si>
    <t>32 Zdi přehradní a opěrné</t>
  </si>
  <si>
    <t>329321116U00</t>
  </si>
  <si>
    <t>Kce ostatní ŽB C30/37 XA1 XF3 kvalita pohledového betonu tř. PB2</t>
  </si>
  <si>
    <t>výustní objekt:3,5*4,6*(0,5+0,558)/2+1*0,6*2*0,558+1,144*(0,49+0,6)/2*6,6</t>
  </si>
  <si>
    <t>3,01*1,144/2*0,5*2+0,49*0,19/2*6,6-Pi*0,61^2/4*0,56*3</t>
  </si>
  <si>
    <t>329351010R00</t>
  </si>
  <si>
    <t xml:space="preserve">Obednění konstrukcí ostatních ploch rovinných </t>
  </si>
  <si>
    <t>výustní objekt:3,5*2*(0,5+0,558)/2+4,6*0,5+1*0,558*2+6,6*0,558+1,144*((0,49+0,6)/2*2+6,6*2-0,5*2)</t>
  </si>
  <si>
    <t>3,01*1,144/2*2+0,49*0,19/2*2</t>
  </si>
  <si>
    <t>329352010R00</t>
  </si>
  <si>
    <t xml:space="preserve">Odbednění konstrukcí ostatních ploch rovinných </t>
  </si>
  <si>
    <t>329368211R00</t>
  </si>
  <si>
    <t>Výztuž ostatních ŽB konstrukcí svařovanou sítí B 500B</t>
  </si>
  <si>
    <t>14,8394*0,1</t>
  </si>
  <si>
    <t>451311831R00</t>
  </si>
  <si>
    <t>Podklad pod dlažbu z betonu C20/25 XA1 XF3 do 20 cm</t>
  </si>
  <si>
    <t>kamenná dlažba:3,1*(10,8+7,6)/2+8*7,6-4*4,6-1*0,5*2</t>
  </si>
  <si>
    <t>451561112R00</t>
  </si>
  <si>
    <t xml:space="preserve">Lože dlažby z kam. drobného drceného tl. do 15 cm </t>
  </si>
  <si>
    <t>46</t>
  </si>
  <si>
    <t>Zpevněné plochy</t>
  </si>
  <si>
    <t>46 Zpevněné plochy</t>
  </si>
  <si>
    <t>465512327R00</t>
  </si>
  <si>
    <t xml:space="preserve">Dlažba z kamene na sucho, zalití spár MC, tl.30 cm </t>
  </si>
  <si>
    <t>Mazanina betonová tl. 8 - 12 cm C 12/15  (B 12,5) X0</t>
  </si>
  <si>
    <t>výustní objekt - podkladní beton:(3,7*4,8+0,8*1*2)*0,1</t>
  </si>
  <si>
    <t>výustní objekt - podkladní beton:(3,7*2+4,8*2+2*1*2)*0,1</t>
  </si>
  <si>
    <t>998324011R00</t>
  </si>
  <si>
    <t xml:space="preserve">Přesun hmot pro objekty v zemních hrázích </t>
  </si>
  <si>
    <t>02.1.3 Výustní objekt z čerpací stanice</t>
  </si>
  <si>
    <t>02.1.4</t>
  </si>
  <si>
    <t>Průleh z kamenné rovnaniny</t>
  </si>
  <si>
    <t>průleh za kamenné rovnaniny:0,8*(5*13,6/2+23,8*7,35/2)</t>
  </si>
  <si>
    <t>průleh za kamenné rovnaniny:0,8*(5*13,6/2+23,8*7,35/2)*5</t>
  </si>
  <si>
    <t>průleh za kamenné rovnaniny:(5*13,6/2+23,8*7,35/2)</t>
  </si>
  <si>
    <t>463212111R00</t>
  </si>
  <si>
    <t xml:space="preserve">Rovnanina z lom.kamene s vyklínováním spár úlomky </t>
  </si>
  <si>
    <t>průleh za kamenné rovnaniny:(5*13,6/2+23,8*7,35/2)*0,5</t>
  </si>
  <si>
    <t>463212191R00</t>
  </si>
  <si>
    <t xml:space="preserve">Příplatek za vypracování líce rovnaniny z lom.kam. </t>
  </si>
  <si>
    <t>464541111R00</t>
  </si>
  <si>
    <t xml:space="preserve">Pohoz ze štěrkodrti zrnění 0-63 mm, z terénu </t>
  </si>
  <si>
    <t>průleh za kamenné rovnaniny:(5*13,6/2+23,8*7,35/2)*0,2</t>
  </si>
  <si>
    <t>02.1.4 Průleh z kamenné rovnaniny</t>
  </si>
  <si>
    <t>02.1.5</t>
  </si>
  <si>
    <t>Manipulační zpevněná plocha</t>
  </si>
  <si>
    <t>ornice:</t>
  </si>
  <si>
    <t>zpevněná plocha:((9,65+8,9)/2*3,4+(5,3+5,85)/2*12,5+(10,5+10,7)/2*6,7+10,7*8,25-0,7*3)*1,1*0,2</t>
  </si>
  <si>
    <t>ornice - ČS:-(1*6,4+1*12,5+1*4+4,5*10)*0,2</t>
  </si>
  <si>
    <t>zpevněná plocha:((9,65+8,9)/2*3,4*1,3+(5,3+5,85)/2*12,5*0,65+((10,5+10,7)/2*6,7+10,7*8,25-0,7*3)*0,55)*1,1</t>
  </si>
  <si>
    <t>171101105R00</t>
  </si>
  <si>
    <t xml:space="preserve">Uložení sypaniny do násypů zhutněných na 103% PS </t>
  </si>
  <si>
    <t>181201102R00</t>
  </si>
  <si>
    <t xml:space="preserve">Úprava pláně v násypech v hor. 1-4, se zhutněním </t>
  </si>
  <si>
    <t>zpevněná plocha:(9,65+8,9)/2*3,4+(5,3+5,85)/2*12,5+(10,5+10,7)/2*6,7+10,7*8,25-0,7*3</t>
  </si>
  <si>
    <t>56</t>
  </si>
  <si>
    <t>Podkladní vrstvy komunikací a zpevněných ploch</t>
  </si>
  <si>
    <t>56 Podkladní vrstvy komunikací a zpevněných ploch</t>
  </si>
  <si>
    <t>564871111R00</t>
  </si>
  <si>
    <t xml:space="preserve">Podklad ze štěrkodrti po zhutnění tloušťky 25 cm </t>
  </si>
  <si>
    <t>57</t>
  </si>
  <si>
    <t>Kryty štěrkových a živičných komunikací</t>
  </si>
  <si>
    <t>57 Kryty štěrkových a živičných komunikací</t>
  </si>
  <si>
    <t>574381111R00</t>
  </si>
  <si>
    <t xml:space="preserve">Makadam hrubý s asfalt. postřikem a posypem, 9 cm </t>
  </si>
  <si>
    <t>998225111R00</t>
  </si>
  <si>
    <t xml:space="preserve">Přesun hmot, pozemní komunikace, kryt živičný </t>
  </si>
  <si>
    <t>02.1.5 Manipulační zpevněná plocha</t>
  </si>
  <si>
    <t>Slepý rozpočet stavby</t>
  </si>
  <si>
    <t>Prokešovo Náměstí 8</t>
  </si>
  <si>
    <t>Ostrava</t>
  </si>
  <si>
    <t>72930</t>
  </si>
  <si>
    <t>Vlárská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</si>
  <si>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</si>
  <si>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</si>
  <si>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</si>
  <si>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</si>
  <si>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</si>
  <si>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</si>
  <si>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</si>
  <si>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</si>
  <si>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</si>
  <si>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</si>
  <si>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</si>
  <si>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</si>
  <si>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</si>
  <si>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</si>
  <si>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</si>
  <si>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</si>
  <si>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</si>
  <si>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</si>
  <si>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</si>
  <si>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</si>
  <si>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</si>
  <si>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</si>
  <si>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</si>
  <si>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</si>
  <si>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</si>
  <si>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</si>
  <si>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</si>
  <si>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</si>
  <si>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</si>
  <si>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</si>
  <si>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</si>
  <si>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</si>
  <si>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</si>
  <si>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</si>
  <si>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</si>
  <si>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</si>
  <si>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</si>
  <si>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</si>
  <si>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</si>
  <si>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</si>
  <si>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</si>
  <si>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</si>
  <si>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</si>
  <si>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</si>
  <si>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</si>
  <si>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</si>
  <si>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</si>
  <si>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</si>
  <si>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</si>
  <si>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</si>
  <si>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</si>
  <si>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</si>
  <si>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</si>
  <si>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</si>
  <si>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</si>
  <si>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</si>
  <si>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</si>
  <si>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</si>
  <si>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</si>
  <si>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</si>
  <si>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</si>
  <si>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</si>
  <si>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</si>
  <si>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</si>
  <si>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</si>
  <si>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</si>
  <si>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</si>
  <si>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</si>
  <si>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</si>
  <si>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</si>
  <si>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</si>
  <si>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</si>
  <si>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</si>
  <si>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</si>
  <si>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</si>
  <si>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</si>
  <si>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</si>
  <si>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</si>
  <si>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</si>
  <si>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</si>
  <si>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</si>
  <si>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</si>
  <si>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</si>
  <si>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</si>
  <si>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</si>
  <si>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</si>
  <si>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</si>
  <si>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</si>
  <si>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</si>
  <si>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</si>
  <si>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</si>
  <si>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</si>
  <si>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</si>
  <si>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</si>
  <si>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</si>
  <si>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</si>
  <si>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</si>
  <si>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</si>
  <si>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ks</t>
  </si>
  <si>
    <t>Celkem za</t>
  </si>
  <si>
    <t>SLEPÝ ROZPOČET</t>
  </si>
  <si>
    <t>Slepý rozpočet</t>
  </si>
  <si>
    <t>040035</t>
  </si>
  <si>
    <t>Protipovodňová ochrana Žabník v Ostravě</t>
  </si>
  <si>
    <t>040035 Protipovodňová ochrana Žabník v Ostravě</t>
  </si>
  <si>
    <t>02.1</t>
  </si>
  <si>
    <t>Čerpací stanice</t>
  </si>
  <si>
    <t>02.1 Čerpací stanice</t>
  </si>
  <si>
    <t>02.1.1</t>
  </si>
  <si>
    <t>Čerpací stanice,odběrný objekt-stav.řešení,statika</t>
  </si>
  <si>
    <t>11</t>
  </si>
  <si>
    <t>Přípravné a přidružené práce</t>
  </si>
  <si>
    <t>11 Přípravné a přidružené práce</t>
  </si>
  <si>
    <t>115101201R00</t>
  </si>
  <si>
    <t xml:space="preserve">Čerpání vody na výšku do 10 m, přítok do 500 l </t>
  </si>
  <si>
    <t>h</t>
  </si>
  <si>
    <t>24*120</t>
  </si>
  <si>
    <t>115101301R00</t>
  </si>
  <si>
    <t xml:space="preserve">Pohotovost čerp.soupravy, výška 10 m, přítok 500 l </t>
  </si>
  <si>
    <t>den</t>
  </si>
  <si>
    <t>120</t>
  </si>
  <si>
    <t>12</t>
  </si>
  <si>
    <t>Odkopávky a prokopávky</t>
  </si>
  <si>
    <t>12 Odkopávky a prokopávky</t>
  </si>
  <si>
    <t>121101100R00</t>
  </si>
  <si>
    <t xml:space="preserve">Sejmutí ornice, pl. do 400 m2, přemístění do 50 m </t>
  </si>
  <si>
    <t>m3</t>
  </si>
  <si>
    <t>ornice:(25*11,2+15*3+4*8,5)*0,2</t>
  </si>
  <si>
    <t>13</t>
  </si>
  <si>
    <t>Hloubené vykopávky</t>
  </si>
  <si>
    <t>13 Hloubené vykopávky</t>
  </si>
  <si>
    <t>131201102R00</t>
  </si>
  <si>
    <t xml:space="preserve">Hloubení nezapažených jam v hor.3 do 1000 m3 </t>
  </si>
  <si>
    <t>1. fáze otevření výkopové jámy:1,9*(9,4*10+6,2*9,3)</t>
  </si>
  <si>
    <t>9,4*1,8*1,26/2+3,2*1,9*1,33/2+6,2*2,05*2,05/2+1,9*1,33/2*19,3*2</t>
  </si>
  <si>
    <t>1,26^2*1,8/3*2+2,05*1,435*2,05/3*2</t>
  </si>
  <si>
    <t>131201109R00</t>
  </si>
  <si>
    <t xml:space="preserve">Příplatek za lepivost - hloubení nezap.jam v hor.3 </t>
  </si>
  <si>
    <t>131201202R00</t>
  </si>
  <si>
    <t xml:space="preserve">Hloubení zapažených jam v hor.3 do 1000 m3 </t>
  </si>
  <si>
    <t>mezi štětovnicemi:(8,2*8,8+8,65*5)*1,4</t>
  </si>
  <si>
    <t>studna:-Pi*1,5^2/4*1,45</t>
  </si>
  <si>
    <t>drenáž:(0,4+0,2)/2*0,2*26</t>
  </si>
  <si>
    <t>131201209R00</t>
  </si>
  <si>
    <t xml:space="preserve">Příplatek za lepivost - hloubení zapaž.jam v hor.3 </t>
  </si>
  <si>
    <t>132201202R00</t>
  </si>
  <si>
    <t xml:space="preserve">Hloubení rýh šířky do 200 cm v hor.3 do 1000 m3 </t>
  </si>
  <si>
    <t>základy 12,13,14:1,4*0,75*6,4+0,7*0,8*1,968*2+0,6*0,8*6,4</t>
  </si>
  <si>
    <t>132201209R00</t>
  </si>
  <si>
    <t xml:space="preserve">Příplatek za lepivost - hloubení rýh 200cm v hor.3 </t>
  </si>
  <si>
    <t>133201102R00</t>
  </si>
  <si>
    <t xml:space="preserve">Hloubení šachet v hor.3 nad 100 m3 </t>
  </si>
  <si>
    <t>studna:Pi*1,5^2/4*2,25</t>
  </si>
  <si>
    <t>133201109R00</t>
  </si>
  <si>
    <t xml:space="preserve">Příplatek za lepivost - hloubení šachet v hor.3 </t>
  </si>
  <si>
    <t>16</t>
  </si>
  <si>
    <t>Přemístění výkopku</t>
  </si>
  <si>
    <t>16 Přemístění výkopku</t>
  </si>
  <si>
    <t>161101102R00</t>
  </si>
  <si>
    <t xml:space="preserve">Svislé přemístění výkopku z hor.1-4 do 4,0 m </t>
  </si>
  <si>
    <t>Začátek provozního součtu</t>
  </si>
  <si>
    <t>Konec provozního součtu</t>
  </si>
  <si>
    <t>535,1289*0,24</t>
  </si>
  <si>
    <t>162301101R00</t>
  </si>
  <si>
    <t xml:space="preserve">Vodorovné přemístění výkopku z hor.1-4 do 500 m </t>
  </si>
  <si>
    <t>zásyp:213,475*2</t>
  </si>
  <si>
    <t>162701105R00</t>
  </si>
  <si>
    <t xml:space="preserve">Vodorovné přemístění výkopku z hor.1-4 do 10000 m </t>
  </si>
  <si>
    <t>výkopy:370,5812+160,5716+11,9962+3,9761</t>
  </si>
  <si>
    <t>zásyp:-213,475</t>
  </si>
  <si>
    <t>násyp:</t>
  </si>
  <si>
    <t>zpevněná plocha:-((9,65+8,9)/2*3,4*1,3+(5,3+5,85)/2*12,5*0,65+((10,5+10,7)/2*6,7+10,7*8,25-0,7*3)*0,55)*1,1</t>
  </si>
  <si>
    <t>162701109R00</t>
  </si>
  <si>
    <t xml:space="preserve">Příplatek k vod. přemístění hor.1-4 za další 1 km </t>
  </si>
  <si>
    <t>výkopy:(370,5812+160,5716+11,9962+3,9761)*5</t>
  </si>
  <si>
    <t>zásyp:-213,475*5</t>
  </si>
  <si>
    <t>zpevněná plocha:-((9,65+8,9)/2*3,4*1,3+(5,3+5,85)/2*12,5*0,65+((10,5+10,7)/2*6,7+10,7*8,25-0,7*3)*0,55)*1,1*5</t>
  </si>
  <si>
    <t>167101102R00</t>
  </si>
  <si>
    <t xml:space="preserve">Nakládání výkopku z hor.1-4 v množství nad 100 m3 </t>
  </si>
  <si>
    <t>zásyp:213,475</t>
  </si>
  <si>
    <t>199000002R00</t>
  </si>
  <si>
    <t xml:space="preserve">Poplatek za skládku horniny 1- 4 </t>
  </si>
  <si>
    <t>17</t>
  </si>
  <si>
    <t>Konstrukce ze zemin</t>
  </si>
  <si>
    <t>17 Konstrukce ze zemin</t>
  </si>
  <si>
    <t>171101103R00</t>
  </si>
  <si>
    <t xml:space="preserve">Uložení sypaniny do násypů zhutněných na 100% PS </t>
  </si>
  <si>
    <t>násyp do úrovně stávajícího terénu v místě výkopové jámy:</t>
  </si>
  <si>
    <t>mezi štětovnicemi:(8,2*8,8+8,65*5-6*6,2-8,5*3)*1,4</t>
  </si>
  <si>
    <t>pod základovou deskou odběrného objektu:-(0,7*0,4+0,75*(0,4+1,15)/2+2,045*1,15+5,205*1,15/2)*0,5</t>
  </si>
  <si>
    <t>0</t>
  </si>
  <si>
    <t>otevřený výkop:</t>
  </si>
  <si>
    <t>1,9*(9,4*10+6,2*9,3-6*6,2-8,5*3-6*1,6)</t>
  </si>
  <si>
    <t>9,4*1,8*1,26/2+3,2*1,9*1,33/2+6,2*2,05*2,05/2-6*1,8*1,26/3</t>
  </si>
  <si>
    <t>odvodňovací příkop:-(2,4*1,9*6,2+6,2*2,05*2,05/2-2,4*1,8*1,26/2-2,05*1,435*2,05/3*2)</t>
  </si>
  <si>
    <t>171201201R00</t>
  </si>
  <si>
    <t xml:space="preserve">Uložení sypaniny na skl.-modelace na výšku přes 2m </t>
  </si>
  <si>
    <t>18</t>
  </si>
  <si>
    <t>Povrchové úpravy terénu</t>
  </si>
  <si>
    <t>18 Povrchové úpravy terénu</t>
  </si>
  <si>
    <t>181101102R00</t>
  </si>
  <si>
    <t xml:space="preserve">Úprava pláně v zářezech v hor. 1-4, se zhutněním </t>
  </si>
  <si>
    <t>m2</t>
  </si>
  <si>
    <t>mezi štětovnicemi:(8,2*8,8+8,65*5)</t>
  </si>
  <si>
    <t>21</t>
  </si>
  <si>
    <t>Úprava podloží a základ.spáry</t>
  </si>
  <si>
    <t>21 Úprava podloží a základ.spáry</t>
  </si>
  <si>
    <t>212561111R00</t>
  </si>
  <si>
    <t xml:space="preserve">Výplň odvodňov. trativodů kam. hrubě drcen. 16 mm </t>
  </si>
  <si>
    <t>PL1:105*((0,45+0,2)/2*0,15-Pi*0,1^2/4)</t>
  </si>
  <si>
    <t>212572121R00</t>
  </si>
  <si>
    <t xml:space="preserve">Lože trativodu z kameniva drobného těženého </t>
  </si>
  <si>
    <t>PL1:105*((0,15+0,2)/2*0,05)</t>
  </si>
  <si>
    <t>212753114R00</t>
  </si>
  <si>
    <t xml:space="preserve">Montáž ohebné dren. trubky do rýhy DN 100,bez lože </t>
  </si>
  <si>
    <t>m</t>
  </si>
  <si>
    <t>PL1:105</t>
  </si>
  <si>
    <t>28611223.A</t>
  </si>
  <si>
    <t>Trubka PVC drenážní flexibilní d 100 mm</t>
  </si>
  <si>
    <t>PL1:105*1,01</t>
  </si>
  <si>
    <t>28611312.A</t>
  </si>
  <si>
    <t>Koleno 90° PVC d 100 mm pro drenážní trubky</t>
  </si>
  <si>
    <t>kus</t>
  </si>
  <si>
    <t>PL1:18*1,01</t>
  </si>
  <si>
    <t>23</t>
  </si>
  <si>
    <t>Štětové stěny</t>
  </si>
  <si>
    <t>23 Štětové stěny</t>
  </si>
  <si>
    <t>231943111R00</t>
  </si>
  <si>
    <t xml:space="preserve">Stěny beran. z ocel.štět.z terénu, nastraž.do 10 m </t>
  </si>
  <si>
    <t>Z15:51,5*0,6</t>
  </si>
  <si>
    <t>231943212R00</t>
  </si>
  <si>
    <t xml:space="preserve">Stěny beran. z ocel.štět.z terénu, zaber.do 8 m </t>
  </si>
  <si>
    <t>Z15:410,4</t>
  </si>
  <si>
    <t>Z15:-51,5*0,6</t>
  </si>
  <si>
    <t>234952919R00</t>
  </si>
  <si>
    <t xml:space="preserve">Příplatek za dopravné materiálu ve specifikaci </t>
  </si>
  <si>
    <t>t</t>
  </si>
  <si>
    <t>Z15:410,4*122/1000</t>
  </si>
  <si>
    <t>237941112R00</t>
  </si>
  <si>
    <t xml:space="preserve">Vytažení beran.štětovnic do 2 roků,do 12 m,do 8 m </t>
  </si>
  <si>
    <t>13442221</t>
  </si>
  <si>
    <t>Štětovnice jakost S 270 č.II n</t>
  </si>
  <si>
    <t>T</t>
  </si>
  <si>
    <t>předpoklad obrátkovosti - započteno 20%:</t>
  </si>
  <si>
    <t>Z15:410,4*122/1000*0,2</t>
  </si>
  <si>
    <t>24</t>
  </si>
  <si>
    <t>Studny</t>
  </si>
  <si>
    <t>24 Studny</t>
  </si>
  <si>
    <t>242111113R00</t>
  </si>
  <si>
    <t xml:space="preserve">Osazení pláště studny z bet. skruží celých DN 1000 </t>
  </si>
  <si>
    <t>P8:3</t>
  </si>
  <si>
    <t>243571112R00</t>
  </si>
  <si>
    <t xml:space="preserve">Výplň dna studny z kam.hr.těženého 16-32, hl. 10 m </t>
  </si>
  <si>
    <t>P8:Pi*1^2/4*0,4</t>
  </si>
  <si>
    <t>59225342</t>
  </si>
  <si>
    <t>Skruž studňová TBS-Q 100/100/9</t>
  </si>
  <si>
    <t>P8:3*1,02</t>
  </si>
  <si>
    <t>31</t>
  </si>
  <si>
    <t>Zdi podpěrné a volné</t>
  </si>
  <si>
    <t>31 Zdi podpěrné a volné</t>
  </si>
  <si>
    <t>311238115R00</t>
  </si>
  <si>
    <t xml:space="preserve">Zdivo z cihel. bloků P+D P10 na MVC 5, tl. 300 mm </t>
  </si>
  <si>
    <t>202,15:0,25*6,25</t>
  </si>
  <si>
    <t>311238211R00</t>
  </si>
  <si>
    <t xml:space="preserve">Zdivo z cihel. bloků P+D P 8 na MVC 5 tl. 36,5 cm </t>
  </si>
  <si>
    <t>201,40:3*(12,5*2+5,27*4)</t>
  </si>
  <si>
    <t>204,56:1,25*(6*2+5,47*2)</t>
  </si>
  <si>
    <t>štíty:(0,6+2,36)/2*6*3</t>
  </si>
  <si>
    <t>ŽB stěny:-1,75*6,25-0,75*6,25</t>
  </si>
  <si>
    <t>tl. 30 cm:-0,25*6,25</t>
  </si>
  <si>
    <t>otvory:-2,5*2,65-0,75*0,5*2-2,2*0,5-1,25*1,5-0,75*0,5-1*2,1-1,5*2,1-0,5*1,1*2</t>
  </si>
  <si>
    <t>překlady:-0,25*(1,5+1,25+3+3,5+2,25+1)</t>
  </si>
  <si>
    <t>317168130R00</t>
  </si>
  <si>
    <t xml:space="preserve">Překlad 7 vysoký 70x235x1000 mm </t>
  </si>
  <si>
    <t>P6:4</t>
  </si>
  <si>
    <t>317168131R00</t>
  </si>
  <si>
    <t xml:space="preserve">Překlad 7 vysoký 70x235x1250 mm </t>
  </si>
  <si>
    <t>P2:4</t>
  </si>
  <si>
    <t>317168132R00</t>
  </si>
  <si>
    <t xml:space="preserve">Překlad 7 vysoký 70x235x1500 mm </t>
  </si>
  <si>
    <t>P1:4</t>
  </si>
  <si>
    <t>317168135R00</t>
  </si>
  <si>
    <t xml:space="preserve">Překlad 7 vysoký 70x235x2250 mm </t>
  </si>
  <si>
    <t>P5:4</t>
  </si>
  <si>
    <t>317168138R00</t>
  </si>
  <si>
    <t xml:space="preserve">Překlad 7 vysoký 70x235x3000 mm </t>
  </si>
  <si>
    <t>P3:4</t>
  </si>
  <si>
    <t>317168140R00</t>
  </si>
  <si>
    <t xml:space="preserve">Překlad 7 vysoký 70x235x3500 mm </t>
  </si>
  <si>
    <t>P4:4</t>
  </si>
  <si>
    <t>317998113R00</t>
  </si>
  <si>
    <t xml:space="preserve">Izolace mezi překlady polystyren tl. 80 mm </t>
  </si>
  <si>
    <t>P1-6:1,5+1,25+3+3,5+2,25+1</t>
  </si>
  <si>
    <t>34</t>
  </si>
  <si>
    <t>Stěny a příčky</t>
  </si>
  <si>
    <t>34 Stěny a příčky</t>
  </si>
  <si>
    <t>342255024R00</t>
  </si>
  <si>
    <t xml:space="preserve">Příčky z desek porobetonových tl. 10 cm </t>
  </si>
  <si>
    <t>3*(1,7+1,3)</t>
  </si>
  <si>
    <t>-0,7*2</t>
  </si>
  <si>
    <t>342</t>
  </si>
  <si>
    <t>Sádrokartonové konstrukce</t>
  </si>
  <si>
    <t>342 Sádrokartonové konstrukce</t>
  </si>
  <si>
    <t>342265112RT7</t>
  </si>
  <si>
    <t>Úprava podkroví sádrokarton. na ocel. rošt, svislá desky standard impreg. tl. 12,5 mm, bez izolace</t>
  </si>
  <si>
    <t>S1:0,35*5,47*2</t>
  </si>
  <si>
    <t>342265122RT7</t>
  </si>
  <si>
    <t>Úprava podkroví sádrokarton. na ocel. rošt, šikmá desky standard impreg. tl. 12,5 mm, bez izolace</t>
  </si>
  <si>
    <t>S1:2,77*5,47*2</t>
  </si>
  <si>
    <t>342265998RT1</t>
  </si>
  <si>
    <t>Příplatek k úpravě podkroví za plochu do 10 m2 pro plochy do 2 m2</t>
  </si>
  <si>
    <t>38</t>
  </si>
  <si>
    <t>Kompletní konstrukce</t>
  </si>
  <si>
    <t>38 Kompletní konstrukce</t>
  </si>
  <si>
    <t>380311563R00</t>
  </si>
  <si>
    <t>Komplet.konstr.nádrží z bet.prost.C 25/30 nad 30cm XC3</t>
  </si>
  <si>
    <t>základy 12,13,14:0,8*0,4*(6,5*2+4,8)+1*0,4*4,8</t>
  </si>
  <si>
    <t>380326241U00</t>
  </si>
  <si>
    <t>Kpl kce ČOV ŽB C30/37 XA1 XF3 tl -15cm max. hloubka průsaku vody 35 mm</t>
  </si>
  <si>
    <t>ČS:</t>
  </si>
  <si>
    <t>žlab elektro:(0,3+4,535*2)*0,1*0,4</t>
  </si>
  <si>
    <t>12,13,14:</t>
  </si>
  <si>
    <t>elektro kanálek:(1,85*0,6+0,35*0,65)*0,35-0,3*0,25*(0,95+1,385)</t>
  </si>
  <si>
    <t>strop:(6,3*6-0,3*0,25*(0,95+1,385))*0,15+1,3*2,9*0,2</t>
  </si>
  <si>
    <t>380326242U00</t>
  </si>
  <si>
    <t>Kpl kce ČOV ŽB C30/37 XA1 XF3 tl -30cm max. hloubka průsaku vody 35 mm</t>
  </si>
  <si>
    <t>stěna 1NP:0,3*0,75*6,235</t>
  </si>
  <si>
    <t>380326243U00</t>
  </si>
  <si>
    <t>Kpl kce ČOV ŽB C30/37 XA1 XF3 tl 30cm- max. hloubka průsaku vody 35 mm</t>
  </si>
  <si>
    <t>odběrný objekt:</t>
  </si>
  <si>
    <t>dno uvnitř:5,519*2,2-0,44*0,2/2*2,35</t>
  </si>
  <si>
    <t>stěny:23,467*0,4*2-0,075*0,2*2,383*2</t>
  </si>
  <si>
    <t>strop uvnitř:3,187*2,2-2,35*0,2*0,405</t>
  </si>
  <si>
    <t>dno plocha:5,95*6,2*0,57-0,25*1,05*0,9</t>
  </si>
  <si>
    <t>stěny obvod:(4,85*0,4*2+6,2*0,7+6,2*0,4)*2,93-2,2*2,43*0,4</t>
  </si>
  <si>
    <t>stěny vnitřní:(0,768+Pi*0,3^2/4/2)*2*2</t>
  </si>
  <si>
    <t>strop:(5,95*6,2-Pi*0,8^2/4*3)*0,4+(1,5*1,5-Pi*0,8^2/4)*3*0,1</t>
  </si>
  <si>
    <t>stěna 1NP:(6,15*1,75-Pi*0,7^2/4*3)*0,315</t>
  </si>
  <si>
    <t>základové pasy:0,4*1,45*(6,3*2+5,2*2)</t>
  </si>
  <si>
    <t>380356231R00</t>
  </si>
  <si>
    <t xml:space="preserve">Bednění kompl.konstr.neomít.BO pl.rovinných,zříz. </t>
  </si>
  <si>
    <t>základy 12,13,14:0,4*(3,733*2+2,733*2+4,8)</t>
  </si>
  <si>
    <t>380356232R00</t>
  </si>
  <si>
    <t xml:space="preserve">Bednění kompl.konstr.neomít.BO pl.rovinných,odbed. </t>
  </si>
  <si>
    <t>380356241R00</t>
  </si>
  <si>
    <t>Bednění kompl.konstr.neomít.BV pl.rovinných,zříz. kvalita pohledového betonu ve tř. PB2</t>
  </si>
  <si>
    <t>dno uvnitř:(1,53+0,17+0,085+0,044)*2,2</t>
  </si>
  <si>
    <t>stěny:23,467*2+(23,467-5,519-3,187)*2+(0,075+2*0,2)*2,383*2</t>
  </si>
  <si>
    <t>strop uvnitř:(0,412+Pi*0,4/2+5,225+0,2+0,69)*2,2+0,4*3+(0,405+0,42)/2*(3*2+2,2*2+0,7*2+0,2*2)+0,4*(2,2*2+0,2*2)</t>
  </si>
  <si>
    <t>dno plocha:(5,95*2+6,2*2)*0,57+0,25*(1,05*2+0,9*2)+1,05*0,9</t>
  </si>
  <si>
    <t>stěny obvod:(4,85*2+6,2*2)*2*2,93-2,2*2,43*2</t>
  </si>
  <si>
    <t>stěny vnitřní:(0,495*2+1,8*2+Pi*0,3/2)*2*2</t>
  </si>
  <si>
    <t>strop:(5,95*2+6,2*2+Pi*0,8*3)*0,4+4,85*5,4+(1,5*4+Pi*0,8)*3*0,1</t>
  </si>
  <si>
    <t>stěna 1NP:6,15*1,75*2+0,315*1,75*2+Pi*0,7*3*0,315</t>
  </si>
  <si>
    <t>žlab elektro:(0,3+4,535*2)*2*0,4</t>
  </si>
  <si>
    <t>základové pasy:2*1,45*(6,3*2+5,2*2)</t>
  </si>
  <si>
    <t>elektro kanálek:(1,85*2+0,95*2)*0,35+2*0,25*(0,95+1,385)</t>
  </si>
  <si>
    <t>strop:(6,3*2+6+2*(0,95+1,385))*0,15+(1,3*2+2,9*2)*0,2</t>
  </si>
  <si>
    <t>stěna 1NP:0,3*0,75*2+6,235*0,75*2</t>
  </si>
  <si>
    <t>380356242R00</t>
  </si>
  <si>
    <t xml:space="preserve">Bednění kompl.konstr.neomít.BV pl.rovinných,odbed. </t>
  </si>
  <si>
    <t>380361005R00</t>
  </si>
  <si>
    <t xml:space="preserve">Výztuž kompletních konstr. ocel (B 500B, KARI) </t>
  </si>
  <si>
    <t>dno uvnitř:(5,519*2,2-0,44*0,2/2*2,35)*0,082</t>
  </si>
  <si>
    <t>stěny:(23,467*0,4*2-0,075*0,2*2,383*2)*0,123</t>
  </si>
  <si>
    <t>strop uvnitř:(3,187*2,2-2,35*0,2*0,405)*0,091</t>
  </si>
  <si>
    <t>dno plocha:(5,95*6,2*0,57-0,25*1,05*0,9)*0,082</t>
  </si>
  <si>
    <t>stěny obvod:((4,85*0,4*2+6,2*0,4)*2,93-2,2*2,43*0,4)*0,123+6,2*0,7*2,93*0,065</t>
  </si>
  <si>
    <t>stěny vnitřní:(0,768+Pi*0,3^2/4/2)*2*2*0,123</t>
  </si>
  <si>
    <t>strop:((5,95*6,2-Pi*0,8^2/4*3)*0,4+(1,5*1,5-Pi*0,8^2/4)*3*0,1)*0,091</t>
  </si>
  <si>
    <t>stěna 1NP:(6,15*1,75-Pi*0,7^2/4*3)*0,315*0,123</t>
  </si>
  <si>
    <t>žlab elektro:(0,3+4,535*2)*0,1*0,4*0,123</t>
  </si>
  <si>
    <t>základové pasy:0,4*1,45*(6,3*2+5,2*2)*0,03</t>
  </si>
  <si>
    <t>elektro kanálek:((1,85*0,6+0,35*0,65)*0,35-0,3*0,25*(0,95+1,385))*0,123</t>
  </si>
  <si>
    <t>strop:((6,3*6-0,3*0,25*(0,95+1,385))*0,15+1,3*2,9*0,2)*0,082</t>
  </si>
  <si>
    <t>stěna 1NP:0,3*0,75*6,235*0,123</t>
  </si>
  <si>
    <t>38-1</t>
  </si>
  <si>
    <t>D+M propojení suterénních kcí vlepovanou výztuží do předvrtaných otvorů</t>
  </si>
  <si>
    <t>kpl</t>
  </si>
  <si>
    <t>V1</t>
  </si>
  <si>
    <t>D+M jedořadá vylamovací výztuž pr.12/100 šíře boxu 90 mm, dl. 1,9 m</t>
  </si>
  <si>
    <t>V2</t>
  </si>
  <si>
    <t>D+M jedořadá vylamovací výztuž pr.10/150 šíře boxu 90 mm, dl. 5,85 m</t>
  </si>
  <si>
    <t>41</t>
  </si>
  <si>
    <t>Stropy a stropní konstrukce</t>
  </si>
  <si>
    <t>41 Stropy a stropní konstrukce</t>
  </si>
  <si>
    <t>411321414R00</t>
  </si>
  <si>
    <t>Stropy deskové ze železobetonu C 25/30  (B 30) XC3</t>
  </si>
  <si>
    <t>204,40:6,615*5,9*0,16</t>
  </si>
  <si>
    <t>411351101R00</t>
  </si>
  <si>
    <t xml:space="preserve">Bednění stropů deskových, bednění vlastní -zřízení </t>
  </si>
  <si>
    <t>204,40:(6,615*2+5,9*2)*0,16+3*5,27+2,57*5,27</t>
  </si>
  <si>
    <t>411351102R00</t>
  </si>
  <si>
    <t xml:space="preserve">Bednění stropů deskových, vlastní - odstranění </t>
  </si>
  <si>
    <t>411362021R00</t>
  </si>
  <si>
    <t xml:space="preserve">Výztuž stropů svařovanou sítí z sítí Kari, B 500B </t>
  </si>
  <si>
    <t>204,40:6,615*5,9*0,16*0,082</t>
  </si>
  <si>
    <t>417321414R00</t>
  </si>
  <si>
    <t>Ztužující pásy a věnce z betonu železového C 25/30 XC3</t>
  </si>
  <si>
    <t>204,56:(5,9+5,47*2)*0,315*0,16</t>
  </si>
  <si>
    <t>206,12:(5,9*2+5,47*2)*0,315*0,22</t>
  </si>
  <si>
    <t>417351115R00</t>
  </si>
  <si>
    <t xml:space="preserve">Bednění ztužujících pásů a věnců - zřízení </t>
  </si>
  <si>
    <t>204,56:(5,9+5,47*2)*2*0,16+0,365*(0,75*2+2,2)</t>
  </si>
  <si>
    <t>206,12:(5,9*2+5,47*2)*2*0,22</t>
  </si>
  <si>
    <t>417351116R00</t>
  </si>
  <si>
    <t xml:space="preserve">Bednění ztužujících pásů a věnců - odstranění </t>
  </si>
  <si>
    <t>417361721R00</t>
  </si>
  <si>
    <t xml:space="preserve">Výztuž ztuž. pásů a věnců, ocel (B500B) </t>
  </si>
  <si>
    <t>204,56:(5,9+5,47*2)*0,315*0,16*0,115</t>
  </si>
  <si>
    <t>206,12:(5,9*2+5,47*2)*0,315*0,22*0,115</t>
  </si>
  <si>
    <t>61</t>
  </si>
  <si>
    <t>Upravy povrchů vnitřní</t>
  </si>
  <si>
    <t>61 Upravy povrchů vnitřní</t>
  </si>
  <si>
    <t>610991111R00</t>
  </si>
  <si>
    <t xml:space="preserve">Zakrývání výplní vnitřních otvorů </t>
  </si>
  <si>
    <t>TR:1*(0,7+1,97*2)*0,2</t>
  </si>
  <si>
    <t>611421133R00</t>
  </si>
  <si>
    <t xml:space="preserve">Omítka vnitřní stropů rovných, MVC, štuková </t>
  </si>
  <si>
    <t>12,13,14:15,81+11,2+2,04</t>
  </si>
  <si>
    <t>612473181R00</t>
  </si>
  <si>
    <t xml:space="preserve">Omítka vnitřního zdiva ze suché směsi, hladká </t>
  </si>
  <si>
    <t>pod obklad:2,15*(1,2*2+1,7*2)-0,7*2</t>
  </si>
  <si>
    <t>612473182R00</t>
  </si>
  <si>
    <t xml:space="preserve">Omítka vnitřního zdiva ze suché směsi, štuková </t>
  </si>
  <si>
    <t>11:4,53*(5,47*2+5,27*2)-0,3*(4,085+0,5)-0,75*0,5*2-2,5*2,65+(0,35+1,15)/2*5,27*2</t>
  </si>
  <si>
    <t>0,2*(0,75*2+0,5*4+2,5+2,65*2)</t>
  </si>
  <si>
    <t>12:2,9*(5,27*2+3*2)-2,2*0,5-0,5*1,05*2-1,5*2,1+0,2*(1,5+2,1*2)</t>
  </si>
  <si>
    <t>13:2,9*(5,27*2+2,57*2)-1*2,1-1,25*1,5+0,2*(1+2,1*2+1,25+1,5*2)</t>
  </si>
  <si>
    <t>14:2,9*(1,7*2+1,2*2)-0,7*2-0,75*0,5+0,2*(0,75+0,5*2)</t>
  </si>
  <si>
    <t>pod obklad:-2,15*(1,2*2+1,7*2)-0,7*2</t>
  </si>
  <si>
    <t>612473186R00</t>
  </si>
  <si>
    <t xml:space="preserve">Příplatek za zabudované rohovníky </t>
  </si>
  <si>
    <t>11:2*2</t>
  </si>
  <si>
    <t>12:2*2</t>
  </si>
  <si>
    <t>13:2*3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</si>
  <si>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</si>
  <si>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</si>
  <si>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</si>
  <si>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</si>
  <si>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</si>
  <si>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0,75*0,5*3+1,25*1,5+1*2,1+1,5*2,1+2,5*2,65</t>
  </si>
  <si>
    <t>622421143R00</t>
  </si>
  <si>
    <t xml:space="preserve">Omítka vnější stěn, MVC, štuková, složitost 1-2 </t>
  </si>
  <si>
    <t>v:2,6*6,3-0,5*0,3/2+3,1*6,2+1*0,7/2+0,9*0,8/2-0,75*0,5*2-2,2*0,5</t>
  </si>
  <si>
    <t>0,15*(0,75+0,5*2)*2</t>
  </si>
  <si>
    <t>z:4,77*6,2+3,04*6,3-0,5*1,05*2-1,5*2,1-1*2,1+0,15*(1,5+1+2,1*4)</t>
  </si>
  <si>
    <t>j:5,4*6-0,5*2/2+1,16*6/2-0,75*0,5-1,25*1,5+0,15*(0,75+0,5*2+1,25+1,5*2)</t>
  </si>
  <si>
    <t>s:5,4*6+1,16*6,5-0,4*0,3/2-2,5*2,65+0,15*(2,5+2,65*2)</t>
  </si>
  <si>
    <t>622432112R00</t>
  </si>
  <si>
    <t xml:space="preserve">Omítka stěn dekorativ. soklová střednězrnná </t>
  </si>
  <si>
    <t>S6:25</t>
  </si>
  <si>
    <t>622471317R00</t>
  </si>
  <si>
    <t xml:space="preserve">Nátěr nebo nástřik stěn vnějších, složitost 1 - 2 </t>
  </si>
  <si>
    <t>S6:-25</t>
  </si>
  <si>
    <t>622481211RT2</t>
  </si>
  <si>
    <t>Montáž výztužné sítě do stěrkového tmelu včetně výztužné sítě a stěrkového tmelu</t>
  </si>
  <si>
    <t>625990000R00</t>
  </si>
  <si>
    <t xml:space="preserve">Obklad vnějších konstrukcí polystyrenem tl. 50 mm </t>
  </si>
  <si>
    <t>věnce a strop:</t>
  </si>
  <si>
    <t>204,56:(6*2+12,5*2-0,05*4)*0,16</t>
  </si>
  <si>
    <t>206,12:(6*2+6,2*2-0,05*4)*0,22</t>
  </si>
  <si>
    <t>63</t>
  </si>
  <si>
    <t>Podlahy a podlahové konstrukce</t>
  </si>
  <si>
    <t>63 Podlahy a podlahové konstrukce</t>
  </si>
  <si>
    <t>631312711R00</t>
  </si>
  <si>
    <t>Mazanina betonová tl. 5 - 8 cm C 25/30  (B 30) XC3</t>
  </si>
  <si>
    <t>S4:(15,81-1,3*2,9)*0,05</t>
  </si>
  <si>
    <t>S5:(11,2+2,04)*0,05</t>
  </si>
  <si>
    <t>631313511R00</t>
  </si>
  <si>
    <t>Mazanina betonová tl. 8 - 12 cm C 12/15  (B 12,5) XO</t>
  </si>
  <si>
    <t>podkladní beton pod základovou deskou:(6,15*6,4+3,2*(0,05+5,324+2,097+1,061+0,7))*0,1</t>
  </si>
  <si>
    <t>631313711R00</t>
  </si>
  <si>
    <t>Mazanina betonová tl. 8 - 12 cm C 25/30  (B 30) XC3</t>
  </si>
  <si>
    <t>S3:(5,47*5,27-1,5*1,5*3-1,05*0,9+2,5*0,365-0,5*4,085)*0,09</t>
  </si>
  <si>
    <t>631351101R00</t>
  </si>
  <si>
    <t xml:space="preserve">Bednění stěn, rýh a otvorů v podlahách - zřízení </t>
  </si>
  <si>
    <t>podkladní beton pod základovou deskou:(6,15*2+6,4*2+2*(0,05+5,324+2,097+1,061+0,7))*0,1</t>
  </si>
  <si>
    <t>0,09*2,5+0,05*(1,5+1)</t>
  </si>
  <si>
    <t>631351102R00</t>
  </si>
  <si>
    <t xml:space="preserve">Bednění stěn, rýh a otvorů v podlahách -odstranění </t>
  </si>
  <si>
    <t>631571010R00</t>
  </si>
  <si>
    <t xml:space="preserve">Zřízení násypu, podlahy nebo střechy, bez dodávky </t>
  </si>
  <si>
    <t>mezi štětovnicemi:(8,2*8,8+8,65*5)*0,15</t>
  </si>
  <si>
    <t>za štětovnicemi:((9,4*10+6,2*9,3)-(8,2*8,8+8,65*5))*0,15</t>
  </si>
  <si>
    <t>mezi základové pasy 12,13,14:(3,033*5,2+2,468*5,2)*0,2</t>
  </si>
  <si>
    <t>pod základovou deskou odběrného objektu:(0,7*0,4+0,75*(0,4+1,15)/2+2,045*1,15+5,205*1,15/2)*3,5</t>
  </si>
  <si>
    <t>mezi základové pasy 12,13,14:(2*1*7+0,4*4,8*2,773+0,2*(5,2*2,368-4,8*1,968)+1,25*3,033*5,2+1,05*2,468*5,2)</t>
  </si>
  <si>
    <t>632451024R00</t>
  </si>
  <si>
    <t xml:space="preserve">Vyrovnávací potěr MC 15, v pásu, tl. 50 mm </t>
  </si>
  <si>
    <t>parapety:0,365*(0,75*3+1,25+2,2+0,5*2)</t>
  </si>
  <si>
    <t>583417003</t>
  </si>
  <si>
    <t>Kamenivo drcené frakce  0/32 A</t>
  </si>
  <si>
    <t>pod základovou deskou odběrného objektu:(0,7*0,4+0,75*(0,4+1,15)/2+2,045*1,15+5,205*1,15/2)*3,5*1,1</t>
  </si>
  <si>
    <t>mezi základové pasy 12,13,14:(2*1*7+0,4*4,8*2,773+0,2*(5,2*2,368-4,8*1,968)+1,25*3,033*5,2+1,05*2,468*5,2)*1,1</t>
  </si>
  <si>
    <t>583418024</t>
  </si>
  <si>
    <t>Kamenivo drcené frakce  16/32 B Moravskosl. kraj</t>
  </si>
  <si>
    <t>mezi štětovnicemi:(8,2*8,8+8,65*5)*0,15*1,6*1,1</t>
  </si>
  <si>
    <t>za štětovnicemi:((9,4*10+6,2*9,3)-(8,2*8,8+8,65*5))*0,15*1,6*1,1</t>
  </si>
  <si>
    <t>mezi základové pasy 12,13,14:(3,033*5,2+2,468*5,2)*0,2*1,6*1,1</t>
  </si>
  <si>
    <t>64</t>
  </si>
  <si>
    <t>Výplně otvorů</t>
  </si>
  <si>
    <t>64 Výplně otvorů</t>
  </si>
  <si>
    <t>642942111R00</t>
  </si>
  <si>
    <t xml:space="preserve">Osazení zárubní dveřních ocelových, pl. do 2,5 m2 </t>
  </si>
  <si>
    <t>TR:1</t>
  </si>
  <si>
    <t>55330381</t>
  </si>
  <si>
    <t>Zárubeň ocelová YH100   700x1970x100 P</t>
  </si>
  <si>
    <t>93</t>
  </si>
  <si>
    <t>Dokončovací práce inženýrských staveb</t>
  </si>
  <si>
    <t>93 Dokončovací práce inženýrských staveb</t>
  </si>
  <si>
    <t>935112111R00</t>
  </si>
  <si>
    <t xml:space="preserve">Osazení přík.žlabu do B10 tl.10 cm z tvárnic 50 cm </t>
  </si>
  <si>
    <t>P7:35*0,5</t>
  </si>
  <si>
    <t>93-1</t>
  </si>
  <si>
    <t xml:space="preserve">D+M těsnící bobtnající pásek </t>
  </si>
  <si>
    <t>93-2</t>
  </si>
  <si>
    <t xml:space="preserve">D+M PVC lišta pro okapový nos </t>
  </si>
  <si>
    <t>Z1</t>
  </si>
  <si>
    <t>D+M středový těsnící pás do pracovních spár s bobtnavým páskem při jednom konci</t>
  </si>
  <si>
    <t>statika:92,5+6,5</t>
  </si>
  <si>
    <t>Z2</t>
  </si>
  <si>
    <t>D+M vnitřní PVC těsnící pás šíře 240 mm,délka 1,7m ocel.koš pro osazení pásu a vytvoření řízené spáry</t>
  </si>
  <si>
    <t>59227516</t>
  </si>
  <si>
    <t>Žlabovka TBZ  50/50/13</t>
  </si>
  <si>
    <t>P7:35*1,01</t>
  </si>
  <si>
    <t>94</t>
  </si>
  <si>
    <t>Lešení a stavební výtahy</t>
  </si>
  <si>
    <t>94 Lešení a stavební výtahy</t>
  </si>
  <si>
    <t>941941041R00</t>
  </si>
  <si>
    <t xml:space="preserve">Montáž lešení leh.řad.s podlahami,š.1,2 m, H 10 m </t>
  </si>
  <si>
    <t>fasáda:</t>
  </si>
  <si>
    <t>v:2*(6,3+1,5)+2,5*(6,2+1,5)</t>
  </si>
  <si>
    <t>z:4*(6,2+1,5)+2,5*(6,3+1,5)</t>
  </si>
  <si>
    <t>j:3,5*(6+1,5*2)</t>
  </si>
  <si>
    <t>s:5*(6+1,5*2)</t>
  </si>
  <si>
    <t>941941291R00</t>
  </si>
  <si>
    <t xml:space="preserve">Příplatek za každý měsíc použití lešení k pol.1041 </t>
  </si>
  <si>
    <t>161,65*2</t>
  </si>
  <si>
    <t>941941841R00</t>
  </si>
  <si>
    <t xml:space="preserve">Demontáž lešení leh.řad.s podlahami,š.1,2 m,H 10 m </t>
  </si>
  <si>
    <t>941955001R00</t>
  </si>
  <si>
    <t xml:space="preserve">Lešení lehké pomocné, výška podlahy do 1,2 m </t>
  </si>
  <si>
    <t>941955004R00</t>
  </si>
  <si>
    <t xml:space="preserve">Lešení lehké pomocné, výška podlahy do 3,5 m </t>
  </si>
  <si>
    <t>Zřízení zemních krajnic se zhutněním</t>
  </si>
  <si>
    <t>Zpevnění krajnic štěrkodrtí tl.100 mm po zhut</t>
  </si>
  <si>
    <t>11:5,27*5,47</t>
  </si>
  <si>
    <t>95</t>
  </si>
  <si>
    <t>Dokončovací konstrukce na pozemních stavbách</t>
  </si>
  <si>
    <t>95 Dokončovací konstrukce na pozemních stavbách</t>
  </si>
  <si>
    <t>952901221R00</t>
  </si>
  <si>
    <t xml:space="preserve">Vyčištění průmyslových budov a objektů výrobních </t>
  </si>
  <si>
    <t>suterén:8,5*2,2+5,2*5,3</t>
  </si>
  <si>
    <t>11,12,13,14:28,83+15,81+11,2+2,04</t>
  </si>
  <si>
    <t>953761133R00</t>
  </si>
  <si>
    <t xml:space="preserve">Odvětrání troubami PVC kruhovými 160x3,2 mm </t>
  </si>
  <si>
    <t>vzduchotechnika:2,5</t>
  </si>
  <si>
    <t>953943124R00</t>
  </si>
  <si>
    <t xml:space="preserve">Osazení kovových předmětů do betonu, 30 kg / kus </t>
  </si>
  <si>
    <t>KD1:3</t>
  </si>
  <si>
    <t>953981102R00</t>
  </si>
  <si>
    <t xml:space="preserve">Chemické kotvy do betonu,  M 10, ampule </t>
  </si>
  <si>
    <t>sbíjené vazníky:48</t>
  </si>
  <si>
    <t>EL1</t>
  </si>
  <si>
    <t>Prostup cihel. stěnou tl.365 mm rozměr 250/500 mm omítnutí vnitřních ploch přiznaného prostupu</t>
  </si>
  <si>
    <t>EL2</t>
  </si>
  <si>
    <t>Prostup ŽB stropní deskou tl. 400 mm PVC DN 150 zapravení prostupu</t>
  </si>
  <si>
    <t>Prostup ŽB stropní deskou tl. 400 mm PVC DN 50 zapravení prostupu</t>
  </si>
  <si>
    <t>EL3</t>
  </si>
  <si>
    <t>Prostup ŽB stěnou tl. 400 mm PVC DN 50 zapravení prostupu</t>
  </si>
  <si>
    <t>EL4</t>
  </si>
  <si>
    <t>Prostup ŽB stěnou tl. 400 mm pr. 150 mm zapravení prostupu bet. směsí a 2x bobtnavým pásek</t>
  </si>
  <si>
    <t>EL6</t>
  </si>
  <si>
    <t>Prostup ŽB stěnou tl. 315 mm pr. 150 mm zapravení prostupu</t>
  </si>
  <si>
    <t>T1</t>
  </si>
  <si>
    <t>Prostup cihel. stěnou tl.365 mm rozměr 250/250 mm zapravení dozděním</t>
  </si>
  <si>
    <t>T2</t>
  </si>
  <si>
    <t>Prostup pr. 700 mm ŽB stěnou tl. 315 mm vyplnění a utěsnění otvoru, bobtn. pásek + dobet.</t>
  </si>
  <si>
    <t>T3</t>
  </si>
  <si>
    <t>Prostup pr. 150 mm ŽB stěnou tl. 700 mm vyplnění a utěsnění otvoru, bobtn. pásek + dobet.</t>
  </si>
  <si>
    <t>VZ1</t>
  </si>
  <si>
    <t>Prostup cihel. stěnou tl.365 mm rozměr 500/1100 mm zapravení dozděním</t>
  </si>
  <si>
    <t>VZ2</t>
  </si>
  <si>
    <t>Prostup cihel. stěnou tl.365 mm rozměr 500/2200 mm zapravení dozděním</t>
  </si>
  <si>
    <t>VZ3</t>
  </si>
  <si>
    <t>Prostup cihel. stěnou tl.365 mm PVC DN 150 mm odvrtem, zapravení prostupu</t>
  </si>
  <si>
    <t>VZ4</t>
  </si>
  <si>
    <t>VZ5</t>
  </si>
  <si>
    <t>Prostup ŽB stropní deskou pro potrubí PVC DN 150 tl. desky 400 mm, zapravení prostupu</t>
  </si>
  <si>
    <t>ZT1</t>
  </si>
  <si>
    <t>Prostup základem tl. 500 mm rozměr 100/100 mm zapravení montážní pěnou</t>
  </si>
  <si>
    <t>ZT2</t>
  </si>
  <si>
    <t>Prostup základem tl. 500 mm rozměr 300/300 mm zapravení montážní pěnou</t>
  </si>
  <si>
    <t>ZT3</t>
  </si>
  <si>
    <t>Prostup základovou deskou pro potrubí DN 50 osazení PVC potrubí, nika v základové kci</t>
  </si>
  <si>
    <t>ZT4</t>
  </si>
  <si>
    <t>Prostup základovo deskou pro potrubí DN 100 osazení PVC potrubí</t>
  </si>
  <si>
    <t>ZT5</t>
  </si>
  <si>
    <t>Prostup základovou deskou pro potrubí DN 100 osazení PVC potrubí, nika v základové kci</t>
  </si>
  <si>
    <t>ZT5a</t>
  </si>
  <si>
    <t>Prostup ŽB stropní deskou pro potrubí DN 100 osazení PVC potrubí</t>
  </si>
  <si>
    <t>55399994</t>
  </si>
  <si>
    <t>Kotvy, úhelníky apod.atypické výrobky</t>
  </si>
  <si>
    <t>kg</t>
  </si>
  <si>
    <t>KD1:75,41</t>
  </si>
  <si>
    <t>55399999.Z1</t>
  </si>
  <si>
    <t>Ocelové výrobky - příplatek za žárové zinkování</t>
  </si>
  <si>
    <t>99</t>
  </si>
  <si>
    <t>Staveništní přesun hmot</t>
  </si>
  <si>
    <t>99 Staveništní přesun hmot</t>
  </si>
  <si>
    <t>998011002R00</t>
  </si>
  <si>
    <t xml:space="preserve">Přesun hmot pro budovy zděné výšky do 12 m </t>
  </si>
  <si>
    <t>711</t>
  </si>
  <si>
    <t>Izolace proti vodě</t>
  </si>
  <si>
    <t>711 Izolace proti vodě</t>
  </si>
  <si>
    <t>711111001RZ1</t>
  </si>
  <si>
    <t>Izolace proti vlhkosti vodor. nátěr ALP za studena 1x nátěr - včetně dodávky penetračního laku ALP</t>
  </si>
  <si>
    <t>S4,5:(6,3*6-2,9*1,3+0,365*(1,5+1))</t>
  </si>
  <si>
    <t>711112001RZ1</t>
  </si>
  <si>
    <t>Izolace proti vlhkosti svis. nátěr ALP, za studena 1x nátěr - včetně dodávky asfaltového laku</t>
  </si>
  <si>
    <t>S4,5 na stěny:(6,3+6+5,27+0,365*4-(1,5+1))*0,3+0,09*(2,9*2+1,3*2)</t>
  </si>
  <si>
    <t>S6:(0,9*6,2+1,15*6,3)</t>
  </si>
  <si>
    <t>711141559RT1</t>
  </si>
  <si>
    <t>Izolace proti vlhk. vodorovná pásy přitavením 1 vrstva - materiál ve specifikaci</t>
  </si>
  <si>
    <t>711142559RT1</t>
  </si>
  <si>
    <t>Izolace proti vlhkosti svislá pásy přitavením 1 vrstva - materiál ve specifikaci</t>
  </si>
  <si>
    <t>62852251</t>
  </si>
  <si>
    <t>Pás modifikovaný asfalt SBS s nosnou vložkou z polyesterové rohože</t>
  </si>
  <si>
    <t>S4,5:(6,3*6-2,9*1,3+0,365*(1,5+1))*1,15</t>
  </si>
  <si>
    <t>S4,5 na stěny:((6,3+6+5,27+0,365*4-(1,5+1))*0,3+0,09*(2,9*2+1,3*2))*1,2</t>
  </si>
  <si>
    <t>S6:(0,9*6,2+1,15*6,3)*1,2</t>
  </si>
  <si>
    <t>998711101R00</t>
  </si>
  <si>
    <t xml:space="preserve">Přesun hmot pro izolace proti vodě, výšky do 6 m </t>
  </si>
  <si>
    <t>712</t>
  </si>
  <si>
    <t>Živičné krytiny</t>
  </si>
  <si>
    <t>712 Živičné krytiny</t>
  </si>
  <si>
    <t>712311101RZ1</t>
  </si>
  <si>
    <t>Povlaková krytina střech do 10°, za studena ALP 1 x nátěr - včetně dodávky ALP</t>
  </si>
  <si>
    <t>S2a:6*5,95</t>
  </si>
  <si>
    <t>712331101RT1</t>
  </si>
  <si>
    <t>Povlaková krytina střech do 10°, AIP na sucho 1 vrstva - asfaltový pás ve specifikaci</t>
  </si>
  <si>
    <t>S1,S2:3,45*2*(6,8+6,6)</t>
  </si>
  <si>
    <t>712341559RT1</t>
  </si>
  <si>
    <t>Povlaková krytina střech do 10°, NAIP přitavením 1 vrstva - materiál ve specifikaci</t>
  </si>
  <si>
    <t>62842020</t>
  </si>
  <si>
    <t>SBS modifikovaný asfaltový pás vložka polyesterové rouno</t>
  </si>
  <si>
    <t>S1,S2:3,45*2*(6,8+6,6)*1,15</t>
  </si>
  <si>
    <t>S2a:6*5,95*1,15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</si>
  <si>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</si>
  <si>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</si>
  <si>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</si>
  <si>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</si>
  <si>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</si>
  <si>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713111111RT1</t>
  </si>
  <si>
    <t>Izolace tepelné stropů vrchem kladené volně 1 vrstva - materiál ve specifikaci</t>
  </si>
  <si>
    <t>713111121RT1</t>
  </si>
  <si>
    <t>Izolace tepelné stropů rovných spodem, drátem 1 vrstva - materiál ve specifikaci</t>
  </si>
  <si>
    <t>S1:(3,15+0,25)*5,47*2</t>
  </si>
  <si>
    <t>713121111RT1</t>
  </si>
  <si>
    <t>Izolace tepelná podlah na sucho, jednovrstvá materiál ve specifikaci</t>
  </si>
  <si>
    <t>S4:(15,81-1,3*2,9)</t>
  </si>
  <si>
    <t>S5:(11,2+2,04)</t>
  </si>
  <si>
    <t>713131153R00</t>
  </si>
  <si>
    <t xml:space="preserve">Montáž izolace na tmel a hmožd.6 ks/m2, beton </t>
  </si>
  <si>
    <t>713191100RT9</t>
  </si>
  <si>
    <t>Položení izolační fólie včetně dodávky fólie PE</t>
  </si>
  <si>
    <t>28375768.A</t>
  </si>
  <si>
    <t>Deska polystyrén samozhášivý EPS 150 S</t>
  </si>
  <si>
    <t>S4:(15,81-1,3*2,9)*0,04*1,02</t>
  </si>
  <si>
    <t>S5:(11,2+2,04)*0,04*1,02</t>
  </si>
  <si>
    <t>28376328</t>
  </si>
  <si>
    <t>Deska XPS 1250 x 600 x 50 mm</t>
  </si>
  <si>
    <t>S6:(0,9*6,2+1,15*6,3)*1,02</t>
  </si>
  <si>
    <t>56284071.A</t>
  </si>
  <si>
    <t>Hmoždinka talíř.zatlouk.plast. 8/60x 95</t>
  </si>
  <si>
    <t>S6:(0,9*6,2+1,15*6,3)*5*1,02</t>
  </si>
  <si>
    <t>58556620</t>
  </si>
  <si>
    <t>lepicí a stěrkový tmel</t>
  </si>
  <si>
    <t>S6:(0,9*6,2+1,15*6,3)*4*1,04</t>
  </si>
  <si>
    <t>63151412</t>
  </si>
  <si>
    <t>Deska z minerální plsti tl. 160 mm</t>
  </si>
  <si>
    <t>S1:(3,15+0,25)*5,47*2*1,02</t>
  </si>
  <si>
    <t>S2a:6*5,95*1,02</t>
  </si>
  <si>
    <t>998713102R00</t>
  </si>
  <si>
    <t xml:space="preserve">Přesun hmot pro izolace tepelné, výšky do 12 m </t>
  </si>
  <si>
    <t>721</t>
  </si>
  <si>
    <t>Vnitřní kanalizace</t>
  </si>
  <si>
    <t>721 Vnitřní kanalizace</t>
  </si>
  <si>
    <t>721176103R00</t>
  </si>
  <si>
    <t>Potrubí HT připojovací DN 50 x 1,8 mm včetně tvarovek</t>
  </si>
  <si>
    <t>3+0,9</t>
  </si>
  <si>
    <t>721176105R00</t>
  </si>
  <si>
    <t>Potrubí HT připojovací DN 100 x 2,7 mm včetně tvarovek</t>
  </si>
  <si>
    <t>1+5</t>
  </si>
  <si>
    <t>721176224R00</t>
  </si>
  <si>
    <t>Potrubí KG svodné (ležaté) v zemi DN 150 x 4,0 mm včetně tvarovek</t>
  </si>
  <si>
    <t>721273200RT3</t>
  </si>
  <si>
    <t xml:space="preserve">Ventilační střešní souprava DN 110 </t>
  </si>
  <si>
    <t>721290111R00</t>
  </si>
  <si>
    <t xml:space="preserve">Zkouška těsnosti kanalizace vodou DN 125 </t>
  </si>
  <si>
    <t>721290112R00</t>
  </si>
  <si>
    <t xml:space="preserve">Zkouška těsnosti kanalizace vodou DN 200 </t>
  </si>
  <si>
    <t>721-9</t>
  </si>
  <si>
    <t xml:space="preserve">Zednické výpomoci - vnitřní kanalizace </t>
  </si>
  <si>
    <t>998721101R00</t>
  </si>
  <si>
    <t xml:space="preserve">Přesun hmot pro vnitřní kanalizaci, výšky do 6 m </t>
  </si>
  <si>
    <t>722</t>
  </si>
  <si>
    <t>Vnitřní vodovod</t>
  </si>
  <si>
    <t>722 Vnitřní vodovod</t>
  </si>
  <si>
    <t>722172412R00</t>
  </si>
  <si>
    <t xml:space="preserve">Potrubí z PPR D 25/2,3 mm </t>
  </si>
  <si>
    <t>722182001RT1</t>
  </si>
  <si>
    <t>Montáž izolačních skruží na potrubí přímé DN 25 samolepící spoj, rychlouzávěr</t>
  </si>
  <si>
    <t>722190402R00</t>
  </si>
  <si>
    <t xml:space="preserve">Vyvedení a upevnění výpustek DN 20 </t>
  </si>
  <si>
    <t>722223182R00</t>
  </si>
  <si>
    <t>Kohout kulový výtokový s připojením na hadici 3/4"</t>
  </si>
  <si>
    <t>soubor</t>
  </si>
  <si>
    <t>722290226R00</t>
  </si>
  <si>
    <t xml:space="preserve">Zkouška tlaku potrubí závitového DN 50 </t>
  </si>
  <si>
    <t>722290234R00</t>
  </si>
  <si>
    <t xml:space="preserve">Proplach a dezinfekce vodovod.potrubí DN 80 </t>
  </si>
  <si>
    <t>722-9</t>
  </si>
  <si>
    <t xml:space="preserve">Zednické výpomoci - vnitřní vodovod </t>
  </si>
  <si>
    <t>28377111</t>
  </si>
  <si>
    <t>Izolace potrubí 28x9 mm šedočerná</t>
  </si>
  <si>
    <t>3*1,05</t>
  </si>
  <si>
    <t>998722101R00</t>
  </si>
  <si>
    <t xml:space="preserve">Přesun hmot pro vnitřní vodovod, výšky do 6 m </t>
  </si>
  <si>
    <t>725</t>
  </si>
  <si>
    <t>Zařizovací předměty</t>
  </si>
  <si>
    <t>725 Zařizovací předměty</t>
  </si>
  <si>
    <t>725013138RT1</t>
  </si>
  <si>
    <t>Klozet kombi,nádrž s armat.odpad svislý,bílý včetně sedátka v bílé barvě</t>
  </si>
  <si>
    <t>725017172R00</t>
  </si>
  <si>
    <t xml:space="preserve">Umyvadlo na skříňku, 55 x 45 cm, bílé </t>
  </si>
  <si>
    <t>725299101R00</t>
  </si>
  <si>
    <t xml:space="preserve">Montáž koupelnových doplňků - mýdelníků, držáků ap </t>
  </si>
  <si>
    <t>725819401R00</t>
  </si>
  <si>
    <t xml:space="preserve">Montáž ventilu rohového s trubičkou G 1/2 </t>
  </si>
  <si>
    <t>725829201RT1</t>
  </si>
  <si>
    <t>Montáž baterie umyv.a dřezové nástěnné chromové včetně dodávky pákové baterie</t>
  </si>
  <si>
    <t>725860213R00</t>
  </si>
  <si>
    <t xml:space="preserve">Sifon umyvadlový HL132, DN 30, 40 </t>
  </si>
  <si>
    <t>725980121R00</t>
  </si>
  <si>
    <t xml:space="preserve">Dvířka z plastu, 150 x 150 mm </t>
  </si>
  <si>
    <t>725-9</t>
  </si>
  <si>
    <t xml:space="preserve">Zednické výpomoci - zařizovací předměty </t>
  </si>
  <si>
    <t>55141040</t>
  </si>
  <si>
    <t>Ventil rohový mosazný TE 66  1/2" s vrškem TE 13</t>
  </si>
  <si>
    <t>55149001</t>
  </si>
  <si>
    <t>Zásobník nerez na toaletní papír</t>
  </si>
  <si>
    <t>55149010</t>
  </si>
  <si>
    <t>Zásobník nerez na papírové ručníky</t>
  </si>
  <si>
    <t>55149023</t>
  </si>
  <si>
    <t>Dávkovač tek. mýdla nerez obsah 0,5 l</t>
  </si>
  <si>
    <t>55149030</t>
  </si>
  <si>
    <t>Koš odpadkový nerezový SLZN 10 obsah 3 l</t>
  </si>
  <si>
    <t>998725101R00</t>
  </si>
  <si>
    <t xml:space="preserve">Přesun hmot pro zařizovací předměty, výšky do 6 m </t>
  </si>
  <si>
    <t>762</t>
  </si>
  <si>
    <t>Konstrukce tesařské</t>
  </si>
  <si>
    <t>762 Konstrukce tesařské</t>
  </si>
  <si>
    <t>762311103R00</t>
  </si>
  <si>
    <t xml:space="preserve">Montáž kotevních želez, příložek, patek, táhel </t>
  </si>
  <si>
    <t>L100/100/8:24</t>
  </si>
  <si>
    <t>762313111R00</t>
  </si>
  <si>
    <t>D + M potrubí KG DN 150 x 4,0 mm včetně tvarovek</t>
  </si>
  <si>
    <t>M24-5</t>
  </si>
  <si>
    <t xml:space="preserve">Montáž svorníků, šroubů délky 150 mm </t>
  </si>
  <si>
    <t>SV M - 16:24</t>
  </si>
  <si>
    <t>762332110R00</t>
  </si>
  <si>
    <t xml:space="preserve">Montáž vázaných krovů pravidelných do 120 cm2 </t>
  </si>
  <si>
    <t>na štítové zdi:3,45*2*3</t>
  </si>
  <si>
    <t>762341210R00</t>
  </si>
  <si>
    <t xml:space="preserve">Montáž bednění střech rovných, prkna hrubá na sraz </t>
  </si>
  <si>
    <t>bednění:3,45*2*(6,8+6,6)</t>
  </si>
  <si>
    <t>762342203R00</t>
  </si>
  <si>
    <t xml:space="preserve">Montáž laťování střech, vzdálenost latí 22 - 36 cm </t>
  </si>
  <si>
    <t>762342204R00</t>
  </si>
  <si>
    <t xml:space="preserve">Montáž laťování střech, svislé </t>
  </si>
  <si>
    <t>762395000R00</t>
  </si>
  <si>
    <t xml:space="preserve">Spojovací a ochranné prostředky pro střechy </t>
  </si>
  <si>
    <t>bednění:3,45*2*(6,8+6,6)*0,032</t>
  </si>
  <si>
    <t>na štítové zdi:3,45*2*3*0,1*0,12</t>
  </si>
  <si>
    <t>S1,S2 - kontralatě:3,45*2*15*0,05*0,08</t>
  </si>
  <si>
    <t>S1,S2 - latě:3,45*2*(6,8+6,6)/0,31*0,04*0,06</t>
  </si>
  <si>
    <t>13331834</t>
  </si>
  <si>
    <t>Úhelník rovnoramenný L jakost 11375 100x100x 8 mm</t>
  </si>
  <si>
    <t>L100/100/8:58,6*1,1/1000</t>
  </si>
  <si>
    <t>311110220000</t>
  </si>
  <si>
    <t>Matice ocelová pozinkovaná 02 1401.2  M16</t>
  </si>
  <si>
    <t>SV M - 16:48</t>
  </si>
  <si>
    <t>31121222</t>
  </si>
  <si>
    <t>Podložka pod dřevěné konstrukce 021727 otvor 18</t>
  </si>
  <si>
    <t>1M</t>
  </si>
  <si>
    <t>SV M - 16:48/1000</t>
  </si>
  <si>
    <t>31179129</t>
  </si>
  <si>
    <t>Tyč závitová M16, DIN 975, poz.</t>
  </si>
  <si>
    <t>SV M - 16:2,88*1,1</t>
  </si>
  <si>
    <t>60510002</t>
  </si>
  <si>
    <t>Lať střešní profil SM/BO 40/60 mm  dl = 3 - 5 m</t>
  </si>
  <si>
    <t>S1,S2:3,45*2*(6,8+6,6)/0,31*1,1</t>
  </si>
  <si>
    <t>60510013</t>
  </si>
  <si>
    <t>Lať střešní profil smrkový 50/80 mm  dl = 3 - 5 m</t>
  </si>
  <si>
    <t>S1,S2:3,45*2*15*1,1</t>
  </si>
  <si>
    <t>60512566</t>
  </si>
  <si>
    <t>Prkno SM/JD omít.II.jak.tl.3,2 dl.400-600 š.8-16</t>
  </si>
  <si>
    <t>bednění:3,45*2*(6,8+6,6)*0,032*1,1</t>
  </si>
  <si>
    <t>60515200</t>
  </si>
  <si>
    <t>Hranol SM/JD 1 10x12 délka 300-600 cm</t>
  </si>
  <si>
    <t>na štítové zdi:3,45*2*3*0,1*0,12*1,1</t>
  </si>
  <si>
    <t>998762102R00</t>
  </si>
  <si>
    <t xml:space="preserve">Přesun hmot pro tesařské konstrukce, výšky do 12 m </t>
  </si>
  <si>
    <t>763</t>
  </si>
  <si>
    <t>Dřevostavby</t>
  </si>
  <si>
    <t>763 Dřevostavby</t>
  </si>
  <si>
    <t>763732112R00</t>
  </si>
  <si>
    <t xml:space="preserve">Montáž střech z vazníků příhradových dl. do 18 m </t>
  </si>
  <si>
    <t>6,6*12</t>
  </si>
  <si>
    <t>763-1</t>
  </si>
  <si>
    <t xml:space="preserve">Výroba střešních vazníků, spoje sytčníkové desky </t>
  </si>
  <si>
    <t>763-2</t>
  </si>
  <si>
    <t xml:space="preserve">Doprava sbíjených vazníků na stavbu </t>
  </si>
  <si>
    <t>60596002</t>
  </si>
  <si>
    <t>Řezivo - fošny, hranoly</t>
  </si>
  <si>
    <t>sbíjené vazníky:(0,4+0,5+0,05+0,14+0,1+0,11+0,06+0,02+0,07)*1,08</t>
  </si>
  <si>
    <t>998763101R00</t>
  </si>
  <si>
    <t xml:space="preserve">Přesun hmot pro dřevostavby, výšky do 12 m </t>
  </si>
  <si>
    <t>764</t>
  </si>
  <si>
    <t>Konstrukce klempířské</t>
  </si>
  <si>
    <t>764 Konstrukce klempířské</t>
  </si>
  <si>
    <t>764222491R00</t>
  </si>
  <si>
    <t xml:space="preserve">Montáž oplechování okapů Ti Zn, tvrdá krytina </t>
  </si>
  <si>
    <t>K5:25+0,3*6</t>
  </si>
  <si>
    <t>764231430R00</t>
  </si>
  <si>
    <t xml:space="preserve">Lemování Ti Zn plechem zdí,tvrdá krytina,rš 330 mm </t>
  </si>
  <si>
    <t>K6:6,5</t>
  </si>
  <si>
    <t>764252403R00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</si>
</sst>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14" fontId="25" fillId="0" borderId="0" xfId="0" applyNumberFormat="1" applyFont="1" applyAlignment="1">
      <alignment horizontal="left"/>
    </xf>
    <xf numFmtId="0" fontId="26" fillId="0" borderId="0" xfId="0" applyFont="1" applyAlignment="1">
      <alignment horizontal="right"/>
    </xf>
    <xf numFmtId="49" fontId="23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6" fillId="18" borderId="10" xfId="0" applyFont="1" applyFill="1" applyBorder="1" applyAlignment="1">
      <alignment wrapText="1"/>
    </xf>
    <xf numFmtId="0" fontId="26" fillId="18" borderId="11" xfId="0" applyFont="1" applyFill="1" applyBorder="1" applyAlignment="1">
      <alignment wrapText="1"/>
    </xf>
    <xf numFmtId="0" fontId="26" fillId="18" borderId="12" xfId="0" applyFont="1" applyFill="1" applyBorder="1" applyAlignment="1">
      <alignment wrapText="1"/>
    </xf>
    <xf numFmtId="0" fontId="26" fillId="18" borderId="10" xfId="0" applyFont="1" applyFill="1" applyBorder="1" applyAlignment="1">
      <alignment horizontal="right" wrapText="1"/>
    </xf>
    <xf numFmtId="0" fontId="23" fillId="18" borderId="11" xfId="0" applyFont="1" applyFill="1" applyBorder="1" applyAlignment="1">
      <alignment/>
    </xf>
    <xf numFmtId="0" fontId="26" fillId="18" borderId="11" xfId="0" applyFont="1" applyFill="1" applyBorder="1" applyAlignment="1">
      <alignment horizontal="right" wrapText="1"/>
    </xf>
    <xf numFmtId="0" fontId="26" fillId="18" borderId="12" xfId="0" applyFont="1" applyFill="1" applyBorder="1" applyAlignment="1">
      <alignment horizontal="right" vertical="center"/>
    </xf>
    <xf numFmtId="0" fontId="26" fillId="13" borderId="0" xfId="0" applyFont="1" applyFill="1" applyBorder="1" applyAlignment="1">
      <alignment horizontal="right" wrapText="1"/>
    </xf>
    <xf numFmtId="0" fontId="23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13" borderId="0" xfId="0" applyNumberFormat="1" applyFont="1" applyFill="1" applyBorder="1" applyAlignment="1">
      <alignment vertical="center"/>
    </xf>
    <xf numFmtId="4" fontId="23" fillId="0" borderId="13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7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0" fontId="28" fillId="4" borderId="10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4" fontId="28" fillId="4" borderId="19" xfId="0" applyNumberFormat="1" applyFont="1" applyFill="1" applyBorder="1" applyAlignment="1">
      <alignment horizontal="right" vertical="center"/>
    </xf>
    <xf numFmtId="4" fontId="28" fillId="4" borderId="20" xfId="0" applyNumberFormat="1" applyFont="1" applyFill="1" applyBorder="1" applyAlignment="1">
      <alignment horizontal="right" vertical="center"/>
    </xf>
    <xf numFmtId="4" fontId="29" fillId="13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26" fillId="18" borderId="10" xfId="0" applyFont="1" applyFill="1" applyBorder="1" applyAlignment="1">
      <alignment vertical="center"/>
    </xf>
    <xf numFmtId="0" fontId="29" fillId="18" borderId="11" xfId="0" applyFont="1" applyFill="1" applyBorder="1" applyAlignment="1">
      <alignment vertical="center"/>
    </xf>
    <xf numFmtId="0" fontId="29" fillId="18" borderId="12" xfId="0" applyFont="1" applyFill="1" applyBorder="1" applyAlignment="1">
      <alignment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/>
    </xf>
    <xf numFmtId="170" fontId="25" fillId="0" borderId="22" xfId="0" applyNumberFormat="1" applyFont="1" applyBorder="1" applyAlignment="1">
      <alignment/>
    </xf>
    <xf numFmtId="3" fontId="26" fillId="0" borderId="23" xfId="0" applyNumberFormat="1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166" fontId="23" fillId="0" borderId="24" xfId="0" applyNumberFormat="1" applyFont="1" applyBorder="1" applyAlignment="1">
      <alignment/>
    </xf>
    <xf numFmtId="49" fontId="25" fillId="0" borderId="13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170" fontId="25" fillId="0" borderId="14" xfId="0" applyNumberFormat="1" applyFont="1" applyBorder="1" applyAlignment="1">
      <alignment/>
    </xf>
    <xf numFmtId="3" fontId="26" fillId="0" borderId="2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6" fillId="4" borderId="10" xfId="0" applyFont="1" applyFill="1" applyBorder="1" applyAlignment="1">
      <alignment vertical="center"/>
    </xf>
    <xf numFmtId="49" fontId="26" fillId="4" borderId="11" xfId="0" applyNumberFormat="1" applyFont="1" applyFill="1" applyBorder="1" applyAlignment="1">
      <alignment horizontal="left" vertical="center"/>
    </xf>
    <xf numFmtId="0" fontId="26" fillId="4" borderId="11" xfId="0" applyFont="1" applyFill="1" applyBorder="1" applyAlignment="1">
      <alignment vertical="center"/>
    </xf>
    <xf numFmtId="170" fontId="25" fillId="4" borderId="12" xfId="0" applyNumberFormat="1" applyFont="1" applyFill="1" applyBorder="1" applyAlignment="1">
      <alignment/>
    </xf>
    <xf numFmtId="3" fontId="26" fillId="4" borderId="21" xfId="0" applyNumberFormat="1" applyFont="1" applyFill="1" applyBorder="1" applyAlignment="1">
      <alignment horizontal="right" vertical="center"/>
    </xf>
    <xf numFmtId="166" fontId="26" fillId="4" borderId="2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0" fontId="26" fillId="18" borderId="21" xfId="0" applyFont="1" applyFill="1" applyBorder="1" applyAlignment="1">
      <alignment vertical="center" wrapText="1"/>
    </xf>
    <xf numFmtId="0" fontId="29" fillId="18" borderId="10" xfId="0" applyFont="1" applyFill="1" applyBorder="1" applyAlignment="1">
      <alignment vertical="center"/>
    </xf>
    <xf numFmtId="49" fontId="25" fillId="0" borderId="23" xfId="0" applyNumberFormat="1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49" fontId="25" fillId="0" borderId="24" xfId="0" applyNumberFormat="1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3" fontId="26" fillId="4" borderId="12" xfId="0" applyNumberFormat="1" applyFont="1" applyFill="1" applyBorder="1" applyAlignment="1">
      <alignment horizontal="right" vertical="center"/>
    </xf>
    <xf numFmtId="4" fontId="29" fillId="18" borderId="21" xfId="0" applyNumberFormat="1" applyFont="1" applyFill="1" applyBorder="1" applyAlignment="1">
      <alignment horizontal="center" vertical="center"/>
    </xf>
    <xf numFmtId="166" fontId="25" fillId="0" borderId="23" xfId="0" applyNumberFormat="1" applyFont="1" applyBorder="1" applyAlignment="1">
      <alignment/>
    </xf>
    <xf numFmtId="166" fontId="25" fillId="0" borderId="24" xfId="0" applyNumberFormat="1" applyFont="1" applyBorder="1" applyAlignment="1">
      <alignment/>
    </xf>
    <xf numFmtId="166" fontId="25" fillId="4" borderId="21" xfId="0" applyNumberFormat="1" applyFont="1" applyFill="1" applyBorder="1" applyAlignment="1">
      <alignment/>
    </xf>
    <xf numFmtId="0" fontId="29" fillId="18" borderId="11" xfId="0" applyFont="1" applyFill="1" applyBorder="1" applyAlignment="1">
      <alignment vertical="center" wrapText="1"/>
    </xf>
    <xf numFmtId="0" fontId="29" fillId="18" borderId="11" xfId="0" applyFont="1" applyFill="1" applyBorder="1" applyAlignment="1">
      <alignment horizontal="center" vertical="center" wrapText="1"/>
    </xf>
    <xf numFmtId="170" fontId="25" fillId="0" borderId="16" xfId="0" applyNumberFormat="1" applyFont="1" applyBorder="1" applyAlignment="1">
      <alignment/>
    </xf>
    <xf numFmtId="3" fontId="26" fillId="0" borderId="16" xfId="0" applyNumberFormat="1" applyFont="1" applyBorder="1" applyAlignment="1">
      <alignment horizontal="right"/>
    </xf>
    <xf numFmtId="170" fontId="25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170" fontId="25" fillId="4" borderId="11" xfId="0" applyNumberFormat="1" applyFont="1" applyFill="1" applyBorder="1" applyAlignment="1">
      <alignment/>
    </xf>
    <xf numFmtId="3" fontId="26" fillId="4" borderId="11" xfId="0" applyNumberFormat="1" applyFont="1" applyFill="1" applyBorder="1" applyAlignment="1">
      <alignment horizontal="right" vertical="center"/>
    </xf>
    <xf numFmtId="0" fontId="24" fillId="0" borderId="18" xfId="0" applyFont="1" applyBorder="1" applyAlignment="1">
      <alignment horizontal="centerContinuous" vertical="top"/>
    </xf>
    <xf numFmtId="0" fontId="23" fillId="0" borderId="18" xfId="0" applyFont="1" applyBorder="1" applyAlignment="1">
      <alignment horizontal="centerContinuous"/>
    </xf>
    <xf numFmtId="0" fontId="29" fillId="18" borderId="25" xfId="0" applyFont="1" applyFill="1" applyBorder="1" applyAlignment="1">
      <alignment horizontal="left"/>
    </xf>
    <xf numFmtId="0" fontId="25" fillId="18" borderId="26" xfId="0" applyFont="1" applyFill="1" applyBorder="1" applyAlignment="1">
      <alignment horizontal="centerContinuous"/>
    </xf>
    <xf numFmtId="49" fontId="26" fillId="18" borderId="27" xfId="0" applyNumberFormat="1" applyFont="1" applyFill="1" applyBorder="1" applyAlignment="1">
      <alignment horizontal="left"/>
    </xf>
    <xf numFmtId="49" fontId="25" fillId="18" borderId="26" xfId="0" applyNumberFormat="1" applyFont="1" applyFill="1" applyBorder="1" applyAlignment="1">
      <alignment horizontal="centerContinuous"/>
    </xf>
    <xf numFmtId="0" fontId="25" fillId="0" borderId="28" xfId="0" applyFont="1" applyBorder="1" applyAlignment="1">
      <alignment/>
    </xf>
    <xf numFmtId="49" fontId="25" fillId="0" borderId="29" xfId="0" applyNumberFormat="1" applyFont="1" applyBorder="1" applyAlignment="1">
      <alignment horizontal="left"/>
    </xf>
    <xf numFmtId="0" fontId="23" fillId="0" borderId="30" xfId="0" applyFont="1" applyBorder="1" applyAlignment="1">
      <alignment/>
    </xf>
    <xf numFmtId="0" fontId="25" fillId="0" borderId="12" xfId="0" applyFont="1" applyBorder="1" applyAlignment="1">
      <alignment/>
    </xf>
    <xf numFmtId="49" fontId="25" fillId="0" borderId="11" xfId="0" applyNumberFormat="1" applyFont="1" applyBorder="1" applyAlignment="1">
      <alignment/>
    </xf>
    <xf numFmtId="49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31" xfId="0" applyFont="1" applyBorder="1" applyAlignment="1">
      <alignment horizontal="left"/>
    </xf>
    <xf numFmtId="0" fontId="29" fillId="0" borderId="30" xfId="0" applyFont="1" applyBorder="1" applyAlignment="1">
      <alignment/>
    </xf>
    <xf numFmtId="49" fontId="25" fillId="0" borderId="31" xfId="0" applyNumberFormat="1" applyFont="1" applyBorder="1" applyAlignment="1">
      <alignment horizontal="left"/>
    </xf>
    <xf numFmtId="49" fontId="29" fillId="18" borderId="30" xfId="0" applyNumberFormat="1" applyFont="1" applyFill="1" applyBorder="1" applyAlignment="1">
      <alignment/>
    </xf>
    <xf numFmtId="49" fontId="23" fillId="18" borderId="12" xfId="0" applyNumberFormat="1" applyFont="1" applyFill="1" applyBorder="1" applyAlignment="1">
      <alignment/>
    </xf>
    <xf numFmtId="49" fontId="29" fillId="18" borderId="11" xfId="0" applyNumberFormat="1" applyFont="1" applyFill="1" applyBorder="1" applyAlignment="1">
      <alignment/>
    </xf>
    <xf numFmtId="49" fontId="23" fillId="18" borderId="11" xfId="0" applyNumberFormat="1" applyFont="1" applyFill="1" applyBorder="1" applyAlignment="1">
      <alignment/>
    </xf>
    <xf numFmtId="0" fontId="25" fillId="0" borderId="21" xfId="0" applyFont="1" applyFill="1" applyBorder="1" applyAlignment="1">
      <alignment/>
    </xf>
    <xf numFmtId="3" fontId="25" fillId="0" borderId="31" xfId="0" applyNumberFormat="1" applyFont="1" applyBorder="1" applyAlignment="1">
      <alignment horizontal="left"/>
    </xf>
    <xf numFmtId="0" fontId="23" fillId="0" borderId="0" xfId="0" applyFont="1" applyFill="1" applyAlignment="1">
      <alignment/>
    </xf>
    <xf numFmtId="49" fontId="29" fillId="18" borderId="32" xfId="0" applyNumberFormat="1" applyFont="1" applyFill="1" applyBorder="1" applyAlignment="1">
      <alignment/>
    </xf>
    <xf numFmtId="49" fontId="23" fillId="18" borderId="14" xfId="0" applyNumberFormat="1" applyFont="1" applyFill="1" applyBorder="1" applyAlignment="1">
      <alignment/>
    </xf>
    <xf numFmtId="49" fontId="29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21" xfId="0" applyNumberFormat="1" applyFont="1" applyBorder="1" applyAlignment="1">
      <alignment horizontal="left"/>
    </xf>
    <xf numFmtId="0" fontId="25" fillId="0" borderId="33" xfId="0" applyFont="1" applyBorder="1" applyAlignment="1">
      <alignment/>
    </xf>
    <xf numFmtId="0" fontId="25" fillId="0" borderId="21" xfId="0" applyNumberFormat="1" applyFont="1" applyBorder="1" applyAlignment="1">
      <alignment/>
    </xf>
    <xf numFmtId="0" fontId="25" fillId="0" borderId="34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25" fillId="0" borderId="34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21" xfId="0" applyFont="1" applyBorder="1" applyAlignment="1">
      <alignment/>
    </xf>
    <xf numFmtId="0" fontId="25" fillId="0" borderId="34" xfId="0" applyFont="1" applyBorder="1" applyAlignment="1">
      <alignment/>
    </xf>
    <xf numFmtId="3" fontId="23" fillId="0" borderId="0" xfId="0" applyNumberFormat="1" applyFont="1" applyAlignment="1">
      <alignment/>
    </xf>
    <xf numFmtId="0" fontId="25" fillId="0" borderId="30" xfId="0" applyFont="1" applyBorder="1" applyAlignment="1">
      <alignment/>
    </xf>
    <xf numFmtId="0" fontId="25" fillId="0" borderId="28" xfId="0" applyFont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4" fillId="0" borderId="36" xfId="0" applyFont="1" applyBorder="1" applyAlignment="1">
      <alignment horizontal="centerContinuous" vertical="center"/>
    </xf>
    <xf numFmtId="0" fontId="28" fillId="0" borderId="37" xfId="0" applyFont="1" applyBorder="1" applyAlignment="1">
      <alignment horizontal="centerContinuous" vertical="center"/>
    </xf>
    <xf numFmtId="0" fontId="23" fillId="0" borderId="37" xfId="0" applyFont="1" applyBorder="1" applyAlignment="1">
      <alignment horizontal="centerContinuous" vertical="center"/>
    </xf>
    <xf numFmtId="0" fontId="23" fillId="0" borderId="38" xfId="0" applyFont="1" applyBorder="1" applyAlignment="1">
      <alignment horizontal="centerContinuous" vertical="center"/>
    </xf>
    <xf numFmtId="0" fontId="29" fillId="18" borderId="19" xfId="0" applyFont="1" applyFill="1" applyBorder="1" applyAlignment="1">
      <alignment horizontal="left"/>
    </xf>
    <xf numFmtId="0" fontId="23" fillId="18" borderId="20" xfId="0" applyFont="1" applyFill="1" applyBorder="1" applyAlignment="1">
      <alignment horizontal="left"/>
    </xf>
    <xf numFmtId="0" fontId="23" fillId="18" borderId="39" xfId="0" applyFont="1" applyFill="1" applyBorder="1" applyAlignment="1">
      <alignment horizontal="centerContinuous"/>
    </xf>
    <xf numFmtId="0" fontId="29" fillId="18" borderId="20" xfId="0" applyFont="1" applyFill="1" applyBorder="1" applyAlignment="1">
      <alignment horizontal="centerContinuous"/>
    </xf>
    <xf numFmtId="0" fontId="23" fillId="18" borderId="20" xfId="0" applyFont="1" applyFill="1" applyBorder="1" applyAlignment="1">
      <alignment horizontal="centerContinuous"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3" fontId="23" fillId="0" borderId="29" xfId="0" applyNumberFormat="1" applyFont="1" applyBorder="1" applyAlignment="1">
      <alignment/>
    </xf>
    <xf numFmtId="0" fontId="23" fillId="0" borderId="25" xfId="0" applyFont="1" applyBorder="1" applyAlignment="1">
      <alignment/>
    </xf>
    <xf numFmtId="3" fontId="23" fillId="0" borderId="27" xfId="0" applyNumberFormat="1" applyFont="1" applyBorder="1" applyAlignment="1">
      <alignment/>
    </xf>
    <xf numFmtId="0" fontId="23" fillId="0" borderId="26" xfId="0" applyFont="1" applyBorder="1" applyAlignment="1">
      <alignment/>
    </xf>
    <xf numFmtId="3" fontId="23" fillId="0" borderId="11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1" xfId="0" applyFont="1" applyBorder="1" applyAlignment="1">
      <alignment shrinkToFit="1"/>
    </xf>
    <xf numFmtId="0" fontId="23" fillId="0" borderId="43" xfId="0" applyFont="1" applyBorder="1" applyAlignment="1">
      <alignment/>
    </xf>
    <xf numFmtId="0" fontId="23" fillId="0" borderId="32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3" fillId="0" borderId="45" xfId="0" applyFont="1" applyBorder="1" applyAlignment="1">
      <alignment/>
    </xf>
    <xf numFmtId="3" fontId="23" fillId="0" borderId="46" xfId="0" applyNumberFormat="1" applyFont="1" applyBorder="1" applyAlignment="1">
      <alignment/>
    </xf>
    <xf numFmtId="0" fontId="23" fillId="0" borderId="47" xfId="0" applyFont="1" applyBorder="1" applyAlignment="1">
      <alignment/>
    </xf>
    <xf numFmtId="0" fontId="29" fillId="18" borderId="25" xfId="0" applyFont="1" applyFill="1" applyBorder="1" applyAlignment="1">
      <alignment/>
    </xf>
    <xf numFmtId="0" fontId="29" fillId="18" borderId="27" xfId="0" applyFont="1" applyFill="1" applyBorder="1" applyAlignment="1">
      <alignment/>
    </xf>
    <xf numFmtId="0" fontId="29" fillId="18" borderId="26" xfId="0" applyFont="1" applyFill="1" applyBorder="1" applyAlignment="1">
      <alignment/>
    </xf>
    <xf numFmtId="0" fontId="29" fillId="18" borderId="48" xfId="0" applyFont="1" applyFill="1" applyBorder="1" applyAlignment="1">
      <alignment/>
    </xf>
    <xf numFmtId="0" fontId="29" fillId="18" borderId="49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53" xfId="0" applyFont="1" applyBorder="1" applyAlignment="1">
      <alignment/>
    </xf>
    <xf numFmtId="0" fontId="23" fillId="0" borderId="16" xfId="0" applyFont="1" applyBorder="1" applyAlignment="1">
      <alignment/>
    </xf>
    <xf numFmtId="166" fontId="23" fillId="0" borderId="22" xfId="0" applyNumberFormat="1" applyFont="1" applyBorder="1" applyAlignment="1">
      <alignment horizontal="right"/>
    </xf>
    <xf numFmtId="0" fontId="23" fillId="0" borderId="22" xfId="0" applyFont="1" applyBorder="1" applyAlignment="1">
      <alignment/>
    </xf>
    <xf numFmtId="0" fontId="23" fillId="0" borderId="11" xfId="0" applyFont="1" applyBorder="1" applyAlignment="1">
      <alignment/>
    </xf>
    <xf numFmtId="166" fontId="23" fillId="0" borderId="12" xfId="0" applyNumberFormat="1" applyFont="1" applyBorder="1" applyAlignment="1">
      <alignment horizontal="right"/>
    </xf>
    <xf numFmtId="0" fontId="28" fillId="18" borderId="45" xfId="0" applyFont="1" applyFill="1" applyBorder="1" applyAlignment="1">
      <alignment/>
    </xf>
    <xf numFmtId="0" fontId="28" fillId="18" borderId="46" xfId="0" applyFont="1" applyFill="1" applyBorder="1" applyAlignment="1">
      <alignment/>
    </xf>
    <xf numFmtId="0" fontId="28" fillId="18" borderId="47" xfId="0" applyFont="1" applyFill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vertical="justify"/>
    </xf>
    <xf numFmtId="49" fontId="29" fillId="0" borderId="54" xfId="47" applyNumberFormat="1" applyFont="1" applyBorder="1">
      <alignment/>
      <protection/>
    </xf>
    <xf numFmtId="49" fontId="23" fillId="0" borderId="54" xfId="47" applyNumberFormat="1" applyFont="1" applyBorder="1">
      <alignment/>
      <protection/>
    </xf>
    <xf numFmtId="49" fontId="23" fillId="0" borderId="54" xfId="47" applyNumberFormat="1" applyFont="1" applyBorder="1" applyAlignment="1">
      <alignment horizontal="right"/>
      <protection/>
    </xf>
    <xf numFmtId="0" fontId="23" fillId="0" borderId="55" xfId="47" applyFont="1" applyBorder="1">
      <alignment/>
      <protection/>
    </xf>
    <xf numFmtId="49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49" fontId="29" fillId="0" borderId="57" xfId="47" applyNumberFormat="1" applyFont="1" applyBorder="1">
      <alignment/>
      <protection/>
    </xf>
    <xf numFmtId="49" fontId="23" fillId="0" borderId="57" xfId="47" applyNumberFormat="1" applyFont="1" applyBorder="1">
      <alignment/>
      <protection/>
    </xf>
    <xf numFmtId="49" fontId="23" fillId="0" borderId="57" xfId="47" applyNumberFormat="1" applyFont="1" applyBorder="1" applyAlignment="1">
      <alignment horizontal="right"/>
      <protection/>
    </xf>
    <xf numFmtId="49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49" fontId="29" fillId="18" borderId="19" xfId="0" applyNumberFormat="1" applyFont="1" applyFill="1" applyBorder="1" applyAlignment="1">
      <alignment horizontal="center"/>
    </xf>
    <xf numFmtId="0" fontId="29" fillId="18" borderId="20" xfId="0" applyFont="1" applyFill="1" applyBorder="1" applyAlignment="1">
      <alignment horizontal="center"/>
    </xf>
    <xf numFmtId="0" fontId="29" fillId="18" borderId="39" xfId="0" applyFont="1" applyFill="1" applyBorder="1" applyAlignment="1">
      <alignment horizontal="center"/>
    </xf>
    <xf numFmtId="0" fontId="29" fillId="18" borderId="58" xfId="0" applyFont="1" applyFill="1" applyBorder="1" applyAlignment="1">
      <alignment horizontal="center"/>
    </xf>
    <xf numFmtId="0" fontId="29" fillId="18" borderId="59" xfId="0" applyFont="1" applyFill="1" applyBorder="1" applyAlignment="1">
      <alignment horizontal="center"/>
    </xf>
    <xf numFmtId="0" fontId="29" fillId="18" borderId="60" xfId="0" applyFont="1" applyFill="1" applyBorder="1" applyAlignment="1">
      <alignment horizontal="center"/>
    </xf>
    <xf numFmtId="3" fontId="23" fillId="0" borderId="50" xfId="0" applyNumberFormat="1" applyFont="1" applyBorder="1" applyAlignment="1">
      <alignment/>
    </xf>
    <xf numFmtId="0" fontId="29" fillId="18" borderId="19" xfId="0" applyFont="1" applyFill="1" applyBorder="1" applyAlignment="1">
      <alignment/>
    </xf>
    <xf numFmtId="0" fontId="29" fillId="18" borderId="20" xfId="0" applyFont="1" applyFill="1" applyBorder="1" applyAlignment="1">
      <alignment/>
    </xf>
    <xf numFmtId="3" fontId="29" fillId="18" borderId="39" xfId="0" applyNumberFormat="1" applyFont="1" applyFill="1" applyBorder="1" applyAlignment="1">
      <alignment/>
    </xf>
    <xf numFmtId="3" fontId="29" fillId="18" borderId="58" xfId="0" applyNumberFormat="1" applyFont="1" applyFill="1" applyBorder="1" applyAlignment="1">
      <alignment/>
    </xf>
    <xf numFmtId="3" fontId="29" fillId="18" borderId="59" xfId="0" applyNumberFormat="1" applyFont="1" applyFill="1" applyBorder="1" applyAlignment="1">
      <alignment/>
    </xf>
    <xf numFmtId="3" fontId="29" fillId="18" borderId="60" xfId="0" applyNumberFormat="1" applyFont="1" applyFill="1" applyBorder="1" applyAlignment="1">
      <alignment/>
    </xf>
    <xf numFmtId="3" fontId="24" fillId="0" borderId="0" xfId="0" applyNumberFormat="1" applyFont="1" applyAlignment="1">
      <alignment horizontal="centerContinuous"/>
    </xf>
    <xf numFmtId="0" fontId="23" fillId="18" borderId="49" xfId="0" applyFont="1" applyFill="1" applyBorder="1" applyAlignment="1">
      <alignment/>
    </xf>
    <xf numFmtId="0" fontId="29" fillId="18" borderId="61" xfId="0" applyFont="1" applyFill="1" applyBorder="1" applyAlignment="1">
      <alignment horizontal="right"/>
    </xf>
    <xf numFmtId="0" fontId="29" fillId="18" borderId="27" xfId="0" applyFont="1" applyFill="1" applyBorder="1" applyAlignment="1">
      <alignment horizontal="right"/>
    </xf>
    <xf numFmtId="0" fontId="29" fillId="18" borderId="26" xfId="0" applyFont="1" applyFill="1" applyBorder="1" applyAlignment="1">
      <alignment horizontal="center"/>
    </xf>
    <xf numFmtId="4" fontId="26" fillId="18" borderId="27" xfId="0" applyNumberFormat="1" applyFont="1" applyFill="1" applyBorder="1" applyAlignment="1">
      <alignment horizontal="right"/>
    </xf>
    <xf numFmtId="4" fontId="26" fillId="18" borderId="49" xfId="0" applyNumberFormat="1" applyFont="1" applyFill="1" applyBorder="1" applyAlignment="1">
      <alignment horizontal="right"/>
    </xf>
    <xf numFmtId="0" fontId="23" fillId="0" borderId="35" xfId="0" applyFont="1" applyBorder="1" applyAlignment="1">
      <alignment/>
    </xf>
    <xf numFmtId="3" fontId="23" fillId="0" borderId="42" xfId="0" applyNumberFormat="1" applyFont="1" applyBorder="1" applyAlignment="1">
      <alignment horizontal="right"/>
    </xf>
    <xf numFmtId="166" fontId="23" fillId="0" borderId="21" xfId="0" applyNumberFormat="1" applyFont="1" applyBorder="1" applyAlignment="1">
      <alignment horizontal="right"/>
    </xf>
    <xf numFmtId="3" fontId="23" fillId="0" borderId="51" xfId="0" applyNumberFormat="1" applyFont="1" applyBorder="1" applyAlignment="1">
      <alignment horizontal="right"/>
    </xf>
    <xf numFmtId="4" fontId="23" fillId="0" borderId="41" xfId="0" applyNumberFormat="1" applyFont="1" applyBorder="1" applyAlignment="1">
      <alignment horizontal="right"/>
    </xf>
    <xf numFmtId="3" fontId="23" fillId="0" borderId="35" xfId="0" applyNumberFormat="1" applyFont="1" applyBorder="1" applyAlignment="1">
      <alignment horizontal="right"/>
    </xf>
    <xf numFmtId="0" fontId="23" fillId="18" borderId="45" xfId="0" applyFont="1" applyFill="1" applyBorder="1" applyAlignment="1">
      <alignment/>
    </xf>
    <xf numFmtId="0" fontId="29" fillId="18" borderId="46" xfId="0" applyFont="1" applyFill="1" applyBorder="1" applyAlignment="1">
      <alignment/>
    </xf>
    <xf numFmtId="0" fontId="23" fillId="18" borderId="46" xfId="0" applyFont="1" applyFill="1" applyBorder="1" applyAlignment="1">
      <alignment/>
    </xf>
    <xf numFmtId="4" fontId="23" fillId="18" borderId="62" xfId="0" applyNumberFormat="1" applyFont="1" applyFill="1" applyBorder="1" applyAlignment="1">
      <alignment/>
    </xf>
    <xf numFmtId="4" fontId="23" fillId="18" borderId="45" xfId="0" applyNumberFormat="1" applyFont="1" applyFill="1" applyBorder="1" applyAlignment="1">
      <alignment/>
    </xf>
    <xf numFmtId="4" fontId="23" fillId="18" borderId="46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54" xfId="47" applyFont="1" applyBorder="1">
      <alignment/>
      <protection/>
    </xf>
    <xf numFmtId="0" fontId="25" fillId="0" borderId="55" xfId="47" applyFont="1" applyBorder="1" applyAlignment="1">
      <alignment horizontal="right"/>
      <protection/>
    </xf>
    <xf numFmtId="49" fontId="23" fillId="0" borderId="54" xfId="47" applyNumberFormat="1" applyFont="1" applyBorder="1" applyAlignment="1">
      <alignment horizontal="left"/>
      <protection/>
    </xf>
    <xf numFmtId="0" fontId="23" fillId="0" borderId="56" xfId="47" applyFont="1" applyBorder="1">
      <alignment/>
      <protection/>
    </xf>
    <xf numFmtId="0" fontId="23" fillId="0" borderId="57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21" xfId="47" applyNumberFormat="1" applyFont="1" applyFill="1" applyBorder="1">
      <alignment/>
      <protection/>
    </xf>
    <xf numFmtId="0" fontId="25" fillId="18" borderId="12" xfId="47" applyFont="1" applyFill="1" applyBorder="1" applyAlignment="1">
      <alignment horizontal="center"/>
      <protection/>
    </xf>
    <xf numFmtId="0" fontId="25" fillId="18" borderId="12" xfId="47" applyNumberFormat="1" applyFont="1" applyFill="1" applyBorder="1" applyAlignment="1">
      <alignment horizontal="center"/>
      <protection/>
    </xf>
    <xf numFmtId="0" fontId="25" fillId="18" borderId="21" xfId="47" applyFont="1" applyFill="1" applyBorder="1" applyAlignment="1">
      <alignment horizontal="center"/>
      <protection/>
    </xf>
    <xf numFmtId="0" fontId="25" fillId="18" borderId="21" xfId="47" applyFont="1" applyFill="1" applyBorder="1" applyAlignment="1">
      <alignment horizontal="center" wrapText="1"/>
      <protection/>
    </xf>
    <xf numFmtId="0" fontId="29" fillId="0" borderId="24" xfId="47" applyFont="1" applyBorder="1" applyAlignment="1">
      <alignment horizontal="center"/>
      <protection/>
    </xf>
    <xf numFmtId="49" fontId="29" fillId="0" borderId="24" xfId="47" applyNumberFormat="1" applyFont="1" applyBorder="1" applyAlignment="1">
      <alignment horizontal="left"/>
      <protection/>
    </xf>
    <xf numFmtId="0" fontId="29" fillId="0" borderId="10" xfId="47" applyFont="1" applyBorder="1">
      <alignment/>
      <protection/>
    </xf>
    <xf numFmtId="0" fontId="23" fillId="0" borderId="11" xfId="47" applyFont="1" applyBorder="1" applyAlignment="1">
      <alignment horizontal="center"/>
      <protection/>
    </xf>
    <xf numFmtId="0" fontId="23" fillId="0" borderId="11" xfId="47" applyNumberFormat="1" applyFont="1" applyBorder="1" applyAlignment="1">
      <alignment horizontal="right"/>
      <protection/>
    </xf>
    <xf numFmtId="0" fontId="23" fillId="0" borderId="12" xfId="47" applyNumberFormat="1" applyFont="1" applyBorder="1">
      <alignment/>
      <protection/>
    </xf>
    <xf numFmtId="0" fontId="23" fillId="0" borderId="15" xfId="47" applyNumberFormat="1" applyFont="1" applyFill="1" applyBorder="1">
      <alignment/>
      <protection/>
    </xf>
    <xf numFmtId="0" fontId="23" fillId="0" borderId="22" xfId="47" applyNumberFormat="1" applyFont="1" applyFill="1" applyBorder="1">
      <alignment/>
      <protection/>
    </xf>
    <xf numFmtId="0" fontId="23" fillId="0" borderId="15" xfId="47" applyFont="1" applyFill="1" applyBorder="1">
      <alignment/>
      <protection/>
    </xf>
    <xf numFmtId="0" fontId="23" fillId="0" borderId="22" xfId="47" applyFont="1" applyFill="1" applyBorder="1">
      <alignment/>
      <protection/>
    </xf>
    <xf numFmtId="0" fontId="34" fillId="0" borderId="0" xfId="47" applyFont="1">
      <alignment/>
      <protection/>
    </xf>
    <xf numFmtId="0" fontId="30" fillId="0" borderId="23" xfId="47" applyFont="1" applyBorder="1" applyAlignment="1">
      <alignment horizontal="center" vertical="top"/>
      <protection/>
    </xf>
    <xf numFmtId="49" fontId="30" fillId="0" borderId="23" xfId="47" applyNumberFormat="1" applyFont="1" applyBorder="1" applyAlignment="1">
      <alignment horizontal="left" vertical="top"/>
      <protection/>
    </xf>
    <xf numFmtId="0" fontId="30" fillId="0" borderId="23" xfId="47" applyFont="1" applyBorder="1" applyAlignment="1">
      <alignment vertical="top" wrapText="1"/>
      <protection/>
    </xf>
    <xf numFmtId="49" fontId="30" fillId="0" borderId="23" xfId="47" applyNumberFormat="1" applyFont="1" applyBorder="1" applyAlignment="1">
      <alignment horizontal="center" shrinkToFit="1"/>
      <protection/>
    </xf>
    <xf numFmtId="4" fontId="30" fillId="0" borderId="23" xfId="47" applyNumberFormat="1" applyFont="1" applyBorder="1" applyAlignment="1">
      <alignment horizontal="right"/>
      <protection/>
    </xf>
    <xf numFmtId="4" fontId="30" fillId="0" borderId="23" xfId="47" applyNumberFormat="1" applyFont="1" applyBorder="1">
      <alignment/>
      <protection/>
    </xf>
    <xf numFmtId="165" fontId="30" fillId="0" borderId="23" xfId="47" applyNumberFormat="1" applyFont="1" applyBorder="1">
      <alignment/>
      <protection/>
    </xf>
    <xf numFmtId="4" fontId="30" fillId="0" borderId="22" xfId="47" applyNumberFormat="1" applyFont="1" applyBorder="1">
      <alignment/>
      <protection/>
    </xf>
    <xf numFmtId="0" fontId="25" fillId="0" borderId="24" xfId="47" applyFont="1" applyBorder="1" applyAlignment="1">
      <alignment horizontal="center"/>
      <protection/>
    </xf>
    <xf numFmtId="4" fontId="23" fillId="0" borderId="14" xfId="47" applyNumberFormat="1" applyFont="1" applyBorder="1">
      <alignment/>
      <protection/>
    </xf>
    <xf numFmtId="0" fontId="36" fillId="0" borderId="0" xfId="47" applyFont="1" applyAlignment="1">
      <alignment wrapText="1"/>
      <protection/>
    </xf>
    <xf numFmtId="49" fontId="25" fillId="0" borderId="24" xfId="47" applyNumberFormat="1" applyFont="1" applyBorder="1" applyAlignment="1">
      <alignment horizontal="right"/>
      <protection/>
    </xf>
    <xf numFmtId="4" fontId="37" fillId="19" borderId="63" xfId="47" applyNumberFormat="1" applyFont="1" applyFill="1" applyBorder="1" applyAlignment="1">
      <alignment horizontal="right" wrapText="1"/>
      <protection/>
    </xf>
    <xf numFmtId="0" fontId="37" fillId="19" borderId="13" xfId="47" applyFont="1" applyFill="1" applyBorder="1" applyAlignment="1">
      <alignment horizontal="left" wrapText="1"/>
      <protection/>
    </xf>
    <xf numFmtId="0" fontId="37" fillId="0" borderId="14" xfId="0" applyFont="1" applyBorder="1" applyAlignment="1">
      <alignment horizontal="right"/>
    </xf>
    <xf numFmtId="0" fontId="23" fillId="0" borderId="13" xfId="47" applyFont="1" applyBorder="1">
      <alignment/>
      <protection/>
    </xf>
    <xf numFmtId="0" fontId="23" fillId="0" borderId="0" xfId="47" applyFont="1" applyBorder="1">
      <alignment/>
      <protection/>
    </xf>
    <xf numFmtId="0" fontId="23" fillId="18" borderId="21" xfId="47" applyFont="1" applyFill="1" applyBorder="1" applyAlignment="1">
      <alignment horizontal="center"/>
      <protection/>
    </xf>
    <xf numFmtId="49" fontId="39" fillId="18" borderId="21" xfId="47" applyNumberFormat="1" applyFont="1" applyFill="1" applyBorder="1" applyAlignment="1">
      <alignment horizontal="left"/>
      <protection/>
    </xf>
    <xf numFmtId="0" fontId="39" fillId="18" borderId="10" xfId="47" applyFont="1" applyFill="1" applyBorder="1">
      <alignment/>
      <protection/>
    </xf>
    <xf numFmtId="0" fontId="23" fillId="18" borderId="11" xfId="47" applyFont="1" applyFill="1" applyBorder="1" applyAlignment="1">
      <alignment horizontal="center"/>
      <protection/>
    </xf>
    <xf numFmtId="4" fontId="23" fillId="18" borderId="11" xfId="47" applyNumberFormat="1" applyFont="1" applyFill="1" applyBorder="1" applyAlignment="1">
      <alignment horizontal="right"/>
      <protection/>
    </xf>
    <xf numFmtId="4" fontId="23" fillId="18" borderId="12" xfId="47" applyNumberFormat="1" applyFont="1" applyFill="1" applyBorder="1" applyAlignment="1">
      <alignment horizontal="right"/>
      <protection/>
    </xf>
    <xf numFmtId="4" fontId="29" fillId="18" borderId="21" xfId="47" applyNumberFormat="1" applyFont="1" applyFill="1" applyBorder="1">
      <alignment/>
      <protection/>
    </xf>
    <xf numFmtId="0" fontId="23" fillId="18" borderId="11" xfId="47" applyFont="1" applyFill="1" applyBorder="1">
      <alignment/>
      <protection/>
    </xf>
    <xf numFmtId="4" fontId="29" fillId="18" borderId="12" xfId="47" applyNumberFormat="1" applyFont="1" applyFill="1" applyBorder="1">
      <alignment/>
      <protection/>
    </xf>
    <xf numFmtId="3" fontId="23" fillId="0" borderId="0" xfId="47" applyNumberFormat="1" applyFont="1">
      <alignment/>
      <protection/>
    </xf>
    <xf numFmtId="0" fontId="40" fillId="0" borderId="0" xfId="47" applyFont="1" applyAlignment="1">
      <alignment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23" fillId="0" borderId="0" xfId="47" applyFont="1" applyBorder="1" applyAlignment="1">
      <alignment horizontal="right"/>
      <protection/>
    </xf>
    <xf numFmtId="49" fontId="25" fillId="0" borderId="32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64" xfId="0" applyNumberFormat="1" applyFont="1" applyBorder="1" applyAlignment="1">
      <alignment/>
    </xf>
    <xf numFmtId="4" fontId="35" fillId="19" borderId="63" xfId="47" applyNumberFormat="1" applyFont="1" applyFill="1" applyBorder="1" applyAlignment="1">
      <alignment horizontal="right" wrapText="1"/>
      <protection/>
    </xf>
    <xf numFmtId="4" fontId="30" fillId="0" borderId="14" xfId="47" applyNumberFormat="1" applyFont="1" applyBorder="1">
      <alignment/>
      <protection/>
    </xf>
    <xf numFmtId="165" fontId="30" fillId="0" borderId="13" xfId="47" applyNumberFormat="1" applyFont="1" applyBorder="1">
      <alignment/>
      <protection/>
    </xf>
    <xf numFmtId="165" fontId="30" fillId="0" borderId="0" xfId="47" applyNumberFormat="1" applyFont="1" applyBorder="1">
      <alignment/>
      <protection/>
    </xf>
    <xf numFmtId="0" fontId="30" fillId="0" borderId="28" xfId="47" applyFont="1" applyBorder="1" applyAlignment="1">
      <alignment horizontal="center" vertical="top"/>
      <protection/>
    </xf>
    <xf numFmtId="49" fontId="30" fillId="0" borderId="28" xfId="47" applyNumberFormat="1" applyFont="1" applyBorder="1" applyAlignment="1">
      <alignment horizontal="left" vertical="top"/>
      <protection/>
    </xf>
    <xf numFmtId="4" fontId="37" fillId="19" borderId="65" xfId="47" applyNumberFormat="1" applyFont="1" applyFill="1" applyBorder="1" applyAlignment="1">
      <alignment horizontal="right" wrapText="1"/>
      <protection/>
    </xf>
    <xf numFmtId="4" fontId="30" fillId="0" borderId="52" xfId="47" applyNumberFormat="1" applyFont="1" applyBorder="1" applyAlignment="1">
      <alignment horizontal="right"/>
      <protection/>
    </xf>
    <xf numFmtId="4" fontId="30" fillId="0" borderId="51" xfId="47" applyNumberFormat="1" applyFont="1" applyBorder="1">
      <alignment/>
      <protection/>
    </xf>
    <xf numFmtId="0" fontId="37" fillId="0" borderId="12" xfId="0" applyFont="1" applyBorder="1" applyAlignment="1">
      <alignment horizontal="right"/>
    </xf>
    <xf numFmtId="4" fontId="23" fillId="0" borderId="66" xfId="0" applyNumberFormat="1" applyFont="1" applyBorder="1" applyAlignment="1">
      <alignment horizontal="right" vertical="center"/>
    </xf>
    <xf numFmtId="167" fontId="28" fillId="18" borderId="67" xfId="0" applyNumberFormat="1" applyFont="1" applyFill="1" applyBorder="1" applyAlignment="1">
      <alignment horizontal="right" indent="2"/>
    </xf>
    <xf numFmtId="3" fontId="28" fillId="7" borderId="20" xfId="0" applyNumberFormat="1" applyFont="1" applyFill="1" applyBorder="1" applyAlignment="1">
      <alignment horizontal="right" vertical="center"/>
    </xf>
    <xf numFmtId="3" fontId="28" fillId="7" borderId="58" xfId="0" applyNumberFormat="1" applyFont="1" applyFill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0" borderId="22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167" fontId="28" fillId="18" borderId="62" xfId="0" applyNumberFormat="1" applyFont="1" applyFill="1" applyBorder="1" applyAlignment="1">
      <alignment horizontal="right" indent="2"/>
    </xf>
    <xf numFmtId="0" fontId="30" fillId="0" borderId="0" xfId="0" applyFont="1" applyAlignment="1">
      <alignment horizontal="left" vertical="top" wrapText="1"/>
    </xf>
    <xf numFmtId="0" fontId="23" fillId="0" borderId="0" xfId="0" applyFont="1" applyAlignment="1">
      <alignment horizontal="left" wrapText="1"/>
    </xf>
    <xf numFmtId="167" fontId="23" fillId="0" borderId="10" xfId="0" applyNumberFormat="1" applyFont="1" applyBorder="1" applyAlignment="1">
      <alignment horizontal="right" indent="2"/>
    </xf>
    <xf numFmtId="167" fontId="23" fillId="0" borderId="34" xfId="0" applyNumberFormat="1" applyFont="1" applyBorder="1" applyAlignment="1">
      <alignment horizontal="right" indent="2"/>
    </xf>
    <xf numFmtId="0" fontId="25" fillId="0" borderId="2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23" fillId="0" borderId="45" xfId="0" applyFont="1" applyBorder="1" applyAlignment="1">
      <alignment horizontal="center" shrinkToFit="1"/>
    </xf>
    <xf numFmtId="0" fontId="23" fillId="0" borderId="47" xfId="0" applyFont="1" applyBorder="1" applyAlignment="1">
      <alignment horizontal="center" shrinkToFit="1"/>
    </xf>
    <xf numFmtId="3" fontId="29" fillId="18" borderId="46" xfId="0" applyNumberFormat="1" applyFont="1" applyFill="1" applyBorder="1" applyAlignment="1">
      <alignment horizontal="right"/>
    </xf>
    <xf numFmtId="3" fontId="29" fillId="18" borderId="62" xfId="0" applyNumberFormat="1" applyFont="1" applyFill="1" applyBorder="1" applyAlignment="1">
      <alignment horizontal="right"/>
    </xf>
    <xf numFmtId="0" fontId="23" fillId="0" borderId="68" xfId="47" applyFont="1" applyBorder="1" applyAlignment="1">
      <alignment horizontal="center"/>
      <protection/>
    </xf>
    <xf numFmtId="0" fontId="23" fillId="0" borderId="69" xfId="47" applyFont="1" applyBorder="1" applyAlignment="1">
      <alignment horizontal="center"/>
      <protection/>
    </xf>
    <xf numFmtId="0" fontId="23" fillId="0" borderId="70" xfId="47" applyFont="1" applyBorder="1" applyAlignment="1">
      <alignment horizontal="center"/>
      <protection/>
    </xf>
    <xf numFmtId="0" fontId="23" fillId="0" borderId="71" xfId="47" applyFont="1" applyBorder="1" applyAlignment="1">
      <alignment horizontal="center"/>
      <protection/>
    </xf>
    <xf numFmtId="0" fontId="23" fillId="0" borderId="72" xfId="47" applyFont="1" applyBorder="1" applyAlignment="1">
      <alignment horizontal="left"/>
      <protection/>
    </xf>
    <xf numFmtId="0" fontId="23" fillId="0" borderId="57" xfId="47" applyFont="1" applyBorder="1" applyAlignment="1">
      <alignment horizontal="left"/>
      <protection/>
    </xf>
    <xf numFmtId="0" fontId="23" fillId="0" borderId="73" xfId="47" applyFont="1" applyBorder="1" applyAlignment="1">
      <alignment horizontal="left"/>
      <protection/>
    </xf>
    <xf numFmtId="49" fontId="37" fillId="19" borderId="74" xfId="47" applyNumberFormat="1" applyFont="1" applyFill="1" applyBorder="1" applyAlignment="1">
      <alignment horizontal="left" wrapText="1"/>
      <protection/>
    </xf>
    <xf numFmtId="49" fontId="38" fillId="0" borderId="75" xfId="0" applyNumberFormat="1" applyFont="1" applyBorder="1" applyAlignment="1">
      <alignment horizontal="left" wrapText="1"/>
    </xf>
    <xf numFmtId="0" fontId="31" fillId="0" borderId="0" xfId="47" applyFont="1" applyAlignment="1">
      <alignment horizontal="center"/>
      <protection/>
    </xf>
    <xf numFmtId="49" fontId="23" fillId="0" borderId="70" xfId="47" applyNumberFormat="1" applyFont="1" applyBorder="1" applyAlignment="1">
      <alignment horizontal="center"/>
      <protection/>
    </xf>
    <xf numFmtId="0" fontId="23" fillId="0" borderId="72" xfId="47" applyFont="1" applyBorder="1" applyAlignment="1">
      <alignment horizontal="center" shrinkToFit="1"/>
      <protection/>
    </xf>
    <xf numFmtId="0" fontId="23" fillId="0" borderId="57" xfId="47" applyFont="1" applyBorder="1" applyAlignment="1">
      <alignment horizontal="center" shrinkToFit="1"/>
      <protection/>
    </xf>
    <xf numFmtId="0" fontId="23" fillId="0" borderId="73" xfId="47" applyFont="1" applyBorder="1" applyAlignment="1">
      <alignment horizontal="center" shrinkToFit="1"/>
      <protection/>
    </xf>
    <xf numFmtId="49" fontId="35" fillId="19" borderId="74" xfId="47" applyNumberFormat="1" applyFont="1" applyFill="1" applyBorder="1" applyAlignment="1">
      <alignment horizontal="left" wrapText="1"/>
      <protection/>
    </xf>
    <xf numFmtId="49" fontId="37" fillId="19" borderId="76" xfId="47" applyNumberFormat="1" applyFont="1" applyFill="1" applyBorder="1" applyAlignment="1">
      <alignment horizontal="left" wrapText="1"/>
      <protection/>
    </xf>
    <xf numFmtId="49" fontId="38" fillId="0" borderId="77" xfId="0" applyNumberFormat="1" applyFont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B2:O110"/>
  <sheetViews>
    <sheetView showGridLines="0" tabSelected="1" zoomScaleSheetLayoutView="75" workbookViewId="0" topLeftCell="B1">
      <selection activeCell="H38" sqref="H38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364</v>
      </c>
      <c r="E2" s="5"/>
      <c r="F2" s="4"/>
      <c r="G2" s="6"/>
      <c r="H2" s="7" t="s">
        <v>369</v>
      </c>
      <c r="I2" s="8">
        <f ca="1">TODAY()</f>
        <v>41396</v>
      </c>
      <c r="K2" s="3"/>
    </row>
    <row r="3" spans="3:4" ht="6" customHeight="1">
      <c r="C3" s="9"/>
      <c r="D3" s="10" t="s">
        <v>370</v>
      </c>
    </row>
    <row r="4" ht="4.5" customHeight="1"/>
    <row r="5" spans="3:15" ht="13.5" customHeight="1">
      <c r="C5" s="11" t="s">
        <v>371</v>
      </c>
      <c r="D5" s="12" t="s">
        <v>471</v>
      </c>
      <c r="E5" s="13" t="s">
        <v>472</v>
      </c>
      <c r="F5" s="14"/>
      <c r="G5" s="15"/>
      <c r="H5" s="14"/>
      <c r="I5" s="15"/>
      <c r="O5" s="8"/>
    </row>
    <row r="7" spans="3:11" ht="12.75">
      <c r="C7" s="16" t="s">
        <v>372</v>
      </c>
      <c r="D7" s="17" t="s">
        <v>234</v>
      </c>
      <c r="H7" s="18" t="s">
        <v>373</v>
      </c>
      <c r="J7" s="17"/>
      <c r="K7" s="17"/>
    </row>
    <row r="8" spans="4:11" ht="12.75">
      <c r="D8" s="17" t="s">
        <v>365</v>
      </c>
      <c r="H8" s="18" t="s">
        <v>374</v>
      </c>
      <c r="J8" s="17"/>
      <c r="K8" s="17"/>
    </row>
    <row r="9" spans="3:10" ht="12.75">
      <c r="C9" s="18" t="s">
        <v>367</v>
      </c>
      <c r="D9" s="17" t="s">
        <v>366</v>
      </c>
      <c r="H9" s="18"/>
      <c r="J9" s="17"/>
    </row>
    <row r="10" spans="8:10" ht="12.75">
      <c r="H10" s="18"/>
      <c r="J10" s="17"/>
    </row>
    <row r="11" spans="3:11" ht="12.75">
      <c r="C11" s="16" t="s">
        <v>375</v>
      </c>
      <c r="D11" s="17"/>
      <c r="H11" s="18" t="s">
        <v>373</v>
      </c>
      <c r="I11" s="2" t="s">
        <v>368</v>
      </c>
      <c r="J11" s="17"/>
      <c r="K11" s="17"/>
    </row>
    <row r="12" spans="4:11" ht="12.75">
      <c r="D12" s="17"/>
      <c r="H12" s="18" t="s">
        <v>374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376</v>
      </c>
      <c r="H14" s="19" t="s">
        <v>377</v>
      </c>
      <c r="J14" s="18"/>
    </row>
    <row r="15" ht="12.75" customHeight="1">
      <c r="J15" s="18"/>
    </row>
    <row r="16" spans="3:8" ht="28.5" customHeight="1">
      <c r="C16" s="19" t="s">
        <v>378</v>
      </c>
      <c r="H16" s="19" t="s">
        <v>378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379</v>
      </c>
      <c r="K18" s="27"/>
    </row>
    <row r="19" spans="2:11" ht="15" customHeight="1">
      <c r="B19" s="28" t="s">
        <v>380</v>
      </c>
      <c r="C19" s="29"/>
      <c r="D19" s="30">
        <v>14</v>
      </c>
      <c r="E19" s="31" t="s">
        <v>381</v>
      </c>
      <c r="F19" s="32"/>
      <c r="G19" s="33"/>
      <c r="H19" s="33"/>
      <c r="I19" s="312">
        <f>ROUND(G31,0)</f>
        <v>0</v>
      </c>
      <c r="J19" s="313"/>
      <c r="K19" s="34"/>
    </row>
    <row r="20" spans="2:11" ht="12.75">
      <c r="B20" s="28" t="s">
        <v>382</v>
      </c>
      <c r="C20" s="29"/>
      <c r="D20" s="30">
        <f>SazbaDPH1</f>
        <v>14</v>
      </c>
      <c r="E20" s="31" t="s">
        <v>381</v>
      </c>
      <c r="F20" s="35"/>
      <c r="G20" s="36"/>
      <c r="H20" s="36"/>
      <c r="I20" s="314">
        <f>ROUND(I19*D20/100,0)</f>
        <v>0</v>
      </c>
      <c r="J20" s="315"/>
      <c r="K20" s="34"/>
    </row>
    <row r="21" spans="2:11" ht="12.75">
      <c r="B21" s="28" t="s">
        <v>380</v>
      </c>
      <c r="C21" s="29"/>
      <c r="D21" s="30">
        <v>20</v>
      </c>
      <c r="E21" s="31" t="s">
        <v>381</v>
      </c>
      <c r="F21" s="35"/>
      <c r="G21" s="36"/>
      <c r="H21" s="36"/>
      <c r="I21" s="314">
        <f>ROUND(H31,0)</f>
        <v>0</v>
      </c>
      <c r="J21" s="315"/>
      <c r="K21" s="34"/>
    </row>
    <row r="22" spans="2:11" ht="13.5" thickBot="1">
      <c r="B22" s="28" t="s">
        <v>382</v>
      </c>
      <c r="C22" s="29"/>
      <c r="D22" s="30">
        <f>SazbaDPH2</f>
        <v>20</v>
      </c>
      <c r="E22" s="31" t="s">
        <v>381</v>
      </c>
      <c r="F22" s="37"/>
      <c r="G22" s="38"/>
      <c r="H22" s="38"/>
      <c r="I22" s="316">
        <f>ROUND(I21*D21/100,0)</f>
        <v>0</v>
      </c>
      <c r="J22" s="308"/>
      <c r="K22" s="34"/>
    </row>
    <row r="23" spans="2:11" ht="16.5" thickBot="1">
      <c r="B23" s="39" t="s">
        <v>383</v>
      </c>
      <c r="C23" s="40"/>
      <c r="D23" s="40"/>
      <c r="E23" s="41"/>
      <c r="F23" s="42"/>
      <c r="G23" s="43"/>
      <c r="H23" s="43"/>
      <c r="I23" s="310">
        <f>SUM(I19:I22)</f>
        <v>0</v>
      </c>
      <c r="J23" s="311"/>
      <c r="K23" s="44"/>
    </row>
    <row r="26" ht="1.5" customHeight="1"/>
    <row r="27" spans="2:12" ht="15.75" customHeight="1">
      <c r="B27" s="13" t="s">
        <v>384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385</v>
      </c>
      <c r="C29" s="48"/>
      <c r="D29" s="48"/>
      <c r="E29" s="49"/>
      <c r="F29" s="50" t="s">
        <v>386</v>
      </c>
      <c r="G29" s="51" t="str">
        <f>CONCATENATE("Základ DPH ",SazbaDPH1," %")</f>
        <v>Základ DPH 14 %</v>
      </c>
      <c r="H29" s="50" t="str">
        <f>CONCATENATE("Základ DPH ",SazbaDPH2," %")</f>
        <v>Základ DPH 20 %</v>
      </c>
      <c r="I29" s="50" t="s">
        <v>387</v>
      </c>
      <c r="J29" s="50" t="s">
        <v>381</v>
      </c>
    </row>
    <row r="30" spans="2:10" ht="12.75">
      <c r="B30" s="52" t="s">
        <v>474</v>
      </c>
      <c r="C30" s="53" t="s">
        <v>475</v>
      </c>
      <c r="D30" s="54"/>
      <c r="E30" s="55"/>
      <c r="F30" s="56">
        <f>G30+H30+I30</f>
        <v>0</v>
      </c>
      <c r="G30" s="57">
        <v>0</v>
      </c>
      <c r="H30" s="58">
        <f>H43</f>
        <v>0</v>
      </c>
      <c r="I30" s="58">
        <f>(G30*SazbaDPH1)/100+(H30*SazbaDPH2)/100</f>
        <v>0</v>
      </c>
      <c r="J30" s="59">
        <f>IF(CelkemObjekty=0,"",F30/CelkemObjekty*100)</f>
      </c>
    </row>
    <row r="31" spans="2:10" ht="17.25" customHeight="1">
      <c r="B31" s="68" t="s">
        <v>388</v>
      </c>
      <c r="C31" s="69"/>
      <c r="D31" s="70"/>
      <c r="E31" s="71"/>
      <c r="F31" s="72">
        <f>SUM(F30:F30)</f>
        <v>0</v>
      </c>
      <c r="G31" s="72">
        <f>SUM(G30:G30)</f>
        <v>0</v>
      </c>
      <c r="H31" s="72">
        <f>SUM(H30:H30)</f>
        <v>0</v>
      </c>
      <c r="I31" s="72">
        <f>SUM(I30:I30)</f>
        <v>0</v>
      </c>
      <c r="J31" s="73">
        <f>IF(CelkemObjekty=0,"",F31/CelkemObjekty*100)</f>
      </c>
    </row>
    <row r="32" spans="2:11" ht="12.75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 ht="9.75" customHeight="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 ht="7.5" customHeight="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 ht="18">
      <c r="B35" s="13" t="s">
        <v>389</v>
      </c>
      <c r="C35" s="45"/>
      <c r="D35" s="45"/>
      <c r="E35" s="45"/>
      <c r="F35" s="45"/>
      <c r="G35" s="45"/>
      <c r="H35" s="45"/>
      <c r="I35" s="45"/>
      <c r="J35" s="45"/>
      <c r="K35" s="74"/>
    </row>
    <row r="36" ht="12.75">
      <c r="K36" s="74"/>
    </row>
    <row r="37" spans="2:10" ht="25.5">
      <c r="B37" s="75" t="s">
        <v>390</v>
      </c>
      <c r="C37" s="76" t="s">
        <v>391</v>
      </c>
      <c r="D37" s="48"/>
      <c r="E37" s="49"/>
      <c r="F37" s="50" t="s">
        <v>386</v>
      </c>
      <c r="G37" s="51" t="str">
        <f>CONCATENATE("Základ DPH ",SazbaDPH1," %")</f>
        <v>Základ DPH 14 %</v>
      </c>
      <c r="H37" s="50" t="str">
        <f>CONCATENATE("Základ DPH ",SazbaDPH2," %")</f>
        <v>Základ DPH 20 %</v>
      </c>
      <c r="I37" s="51" t="s">
        <v>387</v>
      </c>
      <c r="J37" s="50" t="s">
        <v>381</v>
      </c>
    </row>
    <row r="38" spans="2:10" ht="12.75">
      <c r="B38" s="77" t="s">
        <v>474</v>
      </c>
      <c r="C38" s="78" t="s">
        <v>236</v>
      </c>
      <c r="D38" s="54"/>
      <c r="E38" s="55"/>
      <c r="F38" s="56">
        <f>G38+H38+I38</f>
        <v>0</v>
      </c>
      <c r="G38" s="57">
        <v>0</v>
      </c>
      <c r="H38" s="58">
        <f>'02.1 02.1.1 KL'!F30</f>
        <v>0</v>
      </c>
      <c r="I38" s="65">
        <f>(G38*SazbaDPH1)/100+(H38*SazbaDPH2)/100</f>
        <v>0</v>
      </c>
      <c r="J38" s="59">
        <f aca="true" t="shared" si="0" ref="J38:J43">IF(CelkemObjekty=0,"",F38/CelkemObjekty*100)</f>
      </c>
    </row>
    <row r="39" spans="2:10" ht="12.75">
      <c r="B39" s="79" t="s">
        <v>474</v>
      </c>
      <c r="C39" s="80" t="s">
        <v>281</v>
      </c>
      <c r="D39" s="62"/>
      <c r="E39" s="63"/>
      <c r="F39" s="64">
        <f>G39+H39+I39</f>
        <v>0</v>
      </c>
      <c r="G39" s="65">
        <v>0</v>
      </c>
      <c r="H39" s="66">
        <f>'02.1 02.1.2 KL'!F30</f>
        <v>0</v>
      </c>
      <c r="I39" s="65">
        <f>(G39*SazbaDPH1)/100+(H39*SazbaDPH2)/100</f>
        <v>0</v>
      </c>
      <c r="J39" s="59">
        <f t="shared" si="0"/>
      </c>
    </row>
    <row r="40" spans="2:10" ht="12.75">
      <c r="B40" s="79" t="s">
        <v>474</v>
      </c>
      <c r="C40" s="80" t="s">
        <v>325</v>
      </c>
      <c r="D40" s="62"/>
      <c r="E40" s="63"/>
      <c r="F40" s="64">
        <f>G40+H40+I40</f>
        <v>0</v>
      </c>
      <c r="G40" s="65">
        <v>0</v>
      </c>
      <c r="H40" s="66">
        <f>'02.1 02.1.3 KL'!F30</f>
        <v>0</v>
      </c>
      <c r="I40" s="65">
        <f>(G40*SazbaDPH1)/100+(H40*SazbaDPH2)/100</f>
        <v>0</v>
      </c>
      <c r="J40" s="59">
        <f t="shared" si="0"/>
      </c>
    </row>
    <row r="41" spans="2:10" ht="12.75">
      <c r="B41" s="79" t="s">
        <v>474</v>
      </c>
      <c r="C41" s="80" t="s">
        <v>339</v>
      </c>
      <c r="D41" s="62"/>
      <c r="E41" s="63"/>
      <c r="F41" s="64">
        <f>G41+H41+I41</f>
        <v>0</v>
      </c>
      <c r="G41" s="65">
        <v>0</v>
      </c>
      <c r="H41" s="66">
        <f>'02.1 02.1.4 KL'!F30</f>
        <v>0</v>
      </c>
      <c r="I41" s="65">
        <f>(G41*SazbaDPH1)/100+(H41*SazbaDPH2)/100</f>
        <v>0</v>
      </c>
      <c r="J41" s="59">
        <f t="shared" si="0"/>
      </c>
    </row>
    <row r="42" spans="2:10" ht="12.75">
      <c r="B42" s="79" t="s">
        <v>474</v>
      </c>
      <c r="C42" s="80" t="s">
        <v>363</v>
      </c>
      <c r="D42" s="62"/>
      <c r="E42" s="63"/>
      <c r="F42" s="64">
        <f>G42+H42+I42</f>
        <v>0</v>
      </c>
      <c r="G42" s="65">
        <v>0</v>
      </c>
      <c r="H42" s="66">
        <f>'02.1 02.1.5 KL'!F30</f>
        <v>0</v>
      </c>
      <c r="I42" s="65">
        <f>(G42*SazbaDPH1)/100+(H42*SazbaDPH2)/100</f>
        <v>0</v>
      </c>
      <c r="J42" s="59">
        <f t="shared" si="0"/>
      </c>
    </row>
    <row r="43" spans="2:10" ht="12.75">
      <c r="B43" s="68" t="s">
        <v>388</v>
      </c>
      <c r="C43" s="69"/>
      <c r="D43" s="70"/>
      <c r="E43" s="71"/>
      <c r="F43" s="72">
        <f>SUM(F38:F42)</f>
        <v>0</v>
      </c>
      <c r="G43" s="81">
        <f>SUM(G38:G42)</f>
        <v>0</v>
      </c>
      <c r="H43" s="72">
        <f>SUM(H38:H42)</f>
        <v>0</v>
      </c>
      <c r="I43" s="81">
        <f>SUM(I38:I42)</f>
        <v>0</v>
      </c>
      <c r="J43" s="73">
        <f t="shared" si="0"/>
      </c>
    </row>
    <row r="44" ht="9" customHeight="1"/>
    <row r="45" ht="6" customHeight="1"/>
    <row r="46" ht="3" customHeight="1"/>
    <row r="47" ht="6.75" customHeight="1"/>
    <row r="48" spans="2:10" ht="20.25" customHeight="1">
      <c r="B48" s="13" t="s">
        <v>392</v>
      </c>
      <c r="C48" s="45"/>
      <c r="D48" s="45"/>
      <c r="E48" s="45"/>
      <c r="F48" s="45"/>
      <c r="G48" s="45"/>
      <c r="H48" s="45"/>
      <c r="I48" s="45"/>
      <c r="J48" s="45"/>
    </row>
    <row r="49" ht="9" customHeight="1"/>
    <row r="50" spans="2:10" ht="12.75">
      <c r="B50" s="47" t="s">
        <v>393</v>
      </c>
      <c r="C50" s="48"/>
      <c r="D50" s="48"/>
      <c r="E50" s="50" t="s">
        <v>381</v>
      </c>
      <c r="F50" s="50" t="s">
        <v>394</v>
      </c>
      <c r="G50" s="51" t="s">
        <v>395</v>
      </c>
      <c r="H50" s="50" t="s">
        <v>396</v>
      </c>
      <c r="I50" s="51" t="s">
        <v>397</v>
      </c>
      <c r="J50" s="82" t="s">
        <v>398</v>
      </c>
    </row>
    <row r="51" spans="2:10" ht="12.75">
      <c r="B51" s="52" t="s">
        <v>479</v>
      </c>
      <c r="C51" s="53" t="s">
        <v>480</v>
      </c>
      <c r="D51" s="54"/>
      <c r="E51" s="83">
        <f aca="true" t="shared" si="1" ref="E51:E97">IF(SUM(SoucetDilu)=0,"",SUM(F51:J51)/SUM(SoucetDilu)*100)</f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</row>
    <row r="52" spans="2:10" ht="12.75">
      <c r="B52" s="60" t="s">
        <v>490</v>
      </c>
      <c r="C52" s="61" t="s">
        <v>491</v>
      </c>
      <c r="D52" s="62"/>
      <c r="E52" s="84">
        <f t="shared" si="1"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497</v>
      </c>
      <c r="C53" s="61" t="s">
        <v>498</v>
      </c>
      <c r="D53" s="62"/>
      <c r="E53" s="84">
        <f t="shared" si="1"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524</v>
      </c>
      <c r="C54" s="61" t="s">
        <v>525</v>
      </c>
      <c r="D54" s="62"/>
      <c r="E54" s="84">
        <f t="shared" si="1"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551</v>
      </c>
      <c r="C55" s="61" t="s">
        <v>552</v>
      </c>
      <c r="D55" s="62"/>
      <c r="E55" s="84">
        <f t="shared" si="1"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566</v>
      </c>
      <c r="C56" s="61" t="s">
        <v>567</v>
      </c>
      <c r="D56" s="62"/>
      <c r="E56" s="84">
        <f t="shared" si="1"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573</v>
      </c>
      <c r="C57" s="61" t="s">
        <v>574</v>
      </c>
      <c r="D57" s="62"/>
      <c r="E57" s="84">
        <f t="shared" si="1"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593</v>
      </c>
      <c r="C58" s="61" t="s">
        <v>594</v>
      </c>
      <c r="D58" s="62"/>
      <c r="E58" s="84">
        <f t="shared" si="1"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614</v>
      </c>
      <c r="C59" s="61" t="s">
        <v>615</v>
      </c>
      <c r="D59" s="62"/>
      <c r="E59" s="84">
        <f t="shared" si="1"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626</v>
      </c>
      <c r="C60" s="61" t="s">
        <v>627</v>
      </c>
      <c r="D60" s="62"/>
      <c r="E60" s="84">
        <f t="shared" si="1"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294</v>
      </c>
      <c r="C61" s="67" t="s">
        <v>295</v>
      </c>
      <c r="D61" s="62"/>
      <c r="E61" s="84">
        <f t="shared" si="1"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662</v>
      </c>
      <c r="C62" s="61" t="s">
        <v>663</v>
      </c>
      <c r="D62" s="62"/>
      <c r="E62" s="84">
        <f t="shared" si="1"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669</v>
      </c>
      <c r="C63" s="61" t="s">
        <v>670</v>
      </c>
      <c r="D63" s="62"/>
      <c r="E63" s="84">
        <f t="shared" si="1"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680</v>
      </c>
      <c r="C64" s="61" t="s">
        <v>681</v>
      </c>
      <c r="D64" s="62"/>
      <c r="E64" s="84">
        <f t="shared" si="1"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 ht="12.75">
      <c r="B65" s="60" t="s">
        <v>752</v>
      </c>
      <c r="C65" s="61" t="s">
        <v>753</v>
      </c>
      <c r="D65" s="62"/>
      <c r="E65" s="84">
        <f t="shared" si="1"/>
      </c>
      <c r="F65" s="66">
        <v>0</v>
      </c>
      <c r="G65" s="65">
        <v>0</v>
      </c>
      <c r="H65" s="66">
        <v>0</v>
      </c>
      <c r="I65" s="65">
        <v>0</v>
      </c>
      <c r="J65" s="66">
        <v>0</v>
      </c>
    </row>
    <row r="66" spans="2:10" ht="12.75">
      <c r="B66" s="60" t="s">
        <v>248</v>
      </c>
      <c r="C66" s="67" t="s">
        <v>249</v>
      </c>
      <c r="D66" s="62"/>
      <c r="E66" s="84">
        <f t="shared" si="1"/>
      </c>
      <c r="F66" s="66">
        <v>0</v>
      </c>
      <c r="G66" s="65">
        <v>0</v>
      </c>
      <c r="H66" s="66">
        <v>0</v>
      </c>
      <c r="I66" s="65">
        <v>0</v>
      </c>
      <c r="J66" s="66">
        <v>0</v>
      </c>
    </row>
    <row r="67" spans="2:10" ht="12.75">
      <c r="B67" s="60" t="s">
        <v>315</v>
      </c>
      <c r="C67" s="67" t="s">
        <v>316</v>
      </c>
      <c r="D67" s="62"/>
      <c r="E67" s="84">
        <f t="shared" si="1"/>
      </c>
      <c r="F67" s="66">
        <v>0</v>
      </c>
      <c r="G67" s="65">
        <v>0</v>
      </c>
      <c r="H67" s="66">
        <v>0</v>
      </c>
      <c r="I67" s="65">
        <v>0</v>
      </c>
      <c r="J67" s="66">
        <v>0</v>
      </c>
    </row>
    <row r="68" spans="2:10" ht="12.75">
      <c r="B68" s="60" t="s">
        <v>351</v>
      </c>
      <c r="C68" s="67" t="s">
        <v>352</v>
      </c>
      <c r="D68" s="62"/>
      <c r="E68" s="84">
        <f t="shared" si="1"/>
      </c>
      <c r="F68" s="66">
        <v>0</v>
      </c>
      <c r="G68" s="65">
        <v>0</v>
      </c>
      <c r="H68" s="66">
        <v>0</v>
      </c>
      <c r="I68" s="65">
        <v>0</v>
      </c>
      <c r="J68" s="66">
        <v>0</v>
      </c>
    </row>
    <row r="69" spans="2:10" ht="12.75">
      <c r="B69" s="60" t="s">
        <v>356</v>
      </c>
      <c r="C69" s="67" t="s">
        <v>357</v>
      </c>
      <c r="D69" s="62"/>
      <c r="E69" s="84">
        <f t="shared" si="1"/>
      </c>
      <c r="F69" s="66">
        <v>0</v>
      </c>
      <c r="G69" s="65">
        <v>0</v>
      </c>
      <c r="H69" s="66">
        <v>0</v>
      </c>
      <c r="I69" s="65">
        <v>0</v>
      </c>
      <c r="J69" s="66">
        <v>0</v>
      </c>
    </row>
    <row r="70" spans="2:10" ht="12.75">
      <c r="B70" s="60" t="s">
        <v>780</v>
      </c>
      <c r="C70" s="61" t="s">
        <v>781</v>
      </c>
      <c r="D70" s="62"/>
      <c r="E70" s="84">
        <f t="shared" si="1"/>
      </c>
      <c r="F70" s="66">
        <v>0</v>
      </c>
      <c r="G70" s="65">
        <v>0</v>
      </c>
      <c r="H70" s="66">
        <v>0</v>
      </c>
      <c r="I70" s="65">
        <v>0</v>
      </c>
      <c r="J70" s="66">
        <v>0</v>
      </c>
    </row>
    <row r="71" spans="2:10" ht="12.75">
      <c r="B71" s="60" t="s">
        <v>805</v>
      </c>
      <c r="C71" s="61" t="s">
        <v>806</v>
      </c>
      <c r="D71" s="62"/>
      <c r="E71" s="84">
        <f t="shared" si="1"/>
      </c>
      <c r="F71" s="66">
        <v>0</v>
      </c>
      <c r="G71" s="65">
        <v>0</v>
      </c>
      <c r="H71" s="66">
        <v>0</v>
      </c>
      <c r="I71" s="65">
        <v>0</v>
      </c>
      <c r="J71" s="66">
        <v>0</v>
      </c>
    </row>
    <row r="72" spans="2:10" ht="12.75">
      <c r="B72" s="60" t="s">
        <v>831</v>
      </c>
      <c r="C72" s="61" t="s">
        <v>832</v>
      </c>
      <c r="D72" s="62"/>
      <c r="E72" s="84">
        <f t="shared" si="1"/>
      </c>
      <c r="F72" s="66">
        <v>0</v>
      </c>
      <c r="G72" s="65">
        <v>0</v>
      </c>
      <c r="H72" s="66">
        <v>0</v>
      </c>
      <c r="I72" s="65">
        <v>0</v>
      </c>
      <c r="J72" s="66">
        <v>0</v>
      </c>
    </row>
    <row r="73" spans="2:10" ht="12.75">
      <c r="B73" s="60" t="s">
        <v>869</v>
      </c>
      <c r="C73" s="61" t="s">
        <v>870</v>
      </c>
      <c r="D73" s="62"/>
      <c r="E73" s="84">
        <f t="shared" si="1"/>
      </c>
      <c r="F73" s="66">
        <v>0</v>
      </c>
      <c r="G73" s="65">
        <v>0</v>
      </c>
      <c r="H73" s="66">
        <v>0</v>
      </c>
      <c r="I73" s="65">
        <v>0</v>
      </c>
      <c r="J73" s="66">
        <v>0</v>
      </c>
    </row>
    <row r="74" spans="2:10" ht="12.75">
      <c r="B74" s="60" t="s">
        <v>982</v>
      </c>
      <c r="C74" s="61" t="s">
        <v>983</v>
      </c>
      <c r="D74" s="62"/>
      <c r="E74" s="84">
        <f t="shared" si="1"/>
      </c>
      <c r="F74" s="66">
        <v>0</v>
      </c>
      <c r="G74" s="65">
        <v>0</v>
      </c>
      <c r="H74" s="66">
        <v>0</v>
      </c>
      <c r="I74" s="65">
        <v>0</v>
      </c>
      <c r="J74" s="66">
        <v>0</v>
      </c>
    </row>
    <row r="75" spans="2:10" ht="12.75">
      <c r="B75" s="60" t="s">
        <v>1003</v>
      </c>
      <c r="C75" s="61" t="s">
        <v>1004</v>
      </c>
      <c r="D75" s="62"/>
      <c r="E75" s="84">
        <f t="shared" si="1"/>
      </c>
      <c r="F75" s="66">
        <v>0</v>
      </c>
      <c r="G75" s="65">
        <v>0</v>
      </c>
      <c r="H75" s="66">
        <v>0</v>
      </c>
      <c r="I75" s="65">
        <v>0</v>
      </c>
      <c r="J75" s="66">
        <v>0</v>
      </c>
    </row>
    <row r="76" spans="2:10" ht="12.75">
      <c r="B76" s="60" t="s">
        <v>1020</v>
      </c>
      <c r="C76" s="61" t="s">
        <v>1021</v>
      </c>
      <c r="D76" s="62"/>
      <c r="E76" s="84">
        <f t="shared" si="1"/>
      </c>
      <c r="F76" s="66">
        <v>0</v>
      </c>
      <c r="G76" s="65">
        <v>0</v>
      </c>
      <c r="H76" s="66">
        <v>0</v>
      </c>
      <c r="I76" s="65">
        <v>0</v>
      </c>
      <c r="J76" s="66">
        <v>0</v>
      </c>
    </row>
    <row r="77" spans="2:10" ht="12.75">
      <c r="B77" s="60" t="s">
        <v>1055</v>
      </c>
      <c r="C77" s="61" t="s">
        <v>1056</v>
      </c>
      <c r="D77" s="62"/>
      <c r="E77" s="84">
        <f t="shared" si="1"/>
      </c>
      <c r="F77" s="66">
        <v>0</v>
      </c>
      <c r="G77" s="65">
        <v>0</v>
      </c>
      <c r="H77" s="66">
        <v>0</v>
      </c>
      <c r="I77" s="65">
        <v>0</v>
      </c>
      <c r="J77" s="66">
        <v>0</v>
      </c>
    </row>
    <row r="78" spans="2:10" ht="12.75">
      <c r="B78" s="60" t="s">
        <v>1076</v>
      </c>
      <c r="C78" s="61" t="s">
        <v>1077</v>
      </c>
      <c r="D78" s="62"/>
      <c r="E78" s="84">
        <f t="shared" si="1"/>
      </c>
      <c r="F78" s="66">
        <v>0</v>
      </c>
      <c r="G78" s="65">
        <v>0</v>
      </c>
      <c r="H78" s="66">
        <v>0</v>
      </c>
      <c r="I78" s="65">
        <v>0</v>
      </c>
      <c r="J78" s="66">
        <v>0</v>
      </c>
    </row>
    <row r="79" spans="2:10" ht="12.75">
      <c r="B79" s="60" t="s">
        <v>1099</v>
      </c>
      <c r="C79" s="61" t="s">
        <v>1100</v>
      </c>
      <c r="D79" s="62"/>
      <c r="E79" s="84">
        <f t="shared" si="1"/>
      </c>
      <c r="F79" s="66">
        <v>0</v>
      </c>
      <c r="G79" s="65">
        <v>0</v>
      </c>
      <c r="H79" s="66">
        <v>0</v>
      </c>
      <c r="I79" s="65">
        <v>0</v>
      </c>
      <c r="J79" s="66">
        <v>0</v>
      </c>
    </row>
    <row r="80" spans="2:10" ht="12.75">
      <c r="B80" s="60" t="s">
        <v>1130</v>
      </c>
      <c r="C80" s="61" t="s">
        <v>1131</v>
      </c>
      <c r="D80" s="62"/>
      <c r="E80" s="84">
        <f t="shared" si="1"/>
      </c>
      <c r="F80" s="66">
        <v>0</v>
      </c>
      <c r="G80" s="65">
        <v>0</v>
      </c>
      <c r="H80" s="66">
        <v>0</v>
      </c>
      <c r="I80" s="65">
        <v>0</v>
      </c>
      <c r="J80" s="66">
        <v>0</v>
      </c>
    </row>
    <row r="81" spans="2:10" ht="12.75">
      <c r="B81" s="60" t="s">
        <v>1184</v>
      </c>
      <c r="C81" s="61" t="s">
        <v>1185</v>
      </c>
      <c r="D81" s="62"/>
      <c r="E81" s="84">
        <f t="shared" si="1"/>
      </c>
      <c r="F81" s="66">
        <v>0</v>
      </c>
      <c r="G81" s="65">
        <v>0</v>
      </c>
      <c r="H81" s="66">
        <v>0</v>
      </c>
      <c r="I81" s="65">
        <v>0</v>
      </c>
      <c r="J81" s="66">
        <v>0</v>
      </c>
    </row>
    <row r="82" spans="2:10" ht="12.75">
      <c r="B82" s="60" t="s">
        <v>1199</v>
      </c>
      <c r="C82" s="61" t="s">
        <v>1200</v>
      </c>
      <c r="D82" s="62"/>
      <c r="E82" s="84">
        <f t="shared" si="1"/>
      </c>
      <c r="F82" s="66">
        <v>0</v>
      </c>
      <c r="G82" s="65">
        <v>0</v>
      </c>
      <c r="H82" s="66">
        <v>0</v>
      </c>
      <c r="I82" s="65">
        <v>0</v>
      </c>
      <c r="J82" s="66">
        <v>0</v>
      </c>
    </row>
    <row r="83" spans="2:10" ht="12.75">
      <c r="B83" s="60" t="s">
        <v>20</v>
      </c>
      <c r="C83" s="61" t="s">
        <v>21</v>
      </c>
      <c r="D83" s="62"/>
      <c r="E83" s="84">
        <f t="shared" si="1"/>
      </c>
      <c r="F83" s="66">
        <v>0</v>
      </c>
      <c r="G83" s="65">
        <v>0</v>
      </c>
      <c r="H83" s="66">
        <v>0</v>
      </c>
      <c r="I83" s="65">
        <v>0</v>
      </c>
      <c r="J83" s="66">
        <v>0</v>
      </c>
    </row>
    <row r="84" spans="2:10" ht="12.75">
      <c r="B84" s="60" t="s">
        <v>43</v>
      </c>
      <c r="C84" s="61" t="s">
        <v>44</v>
      </c>
      <c r="D84" s="62"/>
      <c r="E84" s="84">
        <f t="shared" si="1"/>
      </c>
      <c r="F84" s="66">
        <v>0</v>
      </c>
      <c r="G84" s="65">
        <v>0</v>
      </c>
      <c r="H84" s="66">
        <v>0</v>
      </c>
      <c r="I84" s="65">
        <v>0</v>
      </c>
      <c r="J84" s="66">
        <v>0</v>
      </c>
    </row>
    <row r="85" spans="2:10" ht="12.75">
      <c r="B85" s="60" t="s">
        <v>66</v>
      </c>
      <c r="C85" s="67" t="s">
        <v>67</v>
      </c>
      <c r="D85" s="62"/>
      <c r="E85" s="84">
        <f t="shared" si="1"/>
      </c>
      <c r="F85" s="66">
        <v>0</v>
      </c>
      <c r="G85" s="65">
        <v>0</v>
      </c>
      <c r="H85" s="66">
        <v>0</v>
      </c>
      <c r="I85" s="65">
        <v>0</v>
      </c>
      <c r="J85" s="66">
        <v>0</v>
      </c>
    </row>
    <row r="86" spans="2:10" ht="12.75">
      <c r="B86" s="60" t="s">
        <v>113</v>
      </c>
      <c r="C86" s="67" t="s">
        <v>114</v>
      </c>
      <c r="D86" s="62"/>
      <c r="E86" s="84">
        <f t="shared" si="1"/>
      </c>
      <c r="F86" s="66">
        <v>0</v>
      </c>
      <c r="G86" s="65">
        <v>0</v>
      </c>
      <c r="H86" s="66">
        <v>0</v>
      </c>
      <c r="I86" s="65">
        <v>0</v>
      </c>
      <c r="J86" s="66">
        <v>0</v>
      </c>
    </row>
    <row r="87" spans="2:10" ht="12.75">
      <c r="B87" s="60" t="s">
        <v>162</v>
      </c>
      <c r="C87" s="67" t="s">
        <v>163</v>
      </c>
      <c r="D87" s="62"/>
      <c r="E87" s="84">
        <f t="shared" si="1"/>
      </c>
      <c r="F87" s="66">
        <v>0</v>
      </c>
      <c r="G87" s="65">
        <v>0</v>
      </c>
      <c r="H87" s="66">
        <v>0</v>
      </c>
      <c r="I87" s="65">
        <v>0</v>
      </c>
      <c r="J87" s="66">
        <v>0</v>
      </c>
    </row>
    <row r="88" spans="2:10" ht="12.75">
      <c r="B88" s="60" t="s">
        <v>187</v>
      </c>
      <c r="C88" s="67" t="s">
        <v>188</v>
      </c>
      <c r="D88" s="62"/>
      <c r="E88" s="84">
        <f t="shared" si="1"/>
      </c>
      <c r="F88" s="66">
        <v>0</v>
      </c>
      <c r="G88" s="65">
        <v>0</v>
      </c>
      <c r="H88" s="66">
        <v>0</v>
      </c>
      <c r="I88" s="65">
        <v>0</v>
      </c>
      <c r="J88" s="66">
        <v>0</v>
      </c>
    </row>
    <row r="89" spans="2:10" ht="12.75">
      <c r="B89" s="60" t="s">
        <v>215</v>
      </c>
      <c r="C89" s="67" t="s">
        <v>216</v>
      </c>
      <c r="D89" s="62"/>
      <c r="E89" s="84">
        <f t="shared" si="1"/>
      </c>
      <c r="F89" s="66">
        <v>0</v>
      </c>
      <c r="G89" s="65">
        <v>0</v>
      </c>
      <c r="H89" s="66">
        <v>0</v>
      </c>
      <c r="I89" s="65">
        <v>0</v>
      </c>
      <c r="J89" s="66">
        <v>0</v>
      </c>
    </row>
    <row r="90" spans="2:10" ht="12.75">
      <c r="B90" s="60" t="s">
        <v>261</v>
      </c>
      <c r="C90" s="67" t="s">
        <v>262</v>
      </c>
      <c r="D90" s="62"/>
      <c r="E90" s="84">
        <f t="shared" si="1"/>
      </c>
      <c r="F90" s="66">
        <v>0</v>
      </c>
      <c r="G90" s="65">
        <v>0</v>
      </c>
      <c r="H90" s="66">
        <v>0</v>
      </c>
      <c r="I90" s="65">
        <v>0</v>
      </c>
      <c r="J90" s="66">
        <v>0</v>
      </c>
    </row>
    <row r="91" spans="2:10" ht="12.75">
      <c r="B91" s="60" t="s">
        <v>877</v>
      </c>
      <c r="C91" s="61" t="s">
        <v>878</v>
      </c>
      <c r="D91" s="62"/>
      <c r="E91" s="84">
        <f t="shared" si="1"/>
      </c>
      <c r="F91" s="66">
        <v>0</v>
      </c>
      <c r="G91" s="65">
        <v>0</v>
      </c>
      <c r="H91" s="66">
        <v>0</v>
      </c>
      <c r="I91" s="65">
        <v>0</v>
      </c>
      <c r="J91" s="66">
        <v>0</v>
      </c>
    </row>
    <row r="92" spans="2:10" ht="12.75">
      <c r="B92" s="60" t="s">
        <v>895</v>
      </c>
      <c r="C92" s="61" t="s">
        <v>896</v>
      </c>
      <c r="D92" s="62"/>
      <c r="E92" s="84">
        <f t="shared" si="1"/>
      </c>
      <c r="F92" s="66">
        <v>0</v>
      </c>
      <c r="G92" s="65">
        <v>0</v>
      </c>
      <c r="H92" s="66">
        <v>0</v>
      </c>
      <c r="I92" s="65">
        <v>0</v>
      </c>
      <c r="J92" s="66">
        <v>0</v>
      </c>
    </row>
    <row r="93" spans="2:10" ht="12.75">
      <c r="B93" s="60" t="s">
        <v>917</v>
      </c>
      <c r="C93" s="61" t="s">
        <v>918</v>
      </c>
      <c r="D93" s="62"/>
      <c r="E93" s="84">
        <f t="shared" si="1"/>
      </c>
      <c r="F93" s="66">
        <v>0</v>
      </c>
      <c r="G93" s="65">
        <v>0</v>
      </c>
      <c r="H93" s="66">
        <v>0</v>
      </c>
      <c r="I93" s="65">
        <v>0</v>
      </c>
      <c r="J93" s="66">
        <v>0</v>
      </c>
    </row>
    <row r="94" spans="2:10" ht="12.75">
      <c r="B94" s="60" t="s">
        <v>977</v>
      </c>
      <c r="C94" s="61" t="s">
        <v>978</v>
      </c>
      <c r="D94" s="62"/>
      <c r="E94" s="84">
        <f t="shared" si="1"/>
      </c>
      <c r="F94" s="66">
        <v>0</v>
      </c>
      <c r="G94" s="65">
        <v>0</v>
      </c>
      <c r="H94" s="66">
        <v>0</v>
      </c>
      <c r="I94" s="65">
        <v>0</v>
      </c>
      <c r="J94" s="66">
        <v>0</v>
      </c>
    </row>
    <row r="95" spans="2:10" ht="12.75">
      <c r="B95" s="60" t="s">
        <v>272</v>
      </c>
      <c r="C95" s="67" t="s">
        <v>273</v>
      </c>
      <c r="D95" s="62"/>
      <c r="E95" s="84">
        <f t="shared" si="1"/>
      </c>
      <c r="F95" s="66">
        <v>0</v>
      </c>
      <c r="G95" s="65">
        <v>0</v>
      </c>
      <c r="H95" s="66">
        <v>0</v>
      </c>
      <c r="I95" s="65">
        <v>0</v>
      </c>
      <c r="J95" s="66">
        <v>0</v>
      </c>
    </row>
    <row r="96" spans="2:10" ht="12.75">
      <c r="B96" s="60" t="s">
        <v>224</v>
      </c>
      <c r="C96" s="67" t="s">
        <v>225</v>
      </c>
      <c r="D96" s="62"/>
      <c r="E96" s="84">
        <f t="shared" si="1"/>
      </c>
      <c r="F96" s="66">
        <v>0</v>
      </c>
      <c r="G96" s="65">
        <v>0</v>
      </c>
      <c r="H96" s="66">
        <v>0</v>
      </c>
      <c r="I96" s="65">
        <v>0</v>
      </c>
      <c r="J96" s="66">
        <v>0</v>
      </c>
    </row>
    <row r="97" spans="2:10" ht="12.75">
      <c r="B97" s="68" t="s">
        <v>388</v>
      </c>
      <c r="C97" s="69"/>
      <c r="D97" s="70"/>
      <c r="E97" s="85">
        <f t="shared" si="1"/>
      </c>
      <c r="F97" s="72">
        <f>SUM(F51:F96)</f>
        <v>0</v>
      </c>
      <c r="G97" s="81">
        <f>SUM(G51:G96)</f>
        <v>0</v>
      </c>
      <c r="H97" s="72">
        <f>SUM(H51:H96)</f>
        <v>0</v>
      </c>
      <c r="I97" s="81">
        <f>SUM(I51:I96)</f>
        <v>0</v>
      </c>
      <c r="J97" s="72">
        <f>SUM(J51:J96)</f>
        <v>0</v>
      </c>
    </row>
    <row r="99" ht="2.25" customHeight="1"/>
    <row r="100" ht="1.5" customHeight="1"/>
    <row r="101" ht="0.75" customHeight="1"/>
    <row r="102" ht="0.75" customHeight="1"/>
    <row r="103" ht="0.75" customHeight="1"/>
    <row r="104" spans="2:10" ht="18">
      <c r="B104" s="13" t="s">
        <v>399</v>
      </c>
      <c r="C104" s="45"/>
      <c r="D104" s="45"/>
      <c r="E104" s="45"/>
      <c r="F104" s="45"/>
      <c r="G104" s="45"/>
      <c r="H104" s="45"/>
      <c r="I104" s="45"/>
      <c r="J104" s="45"/>
    </row>
    <row r="106" spans="2:10" ht="12.75">
      <c r="B106" s="47" t="s">
        <v>400</v>
      </c>
      <c r="C106" s="48"/>
      <c r="D106" s="48"/>
      <c r="E106" s="86"/>
      <c r="F106" s="87"/>
      <c r="G106" s="51"/>
      <c r="H106" s="50" t="s">
        <v>386</v>
      </c>
      <c r="I106" s="1"/>
      <c r="J106" s="1"/>
    </row>
    <row r="107" spans="2:10" ht="12.75">
      <c r="B107" s="52" t="s">
        <v>232</v>
      </c>
      <c r="C107" s="53"/>
      <c r="D107" s="54"/>
      <c r="E107" s="88"/>
      <c r="F107" s="89"/>
      <c r="G107" s="57"/>
      <c r="H107" s="58">
        <v>0</v>
      </c>
      <c r="I107" s="1"/>
      <c r="J107" s="1"/>
    </row>
    <row r="108" spans="2:10" ht="12.75">
      <c r="B108" s="60" t="s">
        <v>233</v>
      </c>
      <c r="C108" s="61"/>
      <c r="D108" s="62"/>
      <c r="E108" s="90"/>
      <c r="F108" s="91"/>
      <c r="G108" s="65"/>
      <c r="H108" s="66">
        <v>0</v>
      </c>
      <c r="I108" s="1"/>
      <c r="J108" s="1"/>
    </row>
    <row r="109" spans="2:10" ht="12.75">
      <c r="B109" s="68" t="s">
        <v>388</v>
      </c>
      <c r="C109" s="69"/>
      <c r="D109" s="70"/>
      <c r="E109" s="92"/>
      <c r="F109" s="93"/>
      <c r="G109" s="81"/>
      <c r="H109" s="72">
        <f>SUM(H107:H108)</f>
        <v>0</v>
      </c>
      <c r="I109" s="1"/>
      <c r="J109" s="1"/>
    </row>
    <row r="110" spans="9:10" ht="12.75">
      <c r="I110" s="1"/>
      <c r="J110" s="1"/>
    </row>
  </sheetData>
  <sheetProtection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1:CB134"/>
  <sheetViews>
    <sheetView showGridLines="0" showZeros="0" zoomScaleSheetLayoutView="100" workbookViewId="0" topLeftCell="A13">
      <selection activeCell="F53" sqref="F53"/>
    </sheetView>
  </sheetViews>
  <sheetFormatPr defaultColWidth="9.00390625" defaultRowHeight="12.75"/>
  <cols>
    <col min="1" max="1" width="4.375" style="233" customWidth="1"/>
    <col min="2" max="2" width="11.625" style="233" customWidth="1"/>
    <col min="3" max="3" width="40.375" style="233" customWidth="1"/>
    <col min="4" max="4" width="5.625" style="233" customWidth="1"/>
    <col min="5" max="5" width="8.625" style="243" customWidth="1"/>
    <col min="6" max="6" width="9.875" style="233" customWidth="1"/>
    <col min="7" max="7" width="13.875" style="233" customWidth="1"/>
    <col min="8" max="8" width="11.75390625" style="233" hidden="1" customWidth="1"/>
    <col min="9" max="9" width="11.625" style="233" hidden="1" customWidth="1"/>
    <col min="10" max="10" width="11.00390625" style="233" hidden="1" customWidth="1"/>
    <col min="11" max="11" width="10.375" style="233" hidden="1" customWidth="1"/>
    <col min="12" max="12" width="75.375" style="233" customWidth="1"/>
    <col min="13" max="13" width="45.25390625" style="233" customWidth="1"/>
    <col min="14" max="16384" width="9.125" style="233" customWidth="1"/>
  </cols>
  <sheetData>
    <row r="1" spans="1:7" ht="15.75">
      <c r="A1" s="338" t="s">
        <v>470</v>
      </c>
      <c r="B1" s="338"/>
      <c r="C1" s="338"/>
      <c r="D1" s="338"/>
      <c r="E1" s="338"/>
      <c r="F1" s="338"/>
      <c r="G1" s="338"/>
    </row>
    <row r="2" spans="2:7" ht="14.25" customHeight="1" thickBot="1">
      <c r="B2" s="234"/>
      <c r="C2" s="235"/>
      <c r="D2" s="235"/>
      <c r="E2" s="236"/>
      <c r="F2" s="235"/>
      <c r="G2" s="235"/>
    </row>
    <row r="3" spans="1:7" ht="13.5" thickTop="1">
      <c r="A3" s="329" t="s">
        <v>371</v>
      </c>
      <c r="B3" s="330"/>
      <c r="C3" s="187" t="s">
        <v>473</v>
      </c>
      <c r="D3" s="237"/>
      <c r="E3" s="238" t="s">
        <v>454</v>
      </c>
      <c r="F3" s="239" t="str">
        <f>'02.1 02.1.3 Rek'!H1</f>
        <v>02.1.3</v>
      </c>
      <c r="G3" s="240"/>
    </row>
    <row r="4" spans="1:7" ht="13.5" thickBot="1">
      <c r="A4" s="339" t="s">
        <v>445</v>
      </c>
      <c r="B4" s="332"/>
      <c r="C4" s="193" t="s">
        <v>476</v>
      </c>
      <c r="D4" s="241"/>
      <c r="E4" s="340" t="str">
        <f>'02.1 02.1.3 Rek'!G2</f>
        <v>Výustní objekt z čerpací stanice</v>
      </c>
      <c r="F4" s="341"/>
      <c r="G4" s="342"/>
    </row>
    <row r="5" spans="1:7" ht="13.5" thickTop="1">
      <c r="A5" s="242"/>
      <c r="G5" s="244"/>
    </row>
    <row r="6" spans="1:11" ht="27" customHeight="1">
      <c r="A6" s="245" t="s">
        <v>455</v>
      </c>
      <c r="B6" s="246" t="s">
        <v>456</v>
      </c>
      <c r="C6" s="246" t="s">
        <v>457</v>
      </c>
      <c r="D6" s="246" t="s">
        <v>458</v>
      </c>
      <c r="E6" s="247" t="s">
        <v>459</v>
      </c>
      <c r="F6" s="246" t="s">
        <v>460</v>
      </c>
      <c r="G6" s="248" t="s">
        <v>461</v>
      </c>
      <c r="H6" s="249" t="s">
        <v>462</v>
      </c>
      <c r="I6" s="249" t="s">
        <v>463</v>
      </c>
      <c r="J6" s="249" t="s">
        <v>464</v>
      </c>
      <c r="K6" s="249" t="s">
        <v>465</v>
      </c>
    </row>
    <row r="7" spans="1:15" ht="12.75">
      <c r="A7" s="250" t="s">
        <v>466</v>
      </c>
      <c r="B7" s="251" t="s">
        <v>490</v>
      </c>
      <c r="C7" s="252" t="s">
        <v>491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 ht="12.75">
      <c r="A8" s="261">
        <v>1</v>
      </c>
      <c r="B8" s="262" t="s">
        <v>284</v>
      </c>
      <c r="C8" s="263" t="s">
        <v>285</v>
      </c>
      <c r="D8" s="264" t="s">
        <v>495</v>
      </c>
      <c r="E8" s="265">
        <v>7.56</v>
      </c>
      <c r="F8" s="265">
        <v>0</v>
      </c>
      <c r="G8" s="266">
        <f>E8*F8</f>
        <v>0</v>
      </c>
      <c r="H8" s="267">
        <v>0</v>
      </c>
      <c r="I8" s="268">
        <f>E8*H8</f>
        <v>0</v>
      </c>
      <c r="J8" s="267">
        <v>0</v>
      </c>
      <c r="K8" s="268">
        <f>E8*J8</f>
        <v>0</v>
      </c>
      <c r="O8" s="260">
        <v>2</v>
      </c>
      <c r="AA8" s="233">
        <v>1</v>
      </c>
      <c r="AB8" s="233">
        <v>1</v>
      </c>
      <c r="AC8" s="233">
        <v>1</v>
      </c>
      <c r="AZ8" s="233">
        <v>1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</v>
      </c>
      <c r="CB8" s="260">
        <v>1</v>
      </c>
    </row>
    <row r="9" spans="1:15" ht="12.75">
      <c r="A9" s="269"/>
      <c r="B9" s="272"/>
      <c r="C9" s="336" t="s">
        <v>286</v>
      </c>
      <c r="D9" s="337"/>
      <c r="E9" s="273">
        <v>7.56</v>
      </c>
      <c r="F9" s="274"/>
      <c r="G9" s="275"/>
      <c r="H9" s="276"/>
      <c r="I9" s="270"/>
      <c r="J9" s="277"/>
      <c r="K9" s="270"/>
      <c r="M9" s="271" t="s">
        <v>286</v>
      </c>
      <c r="O9" s="260"/>
    </row>
    <row r="10" spans="1:80" ht="12.75">
      <c r="A10" s="261">
        <v>2</v>
      </c>
      <c r="B10" s="262" t="s">
        <v>287</v>
      </c>
      <c r="C10" s="263" t="s">
        <v>288</v>
      </c>
      <c r="D10" s="264" t="s">
        <v>495</v>
      </c>
      <c r="E10" s="265">
        <v>7.56</v>
      </c>
      <c r="F10" s="265">
        <v>0</v>
      </c>
      <c r="G10" s="266">
        <f>E10*F10</f>
        <v>0</v>
      </c>
      <c r="H10" s="267">
        <v>0</v>
      </c>
      <c r="I10" s="268">
        <f>E10*H10</f>
        <v>0</v>
      </c>
      <c r="J10" s="267">
        <v>0</v>
      </c>
      <c r="K10" s="268">
        <f>E10*J10</f>
        <v>0</v>
      </c>
      <c r="O10" s="260">
        <v>2</v>
      </c>
      <c r="AA10" s="233">
        <v>1</v>
      </c>
      <c r="AB10" s="233">
        <v>1</v>
      </c>
      <c r="AC10" s="233">
        <v>1</v>
      </c>
      <c r="AZ10" s="233">
        <v>1</v>
      </c>
      <c r="BA10" s="233">
        <f>IF(AZ10=1,G10,0)</f>
        <v>0</v>
      </c>
      <c r="BB10" s="233">
        <f>IF(AZ10=2,G10,0)</f>
        <v>0</v>
      </c>
      <c r="BC10" s="233">
        <f>IF(AZ10=3,G10,0)</f>
        <v>0</v>
      </c>
      <c r="BD10" s="233">
        <f>IF(AZ10=4,G10,0)</f>
        <v>0</v>
      </c>
      <c r="BE10" s="233">
        <f>IF(AZ10=5,G10,0)</f>
        <v>0</v>
      </c>
      <c r="CA10" s="260">
        <v>1</v>
      </c>
      <c r="CB10" s="260">
        <v>1</v>
      </c>
    </row>
    <row r="11" spans="1:15" ht="12.75">
      <c r="A11" s="269"/>
      <c r="B11" s="272"/>
      <c r="C11" s="336" t="s">
        <v>286</v>
      </c>
      <c r="D11" s="337"/>
      <c r="E11" s="273">
        <v>7.56</v>
      </c>
      <c r="F11" s="274"/>
      <c r="G11" s="275"/>
      <c r="H11" s="276"/>
      <c r="I11" s="270"/>
      <c r="J11" s="277"/>
      <c r="K11" s="270"/>
      <c r="M11" s="271" t="s">
        <v>286</v>
      </c>
      <c r="O11" s="260"/>
    </row>
    <row r="12" spans="1:57" ht="12.75">
      <c r="A12" s="278"/>
      <c r="B12" s="279" t="s">
        <v>468</v>
      </c>
      <c r="C12" s="280" t="s">
        <v>492</v>
      </c>
      <c r="D12" s="281"/>
      <c r="E12" s="282"/>
      <c r="F12" s="283"/>
      <c r="G12" s="284">
        <f>SUM(G7:G11)</f>
        <v>0</v>
      </c>
      <c r="H12" s="285"/>
      <c r="I12" s="286">
        <f>SUM(I7:I11)</f>
        <v>0</v>
      </c>
      <c r="J12" s="285"/>
      <c r="K12" s="286">
        <f>SUM(K7:K11)</f>
        <v>0</v>
      </c>
      <c r="O12" s="260">
        <v>4</v>
      </c>
      <c r="BA12" s="287">
        <f>SUM(BA7:BA11)</f>
        <v>0</v>
      </c>
      <c r="BB12" s="287">
        <f>SUM(BB7:BB11)</f>
        <v>0</v>
      </c>
      <c r="BC12" s="287">
        <f>SUM(BC7:BC11)</f>
        <v>0</v>
      </c>
      <c r="BD12" s="287">
        <f>SUM(BD7:BD11)</f>
        <v>0</v>
      </c>
      <c r="BE12" s="287">
        <f>SUM(BE7:BE11)</f>
        <v>0</v>
      </c>
    </row>
    <row r="13" spans="1:15" ht="12.75">
      <c r="A13" s="250" t="s">
        <v>466</v>
      </c>
      <c r="B13" s="251" t="s">
        <v>524</v>
      </c>
      <c r="C13" s="252" t="s">
        <v>525</v>
      </c>
      <c r="D13" s="253"/>
      <c r="E13" s="254"/>
      <c r="F13" s="254"/>
      <c r="G13" s="255"/>
      <c r="H13" s="256"/>
      <c r="I13" s="257"/>
      <c r="J13" s="258"/>
      <c r="K13" s="259"/>
      <c r="O13" s="260">
        <v>1</v>
      </c>
    </row>
    <row r="14" spans="1:80" ht="12.75">
      <c r="A14" s="261">
        <v>3</v>
      </c>
      <c r="B14" s="262" t="s">
        <v>535</v>
      </c>
      <c r="C14" s="263" t="s">
        <v>536</v>
      </c>
      <c r="D14" s="264" t="s">
        <v>495</v>
      </c>
      <c r="E14" s="265">
        <v>7.56</v>
      </c>
      <c r="F14" s="265">
        <v>0</v>
      </c>
      <c r="G14" s="266">
        <f>E14*F14</f>
        <v>0</v>
      </c>
      <c r="H14" s="267">
        <v>0</v>
      </c>
      <c r="I14" s="268">
        <f>E14*H14</f>
        <v>0</v>
      </c>
      <c r="J14" s="267">
        <v>0</v>
      </c>
      <c r="K14" s="268">
        <f>E14*J14</f>
        <v>0</v>
      </c>
      <c r="O14" s="260">
        <v>2</v>
      </c>
      <c r="AA14" s="233">
        <v>1</v>
      </c>
      <c r="AB14" s="233">
        <v>1</v>
      </c>
      <c r="AC14" s="233">
        <v>1</v>
      </c>
      <c r="AZ14" s="233">
        <v>1</v>
      </c>
      <c r="BA14" s="233">
        <f>IF(AZ14=1,G14,0)</f>
        <v>0</v>
      </c>
      <c r="BB14" s="233">
        <f>IF(AZ14=2,G14,0)</f>
        <v>0</v>
      </c>
      <c r="BC14" s="233">
        <f>IF(AZ14=3,G14,0)</f>
        <v>0</v>
      </c>
      <c r="BD14" s="233">
        <f>IF(AZ14=4,G14,0)</f>
        <v>0</v>
      </c>
      <c r="BE14" s="233">
        <f>IF(AZ14=5,G14,0)</f>
        <v>0</v>
      </c>
      <c r="CA14" s="260">
        <v>1</v>
      </c>
      <c r="CB14" s="260">
        <v>1</v>
      </c>
    </row>
    <row r="15" spans="1:15" ht="12.75">
      <c r="A15" s="269"/>
      <c r="B15" s="272"/>
      <c r="C15" s="336" t="s">
        <v>286</v>
      </c>
      <c r="D15" s="337"/>
      <c r="E15" s="273">
        <v>7.56</v>
      </c>
      <c r="F15" s="274"/>
      <c r="G15" s="275"/>
      <c r="H15" s="276"/>
      <c r="I15" s="270"/>
      <c r="J15" s="277"/>
      <c r="K15" s="270"/>
      <c r="M15" s="271" t="s">
        <v>286</v>
      </c>
      <c r="O15" s="260"/>
    </row>
    <row r="16" spans="1:80" ht="12.75">
      <c r="A16" s="261">
        <v>4</v>
      </c>
      <c r="B16" s="262" t="s">
        <v>541</v>
      </c>
      <c r="C16" s="263" t="s">
        <v>542</v>
      </c>
      <c r="D16" s="264" t="s">
        <v>495</v>
      </c>
      <c r="E16" s="265">
        <v>37.8</v>
      </c>
      <c r="F16" s="265">
        <v>0</v>
      </c>
      <c r="G16" s="266">
        <f>E16*F16</f>
        <v>0</v>
      </c>
      <c r="H16" s="267">
        <v>0</v>
      </c>
      <c r="I16" s="268">
        <f>E16*H16</f>
        <v>0</v>
      </c>
      <c r="J16" s="267">
        <v>0</v>
      </c>
      <c r="K16" s="268">
        <f>E16*J16</f>
        <v>0</v>
      </c>
      <c r="O16" s="260">
        <v>2</v>
      </c>
      <c r="AA16" s="233">
        <v>1</v>
      </c>
      <c r="AB16" s="233">
        <v>1</v>
      </c>
      <c r="AC16" s="233">
        <v>1</v>
      </c>
      <c r="AZ16" s="233">
        <v>1</v>
      </c>
      <c r="BA16" s="233">
        <f>IF(AZ16=1,G16,0)</f>
        <v>0</v>
      </c>
      <c r="BB16" s="233">
        <f>IF(AZ16=2,G16,0)</f>
        <v>0</v>
      </c>
      <c r="BC16" s="233">
        <f>IF(AZ16=3,G16,0)</f>
        <v>0</v>
      </c>
      <c r="BD16" s="233">
        <f>IF(AZ16=4,G16,0)</f>
        <v>0</v>
      </c>
      <c r="BE16" s="233">
        <f>IF(AZ16=5,G16,0)</f>
        <v>0</v>
      </c>
      <c r="CA16" s="260">
        <v>1</v>
      </c>
      <c r="CB16" s="260">
        <v>1</v>
      </c>
    </row>
    <row r="17" spans="1:15" ht="12.75">
      <c r="A17" s="269"/>
      <c r="B17" s="272"/>
      <c r="C17" s="336" t="s">
        <v>289</v>
      </c>
      <c r="D17" s="337"/>
      <c r="E17" s="273">
        <v>37.8</v>
      </c>
      <c r="F17" s="274"/>
      <c r="G17" s="275"/>
      <c r="H17" s="276"/>
      <c r="I17" s="270"/>
      <c r="J17" s="277"/>
      <c r="K17" s="270"/>
      <c r="M17" s="271" t="s">
        <v>289</v>
      </c>
      <c r="O17" s="260"/>
    </row>
    <row r="18" spans="1:80" ht="12.75">
      <c r="A18" s="261">
        <v>5</v>
      </c>
      <c r="B18" s="262" t="s">
        <v>549</v>
      </c>
      <c r="C18" s="263" t="s">
        <v>550</v>
      </c>
      <c r="D18" s="264" t="s">
        <v>495</v>
      </c>
      <c r="E18" s="265">
        <v>7.56</v>
      </c>
      <c r="F18" s="265">
        <v>0</v>
      </c>
      <c r="G18" s="266">
        <f>E18*F18</f>
        <v>0</v>
      </c>
      <c r="H18" s="267">
        <v>0</v>
      </c>
      <c r="I18" s="268">
        <f>E18*H18</f>
        <v>0</v>
      </c>
      <c r="J18" s="267">
        <v>0</v>
      </c>
      <c r="K18" s="268">
        <f>E18*J18</f>
        <v>0</v>
      </c>
      <c r="O18" s="260">
        <v>2</v>
      </c>
      <c r="AA18" s="233">
        <v>1</v>
      </c>
      <c r="AB18" s="233">
        <v>1</v>
      </c>
      <c r="AC18" s="233">
        <v>1</v>
      </c>
      <c r="AZ18" s="233">
        <v>1</v>
      </c>
      <c r="BA18" s="233">
        <f>IF(AZ18=1,G18,0)</f>
        <v>0</v>
      </c>
      <c r="BB18" s="233">
        <f>IF(AZ18=2,G18,0)</f>
        <v>0</v>
      </c>
      <c r="BC18" s="233">
        <f>IF(AZ18=3,G18,0)</f>
        <v>0</v>
      </c>
      <c r="BD18" s="233">
        <f>IF(AZ18=4,G18,0)</f>
        <v>0</v>
      </c>
      <c r="BE18" s="233">
        <f>IF(AZ18=5,G18,0)</f>
        <v>0</v>
      </c>
      <c r="CA18" s="260">
        <v>1</v>
      </c>
      <c r="CB18" s="260">
        <v>1</v>
      </c>
    </row>
    <row r="19" spans="1:15" ht="12.75">
      <c r="A19" s="269"/>
      <c r="B19" s="272"/>
      <c r="C19" s="336" t="s">
        <v>286</v>
      </c>
      <c r="D19" s="337"/>
      <c r="E19" s="273">
        <v>7.56</v>
      </c>
      <c r="F19" s="274"/>
      <c r="G19" s="275"/>
      <c r="H19" s="276"/>
      <c r="I19" s="270"/>
      <c r="J19" s="277"/>
      <c r="K19" s="270"/>
      <c r="M19" s="271" t="s">
        <v>286</v>
      </c>
      <c r="O19" s="260"/>
    </row>
    <row r="20" spans="1:57" ht="12.75">
      <c r="A20" s="278"/>
      <c r="B20" s="279" t="s">
        <v>468</v>
      </c>
      <c r="C20" s="280" t="s">
        <v>526</v>
      </c>
      <c r="D20" s="281"/>
      <c r="E20" s="282"/>
      <c r="F20" s="283"/>
      <c r="G20" s="284">
        <f>SUM(G13:G19)</f>
        <v>0</v>
      </c>
      <c r="H20" s="285"/>
      <c r="I20" s="286">
        <f>SUM(I13:I19)</f>
        <v>0</v>
      </c>
      <c r="J20" s="285"/>
      <c r="K20" s="286">
        <f>SUM(K13:K19)</f>
        <v>0</v>
      </c>
      <c r="O20" s="260">
        <v>4</v>
      </c>
      <c r="BA20" s="287">
        <f>SUM(BA13:BA19)</f>
        <v>0</v>
      </c>
      <c r="BB20" s="287">
        <f>SUM(BB13:BB19)</f>
        <v>0</v>
      </c>
      <c r="BC20" s="287">
        <f>SUM(BC13:BC19)</f>
        <v>0</v>
      </c>
      <c r="BD20" s="287">
        <f>SUM(BD13:BD19)</f>
        <v>0</v>
      </c>
      <c r="BE20" s="287">
        <f>SUM(BE13:BE19)</f>
        <v>0</v>
      </c>
    </row>
    <row r="21" spans="1:15" ht="12.75">
      <c r="A21" s="250" t="s">
        <v>466</v>
      </c>
      <c r="B21" s="251" t="s">
        <v>566</v>
      </c>
      <c r="C21" s="252" t="s">
        <v>567</v>
      </c>
      <c r="D21" s="253"/>
      <c r="E21" s="254"/>
      <c r="F21" s="254"/>
      <c r="G21" s="255"/>
      <c r="H21" s="256"/>
      <c r="I21" s="257"/>
      <c r="J21" s="258"/>
      <c r="K21" s="259"/>
      <c r="O21" s="260">
        <v>1</v>
      </c>
    </row>
    <row r="22" spans="1:80" ht="12.75">
      <c r="A22" s="261">
        <v>6</v>
      </c>
      <c r="B22" s="262" t="s">
        <v>569</v>
      </c>
      <c r="C22" s="263" t="s">
        <v>570</v>
      </c>
      <c r="D22" s="264" t="s">
        <v>571</v>
      </c>
      <c r="E22" s="265">
        <v>22.68</v>
      </c>
      <c r="F22" s="265">
        <v>0</v>
      </c>
      <c r="G22" s="266">
        <f>E22*F22</f>
        <v>0</v>
      </c>
      <c r="H22" s="267">
        <v>0</v>
      </c>
      <c r="I22" s="268">
        <f>E22*H22</f>
        <v>0</v>
      </c>
      <c r="J22" s="267">
        <v>0</v>
      </c>
      <c r="K22" s="268">
        <f>E22*J22</f>
        <v>0</v>
      </c>
      <c r="O22" s="260">
        <v>2</v>
      </c>
      <c r="AA22" s="233">
        <v>1</v>
      </c>
      <c r="AB22" s="233">
        <v>1</v>
      </c>
      <c r="AC22" s="233">
        <v>1</v>
      </c>
      <c r="AZ22" s="233">
        <v>1</v>
      </c>
      <c r="BA22" s="233">
        <f>IF(AZ22=1,G22,0)</f>
        <v>0</v>
      </c>
      <c r="BB22" s="233">
        <f>IF(AZ22=2,G22,0)</f>
        <v>0</v>
      </c>
      <c r="BC22" s="233">
        <f>IF(AZ22=3,G22,0)</f>
        <v>0</v>
      </c>
      <c r="BD22" s="233">
        <f>IF(AZ22=4,G22,0)</f>
        <v>0</v>
      </c>
      <c r="BE22" s="233">
        <f>IF(AZ22=5,G22,0)</f>
        <v>0</v>
      </c>
      <c r="CA22" s="260">
        <v>1</v>
      </c>
      <c r="CB22" s="260">
        <v>1</v>
      </c>
    </row>
    <row r="23" spans="1:15" ht="12.75">
      <c r="A23" s="269"/>
      <c r="B23" s="272"/>
      <c r="C23" s="336" t="s">
        <v>290</v>
      </c>
      <c r="D23" s="337"/>
      <c r="E23" s="273">
        <v>22.68</v>
      </c>
      <c r="F23" s="274"/>
      <c r="G23" s="275"/>
      <c r="H23" s="276"/>
      <c r="I23" s="270"/>
      <c r="J23" s="277"/>
      <c r="K23" s="270"/>
      <c r="M23" s="271" t="s">
        <v>290</v>
      </c>
      <c r="O23" s="260"/>
    </row>
    <row r="24" spans="1:80" ht="12.75">
      <c r="A24" s="261">
        <v>7</v>
      </c>
      <c r="B24" s="262" t="s">
        <v>291</v>
      </c>
      <c r="C24" s="263" t="s">
        <v>292</v>
      </c>
      <c r="D24" s="264" t="s">
        <v>571</v>
      </c>
      <c r="E24" s="265">
        <v>71.6</v>
      </c>
      <c r="F24" s="265">
        <v>0</v>
      </c>
      <c r="G24" s="266">
        <f>E24*F24</f>
        <v>0</v>
      </c>
      <c r="H24" s="267">
        <v>0</v>
      </c>
      <c r="I24" s="268">
        <f>E24*H24</f>
        <v>0</v>
      </c>
      <c r="J24" s="267">
        <v>0</v>
      </c>
      <c r="K24" s="268">
        <f>E24*J24</f>
        <v>0</v>
      </c>
      <c r="O24" s="260">
        <v>2</v>
      </c>
      <c r="AA24" s="233">
        <v>1</v>
      </c>
      <c r="AB24" s="233">
        <v>1</v>
      </c>
      <c r="AC24" s="233">
        <v>1</v>
      </c>
      <c r="AZ24" s="233">
        <v>1</v>
      </c>
      <c r="BA24" s="233">
        <f>IF(AZ24=1,G24,0)</f>
        <v>0</v>
      </c>
      <c r="BB24" s="233">
        <f>IF(AZ24=2,G24,0)</f>
        <v>0</v>
      </c>
      <c r="BC24" s="233">
        <f>IF(AZ24=3,G24,0)</f>
        <v>0</v>
      </c>
      <c r="BD24" s="233">
        <f>IF(AZ24=4,G24,0)</f>
        <v>0</v>
      </c>
      <c r="BE24" s="233">
        <f>IF(AZ24=5,G24,0)</f>
        <v>0</v>
      </c>
      <c r="CA24" s="260">
        <v>1</v>
      </c>
      <c r="CB24" s="260">
        <v>1</v>
      </c>
    </row>
    <row r="25" spans="1:15" ht="12.75">
      <c r="A25" s="269"/>
      <c r="B25" s="272"/>
      <c r="C25" s="336" t="s">
        <v>293</v>
      </c>
      <c r="D25" s="337"/>
      <c r="E25" s="273">
        <v>71.6</v>
      </c>
      <c r="F25" s="274"/>
      <c r="G25" s="275"/>
      <c r="H25" s="276"/>
      <c r="I25" s="270"/>
      <c r="J25" s="277"/>
      <c r="K25" s="270"/>
      <c r="M25" s="271" t="s">
        <v>293</v>
      </c>
      <c r="O25" s="260"/>
    </row>
    <row r="26" spans="1:57" ht="12.75">
      <c r="A26" s="278"/>
      <c r="B26" s="279" t="s">
        <v>468</v>
      </c>
      <c r="C26" s="280" t="s">
        <v>568</v>
      </c>
      <c r="D26" s="281"/>
      <c r="E26" s="282"/>
      <c r="F26" s="283"/>
      <c r="G26" s="284">
        <f>SUM(G21:G25)</f>
        <v>0</v>
      </c>
      <c r="H26" s="285"/>
      <c r="I26" s="286">
        <f>SUM(I21:I25)</f>
        <v>0</v>
      </c>
      <c r="J26" s="285"/>
      <c r="K26" s="286">
        <f>SUM(K21:K25)</f>
        <v>0</v>
      </c>
      <c r="O26" s="260">
        <v>4</v>
      </c>
      <c r="BA26" s="287">
        <f>SUM(BA21:BA25)</f>
        <v>0</v>
      </c>
      <c r="BB26" s="287">
        <f>SUM(BB21:BB25)</f>
        <v>0</v>
      </c>
      <c r="BC26" s="287">
        <f>SUM(BC21:BC25)</f>
        <v>0</v>
      </c>
      <c r="BD26" s="287">
        <f>SUM(BD21:BD25)</f>
        <v>0</v>
      </c>
      <c r="BE26" s="287">
        <f>SUM(BE21:BE25)</f>
        <v>0</v>
      </c>
    </row>
    <row r="27" spans="1:15" ht="12.75">
      <c r="A27" s="250" t="s">
        <v>466</v>
      </c>
      <c r="B27" s="251" t="s">
        <v>294</v>
      </c>
      <c r="C27" s="252" t="s">
        <v>295</v>
      </c>
      <c r="D27" s="253"/>
      <c r="E27" s="254"/>
      <c r="F27" s="254"/>
      <c r="G27" s="255"/>
      <c r="H27" s="256"/>
      <c r="I27" s="257"/>
      <c r="J27" s="258"/>
      <c r="K27" s="259"/>
      <c r="O27" s="260">
        <v>1</v>
      </c>
    </row>
    <row r="28" spans="1:80" ht="22.5">
      <c r="A28" s="261">
        <v>8</v>
      </c>
      <c r="B28" s="262" t="s">
        <v>297</v>
      </c>
      <c r="C28" s="263" t="s">
        <v>298</v>
      </c>
      <c r="D28" s="264" t="s">
        <v>495</v>
      </c>
      <c r="E28" s="265">
        <v>14.8394</v>
      </c>
      <c r="F28" s="265">
        <v>0</v>
      </c>
      <c r="G28" s="266">
        <f>E28*F28</f>
        <v>0</v>
      </c>
      <c r="H28" s="267">
        <v>0</v>
      </c>
      <c r="I28" s="268">
        <f>E28*H28</f>
        <v>0</v>
      </c>
      <c r="J28" s="267">
        <v>0</v>
      </c>
      <c r="K28" s="268">
        <f>E28*J28</f>
        <v>0</v>
      </c>
      <c r="O28" s="260">
        <v>2</v>
      </c>
      <c r="AA28" s="233">
        <v>1</v>
      </c>
      <c r="AB28" s="233">
        <v>1</v>
      </c>
      <c r="AC28" s="233">
        <v>1</v>
      </c>
      <c r="AZ28" s="233">
        <v>1</v>
      </c>
      <c r="BA28" s="233">
        <f>IF(AZ28=1,G28,0)</f>
        <v>0</v>
      </c>
      <c r="BB28" s="233">
        <f>IF(AZ28=2,G28,0)</f>
        <v>0</v>
      </c>
      <c r="BC28" s="233">
        <f>IF(AZ28=3,G28,0)</f>
        <v>0</v>
      </c>
      <c r="BD28" s="233">
        <f>IF(AZ28=4,G28,0)</f>
        <v>0</v>
      </c>
      <c r="BE28" s="233">
        <f>IF(AZ28=5,G28,0)</f>
        <v>0</v>
      </c>
      <c r="CA28" s="260">
        <v>1</v>
      </c>
      <c r="CB28" s="260">
        <v>1</v>
      </c>
    </row>
    <row r="29" spans="1:15" ht="33.75">
      <c r="A29" s="269"/>
      <c r="B29" s="272"/>
      <c r="C29" s="336" t="s">
        <v>299</v>
      </c>
      <c r="D29" s="337"/>
      <c r="E29" s="273">
        <v>13.3015</v>
      </c>
      <c r="F29" s="274"/>
      <c r="G29" s="275"/>
      <c r="H29" s="276"/>
      <c r="I29" s="270"/>
      <c r="J29" s="277"/>
      <c r="K29" s="270"/>
      <c r="M29" s="271" t="s">
        <v>299</v>
      </c>
      <c r="O29" s="260"/>
    </row>
    <row r="30" spans="1:15" ht="12.75">
      <c r="A30" s="269"/>
      <c r="B30" s="272"/>
      <c r="C30" s="336" t="s">
        <v>300</v>
      </c>
      <c r="D30" s="337"/>
      <c r="E30" s="273">
        <v>1.538</v>
      </c>
      <c r="F30" s="274"/>
      <c r="G30" s="275"/>
      <c r="H30" s="276"/>
      <c r="I30" s="270"/>
      <c r="J30" s="277"/>
      <c r="K30" s="270"/>
      <c r="M30" s="271" t="s">
        <v>300</v>
      </c>
      <c r="O30" s="260"/>
    </row>
    <row r="31" spans="1:80" ht="12.75">
      <c r="A31" s="261">
        <v>9</v>
      </c>
      <c r="B31" s="262" t="s">
        <v>301</v>
      </c>
      <c r="C31" s="263" t="s">
        <v>302</v>
      </c>
      <c r="D31" s="264" t="s">
        <v>571</v>
      </c>
      <c r="E31" s="265">
        <v>29.5421</v>
      </c>
      <c r="F31" s="265">
        <v>0</v>
      </c>
      <c r="G31" s="266">
        <f>E31*F31</f>
        <v>0</v>
      </c>
      <c r="H31" s="267">
        <v>0.01444</v>
      </c>
      <c r="I31" s="268">
        <f>E31*H31</f>
        <v>0.426587924</v>
      </c>
      <c r="J31" s="267">
        <v>0</v>
      </c>
      <c r="K31" s="268">
        <f>E31*J31</f>
        <v>0</v>
      </c>
      <c r="O31" s="260">
        <v>2</v>
      </c>
      <c r="AA31" s="233">
        <v>1</v>
      </c>
      <c r="AB31" s="233">
        <v>1</v>
      </c>
      <c r="AC31" s="233">
        <v>1</v>
      </c>
      <c r="AZ31" s="233">
        <v>1</v>
      </c>
      <c r="BA31" s="233">
        <f>IF(AZ31=1,G31,0)</f>
        <v>0</v>
      </c>
      <c r="BB31" s="233">
        <f>IF(AZ31=2,G31,0)</f>
        <v>0</v>
      </c>
      <c r="BC31" s="233">
        <f>IF(AZ31=3,G31,0)</f>
        <v>0</v>
      </c>
      <c r="BD31" s="233">
        <f>IF(AZ31=4,G31,0)</f>
        <v>0</v>
      </c>
      <c r="BE31" s="233">
        <f>IF(AZ31=5,G31,0)</f>
        <v>0</v>
      </c>
      <c r="CA31" s="260">
        <v>1</v>
      </c>
      <c r="CB31" s="260">
        <v>1</v>
      </c>
    </row>
    <row r="32" spans="1:15" ht="33.75">
      <c r="A32" s="269"/>
      <c r="B32" s="272"/>
      <c r="C32" s="336" t="s">
        <v>303</v>
      </c>
      <c r="D32" s="337"/>
      <c r="E32" s="273">
        <v>26.0056</v>
      </c>
      <c r="F32" s="274"/>
      <c r="G32" s="275"/>
      <c r="H32" s="276"/>
      <c r="I32" s="270"/>
      <c r="J32" s="277"/>
      <c r="K32" s="270"/>
      <c r="M32" s="271" t="s">
        <v>303</v>
      </c>
      <c r="O32" s="260"/>
    </row>
    <row r="33" spans="1:15" ht="12.75">
      <c r="A33" s="269"/>
      <c r="B33" s="272"/>
      <c r="C33" s="336" t="s">
        <v>304</v>
      </c>
      <c r="D33" s="337"/>
      <c r="E33" s="273">
        <v>3.5365</v>
      </c>
      <c r="F33" s="274"/>
      <c r="G33" s="275"/>
      <c r="H33" s="276"/>
      <c r="I33" s="270"/>
      <c r="J33" s="277"/>
      <c r="K33" s="270"/>
      <c r="M33" s="271" t="s">
        <v>304</v>
      </c>
      <c r="O33" s="260"/>
    </row>
    <row r="34" spans="1:80" ht="12.75">
      <c r="A34" s="261">
        <v>10</v>
      </c>
      <c r="B34" s="262" t="s">
        <v>305</v>
      </c>
      <c r="C34" s="263" t="s">
        <v>306</v>
      </c>
      <c r="D34" s="264" t="s">
        <v>571</v>
      </c>
      <c r="E34" s="265">
        <v>29.5421</v>
      </c>
      <c r="F34" s="265">
        <v>0</v>
      </c>
      <c r="G34" s="266">
        <f>E34*F34</f>
        <v>0</v>
      </c>
      <c r="H34" s="267">
        <v>0.00097</v>
      </c>
      <c r="I34" s="268">
        <f>E34*H34</f>
        <v>0.028655837000000003</v>
      </c>
      <c r="J34" s="267">
        <v>0</v>
      </c>
      <c r="K34" s="268">
        <f>E34*J34</f>
        <v>0</v>
      </c>
      <c r="O34" s="260">
        <v>2</v>
      </c>
      <c r="AA34" s="233">
        <v>1</v>
      </c>
      <c r="AB34" s="233">
        <v>1</v>
      </c>
      <c r="AC34" s="233">
        <v>1</v>
      </c>
      <c r="AZ34" s="233">
        <v>1</v>
      </c>
      <c r="BA34" s="233">
        <f>IF(AZ34=1,G34,0)</f>
        <v>0</v>
      </c>
      <c r="BB34" s="233">
        <f>IF(AZ34=2,G34,0)</f>
        <v>0</v>
      </c>
      <c r="BC34" s="233">
        <f>IF(AZ34=3,G34,0)</f>
        <v>0</v>
      </c>
      <c r="BD34" s="233">
        <f>IF(AZ34=4,G34,0)</f>
        <v>0</v>
      </c>
      <c r="BE34" s="233">
        <f>IF(AZ34=5,G34,0)</f>
        <v>0</v>
      </c>
      <c r="CA34" s="260">
        <v>1</v>
      </c>
      <c r="CB34" s="260">
        <v>1</v>
      </c>
    </row>
    <row r="35" spans="1:80" ht="12.75">
      <c r="A35" s="261">
        <v>11</v>
      </c>
      <c r="B35" s="262" t="s">
        <v>307</v>
      </c>
      <c r="C35" s="263" t="s">
        <v>308</v>
      </c>
      <c r="D35" s="264" t="s">
        <v>605</v>
      </c>
      <c r="E35" s="265">
        <v>1.4839</v>
      </c>
      <c r="F35" s="265">
        <v>0</v>
      </c>
      <c r="G35" s="266">
        <f>E35*F35</f>
        <v>0</v>
      </c>
      <c r="H35" s="267">
        <v>1.0561</v>
      </c>
      <c r="I35" s="268">
        <f>E35*H35</f>
        <v>1.56714679</v>
      </c>
      <c r="J35" s="267">
        <v>0</v>
      </c>
      <c r="K35" s="268">
        <f>E35*J35</f>
        <v>0</v>
      </c>
      <c r="O35" s="260">
        <v>2</v>
      </c>
      <c r="AA35" s="233">
        <v>1</v>
      </c>
      <c r="AB35" s="233">
        <v>1</v>
      </c>
      <c r="AC35" s="233">
        <v>1</v>
      </c>
      <c r="AZ35" s="233">
        <v>1</v>
      </c>
      <c r="BA35" s="233">
        <f>IF(AZ35=1,G35,0)</f>
        <v>0</v>
      </c>
      <c r="BB35" s="233">
        <f>IF(AZ35=2,G35,0)</f>
        <v>0</v>
      </c>
      <c r="BC35" s="233">
        <f>IF(AZ35=3,G35,0)</f>
        <v>0</v>
      </c>
      <c r="BD35" s="233">
        <f>IF(AZ35=4,G35,0)</f>
        <v>0</v>
      </c>
      <c r="BE35" s="233">
        <f>IF(AZ35=5,G35,0)</f>
        <v>0</v>
      </c>
      <c r="CA35" s="260">
        <v>1</v>
      </c>
      <c r="CB35" s="260">
        <v>1</v>
      </c>
    </row>
    <row r="36" spans="1:15" ht="12.75">
      <c r="A36" s="269"/>
      <c r="B36" s="272"/>
      <c r="C36" s="343" t="s">
        <v>529</v>
      </c>
      <c r="D36" s="337"/>
      <c r="E36" s="298">
        <v>0</v>
      </c>
      <c r="F36" s="274"/>
      <c r="G36" s="275"/>
      <c r="H36" s="276"/>
      <c r="I36" s="270"/>
      <c r="J36" s="277"/>
      <c r="K36" s="270"/>
      <c r="M36" s="271" t="s">
        <v>529</v>
      </c>
      <c r="O36" s="260"/>
    </row>
    <row r="37" spans="1:15" ht="33.75">
      <c r="A37" s="269"/>
      <c r="B37" s="272"/>
      <c r="C37" s="343" t="s">
        <v>299</v>
      </c>
      <c r="D37" s="337"/>
      <c r="E37" s="298">
        <v>13.3015</v>
      </c>
      <c r="F37" s="274"/>
      <c r="G37" s="275"/>
      <c r="H37" s="276"/>
      <c r="I37" s="270"/>
      <c r="J37" s="277"/>
      <c r="K37" s="270"/>
      <c r="M37" s="271" t="s">
        <v>299</v>
      </c>
      <c r="O37" s="260"/>
    </row>
    <row r="38" spans="1:15" ht="12.75">
      <c r="A38" s="269"/>
      <c r="B38" s="272"/>
      <c r="C38" s="343" t="s">
        <v>300</v>
      </c>
      <c r="D38" s="337"/>
      <c r="E38" s="298">
        <v>1.538</v>
      </c>
      <c r="F38" s="274"/>
      <c r="G38" s="275"/>
      <c r="H38" s="276"/>
      <c r="I38" s="270"/>
      <c r="J38" s="277"/>
      <c r="K38" s="270"/>
      <c r="M38" s="271" t="s">
        <v>300</v>
      </c>
      <c r="O38" s="260"/>
    </row>
    <row r="39" spans="1:15" ht="12.75">
      <c r="A39" s="269"/>
      <c r="B39" s="272"/>
      <c r="C39" s="343" t="s">
        <v>530</v>
      </c>
      <c r="D39" s="337"/>
      <c r="E39" s="298">
        <v>14.839500000000001</v>
      </c>
      <c r="F39" s="274"/>
      <c r="G39" s="275"/>
      <c r="H39" s="276"/>
      <c r="I39" s="270"/>
      <c r="J39" s="277"/>
      <c r="K39" s="270"/>
      <c r="M39" s="271" t="s">
        <v>530</v>
      </c>
      <c r="O39" s="260"/>
    </row>
    <row r="40" spans="1:15" ht="12.75">
      <c r="A40" s="269"/>
      <c r="B40" s="272"/>
      <c r="C40" s="336" t="s">
        <v>309</v>
      </c>
      <c r="D40" s="337"/>
      <c r="E40" s="273">
        <v>1.4839</v>
      </c>
      <c r="F40" s="274"/>
      <c r="G40" s="275"/>
      <c r="H40" s="276"/>
      <c r="I40" s="270"/>
      <c r="J40" s="277"/>
      <c r="K40" s="270"/>
      <c r="M40" s="271" t="s">
        <v>309</v>
      </c>
      <c r="O40" s="260"/>
    </row>
    <row r="41" spans="1:57" ht="12.75">
      <c r="A41" s="278"/>
      <c r="B41" s="279" t="s">
        <v>468</v>
      </c>
      <c r="C41" s="280" t="s">
        <v>296</v>
      </c>
      <c r="D41" s="281"/>
      <c r="E41" s="282"/>
      <c r="F41" s="283"/>
      <c r="G41" s="284">
        <f>SUM(G27:G40)</f>
        <v>0</v>
      </c>
      <c r="H41" s="285"/>
      <c r="I41" s="286">
        <f>SUM(I27:I40)</f>
        <v>2.022390551</v>
      </c>
      <c r="J41" s="285"/>
      <c r="K41" s="286">
        <f>SUM(K27:K40)</f>
        <v>0</v>
      </c>
      <c r="O41" s="260">
        <v>4</v>
      </c>
      <c r="BA41" s="287">
        <f>SUM(BA27:BA40)</f>
        <v>0</v>
      </c>
      <c r="BB41" s="287">
        <f>SUM(BB27:BB40)</f>
        <v>0</v>
      </c>
      <c r="BC41" s="287">
        <f>SUM(BC27:BC40)</f>
        <v>0</v>
      </c>
      <c r="BD41" s="287">
        <f>SUM(BD27:BD40)</f>
        <v>0</v>
      </c>
      <c r="BE41" s="287">
        <f>SUM(BE27:BE40)</f>
        <v>0</v>
      </c>
    </row>
    <row r="42" spans="1:15" ht="12.75">
      <c r="A42" s="250" t="s">
        <v>466</v>
      </c>
      <c r="B42" s="251" t="s">
        <v>248</v>
      </c>
      <c r="C42" s="252" t="s">
        <v>249</v>
      </c>
      <c r="D42" s="253"/>
      <c r="E42" s="254"/>
      <c r="F42" s="254"/>
      <c r="G42" s="255"/>
      <c r="H42" s="256"/>
      <c r="I42" s="257"/>
      <c r="J42" s="258"/>
      <c r="K42" s="259"/>
      <c r="O42" s="260">
        <v>1</v>
      </c>
    </row>
    <row r="43" spans="1:80" ht="12.75">
      <c r="A43" s="261">
        <v>12</v>
      </c>
      <c r="B43" s="262" t="s">
        <v>310</v>
      </c>
      <c r="C43" s="263" t="s">
        <v>311</v>
      </c>
      <c r="D43" s="264" t="s">
        <v>571</v>
      </c>
      <c r="E43" s="265">
        <v>69.92</v>
      </c>
      <c r="F43" s="265">
        <v>0</v>
      </c>
      <c r="G43" s="266">
        <f>E43*F43</f>
        <v>0</v>
      </c>
      <c r="H43" s="267">
        <v>0.50421</v>
      </c>
      <c r="I43" s="268">
        <f>E43*H43</f>
        <v>35.25436320000001</v>
      </c>
      <c r="J43" s="267">
        <v>0</v>
      </c>
      <c r="K43" s="268">
        <f>E43*J43</f>
        <v>0</v>
      </c>
      <c r="O43" s="260">
        <v>2</v>
      </c>
      <c r="AA43" s="233">
        <v>1</v>
      </c>
      <c r="AB43" s="233">
        <v>1</v>
      </c>
      <c r="AC43" s="233">
        <v>1</v>
      </c>
      <c r="AZ43" s="233">
        <v>1</v>
      </c>
      <c r="BA43" s="233">
        <f>IF(AZ43=1,G43,0)</f>
        <v>0</v>
      </c>
      <c r="BB43" s="233">
        <f>IF(AZ43=2,G43,0)</f>
        <v>0</v>
      </c>
      <c r="BC43" s="233">
        <f>IF(AZ43=3,G43,0)</f>
        <v>0</v>
      </c>
      <c r="BD43" s="233">
        <f>IF(AZ43=4,G43,0)</f>
        <v>0</v>
      </c>
      <c r="BE43" s="233">
        <f>IF(AZ43=5,G43,0)</f>
        <v>0</v>
      </c>
      <c r="CA43" s="260">
        <v>1</v>
      </c>
      <c r="CB43" s="260">
        <v>1</v>
      </c>
    </row>
    <row r="44" spans="1:15" ht="12.75">
      <c r="A44" s="269"/>
      <c r="B44" s="272"/>
      <c r="C44" s="336" t="s">
        <v>312</v>
      </c>
      <c r="D44" s="337"/>
      <c r="E44" s="273">
        <v>69.92</v>
      </c>
      <c r="F44" s="274"/>
      <c r="G44" s="275"/>
      <c r="H44" s="276"/>
      <c r="I44" s="270"/>
      <c r="J44" s="277"/>
      <c r="K44" s="270"/>
      <c r="M44" s="271" t="s">
        <v>312</v>
      </c>
      <c r="O44" s="260"/>
    </row>
    <row r="45" spans="1:80" ht="12.75">
      <c r="A45" s="261">
        <v>13</v>
      </c>
      <c r="B45" s="262" t="s">
        <v>313</v>
      </c>
      <c r="C45" s="263" t="s">
        <v>314</v>
      </c>
      <c r="D45" s="264" t="s">
        <v>571</v>
      </c>
      <c r="E45" s="265">
        <v>69.92</v>
      </c>
      <c r="F45" s="265">
        <v>0</v>
      </c>
      <c r="G45" s="266">
        <f>E45*F45</f>
        <v>0</v>
      </c>
      <c r="H45" s="267">
        <v>0.30006</v>
      </c>
      <c r="I45" s="268">
        <f>E45*H45</f>
        <v>20.9801952</v>
      </c>
      <c r="J45" s="267">
        <v>0</v>
      </c>
      <c r="K45" s="268">
        <f>E45*J45</f>
        <v>0</v>
      </c>
      <c r="O45" s="260">
        <v>2</v>
      </c>
      <c r="AA45" s="233">
        <v>1</v>
      </c>
      <c r="AB45" s="233">
        <v>1</v>
      </c>
      <c r="AC45" s="233">
        <v>1</v>
      </c>
      <c r="AZ45" s="233">
        <v>1</v>
      </c>
      <c r="BA45" s="233">
        <f>IF(AZ45=1,G45,0)</f>
        <v>0</v>
      </c>
      <c r="BB45" s="233">
        <f>IF(AZ45=2,G45,0)</f>
        <v>0</v>
      </c>
      <c r="BC45" s="233">
        <f>IF(AZ45=3,G45,0)</f>
        <v>0</v>
      </c>
      <c r="BD45" s="233">
        <f>IF(AZ45=4,G45,0)</f>
        <v>0</v>
      </c>
      <c r="BE45" s="233">
        <f>IF(AZ45=5,G45,0)</f>
        <v>0</v>
      </c>
      <c r="CA45" s="260">
        <v>1</v>
      </c>
      <c r="CB45" s="260">
        <v>1</v>
      </c>
    </row>
    <row r="46" spans="1:15" ht="12.75">
      <c r="A46" s="269"/>
      <c r="B46" s="272"/>
      <c r="C46" s="336" t="s">
        <v>312</v>
      </c>
      <c r="D46" s="337"/>
      <c r="E46" s="273">
        <v>69.92</v>
      </c>
      <c r="F46" s="274"/>
      <c r="G46" s="275"/>
      <c r="H46" s="276"/>
      <c r="I46" s="270"/>
      <c r="J46" s="277"/>
      <c r="K46" s="270"/>
      <c r="M46" s="271" t="s">
        <v>312</v>
      </c>
      <c r="O46" s="260"/>
    </row>
    <row r="47" spans="1:57" ht="12.75">
      <c r="A47" s="278"/>
      <c r="B47" s="279" t="s">
        <v>468</v>
      </c>
      <c r="C47" s="280" t="s">
        <v>250</v>
      </c>
      <c r="D47" s="281"/>
      <c r="E47" s="282"/>
      <c r="F47" s="283"/>
      <c r="G47" s="284">
        <f>SUM(G42:G46)</f>
        <v>0</v>
      </c>
      <c r="H47" s="285"/>
      <c r="I47" s="286">
        <f>SUM(I42:I46)</f>
        <v>56.23455840000001</v>
      </c>
      <c r="J47" s="285"/>
      <c r="K47" s="286">
        <f>SUM(K42:K46)</f>
        <v>0</v>
      </c>
      <c r="O47" s="260">
        <v>4</v>
      </c>
      <c r="BA47" s="287">
        <f>SUM(BA42:BA46)</f>
        <v>0</v>
      </c>
      <c r="BB47" s="287">
        <f>SUM(BB42:BB46)</f>
        <v>0</v>
      </c>
      <c r="BC47" s="287">
        <f>SUM(BC42:BC46)</f>
        <v>0</v>
      </c>
      <c r="BD47" s="287">
        <f>SUM(BD42:BD46)</f>
        <v>0</v>
      </c>
      <c r="BE47" s="287">
        <f>SUM(BE42:BE46)</f>
        <v>0</v>
      </c>
    </row>
    <row r="48" spans="1:15" ht="12.75">
      <c r="A48" s="250" t="s">
        <v>466</v>
      </c>
      <c r="B48" s="251" t="s">
        <v>315</v>
      </c>
      <c r="C48" s="252" t="s">
        <v>316</v>
      </c>
      <c r="D48" s="253"/>
      <c r="E48" s="254"/>
      <c r="F48" s="254"/>
      <c r="G48" s="255"/>
      <c r="H48" s="256"/>
      <c r="I48" s="257"/>
      <c r="J48" s="258"/>
      <c r="K48" s="259"/>
      <c r="O48" s="260">
        <v>1</v>
      </c>
    </row>
    <row r="49" spans="1:80" ht="12.75">
      <c r="A49" s="261">
        <v>14</v>
      </c>
      <c r="B49" s="262" t="s">
        <v>318</v>
      </c>
      <c r="C49" s="263" t="s">
        <v>319</v>
      </c>
      <c r="D49" s="264" t="s">
        <v>571</v>
      </c>
      <c r="E49" s="265">
        <v>69.92</v>
      </c>
      <c r="F49" s="265">
        <v>0</v>
      </c>
      <c r="G49" s="266">
        <f>E49*F49</f>
        <v>0</v>
      </c>
      <c r="H49" s="267">
        <v>0.60876</v>
      </c>
      <c r="I49" s="268">
        <f>E49*H49</f>
        <v>42.5644992</v>
      </c>
      <c r="J49" s="267">
        <v>0</v>
      </c>
      <c r="K49" s="268">
        <f>E49*J49</f>
        <v>0</v>
      </c>
      <c r="O49" s="260">
        <v>2</v>
      </c>
      <c r="AA49" s="233">
        <v>1</v>
      </c>
      <c r="AB49" s="233">
        <v>1</v>
      </c>
      <c r="AC49" s="233">
        <v>1</v>
      </c>
      <c r="AZ49" s="233">
        <v>1</v>
      </c>
      <c r="BA49" s="233">
        <f>IF(AZ49=1,G49,0)</f>
        <v>0</v>
      </c>
      <c r="BB49" s="233">
        <f>IF(AZ49=2,G49,0)</f>
        <v>0</v>
      </c>
      <c r="BC49" s="233">
        <f>IF(AZ49=3,G49,0)</f>
        <v>0</v>
      </c>
      <c r="BD49" s="233">
        <f>IF(AZ49=4,G49,0)</f>
        <v>0</v>
      </c>
      <c r="BE49" s="233">
        <f>IF(AZ49=5,G49,0)</f>
        <v>0</v>
      </c>
      <c r="CA49" s="260">
        <v>1</v>
      </c>
      <c r="CB49" s="260">
        <v>1</v>
      </c>
    </row>
    <row r="50" spans="1:15" ht="12.75">
      <c r="A50" s="269"/>
      <c r="B50" s="272"/>
      <c r="C50" s="336" t="s">
        <v>312</v>
      </c>
      <c r="D50" s="337"/>
      <c r="E50" s="273">
        <v>69.92</v>
      </c>
      <c r="F50" s="274"/>
      <c r="G50" s="275"/>
      <c r="H50" s="276"/>
      <c r="I50" s="270"/>
      <c r="J50" s="277"/>
      <c r="K50" s="270"/>
      <c r="M50" s="271" t="s">
        <v>312</v>
      </c>
      <c r="O50" s="260"/>
    </row>
    <row r="51" spans="1:57" ht="12.75">
      <c r="A51" s="278"/>
      <c r="B51" s="279" t="s">
        <v>468</v>
      </c>
      <c r="C51" s="280" t="s">
        <v>317</v>
      </c>
      <c r="D51" s="281"/>
      <c r="E51" s="282"/>
      <c r="F51" s="283"/>
      <c r="G51" s="284">
        <f>SUM(G48:G50)</f>
        <v>0</v>
      </c>
      <c r="H51" s="285"/>
      <c r="I51" s="286">
        <f>SUM(I48:I50)</f>
        <v>42.5644992</v>
      </c>
      <c r="J51" s="285"/>
      <c r="K51" s="286">
        <f>SUM(K48:K50)</f>
        <v>0</v>
      </c>
      <c r="O51" s="260">
        <v>4</v>
      </c>
      <c r="BA51" s="287">
        <f>SUM(BA48:BA50)</f>
        <v>0</v>
      </c>
      <c r="BB51" s="287">
        <f>SUM(BB48:BB50)</f>
        <v>0</v>
      </c>
      <c r="BC51" s="287">
        <f>SUM(BC48:BC50)</f>
        <v>0</v>
      </c>
      <c r="BD51" s="287">
        <f>SUM(BD48:BD50)</f>
        <v>0</v>
      </c>
      <c r="BE51" s="287">
        <f>SUM(BE48:BE50)</f>
        <v>0</v>
      </c>
    </row>
    <row r="52" spans="1:15" ht="12.75">
      <c r="A52" s="250" t="s">
        <v>466</v>
      </c>
      <c r="B52" s="251" t="s">
        <v>831</v>
      </c>
      <c r="C52" s="252" t="s">
        <v>832</v>
      </c>
      <c r="D52" s="253"/>
      <c r="E52" s="254"/>
      <c r="F52" s="254"/>
      <c r="G52" s="255"/>
      <c r="H52" s="256"/>
      <c r="I52" s="257"/>
      <c r="J52" s="258"/>
      <c r="K52" s="259"/>
      <c r="O52" s="260">
        <v>1</v>
      </c>
    </row>
    <row r="53" spans="1:80" ht="12.75">
      <c r="A53" s="261">
        <v>15</v>
      </c>
      <c r="B53" s="262" t="s">
        <v>838</v>
      </c>
      <c r="C53" s="263" t="s">
        <v>320</v>
      </c>
      <c r="D53" s="264" t="s">
        <v>495</v>
      </c>
      <c r="E53" s="265">
        <v>1.936</v>
      </c>
      <c r="F53" s="265"/>
      <c r="G53" s="266">
        <f>E53*F53</f>
        <v>0</v>
      </c>
      <c r="H53" s="267">
        <v>2.37855</v>
      </c>
      <c r="I53" s="268">
        <f>E53*H53</f>
        <v>4.6048728</v>
      </c>
      <c r="J53" s="267">
        <v>0</v>
      </c>
      <c r="K53" s="268">
        <f>E53*J53</f>
        <v>0</v>
      </c>
      <c r="O53" s="260">
        <v>2</v>
      </c>
      <c r="AA53" s="233">
        <v>1</v>
      </c>
      <c r="AB53" s="233">
        <v>1</v>
      </c>
      <c r="AC53" s="233">
        <v>1</v>
      </c>
      <c r="AZ53" s="233">
        <v>1</v>
      </c>
      <c r="BA53" s="233">
        <f>IF(AZ53=1,G53,0)</f>
        <v>0</v>
      </c>
      <c r="BB53" s="233">
        <f>IF(AZ53=2,G53,0)</f>
        <v>0</v>
      </c>
      <c r="BC53" s="233">
        <f>IF(AZ53=3,G53,0)</f>
        <v>0</v>
      </c>
      <c r="BD53" s="233">
        <f>IF(AZ53=4,G53,0)</f>
        <v>0</v>
      </c>
      <c r="BE53" s="233">
        <f>IF(AZ53=5,G53,0)</f>
        <v>0</v>
      </c>
      <c r="CA53" s="260">
        <v>1</v>
      </c>
      <c r="CB53" s="260">
        <v>1</v>
      </c>
    </row>
    <row r="54" spans="1:15" ht="12.75">
      <c r="A54" s="269"/>
      <c r="B54" s="272"/>
      <c r="C54" s="336" t="s">
        <v>321</v>
      </c>
      <c r="D54" s="337"/>
      <c r="E54" s="273">
        <v>1.936</v>
      </c>
      <c r="F54" s="274"/>
      <c r="G54" s="275"/>
      <c r="H54" s="276"/>
      <c r="I54" s="270"/>
      <c r="J54" s="277"/>
      <c r="K54" s="270"/>
      <c r="M54" s="271" t="s">
        <v>321</v>
      </c>
      <c r="O54" s="260"/>
    </row>
    <row r="55" spans="1:80" ht="12.75">
      <c r="A55" s="261">
        <v>16</v>
      </c>
      <c r="B55" s="262" t="s">
        <v>844</v>
      </c>
      <c r="C55" s="263" t="s">
        <v>845</v>
      </c>
      <c r="D55" s="264" t="s">
        <v>571</v>
      </c>
      <c r="E55" s="265">
        <v>2.1</v>
      </c>
      <c r="F55" s="265">
        <v>0</v>
      </c>
      <c r="G55" s="266">
        <f>E55*F55</f>
        <v>0</v>
      </c>
      <c r="H55" s="267">
        <v>0.01411</v>
      </c>
      <c r="I55" s="268">
        <f>E55*H55</f>
        <v>0.029631</v>
      </c>
      <c r="J55" s="267">
        <v>0</v>
      </c>
      <c r="K55" s="268">
        <f>E55*J55</f>
        <v>0</v>
      </c>
      <c r="O55" s="260">
        <v>2</v>
      </c>
      <c r="AA55" s="233">
        <v>1</v>
      </c>
      <c r="AB55" s="233">
        <v>1</v>
      </c>
      <c r="AC55" s="233">
        <v>1</v>
      </c>
      <c r="AZ55" s="233">
        <v>1</v>
      </c>
      <c r="BA55" s="233">
        <f>IF(AZ55=1,G55,0)</f>
        <v>0</v>
      </c>
      <c r="BB55" s="233">
        <f>IF(AZ55=2,G55,0)</f>
        <v>0</v>
      </c>
      <c r="BC55" s="233">
        <f>IF(AZ55=3,G55,0)</f>
        <v>0</v>
      </c>
      <c r="BD55" s="233">
        <f>IF(AZ55=4,G55,0)</f>
        <v>0</v>
      </c>
      <c r="BE55" s="233">
        <f>IF(AZ55=5,G55,0)</f>
        <v>0</v>
      </c>
      <c r="CA55" s="260">
        <v>1</v>
      </c>
      <c r="CB55" s="260">
        <v>1</v>
      </c>
    </row>
    <row r="56" spans="1:15" ht="12.75">
      <c r="A56" s="269"/>
      <c r="B56" s="272"/>
      <c r="C56" s="336" t="s">
        <v>322</v>
      </c>
      <c r="D56" s="337"/>
      <c r="E56" s="273">
        <v>2.1</v>
      </c>
      <c r="F56" s="274"/>
      <c r="G56" s="275"/>
      <c r="H56" s="276"/>
      <c r="I56" s="270"/>
      <c r="J56" s="277"/>
      <c r="K56" s="270"/>
      <c r="M56" s="271" t="s">
        <v>322</v>
      </c>
      <c r="O56" s="260"/>
    </row>
    <row r="57" spans="1:80" ht="12.75">
      <c r="A57" s="261">
        <v>17</v>
      </c>
      <c r="B57" s="262" t="s">
        <v>848</v>
      </c>
      <c r="C57" s="263" t="s">
        <v>849</v>
      </c>
      <c r="D57" s="264" t="s">
        <v>571</v>
      </c>
      <c r="E57" s="265">
        <v>2.1</v>
      </c>
      <c r="F57" s="265">
        <v>0</v>
      </c>
      <c r="G57" s="266">
        <f>E57*F57</f>
        <v>0</v>
      </c>
      <c r="H57" s="267">
        <v>0</v>
      </c>
      <c r="I57" s="268">
        <f>E57*H57</f>
        <v>0</v>
      </c>
      <c r="J57" s="267">
        <v>0</v>
      </c>
      <c r="K57" s="268">
        <f>E57*J57</f>
        <v>0</v>
      </c>
      <c r="O57" s="260">
        <v>2</v>
      </c>
      <c r="AA57" s="233">
        <v>1</v>
      </c>
      <c r="AB57" s="233">
        <v>1</v>
      </c>
      <c r="AC57" s="233">
        <v>1</v>
      </c>
      <c r="AZ57" s="233">
        <v>1</v>
      </c>
      <c r="BA57" s="233">
        <f>IF(AZ57=1,G57,0)</f>
        <v>0</v>
      </c>
      <c r="BB57" s="233">
        <f>IF(AZ57=2,G57,0)</f>
        <v>0</v>
      </c>
      <c r="BC57" s="233">
        <f>IF(AZ57=3,G57,0)</f>
        <v>0</v>
      </c>
      <c r="BD57" s="233">
        <f>IF(AZ57=4,G57,0)</f>
        <v>0</v>
      </c>
      <c r="BE57" s="233">
        <f>IF(AZ57=5,G57,0)</f>
        <v>0</v>
      </c>
      <c r="CA57" s="260">
        <v>1</v>
      </c>
      <c r="CB57" s="260">
        <v>1</v>
      </c>
    </row>
    <row r="58" spans="1:57" ht="12.75">
      <c r="A58" s="278"/>
      <c r="B58" s="279" t="s">
        <v>468</v>
      </c>
      <c r="C58" s="280" t="s">
        <v>833</v>
      </c>
      <c r="D58" s="281"/>
      <c r="E58" s="282"/>
      <c r="F58" s="283"/>
      <c r="G58" s="284">
        <f>SUM(G52:G57)</f>
        <v>0</v>
      </c>
      <c r="H58" s="285"/>
      <c r="I58" s="286">
        <f>SUM(I52:I57)</f>
        <v>4.6345038</v>
      </c>
      <c r="J58" s="285"/>
      <c r="K58" s="286">
        <f>SUM(K52:K57)</f>
        <v>0</v>
      </c>
      <c r="O58" s="260">
        <v>4</v>
      </c>
      <c r="BA58" s="287">
        <f>SUM(BA52:BA57)</f>
        <v>0</v>
      </c>
      <c r="BB58" s="287">
        <f>SUM(BB52:BB57)</f>
        <v>0</v>
      </c>
      <c r="BC58" s="287">
        <f>SUM(BC52:BC57)</f>
        <v>0</v>
      </c>
      <c r="BD58" s="287">
        <f>SUM(BD52:BD57)</f>
        <v>0</v>
      </c>
      <c r="BE58" s="287">
        <f>SUM(BE52:BE57)</f>
        <v>0</v>
      </c>
    </row>
    <row r="59" spans="1:15" ht="12.75">
      <c r="A59" s="250" t="s">
        <v>466</v>
      </c>
      <c r="B59" s="251" t="s">
        <v>977</v>
      </c>
      <c r="C59" s="252" t="s">
        <v>978</v>
      </c>
      <c r="D59" s="253"/>
      <c r="E59" s="254"/>
      <c r="F59" s="254"/>
      <c r="G59" s="255"/>
      <c r="H59" s="256"/>
      <c r="I59" s="257"/>
      <c r="J59" s="258"/>
      <c r="K59" s="259"/>
      <c r="O59" s="260">
        <v>1</v>
      </c>
    </row>
    <row r="60" spans="1:80" ht="12.75">
      <c r="A60" s="261">
        <v>18</v>
      </c>
      <c r="B60" s="262" t="s">
        <v>323</v>
      </c>
      <c r="C60" s="263" t="s">
        <v>324</v>
      </c>
      <c r="D60" s="264" t="s">
        <v>605</v>
      </c>
      <c r="E60" s="265">
        <v>105.455951951</v>
      </c>
      <c r="F60" s="265">
        <v>0</v>
      </c>
      <c r="G60" s="266">
        <f>E60*F60</f>
        <v>0</v>
      </c>
      <c r="H60" s="267">
        <v>0</v>
      </c>
      <c r="I60" s="268">
        <f>E60*H60</f>
        <v>0</v>
      </c>
      <c r="J60" s="267"/>
      <c r="K60" s="268">
        <f>E60*J60</f>
        <v>0</v>
      </c>
      <c r="O60" s="260">
        <v>2</v>
      </c>
      <c r="AA60" s="233">
        <v>7</v>
      </c>
      <c r="AB60" s="233">
        <v>1</v>
      </c>
      <c r="AC60" s="233">
        <v>2</v>
      </c>
      <c r="AZ60" s="233">
        <v>1</v>
      </c>
      <c r="BA60" s="233">
        <f>IF(AZ60=1,G60,0)</f>
        <v>0</v>
      </c>
      <c r="BB60" s="233">
        <f>IF(AZ60=2,G60,0)</f>
        <v>0</v>
      </c>
      <c r="BC60" s="233">
        <f>IF(AZ60=3,G60,0)</f>
        <v>0</v>
      </c>
      <c r="BD60" s="233">
        <f>IF(AZ60=4,G60,0)</f>
        <v>0</v>
      </c>
      <c r="BE60" s="233">
        <f>IF(AZ60=5,G60,0)</f>
        <v>0</v>
      </c>
      <c r="CA60" s="260">
        <v>7</v>
      </c>
      <c r="CB60" s="260">
        <v>1</v>
      </c>
    </row>
    <row r="61" spans="1:57" ht="12.75">
      <c r="A61" s="278"/>
      <c r="B61" s="279" t="s">
        <v>468</v>
      </c>
      <c r="C61" s="280" t="s">
        <v>979</v>
      </c>
      <c r="D61" s="281"/>
      <c r="E61" s="282"/>
      <c r="F61" s="283"/>
      <c r="G61" s="284">
        <f>SUM(G59:G60)</f>
        <v>0</v>
      </c>
      <c r="H61" s="285"/>
      <c r="I61" s="286">
        <f>SUM(I59:I60)</f>
        <v>0</v>
      </c>
      <c r="J61" s="285"/>
      <c r="K61" s="286">
        <f>SUM(K59:K60)</f>
        <v>0</v>
      </c>
      <c r="O61" s="260">
        <v>4</v>
      </c>
      <c r="BA61" s="287">
        <f>SUM(BA59:BA60)</f>
        <v>0</v>
      </c>
      <c r="BB61" s="287">
        <f>SUM(BB59:BB60)</f>
        <v>0</v>
      </c>
      <c r="BC61" s="287">
        <f>SUM(BC59:BC60)</f>
        <v>0</v>
      </c>
      <c r="BD61" s="287">
        <f>SUM(BD59:BD60)</f>
        <v>0</v>
      </c>
      <c r="BE61" s="287">
        <f>SUM(BE59:BE60)</f>
        <v>0</v>
      </c>
    </row>
    <row r="62" ht="12.75">
      <c r="E62" s="233"/>
    </row>
    <row r="63" ht="12.75">
      <c r="E63" s="233"/>
    </row>
    <row r="64" ht="12.75">
      <c r="E64" s="233"/>
    </row>
    <row r="65" ht="12.75">
      <c r="E65" s="233"/>
    </row>
    <row r="66" ht="12.75">
      <c r="E66" s="233"/>
    </row>
    <row r="67" ht="12.75">
      <c r="E67" s="233"/>
    </row>
    <row r="68" ht="12.75">
      <c r="E68" s="233"/>
    </row>
    <row r="69" ht="12.75">
      <c r="E69" s="233"/>
    </row>
    <row r="70" ht="12.75">
      <c r="E70" s="233"/>
    </row>
    <row r="71" ht="12.75">
      <c r="E71" s="233"/>
    </row>
    <row r="72" ht="12.75">
      <c r="E72" s="233"/>
    </row>
    <row r="73" ht="12.75">
      <c r="E73" s="233"/>
    </row>
    <row r="74" ht="12.75">
      <c r="E74" s="233"/>
    </row>
    <row r="75" ht="12.75">
      <c r="E75" s="233"/>
    </row>
    <row r="76" ht="12.75">
      <c r="E76" s="233"/>
    </row>
    <row r="77" ht="12.75">
      <c r="E77" s="233"/>
    </row>
    <row r="78" ht="12.75">
      <c r="E78" s="233"/>
    </row>
    <row r="79" ht="12.75">
      <c r="E79" s="233"/>
    </row>
    <row r="80" ht="12.75">
      <c r="E80" s="233"/>
    </row>
    <row r="81" ht="12.75">
      <c r="E81" s="233"/>
    </row>
    <row r="82" ht="12.75">
      <c r="E82" s="233"/>
    </row>
    <row r="83" ht="12.75">
      <c r="E83" s="233"/>
    </row>
    <row r="84" ht="12.75">
      <c r="E84" s="233"/>
    </row>
    <row r="85" spans="1:7" ht="12.75">
      <c r="A85" s="277"/>
      <c r="B85" s="277"/>
      <c r="C85" s="277"/>
      <c r="D85" s="277"/>
      <c r="E85" s="277"/>
      <c r="F85" s="277"/>
      <c r="G85" s="277"/>
    </row>
    <row r="86" spans="1:7" ht="12.75">
      <c r="A86" s="277"/>
      <c r="B86" s="277"/>
      <c r="C86" s="277"/>
      <c r="D86" s="277"/>
      <c r="E86" s="277"/>
      <c r="F86" s="277"/>
      <c r="G86" s="277"/>
    </row>
    <row r="87" spans="1:7" ht="12.75">
      <c r="A87" s="277"/>
      <c r="B87" s="277"/>
      <c r="C87" s="277"/>
      <c r="D87" s="277"/>
      <c r="E87" s="277"/>
      <c r="F87" s="277"/>
      <c r="G87" s="277"/>
    </row>
    <row r="88" spans="1:7" ht="12.75">
      <c r="A88" s="277"/>
      <c r="B88" s="277"/>
      <c r="C88" s="277"/>
      <c r="D88" s="277"/>
      <c r="E88" s="277"/>
      <c r="F88" s="277"/>
      <c r="G88" s="277"/>
    </row>
    <row r="89" ht="12.75">
      <c r="E89" s="233"/>
    </row>
    <row r="90" ht="12.75">
      <c r="E90" s="233"/>
    </row>
    <row r="91" ht="12.75">
      <c r="E91" s="233"/>
    </row>
    <row r="92" ht="12.75">
      <c r="E92" s="233"/>
    </row>
    <row r="93" ht="12.75">
      <c r="E93" s="233"/>
    </row>
    <row r="94" ht="12.75">
      <c r="E94" s="233"/>
    </row>
    <row r="95" ht="12.75">
      <c r="E95" s="233"/>
    </row>
    <row r="96" ht="12.75">
      <c r="E96" s="233"/>
    </row>
    <row r="97" ht="12.75">
      <c r="E97" s="233"/>
    </row>
    <row r="98" ht="12.75">
      <c r="E98" s="233"/>
    </row>
    <row r="99" ht="12.75">
      <c r="E99" s="233"/>
    </row>
    <row r="100" ht="12.75">
      <c r="E100" s="233"/>
    </row>
    <row r="101" ht="12.75">
      <c r="E101" s="233"/>
    </row>
    <row r="102" ht="12.75">
      <c r="E102" s="233"/>
    </row>
    <row r="103" ht="12.75">
      <c r="E103" s="233"/>
    </row>
    <row r="104" ht="12.75">
      <c r="E104" s="233"/>
    </row>
    <row r="105" ht="12.75">
      <c r="E105" s="233"/>
    </row>
    <row r="106" ht="12.75">
      <c r="E106" s="233"/>
    </row>
    <row r="107" ht="12.75">
      <c r="E107" s="233"/>
    </row>
    <row r="108" ht="12.75">
      <c r="E108" s="233"/>
    </row>
    <row r="109" ht="12.75">
      <c r="E109" s="233"/>
    </row>
    <row r="110" ht="12.75">
      <c r="E110" s="233"/>
    </row>
    <row r="111" ht="12.75">
      <c r="E111" s="233"/>
    </row>
    <row r="112" ht="12.75">
      <c r="E112" s="233"/>
    </row>
    <row r="113" ht="12.75">
      <c r="E113" s="233"/>
    </row>
    <row r="114" ht="12.75">
      <c r="E114" s="233"/>
    </row>
    <row r="115" ht="12.75">
      <c r="E115" s="233"/>
    </row>
    <row r="116" ht="12.75">
      <c r="E116" s="233"/>
    </row>
    <row r="117" ht="12.75">
      <c r="E117" s="233"/>
    </row>
    <row r="118" ht="12.75">
      <c r="E118" s="233"/>
    </row>
    <row r="119" ht="12.75">
      <c r="E119" s="233"/>
    </row>
    <row r="120" spans="1:2" ht="12.75">
      <c r="A120" s="288"/>
      <c r="B120" s="288"/>
    </row>
    <row r="121" spans="1:7" ht="12.75">
      <c r="A121" s="277"/>
      <c r="B121" s="277"/>
      <c r="C121" s="289"/>
      <c r="D121" s="289"/>
      <c r="E121" s="290"/>
      <c r="F121" s="289"/>
      <c r="G121" s="291"/>
    </row>
    <row r="122" spans="1:7" ht="12.75">
      <c r="A122" s="292"/>
      <c r="B122" s="292"/>
      <c r="C122" s="277"/>
      <c r="D122" s="277"/>
      <c r="E122" s="293"/>
      <c r="F122" s="277"/>
      <c r="G122" s="277"/>
    </row>
    <row r="123" spans="1:7" ht="12.75">
      <c r="A123" s="277"/>
      <c r="B123" s="277"/>
      <c r="C123" s="277"/>
      <c r="D123" s="277"/>
      <c r="E123" s="293"/>
      <c r="F123" s="277"/>
      <c r="G123" s="277"/>
    </row>
    <row r="124" spans="1:7" ht="12.75">
      <c r="A124" s="277"/>
      <c r="B124" s="277"/>
      <c r="C124" s="277"/>
      <c r="D124" s="277"/>
      <c r="E124" s="293"/>
      <c r="F124" s="277"/>
      <c r="G124" s="277"/>
    </row>
    <row r="125" spans="1:7" ht="12.75">
      <c r="A125" s="277"/>
      <c r="B125" s="277"/>
      <c r="C125" s="277"/>
      <c r="D125" s="277"/>
      <c r="E125" s="293"/>
      <c r="F125" s="277"/>
      <c r="G125" s="277"/>
    </row>
    <row r="126" spans="1:7" ht="12.75">
      <c r="A126" s="277"/>
      <c r="B126" s="277"/>
      <c r="C126" s="277"/>
      <c r="D126" s="277"/>
      <c r="E126" s="293"/>
      <c r="F126" s="277"/>
      <c r="G126" s="277"/>
    </row>
    <row r="127" spans="1:7" ht="12.75">
      <c r="A127" s="277"/>
      <c r="B127" s="277"/>
      <c r="C127" s="277"/>
      <c r="D127" s="277"/>
      <c r="E127" s="293"/>
      <c r="F127" s="277"/>
      <c r="G127" s="277"/>
    </row>
    <row r="128" spans="1:7" ht="12.75">
      <c r="A128" s="277"/>
      <c r="B128" s="277"/>
      <c r="C128" s="277"/>
      <c r="D128" s="277"/>
      <c r="E128" s="293"/>
      <c r="F128" s="277"/>
      <c r="G128" s="277"/>
    </row>
    <row r="129" spans="1:7" ht="12.75">
      <c r="A129" s="277"/>
      <c r="B129" s="277"/>
      <c r="C129" s="277"/>
      <c r="D129" s="277"/>
      <c r="E129" s="293"/>
      <c r="F129" s="277"/>
      <c r="G129" s="277"/>
    </row>
    <row r="130" spans="1:7" ht="12.75">
      <c r="A130" s="277"/>
      <c r="B130" s="277"/>
      <c r="C130" s="277"/>
      <c r="D130" s="277"/>
      <c r="E130" s="293"/>
      <c r="F130" s="277"/>
      <c r="G130" s="277"/>
    </row>
    <row r="131" spans="1:7" ht="12.75">
      <c r="A131" s="277"/>
      <c r="B131" s="277"/>
      <c r="C131" s="277"/>
      <c r="D131" s="277"/>
      <c r="E131" s="293"/>
      <c r="F131" s="277"/>
      <c r="G131" s="277"/>
    </row>
    <row r="132" spans="1:7" ht="12.75">
      <c r="A132" s="277"/>
      <c r="B132" s="277"/>
      <c r="C132" s="277"/>
      <c r="D132" s="277"/>
      <c r="E132" s="293"/>
      <c r="F132" s="277"/>
      <c r="G132" s="277"/>
    </row>
    <row r="133" spans="1:7" ht="12.75">
      <c r="A133" s="277"/>
      <c r="B133" s="277"/>
      <c r="C133" s="277"/>
      <c r="D133" s="277"/>
      <c r="E133" s="293"/>
      <c r="F133" s="277"/>
      <c r="G133" s="277"/>
    </row>
    <row r="134" spans="1:7" ht="12.75">
      <c r="A134" s="277"/>
      <c r="B134" s="277"/>
      <c r="C134" s="277"/>
      <c r="D134" s="277"/>
      <c r="E134" s="293"/>
      <c r="F134" s="277"/>
      <c r="G134" s="277"/>
    </row>
  </sheetData>
  <sheetProtection/>
  <mergeCells count="25">
    <mergeCell ref="C54:D54"/>
    <mergeCell ref="C56:D56"/>
    <mergeCell ref="C50:D50"/>
    <mergeCell ref="C40:D40"/>
    <mergeCell ref="C44:D44"/>
    <mergeCell ref="C46:D46"/>
    <mergeCell ref="C29:D29"/>
    <mergeCell ref="C30:D30"/>
    <mergeCell ref="C32:D32"/>
    <mergeCell ref="C33:D33"/>
    <mergeCell ref="C36:D36"/>
    <mergeCell ref="C37:D37"/>
    <mergeCell ref="C38:D38"/>
    <mergeCell ref="C39:D39"/>
    <mergeCell ref="C23:D23"/>
    <mergeCell ref="C25:D25"/>
    <mergeCell ref="C15:D15"/>
    <mergeCell ref="C17:D17"/>
    <mergeCell ref="C19:D19"/>
    <mergeCell ref="C9:D9"/>
    <mergeCell ref="C11:D11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A1:BE51"/>
  <sheetViews>
    <sheetView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469</v>
      </c>
      <c r="B1" s="95"/>
      <c r="C1" s="95"/>
      <c r="D1" s="95"/>
      <c r="E1" s="95"/>
      <c r="F1" s="95"/>
      <c r="G1" s="95"/>
    </row>
    <row r="2" spans="1:7" ht="12.75" customHeight="1">
      <c r="A2" s="96" t="s">
        <v>401</v>
      </c>
      <c r="B2" s="97"/>
      <c r="C2" s="98" t="s">
        <v>326</v>
      </c>
      <c r="D2" s="98" t="s">
        <v>327</v>
      </c>
      <c r="E2" s="99"/>
      <c r="F2" s="100" t="s">
        <v>402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403</v>
      </c>
      <c r="B4" s="103"/>
      <c r="C4" s="104"/>
      <c r="D4" s="104"/>
      <c r="E4" s="105"/>
      <c r="F4" s="106" t="s">
        <v>404</v>
      </c>
      <c r="G4" s="109"/>
    </row>
    <row r="5" spans="1:7" ht="12.75" customHeight="1">
      <c r="A5" s="110" t="s">
        <v>474</v>
      </c>
      <c r="B5" s="111"/>
      <c r="C5" s="112" t="s">
        <v>475</v>
      </c>
      <c r="D5" s="113"/>
      <c r="E5" s="111"/>
      <c r="F5" s="106" t="s">
        <v>405</v>
      </c>
      <c r="G5" s="107"/>
    </row>
    <row r="6" spans="1:15" ht="12.75" customHeight="1">
      <c r="A6" s="108" t="s">
        <v>406</v>
      </c>
      <c r="B6" s="103"/>
      <c r="C6" s="104"/>
      <c r="D6" s="104"/>
      <c r="E6" s="105"/>
      <c r="F6" s="114" t="s">
        <v>407</v>
      </c>
      <c r="G6" s="115"/>
      <c r="O6" s="116"/>
    </row>
    <row r="7" spans="1:7" ht="12.75" customHeight="1">
      <c r="A7" s="117" t="s">
        <v>471</v>
      </c>
      <c r="B7" s="118"/>
      <c r="C7" s="119" t="s">
        <v>472</v>
      </c>
      <c r="D7" s="120"/>
      <c r="E7" s="120"/>
      <c r="F7" s="121" t="s">
        <v>408</v>
      </c>
      <c r="G7" s="115">
        <f>IF(G6=0,,ROUND((F30+F32)/G6,1))</f>
        <v>0</v>
      </c>
    </row>
    <row r="8" spans="1:9" ht="12.75">
      <c r="A8" s="122" t="s">
        <v>409</v>
      </c>
      <c r="B8" s="106"/>
      <c r="C8" s="322" t="s">
        <v>235</v>
      </c>
      <c r="D8" s="322"/>
      <c r="E8" s="323"/>
      <c r="F8" s="123" t="s">
        <v>410</v>
      </c>
      <c r="G8" s="124"/>
      <c r="H8" s="125"/>
      <c r="I8" s="126"/>
    </row>
    <row r="9" spans="1:8" ht="12.75">
      <c r="A9" s="122" t="s">
        <v>411</v>
      </c>
      <c r="B9" s="106"/>
      <c r="C9" s="322"/>
      <c r="D9" s="322"/>
      <c r="E9" s="323"/>
      <c r="F9" s="106"/>
      <c r="G9" s="127"/>
      <c r="H9" s="128"/>
    </row>
    <row r="10" spans="1:8" ht="12.75">
      <c r="A10" s="122" t="s">
        <v>412</v>
      </c>
      <c r="B10" s="106"/>
      <c r="C10" s="322" t="s">
        <v>234</v>
      </c>
      <c r="D10" s="322"/>
      <c r="E10" s="322"/>
      <c r="F10" s="129"/>
      <c r="G10" s="130"/>
      <c r="H10" s="131"/>
    </row>
    <row r="11" spans="1:57" ht="13.5" customHeight="1">
      <c r="A11" s="122" t="s">
        <v>413</v>
      </c>
      <c r="B11" s="106"/>
      <c r="C11" s="322"/>
      <c r="D11" s="322"/>
      <c r="E11" s="322"/>
      <c r="F11" s="132" t="s">
        <v>414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415</v>
      </c>
      <c r="B12" s="103"/>
      <c r="C12" s="324"/>
      <c r="D12" s="324"/>
      <c r="E12" s="324"/>
      <c r="F12" s="136" t="s">
        <v>416</v>
      </c>
      <c r="G12" s="137"/>
      <c r="H12" s="128"/>
    </row>
    <row r="13" spans="1:8" ht="28.5" customHeight="1" thickBot="1">
      <c r="A13" s="138" t="s">
        <v>417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418</v>
      </c>
      <c r="B14" s="143"/>
      <c r="C14" s="144"/>
      <c r="D14" s="145" t="s">
        <v>419</v>
      </c>
      <c r="E14" s="146"/>
      <c r="F14" s="146"/>
      <c r="G14" s="144"/>
    </row>
    <row r="15" spans="1:7" ht="15.75" customHeight="1">
      <c r="A15" s="147"/>
      <c r="B15" s="148" t="s">
        <v>420</v>
      </c>
      <c r="C15" s="149">
        <f>'02.1 02.1.4 Rek'!E12</f>
        <v>0</v>
      </c>
      <c r="D15" s="150" t="str">
        <f>'02.1 02.1.4 Rek'!A17</f>
        <v>Zařízení staveniště (GZS)</v>
      </c>
      <c r="E15" s="151"/>
      <c r="F15" s="152"/>
      <c r="G15" s="149">
        <f>'02.1 02.1.4 Rek'!I17</f>
        <v>0</v>
      </c>
    </row>
    <row r="16" spans="1:7" ht="15.75" customHeight="1">
      <c r="A16" s="147" t="s">
        <v>421</v>
      </c>
      <c r="B16" s="148" t="s">
        <v>422</v>
      </c>
      <c r="C16" s="149">
        <f>'02.1 02.1.4 Rek'!F12</f>
        <v>0</v>
      </c>
      <c r="D16" s="102" t="str">
        <f>'02.1 02.1.4 Rek'!A18</f>
        <v>Kompletační činnost (IČD)</v>
      </c>
      <c r="E16" s="153"/>
      <c r="F16" s="154"/>
      <c r="G16" s="149">
        <f>'02.1 02.1.4 Rek'!I18</f>
        <v>0</v>
      </c>
    </row>
    <row r="17" spans="1:7" ht="15.75" customHeight="1">
      <c r="A17" s="147" t="s">
        <v>423</v>
      </c>
      <c r="B17" s="148" t="s">
        <v>424</v>
      </c>
      <c r="C17" s="149">
        <f>'02.1 02.1.4 Rek'!H12</f>
        <v>0</v>
      </c>
      <c r="D17" s="102"/>
      <c r="E17" s="153"/>
      <c r="F17" s="154"/>
      <c r="G17" s="149"/>
    </row>
    <row r="18" spans="1:7" ht="15.75" customHeight="1">
      <c r="A18" s="155" t="s">
        <v>425</v>
      </c>
      <c r="B18" s="156" t="s">
        <v>426</v>
      </c>
      <c r="C18" s="149">
        <f>'02.1 02.1.4 Rek'!G12</f>
        <v>0</v>
      </c>
      <c r="D18" s="102"/>
      <c r="E18" s="153"/>
      <c r="F18" s="154"/>
      <c r="G18" s="149"/>
    </row>
    <row r="19" spans="1:7" ht="15.75" customHeight="1">
      <c r="A19" s="157" t="s">
        <v>427</v>
      </c>
      <c r="B19" s="148"/>
      <c r="C19" s="149">
        <f>SUM(C15:C18)</f>
        <v>0</v>
      </c>
      <c r="D19" s="102"/>
      <c r="E19" s="153"/>
      <c r="F19" s="154"/>
      <c r="G19" s="149"/>
    </row>
    <row r="20" spans="1:7" ht="15.75" customHeight="1">
      <c r="A20" s="157"/>
      <c r="B20" s="148"/>
      <c r="C20" s="149"/>
      <c r="D20" s="102"/>
      <c r="E20" s="153"/>
      <c r="F20" s="154"/>
      <c r="G20" s="149"/>
    </row>
    <row r="21" spans="1:7" ht="15.75" customHeight="1">
      <c r="A21" s="157" t="s">
        <v>398</v>
      </c>
      <c r="B21" s="148"/>
      <c r="C21" s="149">
        <f>'02.1 02.1.4 Rek'!I12</f>
        <v>0</v>
      </c>
      <c r="D21" s="102"/>
      <c r="E21" s="153"/>
      <c r="F21" s="154"/>
      <c r="G21" s="149"/>
    </row>
    <row r="22" spans="1:7" ht="15.75" customHeight="1">
      <c r="A22" s="158" t="s">
        <v>428</v>
      </c>
      <c r="B22" s="128"/>
      <c r="C22" s="149">
        <f>C19+C21</f>
        <v>0</v>
      </c>
      <c r="D22" s="102" t="s">
        <v>429</v>
      </c>
      <c r="E22" s="153"/>
      <c r="F22" s="154"/>
      <c r="G22" s="149">
        <f>G23-SUM(G15:G21)</f>
        <v>0</v>
      </c>
    </row>
    <row r="23" spans="1:7" ht="15.75" customHeight="1" thickBot="1">
      <c r="A23" s="325" t="s">
        <v>430</v>
      </c>
      <c r="B23" s="326"/>
      <c r="C23" s="159">
        <f>C22+G23</f>
        <v>0</v>
      </c>
      <c r="D23" s="160" t="s">
        <v>431</v>
      </c>
      <c r="E23" s="161"/>
      <c r="F23" s="162"/>
      <c r="G23" s="149">
        <f>'02.1 02.1.4 Rek'!H19</f>
        <v>0</v>
      </c>
    </row>
    <row r="24" spans="1:7" ht="12.75">
      <c r="A24" s="163" t="s">
        <v>432</v>
      </c>
      <c r="B24" s="164"/>
      <c r="C24" s="165"/>
      <c r="D24" s="164" t="s">
        <v>433</v>
      </c>
      <c r="E24" s="164"/>
      <c r="F24" s="166" t="s">
        <v>434</v>
      </c>
      <c r="G24" s="167"/>
    </row>
    <row r="25" spans="1:7" ht="12.75">
      <c r="A25" s="158" t="s">
        <v>435</v>
      </c>
      <c r="B25" s="128"/>
      <c r="C25" s="168"/>
      <c r="D25" s="128" t="s">
        <v>435</v>
      </c>
      <c r="F25" s="169" t="s">
        <v>435</v>
      </c>
      <c r="G25" s="170"/>
    </row>
    <row r="26" spans="1:7" ht="37.5" customHeight="1">
      <c r="A26" s="158" t="s">
        <v>436</v>
      </c>
      <c r="B26" s="171"/>
      <c r="C26" s="168"/>
      <c r="D26" s="128" t="s">
        <v>436</v>
      </c>
      <c r="F26" s="169" t="s">
        <v>436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437</v>
      </c>
      <c r="B28" s="128"/>
      <c r="C28" s="168"/>
      <c r="D28" s="169" t="s">
        <v>438</v>
      </c>
      <c r="E28" s="168"/>
      <c r="F28" s="173" t="s">
        <v>438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380</v>
      </c>
      <c r="B30" s="177"/>
      <c r="C30" s="178">
        <v>20</v>
      </c>
      <c r="D30" s="177" t="s">
        <v>439</v>
      </c>
      <c r="E30" s="179"/>
      <c r="F30" s="320">
        <f>C23-F32</f>
        <v>0</v>
      </c>
      <c r="G30" s="321"/>
    </row>
    <row r="31" spans="1:7" ht="12.75">
      <c r="A31" s="176" t="s">
        <v>440</v>
      </c>
      <c r="B31" s="177"/>
      <c r="C31" s="178">
        <f>C30</f>
        <v>20</v>
      </c>
      <c r="D31" s="177" t="s">
        <v>441</v>
      </c>
      <c r="E31" s="179"/>
      <c r="F31" s="320">
        <f>ROUND(PRODUCT(F30,C31/100),0)</f>
        <v>0</v>
      </c>
      <c r="G31" s="321"/>
    </row>
    <row r="32" spans="1:7" ht="12.75">
      <c r="A32" s="176" t="s">
        <v>380</v>
      </c>
      <c r="B32" s="177"/>
      <c r="C32" s="178">
        <v>0</v>
      </c>
      <c r="D32" s="177" t="s">
        <v>441</v>
      </c>
      <c r="E32" s="179"/>
      <c r="F32" s="320">
        <v>0</v>
      </c>
      <c r="G32" s="321"/>
    </row>
    <row r="33" spans="1:7" ht="12.75">
      <c r="A33" s="176" t="s">
        <v>440</v>
      </c>
      <c r="B33" s="180"/>
      <c r="C33" s="181">
        <f>C32</f>
        <v>0</v>
      </c>
      <c r="D33" s="177" t="s">
        <v>441</v>
      </c>
      <c r="E33" s="154"/>
      <c r="F33" s="320">
        <f>ROUND(PRODUCT(F32,C33/100),0)</f>
        <v>0</v>
      </c>
      <c r="G33" s="321"/>
    </row>
    <row r="34" spans="1:7" s="185" customFormat="1" ht="19.5" customHeight="1" thickBot="1">
      <c r="A34" s="182" t="s">
        <v>442</v>
      </c>
      <c r="B34" s="183"/>
      <c r="C34" s="183"/>
      <c r="D34" s="183"/>
      <c r="E34" s="184"/>
      <c r="F34" s="309">
        <f>ROUND(SUM(F30:F33),0)</f>
        <v>0</v>
      </c>
      <c r="G34" s="317"/>
    </row>
    <row r="36" spans="1:8" ht="12.75">
      <c r="A36" s="2" t="s">
        <v>443</v>
      </c>
      <c r="B36" s="2"/>
      <c r="C36" s="2"/>
      <c r="D36" s="2"/>
      <c r="E36" s="2"/>
      <c r="F36" s="2"/>
      <c r="G36" s="2"/>
      <c r="H36" s="1" t="s">
        <v>370</v>
      </c>
    </row>
    <row r="37" spans="1:8" ht="14.25" customHeight="1">
      <c r="A37" s="2"/>
      <c r="B37" s="318"/>
      <c r="C37" s="318"/>
      <c r="D37" s="318"/>
      <c r="E37" s="318"/>
      <c r="F37" s="318"/>
      <c r="G37" s="318"/>
      <c r="H37" s="1" t="s">
        <v>370</v>
      </c>
    </row>
    <row r="38" spans="1:8" ht="12.75" customHeight="1">
      <c r="A38" s="186"/>
      <c r="B38" s="318"/>
      <c r="C38" s="318"/>
      <c r="D38" s="318"/>
      <c r="E38" s="318"/>
      <c r="F38" s="318"/>
      <c r="G38" s="318"/>
      <c r="H38" s="1" t="s">
        <v>370</v>
      </c>
    </row>
    <row r="39" spans="1:8" ht="12.75">
      <c r="A39" s="186"/>
      <c r="B39" s="318"/>
      <c r="C39" s="318"/>
      <c r="D39" s="318"/>
      <c r="E39" s="318"/>
      <c r="F39" s="318"/>
      <c r="G39" s="318"/>
      <c r="H39" s="1" t="s">
        <v>370</v>
      </c>
    </row>
    <row r="40" spans="1:8" ht="12.75">
      <c r="A40" s="186"/>
      <c r="B40" s="318"/>
      <c r="C40" s="318"/>
      <c r="D40" s="318"/>
      <c r="E40" s="318"/>
      <c r="F40" s="318"/>
      <c r="G40" s="318"/>
      <c r="H40" s="1" t="s">
        <v>370</v>
      </c>
    </row>
    <row r="41" spans="1:8" ht="12.75">
      <c r="A41" s="186"/>
      <c r="B41" s="318"/>
      <c r="C41" s="318"/>
      <c r="D41" s="318"/>
      <c r="E41" s="318"/>
      <c r="F41" s="318"/>
      <c r="G41" s="318"/>
      <c r="H41" s="1" t="s">
        <v>370</v>
      </c>
    </row>
    <row r="42" spans="1:8" ht="12.75">
      <c r="A42" s="186"/>
      <c r="B42" s="318"/>
      <c r="C42" s="318"/>
      <c r="D42" s="318"/>
      <c r="E42" s="318"/>
      <c r="F42" s="318"/>
      <c r="G42" s="318"/>
      <c r="H42" s="1" t="s">
        <v>370</v>
      </c>
    </row>
    <row r="43" spans="1:8" ht="12.75">
      <c r="A43" s="186"/>
      <c r="B43" s="318"/>
      <c r="C43" s="318"/>
      <c r="D43" s="318"/>
      <c r="E43" s="318"/>
      <c r="F43" s="318"/>
      <c r="G43" s="318"/>
      <c r="H43" s="1" t="s">
        <v>370</v>
      </c>
    </row>
    <row r="44" spans="1:8" ht="12.75" customHeight="1">
      <c r="A44" s="186"/>
      <c r="B44" s="318"/>
      <c r="C44" s="318"/>
      <c r="D44" s="318"/>
      <c r="E44" s="318"/>
      <c r="F44" s="318"/>
      <c r="G44" s="318"/>
      <c r="H44" s="1" t="s">
        <v>370</v>
      </c>
    </row>
    <row r="45" spans="1:8" ht="12.75" customHeight="1">
      <c r="A45" s="186"/>
      <c r="B45" s="318"/>
      <c r="C45" s="318"/>
      <c r="D45" s="318"/>
      <c r="E45" s="318"/>
      <c r="F45" s="318"/>
      <c r="G45" s="318"/>
      <c r="H45" s="1" t="s">
        <v>370</v>
      </c>
    </row>
    <row r="46" spans="2:7" ht="12.75">
      <c r="B46" s="319"/>
      <c r="C46" s="319"/>
      <c r="D46" s="319"/>
      <c r="E46" s="319"/>
      <c r="F46" s="319"/>
      <c r="G46" s="319"/>
    </row>
    <row r="47" spans="2:7" ht="12.75">
      <c r="B47" s="319"/>
      <c r="C47" s="319"/>
      <c r="D47" s="319"/>
      <c r="E47" s="319"/>
      <c r="F47" s="319"/>
      <c r="G47" s="319"/>
    </row>
    <row r="48" spans="2:7" ht="12.75">
      <c r="B48" s="319"/>
      <c r="C48" s="319"/>
      <c r="D48" s="319"/>
      <c r="E48" s="319"/>
      <c r="F48" s="319"/>
      <c r="G48" s="319"/>
    </row>
    <row r="49" spans="2:7" ht="12.75">
      <c r="B49" s="319"/>
      <c r="C49" s="319"/>
      <c r="D49" s="319"/>
      <c r="E49" s="319"/>
      <c r="F49" s="319"/>
      <c r="G49" s="319"/>
    </row>
    <row r="50" spans="2:7" ht="12.75">
      <c r="B50" s="319"/>
      <c r="C50" s="319"/>
      <c r="D50" s="319"/>
      <c r="E50" s="319"/>
      <c r="F50" s="319"/>
      <c r="G50" s="319"/>
    </row>
    <row r="51" spans="2:7" ht="12.75">
      <c r="B51" s="319"/>
      <c r="C51" s="319"/>
      <c r="D51" s="319"/>
      <c r="E51" s="319"/>
      <c r="F51" s="319"/>
      <c r="G51" s="319"/>
    </row>
  </sheetData>
  <sheetProtection/>
  <mergeCells count="18">
    <mergeCell ref="C8:E8"/>
    <mergeCell ref="C10:E10"/>
    <mergeCell ref="C12:E12"/>
    <mergeCell ref="A23:B23"/>
    <mergeCell ref="C9:E9"/>
    <mergeCell ref="C11:E11"/>
    <mergeCell ref="F32:G32"/>
    <mergeCell ref="F30:G30"/>
    <mergeCell ref="F31:G31"/>
    <mergeCell ref="F33:G33"/>
    <mergeCell ref="B51:G51"/>
    <mergeCell ref="B46:G46"/>
    <mergeCell ref="B47:G47"/>
    <mergeCell ref="B48:G48"/>
    <mergeCell ref="F34:G34"/>
    <mergeCell ref="B37:G45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4"/>
  <dimension ref="A1:BE70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9" t="s">
        <v>371</v>
      </c>
      <c r="B1" s="330"/>
      <c r="C1" s="187" t="s">
        <v>473</v>
      </c>
      <c r="D1" s="188"/>
      <c r="E1" s="189"/>
      <c r="F1" s="188"/>
      <c r="G1" s="190" t="s">
        <v>444</v>
      </c>
      <c r="H1" s="191" t="s">
        <v>326</v>
      </c>
      <c r="I1" s="192"/>
    </row>
    <row r="2" spans="1:9" ht="13.5" thickBot="1">
      <c r="A2" s="331" t="s">
        <v>445</v>
      </c>
      <c r="B2" s="332"/>
      <c r="C2" s="193" t="s">
        <v>476</v>
      </c>
      <c r="D2" s="194"/>
      <c r="E2" s="195"/>
      <c r="F2" s="194"/>
      <c r="G2" s="333" t="s">
        <v>327</v>
      </c>
      <c r="H2" s="334"/>
      <c r="I2" s="335"/>
    </row>
    <row r="3" ht="13.5" thickTop="1">
      <c r="F3" s="128"/>
    </row>
    <row r="4" spans="1:9" ht="19.5" customHeight="1">
      <c r="A4" s="196" t="s">
        <v>446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447</v>
      </c>
      <c r="C6" s="200"/>
      <c r="D6" s="201"/>
      <c r="E6" s="202" t="s">
        <v>394</v>
      </c>
      <c r="F6" s="203" t="s">
        <v>395</v>
      </c>
      <c r="G6" s="203" t="s">
        <v>396</v>
      </c>
      <c r="H6" s="203" t="s">
        <v>397</v>
      </c>
      <c r="I6" s="204" t="s">
        <v>398</v>
      </c>
    </row>
    <row r="7" spans="1:9" s="128" customFormat="1" ht="12.75">
      <c r="A7" s="294" t="str">
        <f>'02.1 02.1.4 Pol'!B7</f>
        <v>12</v>
      </c>
      <c r="B7" s="62" t="str">
        <f>'02.1 02.1.4 Pol'!C7</f>
        <v>Odkopávky a prokopávky</v>
      </c>
      <c r="D7" s="205"/>
      <c r="E7" s="295">
        <f>'02.1 02.1.4 Pol'!BA12</f>
        <v>0</v>
      </c>
      <c r="F7" s="296">
        <f>'02.1 02.1.4 Pol'!BB12</f>
        <v>0</v>
      </c>
      <c r="G7" s="296">
        <f>'02.1 02.1.4 Pol'!BC12</f>
        <v>0</v>
      </c>
      <c r="H7" s="296">
        <f>'02.1 02.1.4 Pol'!BD12</f>
        <v>0</v>
      </c>
      <c r="I7" s="297">
        <f>'02.1 02.1.4 Pol'!BE12</f>
        <v>0</v>
      </c>
    </row>
    <row r="8" spans="1:9" s="128" customFormat="1" ht="12.75">
      <c r="A8" s="294" t="str">
        <f>'02.1 02.1.4 Pol'!B13</f>
        <v>16</v>
      </c>
      <c r="B8" s="62" t="str">
        <f>'02.1 02.1.4 Pol'!C13</f>
        <v>Přemístění výkopku</v>
      </c>
      <c r="D8" s="205"/>
      <c r="E8" s="295">
        <f>'02.1 02.1.4 Pol'!BA20</f>
        <v>0</v>
      </c>
      <c r="F8" s="296">
        <f>'02.1 02.1.4 Pol'!BB20</f>
        <v>0</v>
      </c>
      <c r="G8" s="296">
        <f>'02.1 02.1.4 Pol'!BC20</f>
        <v>0</v>
      </c>
      <c r="H8" s="296">
        <f>'02.1 02.1.4 Pol'!BD20</f>
        <v>0</v>
      </c>
      <c r="I8" s="297">
        <f>'02.1 02.1.4 Pol'!BE20</f>
        <v>0</v>
      </c>
    </row>
    <row r="9" spans="1:9" s="128" customFormat="1" ht="12.75">
      <c r="A9" s="294" t="str">
        <f>'02.1 02.1.4 Pol'!B21</f>
        <v>18</v>
      </c>
      <c r="B9" s="62" t="str">
        <f>'02.1 02.1.4 Pol'!C21</f>
        <v>Povrchové úpravy terénu</v>
      </c>
      <c r="D9" s="205"/>
      <c r="E9" s="295">
        <f>'02.1 02.1.4 Pol'!BA24</f>
        <v>0</v>
      </c>
      <c r="F9" s="296">
        <f>'02.1 02.1.4 Pol'!BB24</f>
        <v>0</v>
      </c>
      <c r="G9" s="296">
        <f>'02.1 02.1.4 Pol'!BC24</f>
        <v>0</v>
      </c>
      <c r="H9" s="296">
        <f>'02.1 02.1.4 Pol'!BD24</f>
        <v>0</v>
      </c>
      <c r="I9" s="297">
        <f>'02.1 02.1.4 Pol'!BE24</f>
        <v>0</v>
      </c>
    </row>
    <row r="10" spans="1:9" s="128" customFormat="1" ht="12.75">
      <c r="A10" s="294" t="str">
        <f>'02.1 02.1.4 Pol'!B25</f>
        <v>46</v>
      </c>
      <c r="B10" s="62" t="str">
        <f>'02.1 02.1.4 Pol'!C25</f>
        <v>Zpevněné plochy</v>
      </c>
      <c r="D10" s="205"/>
      <c r="E10" s="295">
        <f>'02.1 02.1.4 Pol'!BA32</f>
        <v>0</v>
      </c>
      <c r="F10" s="296">
        <f>'02.1 02.1.4 Pol'!BB32</f>
        <v>0</v>
      </c>
      <c r="G10" s="296">
        <f>'02.1 02.1.4 Pol'!BC32</f>
        <v>0</v>
      </c>
      <c r="H10" s="296">
        <f>'02.1 02.1.4 Pol'!BD32</f>
        <v>0</v>
      </c>
      <c r="I10" s="297">
        <f>'02.1 02.1.4 Pol'!BE32</f>
        <v>0</v>
      </c>
    </row>
    <row r="11" spans="1:9" s="128" customFormat="1" ht="13.5" thickBot="1">
      <c r="A11" s="294" t="str">
        <f>'02.1 02.1.4 Pol'!B33</f>
        <v>99</v>
      </c>
      <c r="B11" s="62" t="str">
        <f>'02.1 02.1.4 Pol'!C33</f>
        <v>Staveništní přesun hmot</v>
      </c>
      <c r="D11" s="205"/>
      <c r="E11" s="295">
        <f>'02.1 02.1.4 Pol'!BA35</f>
        <v>0</v>
      </c>
      <c r="F11" s="296">
        <f>'02.1 02.1.4 Pol'!BB35</f>
        <v>0</v>
      </c>
      <c r="G11" s="296">
        <f>'02.1 02.1.4 Pol'!BC35</f>
        <v>0</v>
      </c>
      <c r="H11" s="296">
        <f>'02.1 02.1.4 Pol'!BD35</f>
        <v>0</v>
      </c>
      <c r="I11" s="297">
        <f>'02.1 02.1.4 Pol'!BE35</f>
        <v>0</v>
      </c>
    </row>
    <row r="12" spans="1:9" s="14" customFormat="1" ht="13.5" thickBot="1">
      <c r="A12" s="206"/>
      <c r="B12" s="207" t="s">
        <v>448</v>
      </c>
      <c r="C12" s="207"/>
      <c r="D12" s="208"/>
      <c r="E12" s="209">
        <f>SUM(E7:E11)</f>
        <v>0</v>
      </c>
      <c r="F12" s="210">
        <f>SUM(F7:F11)</f>
        <v>0</v>
      </c>
      <c r="G12" s="210">
        <f>SUM(G7:G11)</f>
        <v>0</v>
      </c>
      <c r="H12" s="210">
        <f>SUM(H7:H11)</f>
        <v>0</v>
      </c>
      <c r="I12" s="211">
        <f>SUM(I7:I11)</f>
        <v>0</v>
      </c>
    </row>
    <row r="13" spans="1:9" ht="12.75">
      <c r="A13" s="128"/>
      <c r="B13" s="128"/>
      <c r="C13" s="128"/>
      <c r="D13" s="128"/>
      <c r="E13" s="128"/>
      <c r="F13" s="128"/>
      <c r="G13" s="128"/>
      <c r="H13" s="128"/>
      <c r="I13" s="128"/>
    </row>
    <row r="14" spans="1:57" ht="19.5" customHeight="1">
      <c r="A14" s="197" t="s">
        <v>449</v>
      </c>
      <c r="B14" s="197"/>
      <c r="C14" s="197"/>
      <c r="D14" s="197"/>
      <c r="E14" s="197"/>
      <c r="F14" s="197"/>
      <c r="G14" s="212"/>
      <c r="H14" s="197"/>
      <c r="I14" s="197"/>
      <c r="BA14" s="134"/>
      <c r="BB14" s="134"/>
      <c r="BC14" s="134"/>
      <c r="BD14" s="134"/>
      <c r="BE14" s="134"/>
    </row>
    <row r="15" ht="13.5" thickBot="1"/>
    <row r="16" spans="1:9" ht="12.75">
      <c r="A16" s="163" t="s">
        <v>450</v>
      </c>
      <c r="B16" s="164"/>
      <c r="C16" s="164"/>
      <c r="D16" s="213"/>
      <c r="E16" s="214" t="s">
        <v>451</v>
      </c>
      <c r="F16" s="215" t="s">
        <v>381</v>
      </c>
      <c r="G16" s="216" t="s">
        <v>452</v>
      </c>
      <c r="H16" s="217"/>
      <c r="I16" s="218" t="s">
        <v>451</v>
      </c>
    </row>
    <row r="17" spans="1:53" ht="12.75">
      <c r="A17" s="157" t="s">
        <v>232</v>
      </c>
      <c r="B17" s="148"/>
      <c r="C17" s="148"/>
      <c r="D17" s="219"/>
      <c r="E17" s="220"/>
      <c r="F17" s="221"/>
      <c r="G17" s="222">
        <v>0</v>
      </c>
      <c r="H17" s="223"/>
      <c r="I17" s="224">
        <f>E17+F17*G17/100</f>
        <v>0</v>
      </c>
      <c r="BA17" s="1">
        <v>1</v>
      </c>
    </row>
    <row r="18" spans="1:53" ht="12.75">
      <c r="A18" s="157" t="s">
        <v>233</v>
      </c>
      <c r="B18" s="148"/>
      <c r="C18" s="148"/>
      <c r="D18" s="219"/>
      <c r="E18" s="220"/>
      <c r="F18" s="221"/>
      <c r="G18" s="222">
        <v>0</v>
      </c>
      <c r="H18" s="223"/>
      <c r="I18" s="224">
        <f>E18+F18*G18/100</f>
        <v>0</v>
      </c>
      <c r="BA18" s="1">
        <v>2</v>
      </c>
    </row>
    <row r="19" spans="1:9" ht="13.5" thickBot="1">
      <c r="A19" s="225"/>
      <c r="B19" s="226" t="s">
        <v>453</v>
      </c>
      <c r="C19" s="227"/>
      <c r="D19" s="228"/>
      <c r="E19" s="229"/>
      <c r="F19" s="230"/>
      <c r="G19" s="230"/>
      <c r="H19" s="327">
        <f>SUM(I17:I18)</f>
        <v>0</v>
      </c>
      <c r="I19" s="328"/>
    </row>
    <row r="21" spans="2:9" ht="12.75">
      <c r="B21" s="14"/>
      <c r="F21" s="231"/>
      <c r="G21" s="232"/>
      <c r="H21" s="232"/>
      <c r="I21" s="46"/>
    </row>
    <row r="22" spans="6:9" ht="12.75">
      <c r="F22" s="231"/>
      <c r="G22" s="232"/>
      <c r="H22" s="232"/>
      <c r="I22" s="46"/>
    </row>
    <row r="23" spans="6:9" ht="12.75">
      <c r="F23" s="231"/>
      <c r="G23" s="232"/>
      <c r="H23" s="232"/>
      <c r="I23" s="46"/>
    </row>
    <row r="24" spans="6:9" ht="12.75">
      <c r="F24" s="231"/>
      <c r="G24" s="232"/>
      <c r="H24" s="232"/>
      <c r="I24" s="46"/>
    </row>
    <row r="25" spans="6:9" ht="12.75">
      <c r="F25" s="231"/>
      <c r="G25" s="232"/>
      <c r="H25" s="232"/>
      <c r="I25" s="46"/>
    </row>
    <row r="26" spans="6:9" ht="12.75">
      <c r="F26" s="231"/>
      <c r="G26" s="232"/>
      <c r="H26" s="232"/>
      <c r="I26" s="46"/>
    </row>
    <row r="27" spans="6:9" ht="12.75">
      <c r="F27" s="231"/>
      <c r="G27" s="232"/>
      <c r="H27" s="232"/>
      <c r="I27" s="46"/>
    </row>
    <row r="28" spans="6:9" ht="12.75">
      <c r="F28" s="231"/>
      <c r="G28" s="232"/>
      <c r="H28" s="232"/>
      <c r="I28" s="46"/>
    </row>
    <row r="29" spans="6:9" ht="12.75">
      <c r="F29" s="231"/>
      <c r="G29" s="232"/>
      <c r="H29" s="232"/>
      <c r="I29" s="46"/>
    </row>
    <row r="30" spans="6:9" ht="12.75">
      <c r="F30" s="231"/>
      <c r="G30" s="232"/>
      <c r="H30" s="232"/>
      <c r="I30" s="46"/>
    </row>
    <row r="31" spans="6:9" ht="12.75">
      <c r="F31" s="231"/>
      <c r="G31" s="232"/>
      <c r="H31" s="232"/>
      <c r="I31" s="46"/>
    </row>
    <row r="32" spans="6:9" ht="12.75">
      <c r="F32" s="231"/>
      <c r="G32" s="232"/>
      <c r="H32" s="232"/>
      <c r="I32" s="46"/>
    </row>
    <row r="33" spans="6:9" ht="12.75">
      <c r="F33" s="231"/>
      <c r="G33" s="232"/>
      <c r="H33" s="232"/>
      <c r="I33" s="46"/>
    </row>
    <row r="34" spans="6:9" ht="12.75">
      <c r="F34" s="231"/>
      <c r="G34" s="232"/>
      <c r="H34" s="232"/>
      <c r="I34" s="46"/>
    </row>
    <row r="35" spans="6:9" ht="12.75">
      <c r="F35" s="231"/>
      <c r="G35" s="232"/>
      <c r="H35" s="232"/>
      <c r="I35" s="46"/>
    </row>
    <row r="36" spans="6:9" ht="12.75">
      <c r="F36" s="231"/>
      <c r="G36" s="232"/>
      <c r="H36" s="232"/>
      <c r="I36" s="46"/>
    </row>
    <row r="37" spans="6:9" ht="12.75">
      <c r="F37" s="231"/>
      <c r="G37" s="232"/>
      <c r="H37" s="232"/>
      <c r="I37" s="46"/>
    </row>
    <row r="38" spans="6:9" ht="12.75">
      <c r="F38" s="231"/>
      <c r="G38" s="232"/>
      <c r="H38" s="232"/>
      <c r="I38" s="46"/>
    </row>
    <row r="39" spans="6:9" ht="12.75">
      <c r="F39" s="231"/>
      <c r="G39" s="232"/>
      <c r="H39" s="232"/>
      <c r="I39" s="46"/>
    </row>
    <row r="40" spans="6:9" ht="12.75">
      <c r="F40" s="231"/>
      <c r="G40" s="232"/>
      <c r="H40" s="232"/>
      <c r="I40" s="46"/>
    </row>
    <row r="41" spans="6:9" ht="12.75">
      <c r="F41" s="231"/>
      <c r="G41" s="232"/>
      <c r="H41" s="232"/>
      <c r="I41" s="46"/>
    </row>
    <row r="42" spans="6:9" ht="12.75">
      <c r="F42" s="231"/>
      <c r="G42" s="232"/>
      <c r="H42" s="232"/>
      <c r="I42" s="46"/>
    </row>
    <row r="43" spans="6:9" ht="12.75">
      <c r="F43" s="231"/>
      <c r="G43" s="232"/>
      <c r="H43" s="232"/>
      <c r="I43" s="46"/>
    </row>
    <row r="44" spans="6:9" ht="12.75">
      <c r="F44" s="231"/>
      <c r="G44" s="232"/>
      <c r="H44" s="232"/>
      <c r="I44" s="46"/>
    </row>
    <row r="45" spans="6:9" ht="12.75">
      <c r="F45" s="231"/>
      <c r="G45" s="232"/>
      <c r="H45" s="232"/>
      <c r="I45" s="46"/>
    </row>
    <row r="46" spans="6:9" ht="12.75">
      <c r="F46" s="231"/>
      <c r="G46" s="232"/>
      <c r="H46" s="232"/>
      <c r="I46" s="46"/>
    </row>
    <row r="47" spans="6:9" ht="12.75">
      <c r="F47" s="231"/>
      <c r="G47" s="232"/>
      <c r="H47" s="232"/>
      <c r="I47" s="46"/>
    </row>
    <row r="48" spans="6:9" ht="12.75">
      <c r="F48" s="231"/>
      <c r="G48" s="232"/>
      <c r="H48" s="232"/>
      <c r="I48" s="46"/>
    </row>
    <row r="49" spans="6:9" ht="12.75">
      <c r="F49" s="231"/>
      <c r="G49" s="232"/>
      <c r="H49" s="232"/>
      <c r="I49" s="46"/>
    </row>
    <row r="50" spans="6:9" ht="12.75">
      <c r="F50" s="231"/>
      <c r="G50" s="232"/>
      <c r="H50" s="232"/>
      <c r="I50" s="46"/>
    </row>
    <row r="51" spans="6:9" ht="12.75">
      <c r="F51" s="231"/>
      <c r="G51" s="232"/>
      <c r="H51" s="232"/>
      <c r="I51" s="46"/>
    </row>
    <row r="52" spans="6:9" ht="12.75">
      <c r="F52" s="231"/>
      <c r="G52" s="232"/>
      <c r="H52" s="232"/>
      <c r="I52" s="46"/>
    </row>
    <row r="53" spans="6:9" ht="12.75">
      <c r="F53" s="231"/>
      <c r="G53" s="232"/>
      <c r="H53" s="232"/>
      <c r="I53" s="46"/>
    </row>
    <row r="54" spans="6:9" ht="12.75">
      <c r="F54" s="231"/>
      <c r="G54" s="232"/>
      <c r="H54" s="232"/>
      <c r="I54" s="46"/>
    </row>
    <row r="55" spans="6:9" ht="12.75">
      <c r="F55" s="231"/>
      <c r="G55" s="232"/>
      <c r="H55" s="232"/>
      <c r="I55" s="46"/>
    </row>
    <row r="56" spans="6:9" ht="12.75">
      <c r="F56" s="231"/>
      <c r="G56" s="232"/>
      <c r="H56" s="232"/>
      <c r="I56" s="46"/>
    </row>
    <row r="57" spans="6:9" ht="12.75">
      <c r="F57" s="231"/>
      <c r="G57" s="232"/>
      <c r="H57" s="232"/>
      <c r="I57" s="46"/>
    </row>
    <row r="58" spans="6:9" ht="12.75">
      <c r="F58" s="231"/>
      <c r="G58" s="232"/>
      <c r="H58" s="232"/>
      <c r="I58" s="46"/>
    </row>
    <row r="59" spans="6:9" ht="12.75">
      <c r="F59" s="231"/>
      <c r="G59" s="232"/>
      <c r="H59" s="232"/>
      <c r="I59" s="46"/>
    </row>
    <row r="60" spans="6:9" ht="12.75">
      <c r="F60" s="231"/>
      <c r="G60" s="232"/>
      <c r="H60" s="232"/>
      <c r="I60" s="46"/>
    </row>
    <row r="61" spans="6:9" ht="12.75">
      <c r="F61" s="231"/>
      <c r="G61" s="232"/>
      <c r="H61" s="232"/>
      <c r="I61" s="46"/>
    </row>
    <row r="62" spans="6:9" ht="12.75">
      <c r="F62" s="231"/>
      <c r="G62" s="232"/>
      <c r="H62" s="232"/>
      <c r="I62" s="46"/>
    </row>
    <row r="63" spans="6:9" ht="12.75">
      <c r="F63" s="231"/>
      <c r="G63" s="232"/>
      <c r="H63" s="232"/>
      <c r="I63" s="46"/>
    </row>
    <row r="64" spans="6:9" ht="12.75">
      <c r="F64" s="231"/>
      <c r="G64" s="232"/>
      <c r="H64" s="232"/>
      <c r="I64" s="46"/>
    </row>
    <row r="65" spans="6:9" ht="12.75">
      <c r="F65" s="231"/>
      <c r="G65" s="232"/>
      <c r="H65" s="232"/>
      <c r="I65" s="46"/>
    </row>
    <row r="66" spans="6:9" ht="12.75">
      <c r="F66" s="231"/>
      <c r="G66" s="232"/>
      <c r="H66" s="232"/>
      <c r="I66" s="46"/>
    </row>
    <row r="67" spans="6:9" ht="12.75">
      <c r="F67" s="231"/>
      <c r="G67" s="232"/>
      <c r="H67" s="232"/>
      <c r="I67" s="46"/>
    </row>
    <row r="68" spans="6:9" ht="12.75">
      <c r="F68" s="231"/>
      <c r="G68" s="232"/>
      <c r="H68" s="232"/>
      <c r="I68" s="46"/>
    </row>
    <row r="69" spans="6:9" ht="12.75">
      <c r="F69" s="231"/>
      <c r="G69" s="232"/>
      <c r="H69" s="232"/>
      <c r="I69" s="46"/>
    </row>
    <row r="70" spans="6:9" ht="12.75">
      <c r="F70" s="231"/>
      <c r="G70" s="232"/>
      <c r="H70" s="232"/>
      <c r="I70" s="46"/>
    </row>
  </sheetData>
  <sheetProtection/>
  <mergeCells count="4">
    <mergeCell ref="H19:I19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5"/>
  <dimension ref="A1:CB108"/>
  <sheetViews>
    <sheetView showGridLines="0" showZeros="0" zoomScaleSheetLayoutView="100" workbookViewId="0" topLeftCell="A1">
      <selection activeCell="F26" sqref="F26"/>
    </sheetView>
  </sheetViews>
  <sheetFormatPr defaultColWidth="9.00390625" defaultRowHeight="12.75"/>
  <cols>
    <col min="1" max="1" width="4.375" style="233" customWidth="1"/>
    <col min="2" max="2" width="11.625" style="233" customWidth="1"/>
    <col min="3" max="3" width="40.375" style="233" customWidth="1"/>
    <col min="4" max="4" width="5.625" style="233" customWidth="1"/>
    <col min="5" max="5" width="8.625" style="243" customWidth="1"/>
    <col min="6" max="6" width="9.875" style="233" customWidth="1"/>
    <col min="7" max="7" width="13.875" style="233" customWidth="1"/>
    <col min="8" max="8" width="11.75390625" style="233" hidden="1" customWidth="1"/>
    <col min="9" max="9" width="11.625" style="233" hidden="1" customWidth="1"/>
    <col min="10" max="10" width="11.00390625" style="233" hidden="1" customWidth="1"/>
    <col min="11" max="11" width="10.375" style="233" hidden="1" customWidth="1"/>
    <col min="12" max="12" width="75.375" style="233" customWidth="1"/>
    <col min="13" max="13" width="45.25390625" style="233" customWidth="1"/>
    <col min="14" max="16384" width="9.125" style="233" customWidth="1"/>
  </cols>
  <sheetData>
    <row r="1" spans="1:7" ht="15.75">
      <c r="A1" s="338" t="s">
        <v>470</v>
      </c>
      <c r="B1" s="338"/>
      <c r="C1" s="338"/>
      <c r="D1" s="338"/>
      <c r="E1" s="338"/>
      <c r="F1" s="338"/>
      <c r="G1" s="338"/>
    </row>
    <row r="2" spans="2:7" ht="14.25" customHeight="1" thickBot="1">
      <c r="B2" s="234"/>
      <c r="C2" s="235"/>
      <c r="D2" s="235"/>
      <c r="E2" s="236"/>
      <c r="F2" s="235"/>
      <c r="G2" s="235"/>
    </row>
    <row r="3" spans="1:7" ht="13.5" thickTop="1">
      <c r="A3" s="329" t="s">
        <v>371</v>
      </c>
      <c r="B3" s="330"/>
      <c r="C3" s="187" t="s">
        <v>473</v>
      </c>
      <c r="D3" s="237"/>
      <c r="E3" s="238" t="s">
        <v>454</v>
      </c>
      <c r="F3" s="239" t="str">
        <f>'02.1 02.1.4 Rek'!H1</f>
        <v>02.1.4</v>
      </c>
      <c r="G3" s="240"/>
    </row>
    <row r="4" spans="1:7" ht="13.5" thickBot="1">
      <c r="A4" s="339" t="s">
        <v>445</v>
      </c>
      <c r="B4" s="332"/>
      <c r="C4" s="193" t="s">
        <v>476</v>
      </c>
      <c r="D4" s="241"/>
      <c r="E4" s="340" t="str">
        <f>'02.1 02.1.4 Rek'!G2</f>
        <v>Průleh z kamenné rovnaniny</v>
      </c>
      <c r="F4" s="341"/>
      <c r="G4" s="342"/>
    </row>
    <row r="5" spans="1:7" ht="13.5" thickTop="1">
      <c r="A5" s="242"/>
      <c r="G5" s="244"/>
    </row>
    <row r="6" spans="1:11" ht="27" customHeight="1">
      <c r="A6" s="245" t="s">
        <v>455</v>
      </c>
      <c r="B6" s="246" t="s">
        <v>456</v>
      </c>
      <c r="C6" s="246" t="s">
        <v>457</v>
      </c>
      <c r="D6" s="246" t="s">
        <v>458</v>
      </c>
      <c r="E6" s="247" t="s">
        <v>459</v>
      </c>
      <c r="F6" s="246" t="s">
        <v>460</v>
      </c>
      <c r="G6" s="248" t="s">
        <v>461</v>
      </c>
      <c r="H6" s="249" t="s">
        <v>462</v>
      </c>
      <c r="I6" s="249" t="s">
        <v>463</v>
      </c>
      <c r="J6" s="249" t="s">
        <v>464</v>
      </c>
      <c r="K6" s="249" t="s">
        <v>465</v>
      </c>
    </row>
    <row r="7" spans="1:15" ht="12.75">
      <c r="A7" s="250" t="s">
        <v>466</v>
      </c>
      <c r="B7" s="251" t="s">
        <v>490</v>
      </c>
      <c r="C7" s="252" t="s">
        <v>491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 ht="12.75">
      <c r="A8" s="261">
        <v>1</v>
      </c>
      <c r="B8" s="262" t="s">
        <v>284</v>
      </c>
      <c r="C8" s="263" t="s">
        <v>285</v>
      </c>
      <c r="D8" s="264" t="s">
        <v>495</v>
      </c>
      <c r="E8" s="265">
        <v>97.172</v>
      </c>
      <c r="F8" s="265">
        <v>0</v>
      </c>
      <c r="G8" s="266">
        <f>E8*F8</f>
        <v>0</v>
      </c>
      <c r="H8" s="267">
        <v>0</v>
      </c>
      <c r="I8" s="268">
        <f>E8*H8</f>
        <v>0</v>
      </c>
      <c r="J8" s="267">
        <v>0</v>
      </c>
      <c r="K8" s="268">
        <f>E8*J8</f>
        <v>0</v>
      </c>
      <c r="O8" s="260">
        <v>2</v>
      </c>
      <c r="AA8" s="233">
        <v>1</v>
      </c>
      <c r="AB8" s="233">
        <v>1</v>
      </c>
      <c r="AC8" s="233">
        <v>1</v>
      </c>
      <c r="AZ8" s="233">
        <v>1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</v>
      </c>
      <c r="CB8" s="260">
        <v>1</v>
      </c>
    </row>
    <row r="9" spans="1:15" ht="12.75">
      <c r="A9" s="269"/>
      <c r="B9" s="272"/>
      <c r="C9" s="336" t="s">
        <v>328</v>
      </c>
      <c r="D9" s="337"/>
      <c r="E9" s="273">
        <v>97.172</v>
      </c>
      <c r="F9" s="274"/>
      <c r="G9" s="275"/>
      <c r="H9" s="276"/>
      <c r="I9" s="270"/>
      <c r="J9" s="277"/>
      <c r="K9" s="270"/>
      <c r="M9" s="271" t="s">
        <v>328</v>
      </c>
      <c r="O9" s="260"/>
    </row>
    <row r="10" spans="1:80" ht="12.75">
      <c r="A10" s="261">
        <v>2</v>
      </c>
      <c r="B10" s="262" t="s">
        <v>287</v>
      </c>
      <c r="C10" s="263" t="s">
        <v>288</v>
      </c>
      <c r="D10" s="264" t="s">
        <v>495</v>
      </c>
      <c r="E10" s="265">
        <v>97.172</v>
      </c>
      <c r="F10" s="265">
        <v>0</v>
      </c>
      <c r="G10" s="266">
        <f>E10*F10</f>
        <v>0</v>
      </c>
      <c r="H10" s="267">
        <v>0</v>
      </c>
      <c r="I10" s="268">
        <f>E10*H10</f>
        <v>0</v>
      </c>
      <c r="J10" s="267">
        <v>0</v>
      </c>
      <c r="K10" s="268">
        <f>E10*J10</f>
        <v>0</v>
      </c>
      <c r="O10" s="260">
        <v>2</v>
      </c>
      <c r="AA10" s="233">
        <v>1</v>
      </c>
      <c r="AB10" s="233">
        <v>1</v>
      </c>
      <c r="AC10" s="233">
        <v>1</v>
      </c>
      <c r="AZ10" s="233">
        <v>1</v>
      </c>
      <c r="BA10" s="233">
        <f>IF(AZ10=1,G10,0)</f>
        <v>0</v>
      </c>
      <c r="BB10" s="233">
        <f>IF(AZ10=2,G10,0)</f>
        <v>0</v>
      </c>
      <c r="BC10" s="233">
        <f>IF(AZ10=3,G10,0)</f>
        <v>0</v>
      </c>
      <c r="BD10" s="233">
        <f>IF(AZ10=4,G10,0)</f>
        <v>0</v>
      </c>
      <c r="BE10" s="233">
        <f>IF(AZ10=5,G10,0)</f>
        <v>0</v>
      </c>
      <c r="CA10" s="260">
        <v>1</v>
      </c>
      <c r="CB10" s="260">
        <v>1</v>
      </c>
    </row>
    <row r="11" spans="1:15" ht="12.75">
      <c r="A11" s="269"/>
      <c r="B11" s="272"/>
      <c r="C11" s="336" t="s">
        <v>328</v>
      </c>
      <c r="D11" s="337"/>
      <c r="E11" s="273">
        <v>97.172</v>
      </c>
      <c r="F11" s="274"/>
      <c r="G11" s="275"/>
      <c r="H11" s="276"/>
      <c r="I11" s="270"/>
      <c r="J11" s="277"/>
      <c r="K11" s="270"/>
      <c r="M11" s="271" t="s">
        <v>328</v>
      </c>
      <c r="O11" s="260"/>
    </row>
    <row r="12" spans="1:57" ht="12.75">
      <c r="A12" s="278"/>
      <c r="B12" s="279" t="s">
        <v>468</v>
      </c>
      <c r="C12" s="280" t="s">
        <v>492</v>
      </c>
      <c r="D12" s="281"/>
      <c r="E12" s="282"/>
      <c r="F12" s="283"/>
      <c r="G12" s="284">
        <f>SUM(G7:G11)</f>
        <v>0</v>
      </c>
      <c r="H12" s="285"/>
      <c r="I12" s="286">
        <f>SUM(I7:I11)</f>
        <v>0</v>
      </c>
      <c r="J12" s="285"/>
      <c r="K12" s="286">
        <f>SUM(K7:K11)</f>
        <v>0</v>
      </c>
      <c r="O12" s="260">
        <v>4</v>
      </c>
      <c r="BA12" s="287">
        <f>SUM(BA7:BA11)</f>
        <v>0</v>
      </c>
      <c r="BB12" s="287">
        <f>SUM(BB7:BB11)</f>
        <v>0</v>
      </c>
      <c r="BC12" s="287">
        <f>SUM(BC7:BC11)</f>
        <v>0</v>
      </c>
      <c r="BD12" s="287">
        <f>SUM(BD7:BD11)</f>
        <v>0</v>
      </c>
      <c r="BE12" s="287">
        <f>SUM(BE7:BE11)</f>
        <v>0</v>
      </c>
    </row>
    <row r="13" spans="1:15" ht="12.75">
      <c r="A13" s="250" t="s">
        <v>466</v>
      </c>
      <c r="B13" s="251" t="s">
        <v>524</v>
      </c>
      <c r="C13" s="252" t="s">
        <v>525</v>
      </c>
      <c r="D13" s="253"/>
      <c r="E13" s="254"/>
      <c r="F13" s="254"/>
      <c r="G13" s="255"/>
      <c r="H13" s="256"/>
      <c r="I13" s="257"/>
      <c r="J13" s="258"/>
      <c r="K13" s="259"/>
      <c r="O13" s="260">
        <v>1</v>
      </c>
    </row>
    <row r="14" spans="1:80" ht="12.75">
      <c r="A14" s="261">
        <v>3</v>
      </c>
      <c r="B14" s="262" t="s">
        <v>535</v>
      </c>
      <c r="C14" s="263" t="s">
        <v>536</v>
      </c>
      <c r="D14" s="264" t="s">
        <v>495</v>
      </c>
      <c r="E14" s="265">
        <v>97.172</v>
      </c>
      <c r="F14" s="265">
        <v>0</v>
      </c>
      <c r="G14" s="266">
        <f>E14*F14</f>
        <v>0</v>
      </c>
      <c r="H14" s="267">
        <v>0</v>
      </c>
      <c r="I14" s="268">
        <f>E14*H14</f>
        <v>0</v>
      </c>
      <c r="J14" s="267">
        <v>0</v>
      </c>
      <c r="K14" s="268">
        <f>E14*J14</f>
        <v>0</v>
      </c>
      <c r="O14" s="260">
        <v>2</v>
      </c>
      <c r="AA14" s="233">
        <v>1</v>
      </c>
      <c r="AB14" s="233">
        <v>1</v>
      </c>
      <c r="AC14" s="233">
        <v>1</v>
      </c>
      <c r="AZ14" s="233">
        <v>1</v>
      </c>
      <c r="BA14" s="233">
        <f>IF(AZ14=1,G14,0)</f>
        <v>0</v>
      </c>
      <c r="BB14" s="233">
        <f>IF(AZ14=2,G14,0)</f>
        <v>0</v>
      </c>
      <c r="BC14" s="233">
        <f>IF(AZ14=3,G14,0)</f>
        <v>0</v>
      </c>
      <c r="BD14" s="233">
        <f>IF(AZ14=4,G14,0)</f>
        <v>0</v>
      </c>
      <c r="BE14" s="233">
        <f>IF(AZ14=5,G14,0)</f>
        <v>0</v>
      </c>
      <c r="CA14" s="260">
        <v>1</v>
      </c>
      <c r="CB14" s="260">
        <v>1</v>
      </c>
    </row>
    <row r="15" spans="1:15" ht="12.75">
      <c r="A15" s="269"/>
      <c r="B15" s="272"/>
      <c r="C15" s="336" t="s">
        <v>328</v>
      </c>
      <c r="D15" s="337"/>
      <c r="E15" s="273">
        <v>97.172</v>
      </c>
      <c r="F15" s="274"/>
      <c r="G15" s="275"/>
      <c r="H15" s="276"/>
      <c r="I15" s="270"/>
      <c r="J15" s="277"/>
      <c r="K15" s="270"/>
      <c r="M15" s="271" t="s">
        <v>328</v>
      </c>
      <c r="O15" s="260"/>
    </row>
    <row r="16" spans="1:80" ht="12.75">
      <c r="A16" s="261">
        <v>4</v>
      </c>
      <c r="B16" s="262" t="s">
        <v>541</v>
      </c>
      <c r="C16" s="263" t="s">
        <v>542</v>
      </c>
      <c r="D16" s="264" t="s">
        <v>495</v>
      </c>
      <c r="E16" s="265">
        <v>485.86</v>
      </c>
      <c r="F16" s="265">
        <v>0</v>
      </c>
      <c r="G16" s="266">
        <f>E16*F16</f>
        <v>0</v>
      </c>
      <c r="H16" s="267">
        <v>0</v>
      </c>
      <c r="I16" s="268">
        <f>E16*H16</f>
        <v>0</v>
      </c>
      <c r="J16" s="267">
        <v>0</v>
      </c>
      <c r="K16" s="268">
        <f>E16*J16</f>
        <v>0</v>
      </c>
      <c r="O16" s="260">
        <v>2</v>
      </c>
      <c r="AA16" s="233">
        <v>1</v>
      </c>
      <c r="AB16" s="233">
        <v>1</v>
      </c>
      <c r="AC16" s="233">
        <v>1</v>
      </c>
      <c r="AZ16" s="233">
        <v>1</v>
      </c>
      <c r="BA16" s="233">
        <f>IF(AZ16=1,G16,0)</f>
        <v>0</v>
      </c>
      <c r="BB16" s="233">
        <f>IF(AZ16=2,G16,0)</f>
        <v>0</v>
      </c>
      <c r="BC16" s="233">
        <f>IF(AZ16=3,G16,0)</f>
        <v>0</v>
      </c>
      <c r="BD16" s="233">
        <f>IF(AZ16=4,G16,0)</f>
        <v>0</v>
      </c>
      <c r="BE16" s="233">
        <f>IF(AZ16=5,G16,0)</f>
        <v>0</v>
      </c>
      <c r="CA16" s="260">
        <v>1</v>
      </c>
      <c r="CB16" s="260">
        <v>1</v>
      </c>
    </row>
    <row r="17" spans="1:15" ht="12.75">
      <c r="A17" s="269"/>
      <c r="B17" s="272"/>
      <c r="C17" s="336" t="s">
        <v>329</v>
      </c>
      <c r="D17" s="337"/>
      <c r="E17" s="273">
        <v>485.86</v>
      </c>
      <c r="F17" s="274"/>
      <c r="G17" s="275"/>
      <c r="H17" s="276"/>
      <c r="I17" s="270"/>
      <c r="J17" s="277"/>
      <c r="K17" s="270"/>
      <c r="M17" s="271" t="s">
        <v>329</v>
      </c>
      <c r="O17" s="260"/>
    </row>
    <row r="18" spans="1:80" ht="12.75">
      <c r="A18" s="261">
        <v>5</v>
      </c>
      <c r="B18" s="262" t="s">
        <v>549</v>
      </c>
      <c r="C18" s="263" t="s">
        <v>550</v>
      </c>
      <c r="D18" s="264" t="s">
        <v>495</v>
      </c>
      <c r="E18" s="265">
        <v>97.172</v>
      </c>
      <c r="F18" s="265">
        <v>0</v>
      </c>
      <c r="G18" s="266">
        <f>E18*F18</f>
        <v>0</v>
      </c>
      <c r="H18" s="267">
        <v>0</v>
      </c>
      <c r="I18" s="268">
        <f>E18*H18</f>
        <v>0</v>
      </c>
      <c r="J18" s="267">
        <v>0</v>
      </c>
      <c r="K18" s="268">
        <f>E18*J18</f>
        <v>0</v>
      </c>
      <c r="O18" s="260">
        <v>2</v>
      </c>
      <c r="AA18" s="233">
        <v>1</v>
      </c>
      <c r="AB18" s="233">
        <v>1</v>
      </c>
      <c r="AC18" s="233">
        <v>1</v>
      </c>
      <c r="AZ18" s="233">
        <v>1</v>
      </c>
      <c r="BA18" s="233">
        <f>IF(AZ18=1,G18,0)</f>
        <v>0</v>
      </c>
      <c r="BB18" s="233">
        <f>IF(AZ18=2,G18,0)</f>
        <v>0</v>
      </c>
      <c r="BC18" s="233">
        <f>IF(AZ18=3,G18,0)</f>
        <v>0</v>
      </c>
      <c r="BD18" s="233">
        <f>IF(AZ18=4,G18,0)</f>
        <v>0</v>
      </c>
      <c r="BE18" s="233">
        <f>IF(AZ18=5,G18,0)</f>
        <v>0</v>
      </c>
      <c r="CA18" s="260">
        <v>1</v>
      </c>
      <c r="CB18" s="260">
        <v>1</v>
      </c>
    </row>
    <row r="19" spans="1:15" ht="12.75">
      <c r="A19" s="269"/>
      <c r="B19" s="272"/>
      <c r="C19" s="336" t="s">
        <v>328</v>
      </c>
      <c r="D19" s="337"/>
      <c r="E19" s="273">
        <v>97.172</v>
      </c>
      <c r="F19" s="274"/>
      <c r="G19" s="275"/>
      <c r="H19" s="276"/>
      <c r="I19" s="270"/>
      <c r="J19" s="277"/>
      <c r="K19" s="270"/>
      <c r="M19" s="271" t="s">
        <v>328</v>
      </c>
      <c r="O19" s="260"/>
    </row>
    <row r="20" spans="1:57" ht="12.75">
      <c r="A20" s="278"/>
      <c r="B20" s="279" t="s">
        <v>468</v>
      </c>
      <c r="C20" s="280" t="s">
        <v>526</v>
      </c>
      <c r="D20" s="281"/>
      <c r="E20" s="282"/>
      <c r="F20" s="283"/>
      <c r="G20" s="284">
        <f>SUM(G13:G19)</f>
        <v>0</v>
      </c>
      <c r="H20" s="285"/>
      <c r="I20" s="286">
        <f>SUM(I13:I19)</f>
        <v>0</v>
      </c>
      <c r="J20" s="285"/>
      <c r="K20" s="286">
        <f>SUM(K13:K19)</f>
        <v>0</v>
      </c>
      <c r="O20" s="260">
        <v>4</v>
      </c>
      <c r="BA20" s="287">
        <f>SUM(BA13:BA19)</f>
        <v>0</v>
      </c>
      <c r="BB20" s="287">
        <f>SUM(BB13:BB19)</f>
        <v>0</v>
      </c>
      <c r="BC20" s="287">
        <f>SUM(BC13:BC19)</f>
        <v>0</v>
      </c>
      <c r="BD20" s="287">
        <f>SUM(BD13:BD19)</f>
        <v>0</v>
      </c>
      <c r="BE20" s="287">
        <f>SUM(BE13:BE19)</f>
        <v>0</v>
      </c>
    </row>
    <row r="21" spans="1:15" ht="12.75">
      <c r="A21" s="250" t="s">
        <v>466</v>
      </c>
      <c r="B21" s="251" t="s">
        <v>566</v>
      </c>
      <c r="C21" s="252" t="s">
        <v>567</v>
      </c>
      <c r="D21" s="253"/>
      <c r="E21" s="254"/>
      <c r="F21" s="254"/>
      <c r="G21" s="255"/>
      <c r="H21" s="256"/>
      <c r="I21" s="257"/>
      <c r="J21" s="258"/>
      <c r="K21" s="259"/>
      <c r="O21" s="260">
        <v>1</v>
      </c>
    </row>
    <row r="22" spans="1:80" ht="12.75">
      <c r="A22" s="261">
        <v>6</v>
      </c>
      <c r="B22" s="262" t="s">
        <v>569</v>
      </c>
      <c r="C22" s="263" t="s">
        <v>570</v>
      </c>
      <c r="D22" s="264" t="s">
        <v>571</v>
      </c>
      <c r="E22" s="265">
        <v>121.465</v>
      </c>
      <c r="F22" s="265">
        <v>0</v>
      </c>
      <c r="G22" s="266">
        <f>E22*F22</f>
        <v>0</v>
      </c>
      <c r="H22" s="267">
        <v>0</v>
      </c>
      <c r="I22" s="268">
        <f>E22*H22</f>
        <v>0</v>
      </c>
      <c r="J22" s="267">
        <v>0</v>
      </c>
      <c r="K22" s="268">
        <f>E22*J22</f>
        <v>0</v>
      </c>
      <c r="O22" s="260">
        <v>2</v>
      </c>
      <c r="AA22" s="233">
        <v>1</v>
      </c>
      <c r="AB22" s="233">
        <v>1</v>
      </c>
      <c r="AC22" s="233">
        <v>1</v>
      </c>
      <c r="AZ22" s="233">
        <v>1</v>
      </c>
      <c r="BA22" s="233">
        <f>IF(AZ22=1,G22,0)</f>
        <v>0</v>
      </c>
      <c r="BB22" s="233">
        <f>IF(AZ22=2,G22,0)</f>
        <v>0</v>
      </c>
      <c r="BC22" s="233">
        <f>IF(AZ22=3,G22,0)</f>
        <v>0</v>
      </c>
      <c r="BD22" s="233">
        <f>IF(AZ22=4,G22,0)</f>
        <v>0</v>
      </c>
      <c r="BE22" s="233">
        <f>IF(AZ22=5,G22,0)</f>
        <v>0</v>
      </c>
      <c r="CA22" s="260">
        <v>1</v>
      </c>
      <c r="CB22" s="260">
        <v>1</v>
      </c>
    </row>
    <row r="23" spans="1:15" ht="12.75">
      <c r="A23" s="269"/>
      <c r="B23" s="272"/>
      <c r="C23" s="336" t="s">
        <v>330</v>
      </c>
      <c r="D23" s="337"/>
      <c r="E23" s="273">
        <v>121.465</v>
      </c>
      <c r="F23" s="274"/>
      <c r="G23" s="275"/>
      <c r="H23" s="276"/>
      <c r="I23" s="270"/>
      <c r="J23" s="277"/>
      <c r="K23" s="270"/>
      <c r="M23" s="271" t="s">
        <v>330</v>
      </c>
      <c r="O23" s="260"/>
    </row>
    <row r="24" spans="1:57" ht="12.75">
      <c r="A24" s="278"/>
      <c r="B24" s="279" t="s">
        <v>468</v>
      </c>
      <c r="C24" s="280" t="s">
        <v>568</v>
      </c>
      <c r="D24" s="281"/>
      <c r="E24" s="282"/>
      <c r="F24" s="283"/>
      <c r="G24" s="284">
        <f>SUM(G21:G23)</f>
        <v>0</v>
      </c>
      <c r="H24" s="285"/>
      <c r="I24" s="286">
        <f>SUM(I21:I23)</f>
        <v>0</v>
      </c>
      <c r="J24" s="285"/>
      <c r="K24" s="286">
        <f>SUM(K21:K23)</f>
        <v>0</v>
      </c>
      <c r="O24" s="260">
        <v>4</v>
      </c>
      <c r="BA24" s="287">
        <f>SUM(BA21:BA23)</f>
        <v>0</v>
      </c>
      <c r="BB24" s="287">
        <f>SUM(BB21:BB23)</f>
        <v>0</v>
      </c>
      <c r="BC24" s="287">
        <f>SUM(BC21:BC23)</f>
        <v>0</v>
      </c>
      <c r="BD24" s="287">
        <f>SUM(BD21:BD23)</f>
        <v>0</v>
      </c>
      <c r="BE24" s="287">
        <f>SUM(BE21:BE23)</f>
        <v>0</v>
      </c>
    </row>
    <row r="25" spans="1:15" ht="12.75">
      <c r="A25" s="250" t="s">
        <v>466</v>
      </c>
      <c r="B25" s="251" t="s">
        <v>315</v>
      </c>
      <c r="C25" s="252" t="s">
        <v>316</v>
      </c>
      <c r="D25" s="253"/>
      <c r="E25" s="254"/>
      <c r="F25" s="254"/>
      <c r="G25" s="255"/>
      <c r="H25" s="256"/>
      <c r="I25" s="257"/>
      <c r="J25" s="258"/>
      <c r="K25" s="259"/>
      <c r="O25" s="260">
        <v>1</v>
      </c>
    </row>
    <row r="26" spans="1:80" ht="12.75">
      <c r="A26" s="261">
        <v>7</v>
      </c>
      <c r="B26" s="262" t="s">
        <v>331</v>
      </c>
      <c r="C26" s="263" t="s">
        <v>332</v>
      </c>
      <c r="D26" s="264" t="s">
        <v>495</v>
      </c>
      <c r="E26" s="265">
        <v>60.7325</v>
      </c>
      <c r="F26" s="265"/>
      <c r="G26" s="266">
        <f>E26*F26</f>
        <v>0</v>
      </c>
      <c r="H26" s="267">
        <v>1.99737</v>
      </c>
      <c r="I26" s="268">
        <f>E26*H26</f>
        <v>121.305273525</v>
      </c>
      <c r="J26" s="267">
        <v>0</v>
      </c>
      <c r="K26" s="268">
        <f>E26*J26</f>
        <v>0</v>
      </c>
      <c r="O26" s="260">
        <v>2</v>
      </c>
      <c r="AA26" s="233">
        <v>1</v>
      </c>
      <c r="AB26" s="233">
        <v>1</v>
      </c>
      <c r="AC26" s="233">
        <v>1</v>
      </c>
      <c r="AZ26" s="233">
        <v>1</v>
      </c>
      <c r="BA26" s="233">
        <f>IF(AZ26=1,G26,0)</f>
        <v>0</v>
      </c>
      <c r="BB26" s="233">
        <f>IF(AZ26=2,G26,0)</f>
        <v>0</v>
      </c>
      <c r="BC26" s="233">
        <f>IF(AZ26=3,G26,0)</f>
        <v>0</v>
      </c>
      <c r="BD26" s="233">
        <f>IF(AZ26=4,G26,0)</f>
        <v>0</v>
      </c>
      <c r="BE26" s="233">
        <f>IF(AZ26=5,G26,0)</f>
        <v>0</v>
      </c>
      <c r="CA26" s="260">
        <v>1</v>
      </c>
      <c r="CB26" s="260">
        <v>1</v>
      </c>
    </row>
    <row r="27" spans="1:15" ht="12.75">
      <c r="A27" s="269"/>
      <c r="B27" s="272"/>
      <c r="C27" s="336" t="s">
        <v>333</v>
      </c>
      <c r="D27" s="337"/>
      <c r="E27" s="273">
        <v>60.7325</v>
      </c>
      <c r="F27" s="274"/>
      <c r="G27" s="275"/>
      <c r="H27" s="276"/>
      <c r="I27" s="270"/>
      <c r="J27" s="277"/>
      <c r="K27" s="270"/>
      <c r="M27" s="271" t="s">
        <v>333</v>
      </c>
      <c r="O27" s="260"/>
    </row>
    <row r="28" spans="1:80" ht="12.75">
      <c r="A28" s="261">
        <v>8</v>
      </c>
      <c r="B28" s="262" t="s">
        <v>334</v>
      </c>
      <c r="C28" s="263" t="s">
        <v>335</v>
      </c>
      <c r="D28" s="264" t="s">
        <v>571</v>
      </c>
      <c r="E28" s="265">
        <v>121.465</v>
      </c>
      <c r="F28" s="265">
        <v>0</v>
      </c>
      <c r="G28" s="266">
        <f>E28*F28</f>
        <v>0</v>
      </c>
      <c r="H28" s="267">
        <v>0</v>
      </c>
      <c r="I28" s="268">
        <f>E28*H28</f>
        <v>0</v>
      </c>
      <c r="J28" s="267">
        <v>0</v>
      </c>
      <c r="K28" s="268">
        <f>E28*J28</f>
        <v>0</v>
      </c>
      <c r="O28" s="260">
        <v>2</v>
      </c>
      <c r="AA28" s="233">
        <v>1</v>
      </c>
      <c r="AB28" s="233">
        <v>1</v>
      </c>
      <c r="AC28" s="233">
        <v>1</v>
      </c>
      <c r="AZ28" s="233">
        <v>1</v>
      </c>
      <c r="BA28" s="233">
        <f>IF(AZ28=1,G28,0)</f>
        <v>0</v>
      </c>
      <c r="BB28" s="233">
        <f>IF(AZ28=2,G28,0)</f>
        <v>0</v>
      </c>
      <c r="BC28" s="233">
        <f>IF(AZ28=3,G28,0)</f>
        <v>0</v>
      </c>
      <c r="BD28" s="233">
        <f>IF(AZ28=4,G28,0)</f>
        <v>0</v>
      </c>
      <c r="BE28" s="233">
        <f>IF(AZ28=5,G28,0)</f>
        <v>0</v>
      </c>
      <c r="CA28" s="260">
        <v>1</v>
      </c>
      <c r="CB28" s="260">
        <v>1</v>
      </c>
    </row>
    <row r="29" spans="1:15" ht="12.75">
      <c r="A29" s="269"/>
      <c r="B29" s="272"/>
      <c r="C29" s="336" t="s">
        <v>330</v>
      </c>
      <c r="D29" s="337"/>
      <c r="E29" s="273">
        <v>121.465</v>
      </c>
      <c r="F29" s="274"/>
      <c r="G29" s="275"/>
      <c r="H29" s="276"/>
      <c r="I29" s="270"/>
      <c r="J29" s="277"/>
      <c r="K29" s="270"/>
      <c r="M29" s="271" t="s">
        <v>330</v>
      </c>
      <c r="O29" s="260"/>
    </row>
    <row r="30" spans="1:80" ht="12.75">
      <c r="A30" s="261">
        <v>9</v>
      </c>
      <c r="B30" s="262" t="s">
        <v>336</v>
      </c>
      <c r="C30" s="263" t="s">
        <v>337</v>
      </c>
      <c r="D30" s="264" t="s">
        <v>495</v>
      </c>
      <c r="E30" s="265">
        <v>24.293</v>
      </c>
      <c r="F30" s="265">
        <v>0</v>
      </c>
      <c r="G30" s="266">
        <f>E30*F30</f>
        <v>0</v>
      </c>
      <c r="H30" s="267">
        <v>2.16</v>
      </c>
      <c r="I30" s="268">
        <f>E30*H30</f>
        <v>52.47288</v>
      </c>
      <c r="J30" s="267">
        <v>0</v>
      </c>
      <c r="K30" s="268">
        <f>E30*J30</f>
        <v>0</v>
      </c>
      <c r="O30" s="260">
        <v>2</v>
      </c>
      <c r="AA30" s="233">
        <v>1</v>
      </c>
      <c r="AB30" s="233">
        <v>1</v>
      </c>
      <c r="AC30" s="233">
        <v>1</v>
      </c>
      <c r="AZ30" s="233">
        <v>1</v>
      </c>
      <c r="BA30" s="233">
        <f>IF(AZ30=1,G30,0)</f>
        <v>0</v>
      </c>
      <c r="BB30" s="233">
        <f>IF(AZ30=2,G30,0)</f>
        <v>0</v>
      </c>
      <c r="BC30" s="233">
        <f>IF(AZ30=3,G30,0)</f>
        <v>0</v>
      </c>
      <c r="BD30" s="233">
        <f>IF(AZ30=4,G30,0)</f>
        <v>0</v>
      </c>
      <c r="BE30" s="233">
        <f>IF(AZ30=5,G30,0)</f>
        <v>0</v>
      </c>
      <c r="CA30" s="260">
        <v>1</v>
      </c>
      <c r="CB30" s="260">
        <v>1</v>
      </c>
    </row>
    <row r="31" spans="1:15" ht="12.75">
      <c r="A31" s="269"/>
      <c r="B31" s="272"/>
      <c r="C31" s="336" t="s">
        <v>338</v>
      </c>
      <c r="D31" s="337"/>
      <c r="E31" s="273">
        <v>24.293</v>
      </c>
      <c r="F31" s="274"/>
      <c r="G31" s="275"/>
      <c r="H31" s="276"/>
      <c r="I31" s="270"/>
      <c r="J31" s="277"/>
      <c r="K31" s="270"/>
      <c r="M31" s="271" t="s">
        <v>338</v>
      </c>
      <c r="O31" s="260"/>
    </row>
    <row r="32" spans="1:57" ht="12.75">
      <c r="A32" s="278"/>
      <c r="B32" s="279" t="s">
        <v>468</v>
      </c>
      <c r="C32" s="280" t="s">
        <v>317</v>
      </c>
      <c r="D32" s="281"/>
      <c r="E32" s="282"/>
      <c r="F32" s="283"/>
      <c r="G32" s="284">
        <f>SUM(G25:G31)</f>
        <v>0</v>
      </c>
      <c r="H32" s="285"/>
      <c r="I32" s="286">
        <f>SUM(I25:I31)</f>
        <v>173.778153525</v>
      </c>
      <c r="J32" s="285"/>
      <c r="K32" s="286">
        <f>SUM(K25:K31)</f>
        <v>0</v>
      </c>
      <c r="O32" s="260">
        <v>4</v>
      </c>
      <c r="BA32" s="287">
        <f>SUM(BA25:BA31)</f>
        <v>0</v>
      </c>
      <c r="BB32" s="287">
        <f>SUM(BB25:BB31)</f>
        <v>0</v>
      </c>
      <c r="BC32" s="287">
        <f>SUM(BC25:BC31)</f>
        <v>0</v>
      </c>
      <c r="BD32" s="287">
        <f>SUM(BD25:BD31)</f>
        <v>0</v>
      </c>
      <c r="BE32" s="287">
        <f>SUM(BE25:BE31)</f>
        <v>0</v>
      </c>
    </row>
    <row r="33" spans="1:15" ht="12.75">
      <c r="A33" s="250" t="s">
        <v>466</v>
      </c>
      <c r="B33" s="251" t="s">
        <v>977</v>
      </c>
      <c r="C33" s="252" t="s">
        <v>978</v>
      </c>
      <c r="D33" s="253"/>
      <c r="E33" s="254"/>
      <c r="F33" s="254"/>
      <c r="G33" s="255"/>
      <c r="H33" s="256"/>
      <c r="I33" s="257"/>
      <c r="J33" s="258"/>
      <c r="K33" s="259"/>
      <c r="O33" s="260">
        <v>1</v>
      </c>
    </row>
    <row r="34" spans="1:80" ht="12.75">
      <c r="A34" s="261">
        <v>10</v>
      </c>
      <c r="B34" s="262" t="s">
        <v>323</v>
      </c>
      <c r="C34" s="263" t="s">
        <v>324</v>
      </c>
      <c r="D34" s="264" t="s">
        <v>605</v>
      </c>
      <c r="E34" s="265">
        <v>173.778153525</v>
      </c>
      <c r="F34" s="265">
        <v>0</v>
      </c>
      <c r="G34" s="266">
        <f>E34*F34</f>
        <v>0</v>
      </c>
      <c r="H34" s="267">
        <v>0</v>
      </c>
      <c r="I34" s="268">
        <f>E34*H34</f>
        <v>0</v>
      </c>
      <c r="J34" s="267"/>
      <c r="K34" s="268">
        <f>E34*J34</f>
        <v>0</v>
      </c>
      <c r="O34" s="260">
        <v>2</v>
      </c>
      <c r="AA34" s="233">
        <v>7</v>
      </c>
      <c r="AB34" s="233">
        <v>1</v>
      </c>
      <c r="AC34" s="233">
        <v>2</v>
      </c>
      <c r="AZ34" s="233">
        <v>1</v>
      </c>
      <c r="BA34" s="233">
        <f>IF(AZ34=1,G34,0)</f>
        <v>0</v>
      </c>
      <c r="BB34" s="233">
        <f>IF(AZ34=2,G34,0)</f>
        <v>0</v>
      </c>
      <c r="BC34" s="233">
        <f>IF(AZ34=3,G34,0)</f>
        <v>0</v>
      </c>
      <c r="BD34" s="233">
        <f>IF(AZ34=4,G34,0)</f>
        <v>0</v>
      </c>
      <c r="BE34" s="233">
        <f>IF(AZ34=5,G34,0)</f>
        <v>0</v>
      </c>
      <c r="CA34" s="260">
        <v>7</v>
      </c>
      <c r="CB34" s="260">
        <v>1</v>
      </c>
    </row>
    <row r="35" spans="1:57" ht="12.75">
      <c r="A35" s="278"/>
      <c r="B35" s="279" t="s">
        <v>468</v>
      </c>
      <c r="C35" s="280" t="s">
        <v>979</v>
      </c>
      <c r="D35" s="281"/>
      <c r="E35" s="282"/>
      <c r="F35" s="283"/>
      <c r="G35" s="284">
        <f>SUM(G33:G34)</f>
        <v>0</v>
      </c>
      <c r="H35" s="285"/>
      <c r="I35" s="286">
        <f>SUM(I33:I34)</f>
        <v>0</v>
      </c>
      <c r="J35" s="285"/>
      <c r="K35" s="286">
        <f>SUM(K33:K34)</f>
        <v>0</v>
      </c>
      <c r="O35" s="260">
        <v>4</v>
      </c>
      <c r="BA35" s="287">
        <f>SUM(BA33:BA34)</f>
        <v>0</v>
      </c>
      <c r="BB35" s="287">
        <f>SUM(BB33:BB34)</f>
        <v>0</v>
      </c>
      <c r="BC35" s="287">
        <f>SUM(BC33:BC34)</f>
        <v>0</v>
      </c>
      <c r="BD35" s="287">
        <f>SUM(BD33:BD34)</f>
        <v>0</v>
      </c>
      <c r="BE35" s="287">
        <f>SUM(BE33:BE34)</f>
        <v>0</v>
      </c>
    </row>
    <row r="36" ht="12.75">
      <c r="E36" s="233"/>
    </row>
    <row r="37" ht="12.75">
      <c r="E37" s="233"/>
    </row>
    <row r="38" ht="12.75">
      <c r="E38" s="233"/>
    </row>
    <row r="39" ht="12.75">
      <c r="E39" s="233"/>
    </row>
    <row r="40" ht="12.75">
      <c r="E40" s="233"/>
    </row>
    <row r="41" ht="12.75">
      <c r="E41" s="233"/>
    </row>
    <row r="42" ht="12.75">
      <c r="E42" s="233"/>
    </row>
    <row r="43" ht="12.75">
      <c r="E43" s="233"/>
    </row>
    <row r="44" ht="12.75">
      <c r="E44" s="233"/>
    </row>
    <row r="45" ht="12.75">
      <c r="E45" s="233"/>
    </row>
    <row r="46" ht="12.75">
      <c r="E46" s="233"/>
    </row>
    <row r="47" ht="12.75">
      <c r="E47" s="233"/>
    </row>
    <row r="48" ht="12.75">
      <c r="E48" s="233"/>
    </row>
    <row r="49" ht="12.75">
      <c r="E49" s="233"/>
    </row>
    <row r="50" ht="12.75">
      <c r="E50" s="233"/>
    </row>
    <row r="51" ht="12.75">
      <c r="E51" s="233"/>
    </row>
    <row r="52" ht="12.75">
      <c r="E52" s="233"/>
    </row>
    <row r="53" ht="12.75">
      <c r="E53" s="233"/>
    </row>
    <row r="54" ht="12.75">
      <c r="E54" s="233"/>
    </row>
    <row r="55" ht="12.75">
      <c r="E55" s="233"/>
    </row>
    <row r="56" ht="12.75">
      <c r="E56" s="233"/>
    </row>
    <row r="57" ht="12.75">
      <c r="E57" s="233"/>
    </row>
    <row r="58" ht="12.75">
      <c r="E58" s="233"/>
    </row>
    <row r="59" spans="1:7" ht="12.75">
      <c r="A59" s="277"/>
      <c r="B59" s="277"/>
      <c r="C59" s="277"/>
      <c r="D59" s="277"/>
      <c r="E59" s="277"/>
      <c r="F59" s="277"/>
      <c r="G59" s="277"/>
    </row>
    <row r="60" spans="1:7" ht="12.75">
      <c r="A60" s="277"/>
      <c r="B60" s="277"/>
      <c r="C60" s="277"/>
      <c r="D60" s="277"/>
      <c r="E60" s="277"/>
      <c r="F60" s="277"/>
      <c r="G60" s="277"/>
    </row>
    <row r="61" spans="1:7" ht="12.75">
      <c r="A61" s="277"/>
      <c r="B61" s="277"/>
      <c r="C61" s="277"/>
      <c r="D61" s="277"/>
      <c r="E61" s="277"/>
      <c r="F61" s="277"/>
      <c r="G61" s="277"/>
    </row>
    <row r="62" spans="1:7" ht="12.75">
      <c r="A62" s="277"/>
      <c r="B62" s="277"/>
      <c r="C62" s="277"/>
      <c r="D62" s="277"/>
      <c r="E62" s="277"/>
      <c r="F62" s="277"/>
      <c r="G62" s="277"/>
    </row>
    <row r="63" ht="12.75">
      <c r="E63" s="233"/>
    </row>
    <row r="64" ht="12.75">
      <c r="E64" s="233"/>
    </row>
    <row r="65" ht="12.75">
      <c r="E65" s="233"/>
    </row>
    <row r="66" ht="12.75">
      <c r="E66" s="233"/>
    </row>
    <row r="67" ht="12.75">
      <c r="E67" s="233"/>
    </row>
    <row r="68" ht="12.75">
      <c r="E68" s="233"/>
    </row>
    <row r="69" ht="12.75">
      <c r="E69" s="233"/>
    </row>
    <row r="70" ht="12.75">
      <c r="E70" s="233"/>
    </row>
    <row r="71" ht="12.75">
      <c r="E71" s="233"/>
    </row>
    <row r="72" ht="12.75">
      <c r="E72" s="233"/>
    </row>
    <row r="73" ht="12.75">
      <c r="E73" s="233"/>
    </row>
    <row r="74" ht="12.75">
      <c r="E74" s="233"/>
    </row>
    <row r="75" ht="12.75">
      <c r="E75" s="233"/>
    </row>
    <row r="76" ht="12.75">
      <c r="E76" s="233"/>
    </row>
    <row r="77" ht="12.75">
      <c r="E77" s="233"/>
    </row>
    <row r="78" ht="12.75">
      <c r="E78" s="233"/>
    </row>
    <row r="79" ht="12.75">
      <c r="E79" s="233"/>
    </row>
    <row r="80" ht="12.75">
      <c r="E80" s="233"/>
    </row>
    <row r="81" ht="12.75">
      <c r="E81" s="233"/>
    </row>
    <row r="82" ht="12.75">
      <c r="E82" s="233"/>
    </row>
    <row r="83" ht="12.75">
      <c r="E83" s="233"/>
    </row>
    <row r="84" ht="12.75">
      <c r="E84" s="233"/>
    </row>
    <row r="85" ht="12.75">
      <c r="E85" s="233"/>
    </row>
    <row r="86" ht="12.75">
      <c r="E86" s="233"/>
    </row>
    <row r="87" ht="12.75">
      <c r="E87" s="233"/>
    </row>
    <row r="88" ht="12.75">
      <c r="E88" s="233"/>
    </row>
    <row r="89" ht="12.75">
      <c r="E89" s="233"/>
    </row>
    <row r="90" ht="12.75">
      <c r="E90" s="233"/>
    </row>
    <row r="91" ht="12.75">
      <c r="E91" s="233"/>
    </row>
    <row r="92" ht="12.75">
      <c r="E92" s="233"/>
    </row>
    <row r="93" ht="12.75">
      <c r="E93" s="233"/>
    </row>
    <row r="94" spans="1:2" ht="12.75">
      <c r="A94" s="288"/>
      <c r="B94" s="288"/>
    </row>
    <row r="95" spans="1:7" ht="12.75">
      <c r="A95" s="277"/>
      <c r="B95" s="277"/>
      <c r="C95" s="289"/>
      <c r="D95" s="289"/>
      <c r="E95" s="290"/>
      <c r="F95" s="289"/>
      <c r="G95" s="291"/>
    </row>
    <row r="96" spans="1:7" ht="12.75">
      <c r="A96" s="292"/>
      <c r="B96" s="292"/>
      <c r="C96" s="277"/>
      <c r="D96" s="277"/>
      <c r="E96" s="293"/>
      <c r="F96" s="277"/>
      <c r="G96" s="277"/>
    </row>
    <row r="97" spans="1:7" ht="12.75">
      <c r="A97" s="277"/>
      <c r="B97" s="277"/>
      <c r="C97" s="277"/>
      <c r="D97" s="277"/>
      <c r="E97" s="293"/>
      <c r="F97" s="277"/>
      <c r="G97" s="277"/>
    </row>
    <row r="98" spans="1:7" ht="12.75">
      <c r="A98" s="277"/>
      <c r="B98" s="277"/>
      <c r="C98" s="277"/>
      <c r="D98" s="277"/>
      <c r="E98" s="293"/>
      <c r="F98" s="277"/>
      <c r="G98" s="277"/>
    </row>
    <row r="99" spans="1:7" ht="12.75">
      <c r="A99" s="277"/>
      <c r="B99" s="277"/>
      <c r="C99" s="277"/>
      <c r="D99" s="277"/>
      <c r="E99" s="293"/>
      <c r="F99" s="277"/>
      <c r="G99" s="277"/>
    </row>
    <row r="100" spans="1:7" ht="12.75">
      <c r="A100" s="277"/>
      <c r="B100" s="277"/>
      <c r="C100" s="277"/>
      <c r="D100" s="277"/>
      <c r="E100" s="293"/>
      <c r="F100" s="277"/>
      <c r="G100" s="277"/>
    </row>
    <row r="101" spans="1:7" ht="12.75">
      <c r="A101" s="277"/>
      <c r="B101" s="277"/>
      <c r="C101" s="277"/>
      <c r="D101" s="277"/>
      <c r="E101" s="293"/>
      <c r="F101" s="277"/>
      <c r="G101" s="277"/>
    </row>
    <row r="102" spans="1:7" ht="12.75">
      <c r="A102" s="277"/>
      <c r="B102" s="277"/>
      <c r="C102" s="277"/>
      <c r="D102" s="277"/>
      <c r="E102" s="293"/>
      <c r="F102" s="277"/>
      <c r="G102" s="277"/>
    </row>
    <row r="103" spans="1:7" ht="12.75">
      <c r="A103" s="277"/>
      <c r="B103" s="277"/>
      <c r="C103" s="277"/>
      <c r="D103" s="277"/>
      <c r="E103" s="293"/>
      <c r="F103" s="277"/>
      <c r="G103" s="277"/>
    </row>
    <row r="104" spans="1:7" ht="12.75">
      <c r="A104" s="277"/>
      <c r="B104" s="277"/>
      <c r="C104" s="277"/>
      <c r="D104" s="277"/>
      <c r="E104" s="293"/>
      <c r="F104" s="277"/>
      <c r="G104" s="277"/>
    </row>
    <row r="105" spans="1:7" ht="12.75">
      <c r="A105" s="277"/>
      <c r="B105" s="277"/>
      <c r="C105" s="277"/>
      <c r="D105" s="277"/>
      <c r="E105" s="293"/>
      <c r="F105" s="277"/>
      <c r="G105" s="277"/>
    </row>
    <row r="106" spans="1:7" ht="12.75">
      <c r="A106" s="277"/>
      <c r="B106" s="277"/>
      <c r="C106" s="277"/>
      <c r="D106" s="277"/>
      <c r="E106" s="293"/>
      <c r="F106" s="277"/>
      <c r="G106" s="277"/>
    </row>
    <row r="107" spans="1:7" ht="12.75">
      <c r="A107" s="277"/>
      <c r="B107" s="277"/>
      <c r="C107" s="277"/>
      <c r="D107" s="277"/>
      <c r="E107" s="293"/>
      <c r="F107" s="277"/>
      <c r="G107" s="277"/>
    </row>
    <row r="108" spans="1:7" ht="12.75">
      <c r="A108" s="277"/>
      <c r="B108" s="277"/>
      <c r="C108" s="277"/>
      <c r="D108" s="277"/>
      <c r="E108" s="293"/>
      <c r="F108" s="277"/>
      <c r="G108" s="277"/>
    </row>
  </sheetData>
  <sheetProtection/>
  <mergeCells count="13">
    <mergeCell ref="C27:D27"/>
    <mergeCell ref="C29:D29"/>
    <mergeCell ref="C31:D31"/>
    <mergeCell ref="C23:D23"/>
    <mergeCell ref="C15:D15"/>
    <mergeCell ref="C17:D17"/>
    <mergeCell ref="C19:D19"/>
    <mergeCell ref="A1:G1"/>
    <mergeCell ref="A3:B3"/>
    <mergeCell ref="A4:B4"/>
    <mergeCell ref="E4:G4"/>
    <mergeCell ref="C9:D9"/>
    <mergeCell ref="C11:D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5"/>
  <dimension ref="A1:BE51"/>
  <sheetViews>
    <sheetView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469</v>
      </c>
      <c r="B1" s="95"/>
      <c r="C1" s="95"/>
      <c r="D1" s="95"/>
      <c r="E1" s="95"/>
      <c r="F1" s="95"/>
      <c r="G1" s="95"/>
    </row>
    <row r="2" spans="1:7" ht="12.75" customHeight="1">
      <c r="A2" s="96" t="s">
        <v>401</v>
      </c>
      <c r="B2" s="97"/>
      <c r="C2" s="98" t="s">
        <v>340</v>
      </c>
      <c r="D2" s="98" t="s">
        <v>341</v>
      </c>
      <c r="E2" s="99"/>
      <c r="F2" s="100" t="s">
        <v>402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403</v>
      </c>
      <c r="B4" s="103"/>
      <c r="C4" s="104"/>
      <c r="D4" s="104"/>
      <c r="E4" s="105"/>
      <c r="F4" s="106" t="s">
        <v>404</v>
      </c>
      <c r="G4" s="109"/>
    </row>
    <row r="5" spans="1:7" ht="12.75" customHeight="1">
      <c r="A5" s="110" t="s">
        <v>474</v>
      </c>
      <c r="B5" s="111"/>
      <c r="C5" s="112" t="s">
        <v>475</v>
      </c>
      <c r="D5" s="113"/>
      <c r="E5" s="111"/>
      <c r="F5" s="106" t="s">
        <v>405</v>
      </c>
      <c r="G5" s="107"/>
    </row>
    <row r="6" spans="1:15" ht="12.75" customHeight="1">
      <c r="A6" s="108" t="s">
        <v>406</v>
      </c>
      <c r="B6" s="103"/>
      <c r="C6" s="104"/>
      <c r="D6" s="104"/>
      <c r="E6" s="105"/>
      <c r="F6" s="114" t="s">
        <v>407</v>
      </c>
      <c r="G6" s="115"/>
      <c r="O6" s="116"/>
    </row>
    <row r="7" spans="1:7" ht="12.75" customHeight="1">
      <c r="A7" s="117" t="s">
        <v>471</v>
      </c>
      <c r="B7" s="118"/>
      <c r="C7" s="119" t="s">
        <v>472</v>
      </c>
      <c r="D7" s="120"/>
      <c r="E7" s="120"/>
      <c r="F7" s="121" t="s">
        <v>408</v>
      </c>
      <c r="G7" s="115">
        <f>IF(G6=0,,ROUND((F30+F32)/G6,1))</f>
        <v>0</v>
      </c>
    </row>
    <row r="8" spans="1:9" ht="12.75">
      <c r="A8" s="122" t="s">
        <v>409</v>
      </c>
      <c r="B8" s="106"/>
      <c r="C8" s="322" t="s">
        <v>235</v>
      </c>
      <c r="D8" s="322"/>
      <c r="E8" s="323"/>
      <c r="F8" s="123" t="s">
        <v>410</v>
      </c>
      <c r="G8" s="124"/>
      <c r="H8" s="125"/>
      <c r="I8" s="126"/>
    </row>
    <row r="9" spans="1:8" ht="12.75">
      <c r="A9" s="122" t="s">
        <v>411</v>
      </c>
      <c r="B9" s="106"/>
      <c r="C9" s="322"/>
      <c r="D9" s="322"/>
      <c r="E9" s="323"/>
      <c r="F9" s="106"/>
      <c r="G9" s="127"/>
      <c r="H9" s="128"/>
    </row>
    <row r="10" spans="1:8" ht="12.75">
      <c r="A10" s="122" t="s">
        <v>412</v>
      </c>
      <c r="B10" s="106"/>
      <c r="C10" s="322" t="s">
        <v>234</v>
      </c>
      <c r="D10" s="322"/>
      <c r="E10" s="322"/>
      <c r="F10" s="129"/>
      <c r="G10" s="130"/>
      <c r="H10" s="131"/>
    </row>
    <row r="11" spans="1:57" ht="13.5" customHeight="1">
      <c r="A11" s="122" t="s">
        <v>413</v>
      </c>
      <c r="B11" s="106"/>
      <c r="C11" s="322"/>
      <c r="D11" s="322"/>
      <c r="E11" s="322"/>
      <c r="F11" s="132" t="s">
        <v>414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415</v>
      </c>
      <c r="B12" s="103"/>
      <c r="C12" s="324"/>
      <c r="D12" s="324"/>
      <c r="E12" s="324"/>
      <c r="F12" s="136" t="s">
        <v>416</v>
      </c>
      <c r="G12" s="137"/>
      <c r="H12" s="128"/>
    </row>
    <row r="13" spans="1:8" ht="28.5" customHeight="1" thickBot="1">
      <c r="A13" s="138" t="s">
        <v>417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418</v>
      </c>
      <c r="B14" s="143"/>
      <c r="C14" s="144"/>
      <c r="D14" s="145" t="s">
        <v>419</v>
      </c>
      <c r="E14" s="146"/>
      <c r="F14" s="146"/>
      <c r="G14" s="144"/>
    </row>
    <row r="15" spans="1:7" ht="15.75" customHeight="1">
      <c r="A15" s="147"/>
      <c r="B15" s="148" t="s">
        <v>420</v>
      </c>
      <c r="C15" s="149">
        <f>'02.1 02.1.5 Rek'!E14</f>
        <v>0</v>
      </c>
      <c r="D15" s="150" t="str">
        <f>'02.1 02.1.5 Rek'!A19</f>
        <v>Zařízení staveniště (GZS)</v>
      </c>
      <c r="E15" s="151"/>
      <c r="F15" s="152"/>
      <c r="G15" s="149">
        <f>'02.1 02.1.5 Rek'!I19</f>
        <v>0</v>
      </c>
    </row>
    <row r="16" spans="1:7" ht="15.75" customHeight="1">
      <c r="A16" s="147" t="s">
        <v>421</v>
      </c>
      <c r="B16" s="148" t="s">
        <v>422</v>
      </c>
      <c r="C16" s="149">
        <f>'02.1 02.1.5 Rek'!F14</f>
        <v>0</v>
      </c>
      <c r="D16" s="102" t="str">
        <f>'02.1 02.1.5 Rek'!A20</f>
        <v>Kompletační činnost (IČD)</v>
      </c>
      <c r="E16" s="153"/>
      <c r="F16" s="154"/>
      <c r="G16" s="149">
        <f>'02.1 02.1.5 Rek'!I20</f>
        <v>0</v>
      </c>
    </row>
    <row r="17" spans="1:7" ht="15.75" customHeight="1">
      <c r="A17" s="147" t="s">
        <v>423</v>
      </c>
      <c r="B17" s="148" t="s">
        <v>424</v>
      </c>
      <c r="C17" s="149">
        <f>'02.1 02.1.5 Rek'!H14</f>
        <v>0</v>
      </c>
      <c r="D17" s="102"/>
      <c r="E17" s="153"/>
      <c r="F17" s="154"/>
      <c r="G17" s="149"/>
    </row>
    <row r="18" spans="1:7" ht="15.75" customHeight="1">
      <c r="A18" s="155" t="s">
        <v>425</v>
      </c>
      <c r="B18" s="156" t="s">
        <v>426</v>
      </c>
      <c r="C18" s="149">
        <f>'02.1 02.1.5 Rek'!G14</f>
        <v>0</v>
      </c>
      <c r="D18" s="102"/>
      <c r="E18" s="153"/>
      <c r="F18" s="154"/>
      <c r="G18" s="149"/>
    </row>
    <row r="19" spans="1:7" ht="15.75" customHeight="1">
      <c r="A19" s="157" t="s">
        <v>427</v>
      </c>
      <c r="B19" s="148"/>
      <c r="C19" s="149">
        <f>SUM(C15:C18)</f>
        <v>0</v>
      </c>
      <c r="D19" s="102"/>
      <c r="E19" s="153"/>
      <c r="F19" s="154"/>
      <c r="G19" s="149"/>
    </row>
    <row r="20" spans="1:7" ht="15.75" customHeight="1">
      <c r="A20" s="157"/>
      <c r="B20" s="148"/>
      <c r="C20" s="149"/>
      <c r="D20" s="102"/>
      <c r="E20" s="153"/>
      <c r="F20" s="154"/>
      <c r="G20" s="149"/>
    </row>
    <row r="21" spans="1:7" ht="15.75" customHeight="1">
      <c r="A21" s="157" t="s">
        <v>398</v>
      </c>
      <c r="B21" s="148"/>
      <c r="C21" s="149">
        <f>'02.1 02.1.5 Rek'!I14</f>
        <v>0</v>
      </c>
      <c r="D21" s="102"/>
      <c r="E21" s="153"/>
      <c r="F21" s="154"/>
      <c r="G21" s="149"/>
    </row>
    <row r="22" spans="1:7" ht="15.75" customHeight="1">
      <c r="A22" s="158" t="s">
        <v>428</v>
      </c>
      <c r="B22" s="128"/>
      <c r="C22" s="149">
        <f>C19+C21</f>
        <v>0</v>
      </c>
      <c r="D22" s="102" t="s">
        <v>429</v>
      </c>
      <c r="E22" s="153"/>
      <c r="F22" s="154"/>
      <c r="G22" s="149">
        <f>G23-SUM(G15:G21)</f>
        <v>0</v>
      </c>
    </row>
    <row r="23" spans="1:7" ht="15.75" customHeight="1" thickBot="1">
      <c r="A23" s="325" t="s">
        <v>430</v>
      </c>
      <c r="B23" s="326"/>
      <c r="C23" s="159">
        <f>C22+G23</f>
        <v>0</v>
      </c>
      <c r="D23" s="160" t="s">
        <v>431</v>
      </c>
      <c r="E23" s="161"/>
      <c r="F23" s="162"/>
      <c r="G23" s="149">
        <f>'02.1 02.1.5 Rek'!H21</f>
        <v>0</v>
      </c>
    </row>
    <row r="24" spans="1:7" ht="12.75">
      <c r="A24" s="163" t="s">
        <v>432</v>
      </c>
      <c r="B24" s="164"/>
      <c r="C24" s="165"/>
      <c r="D24" s="164" t="s">
        <v>433</v>
      </c>
      <c r="E24" s="164"/>
      <c r="F24" s="166" t="s">
        <v>434</v>
      </c>
      <c r="G24" s="167"/>
    </row>
    <row r="25" spans="1:7" ht="12.75">
      <c r="A25" s="158" t="s">
        <v>435</v>
      </c>
      <c r="B25" s="128"/>
      <c r="C25" s="168"/>
      <c r="D25" s="128" t="s">
        <v>435</v>
      </c>
      <c r="F25" s="169" t="s">
        <v>435</v>
      </c>
      <c r="G25" s="170"/>
    </row>
    <row r="26" spans="1:7" ht="37.5" customHeight="1">
      <c r="A26" s="158" t="s">
        <v>436</v>
      </c>
      <c r="B26" s="171"/>
      <c r="C26" s="168"/>
      <c r="D26" s="128" t="s">
        <v>436</v>
      </c>
      <c r="F26" s="169" t="s">
        <v>436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437</v>
      </c>
      <c r="B28" s="128"/>
      <c r="C28" s="168"/>
      <c r="D28" s="169" t="s">
        <v>438</v>
      </c>
      <c r="E28" s="168"/>
      <c r="F28" s="173" t="s">
        <v>438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380</v>
      </c>
      <c r="B30" s="177"/>
      <c r="C30" s="178">
        <v>20</v>
      </c>
      <c r="D30" s="177" t="s">
        <v>439</v>
      </c>
      <c r="E30" s="179"/>
      <c r="F30" s="320">
        <f>C23-F32</f>
        <v>0</v>
      </c>
      <c r="G30" s="321"/>
    </row>
    <row r="31" spans="1:7" ht="12.75">
      <c r="A31" s="176" t="s">
        <v>440</v>
      </c>
      <c r="B31" s="177"/>
      <c r="C31" s="178">
        <f>C30</f>
        <v>20</v>
      </c>
      <c r="D31" s="177" t="s">
        <v>441</v>
      </c>
      <c r="E31" s="179"/>
      <c r="F31" s="320">
        <f>ROUND(PRODUCT(F30,C31/100),0)</f>
        <v>0</v>
      </c>
      <c r="G31" s="321"/>
    </row>
    <row r="32" spans="1:7" ht="12.75">
      <c r="A32" s="176" t="s">
        <v>380</v>
      </c>
      <c r="B32" s="177"/>
      <c r="C32" s="178">
        <v>0</v>
      </c>
      <c r="D32" s="177" t="s">
        <v>441</v>
      </c>
      <c r="E32" s="179"/>
      <c r="F32" s="320">
        <v>0</v>
      </c>
      <c r="G32" s="321"/>
    </row>
    <row r="33" spans="1:7" ht="12.75">
      <c r="A33" s="176" t="s">
        <v>440</v>
      </c>
      <c r="B33" s="180"/>
      <c r="C33" s="181">
        <f>C32</f>
        <v>0</v>
      </c>
      <c r="D33" s="177" t="s">
        <v>441</v>
      </c>
      <c r="E33" s="154"/>
      <c r="F33" s="320">
        <f>ROUND(PRODUCT(F32,C33/100),0)</f>
        <v>0</v>
      </c>
      <c r="G33" s="321"/>
    </row>
    <row r="34" spans="1:7" s="185" customFormat="1" ht="19.5" customHeight="1" thickBot="1">
      <c r="A34" s="182" t="s">
        <v>442</v>
      </c>
      <c r="B34" s="183"/>
      <c r="C34" s="183"/>
      <c r="D34" s="183"/>
      <c r="E34" s="184"/>
      <c r="F34" s="309">
        <f>ROUND(SUM(F30:F33),0)</f>
        <v>0</v>
      </c>
      <c r="G34" s="317"/>
    </row>
    <row r="36" spans="1:8" ht="12.75">
      <c r="A36" s="2" t="s">
        <v>443</v>
      </c>
      <c r="B36" s="2"/>
      <c r="C36" s="2"/>
      <c r="D36" s="2"/>
      <c r="E36" s="2"/>
      <c r="F36" s="2"/>
      <c r="G36" s="2"/>
      <c r="H36" s="1" t="s">
        <v>370</v>
      </c>
    </row>
    <row r="37" spans="1:8" ht="14.25" customHeight="1">
      <c r="A37" s="2"/>
      <c r="B37" s="318"/>
      <c r="C37" s="318"/>
      <c r="D37" s="318"/>
      <c r="E37" s="318"/>
      <c r="F37" s="318"/>
      <c r="G37" s="318"/>
      <c r="H37" s="1" t="s">
        <v>370</v>
      </c>
    </row>
    <row r="38" spans="1:8" ht="12.75" customHeight="1">
      <c r="A38" s="186"/>
      <c r="B38" s="318"/>
      <c r="C38" s="318"/>
      <c r="D38" s="318"/>
      <c r="E38" s="318"/>
      <c r="F38" s="318"/>
      <c r="G38" s="318"/>
      <c r="H38" s="1" t="s">
        <v>370</v>
      </c>
    </row>
    <row r="39" spans="1:8" ht="12.75">
      <c r="A39" s="186"/>
      <c r="B39" s="318"/>
      <c r="C39" s="318"/>
      <c r="D39" s="318"/>
      <c r="E39" s="318"/>
      <c r="F39" s="318"/>
      <c r="G39" s="318"/>
      <c r="H39" s="1" t="s">
        <v>370</v>
      </c>
    </row>
    <row r="40" spans="1:8" ht="12.75">
      <c r="A40" s="186"/>
      <c r="B40" s="318"/>
      <c r="C40" s="318"/>
      <c r="D40" s="318"/>
      <c r="E40" s="318"/>
      <c r="F40" s="318"/>
      <c r="G40" s="318"/>
      <c r="H40" s="1" t="s">
        <v>370</v>
      </c>
    </row>
    <row r="41" spans="1:8" ht="12.75">
      <c r="A41" s="186"/>
      <c r="B41" s="318"/>
      <c r="C41" s="318"/>
      <c r="D41" s="318"/>
      <c r="E41" s="318"/>
      <c r="F41" s="318"/>
      <c r="G41" s="318"/>
      <c r="H41" s="1" t="s">
        <v>370</v>
      </c>
    </row>
    <row r="42" spans="1:8" ht="12.75">
      <c r="A42" s="186"/>
      <c r="B42" s="318"/>
      <c r="C42" s="318"/>
      <c r="D42" s="318"/>
      <c r="E42" s="318"/>
      <c r="F42" s="318"/>
      <c r="G42" s="318"/>
      <c r="H42" s="1" t="s">
        <v>370</v>
      </c>
    </row>
    <row r="43" spans="1:8" ht="12.75">
      <c r="A43" s="186"/>
      <c r="B43" s="318"/>
      <c r="C43" s="318"/>
      <c r="D43" s="318"/>
      <c r="E43" s="318"/>
      <c r="F43" s="318"/>
      <c r="G43" s="318"/>
      <c r="H43" s="1" t="s">
        <v>370</v>
      </c>
    </row>
    <row r="44" spans="1:8" ht="12.75" customHeight="1">
      <c r="A44" s="186"/>
      <c r="B44" s="318"/>
      <c r="C44" s="318"/>
      <c r="D44" s="318"/>
      <c r="E44" s="318"/>
      <c r="F44" s="318"/>
      <c r="G44" s="318"/>
      <c r="H44" s="1" t="s">
        <v>370</v>
      </c>
    </row>
    <row r="45" spans="1:8" ht="12.75" customHeight="1">
      <c r="A45" s="186"/>
      <c r="B45" s="318"/>
      <c r="C45" s="318"/>
      <c r="D45" s="318"/>
      <c r="E45" s="318"/>
      <c r="F45" s="318"/>
      <c r="G45" s="318"/>
      <c r="H45" s="1" t="s">
        <v>370</v>
      </c>
    </row>
    <row r="46" spans="2:7" ht="12.75">
      <c r="B46" s="319"/>
      <c r="C46" s="319"/>
      <c r="D46" s="319"/>
      <c r="E46" s="319"/>
      <c r="F46" s="319"/>
      <c r="G46" s="319"/>
    </row>
    <row r="47" spans="2:7" ht="12.75">
      <c r="B47" s="319"/>
      <c r="C47" s="319"/>
      <c r="D47" s="319"/>
      <c r="E47" s="319"/>
      <c r="F47" s="319"/>
      <c r="G47" s="319"/>
    </row>
    <row r="48" spans="2:7" ht="12.75">
      <c r="B48" s="319"/>
      <c r="C48" s="319"/>
      <c r="D48" s="319"/>
      <c r="E48" s="319"/>
      <c r="F48" s="319"/>
      <c r="G48" s="319"/>
    </row>
    <row r="49" spans="2:7" ht="12.75">
      <c r="B49" s="319"/>
      <c r="C49" s="319"/>
      <c r="D49" s="319"/>
      <c r="E49" s="319"/>
      <c r="F49" s="319"/>
      <c r="G49" s="319"/>
    </row>
    <row r="50" spans="2:7" ht="12.75">
      <c r="B50" s="319"/>
      <c r="C50" s="319"/>
      <c r="D50" s="319"/>
      <c r="E50" s="319"/>
      <c r="F50" s="319"/>
      <c r="G50" s="319"/>
    </row>
    <row r="51" spans="2:7" ht="12.75">
      <c r="B51" s="319"/>
      <c r="C51" s="319"/>
      <c r="D51" s="319"/>
      <c r="E51" s="319"/>
      <c r="F51" s="319"/>
      <c r="G51" s="319"/>
    </row>
  </sheetData>
  <sheetProtection/>
  <mergeCells count="18">
    <mergeCell ref="C8:E8"/>
    <mergeCell ref="C10:E10"/>
    <mergeCell ref="C12:E12"/>
    <mergeCell ref="A23:B23"/>
    <mergeCell ref="C9:E9"/>
    <mergeCell ref="C11:E11"/>
    <mergeCell ref="F32:G32"/>
    <mergeCell ref="F30:G30"/>
    <mergeCell ref="F31:G31"/>
    <mergeCell ref="F33:G33"/>
    <mergeCell ref="B51:G51"/>
    <mergeCell ref="B46:G46"/>
    <mergeCell ref="B47:G47"/>
    <mergeCell ref="B48:G48"/>
    <mergeCell ref="F34:G34"/>
    <mergeCell ref="B37:G45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5"/>
  <dimension ref="A1:BE72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9" t="s">
        <v>371</v>
      </c>
      <c r="B1" s="330"/>
      <c r="C1" s="187" t="s">
        <v>473</v>
      </c>
      <c r="D1" s="188"/>
      <c r="E1" s="189"/>
      <c r="F1" s="188"/>
      <c r="G1" s="190" t="s">
        <v>444</v>
      </c>
      <c r="H1" s="191" t="s">
        <v>340</v>
      </c>
      <c r="I1" s="192"/>
    </row>
    <row r="2" spans="1:9" ht="13.5" thickBot="1">
      <c r="A2" s="331" t="s">
        <v>445</v>
      </c>
      <c r="B2" s="332"/>
      <c r="C2" s="193" t="s">
        <v>476</v>
      </c>
      <c r="D2" s="194"/>
      <c r="E2" s="195"/>
      <c r="F2" s="194"/>
      <c r="G2" s="333" t="s">
        <v>341</v>
      </c>
      <c r="H2" s="334"/>
      <c r="I2" s="335"/>
    </row>
    <row r="3" ht="13.5" thickTop="1">
      <c r="F3" s="128"/>
    </row>
    <row r="4" spans="1:9" ht="19.5" customHeight="1">
      <c r="A4" s="196" t="s">
        <v>446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447</v>
      </c>
      <c r="C6" s="200"/>
      <c r="D6" s="201"/>
      <c r="E6" s="202" t="s">
        <v>394</v>
      </c>
      <c r="F6" s="203" t="s">
        <v>395</v>
      </c>
      <c r="G6" s="203" t="s">
        <v>396</v>
      </c>
      <c r="H6" s="203" t="s">
        <v>397</v>
      </c>
      <c r="I6" s="204" t="s">
        <v>398</v>
      </c>
    </row>
    <row r="7" spans="1:9" s="128" customFormat="1" ht="12.75">
      <c r="A7" s="294" t="str">
        <f>'02.1 02.1.5 Pol'!B7</f>
        <v>12</v>
      </c>
      <c r="B7" s="62" t="str">
        <f>'02.1 02.1.5 Pol'!C7</f>
        <v>Odkopávky a prokopávky</v>
      </c>
      <c r="D7" s="205"/>
      <c r="E7" s="295">
        <f>'02.1 02.1.5 Pol'!BA12</f>
        <v>0</v>
      </c>
      <c r="F7" s="296">
        <f>'02.1 02.1.5 Pol'!BB12</f>
        <v>0</v>
      </c>
      <c r="G7" s="296">
        <f>'02.1 02.1.5 Pol'!BC12</f>
        <v>0</v>
      </c>
      <c r="H7" s="296">
        <f>'02.1 02.1.5 Pol'!BD12</f>
        <v>0</v>
      </c>
      <c r="I7" s="297">
        <f>'02.1 02.1.5 Pol'!BE12</f>
        <v>0</v>
      </c>
    </row>
    <row r="8" spans="1:9" s="128" customFormat="1" ht="12.75">
      <c r="A8" s="294" t="str">
        <f>'02.1 02.1.5 Pol'!B13</f>
        <v>16</v>
      </c>
      <c r="B8" s="62" t="str">
        <f>'02.1 02.1.5 Pol'!C13</f>
        <v>Přemístění výkopku</v>
      </c>
      <c r="D8" s="205"/>
      <c r="E8" s="295">
        <f>'02.1 02.1.5 Pol'!BA23</f>
        <v>0</v>
      </c>
      <c r="F8" s="296">
        <f>'02.1 02.1.5 Pol'!BB23</f>
        <v>0</v>
      </c>
      <c r="G8" s="296">
        <f>'02.1 02.1.5 Pol'!BC23</f>
        <v>0</v>
      </c>
      <c r="H8" s="296">
        <f>'02.1 02.1.5 Pol'!BD23</f>
        <v>0</v>
      </c>
      <c r="I8" s="297">
        <f>'02.1 02.1.5 Pol'!BE23</f>
        <v>0</v>
      </c>
    </row>
    <row r="9" spans="1:9" s="128" customFormat="1" ht="12.75">
      <c r="A9" s="294" t="str">
        <f>'02.1 02.1.5 Pol'!B24</f>
        <v>17</v>
      </c>
      <c r="B9" s="62" t="str">
        <f>'02.1 02.1.5 Pol'!C24</f>
        <v>Konstrukce ze zemin</v>
      </c>
      <c r="D9" s="205"/>
      <c r="E9" s="295">
        <f>'02.1 02.1.5 Pol'!BA32</f>
        <v>0</v>
      </c>
      <c r="F9" s="296">
        <f>'02.1 02.1.5 Pol'!BB32</f>
        <v>0</v>
      </c>
      <c r="G9" s="296">
        <f>'02.1 02.1.5 Pol'!BC32</f>
        <v>0</v>
      </c>
      <c r="H9" s="296">
        <f>'02.1 02.1.5 Pol'!BD32</f>
        <v>0</v>
      </c>
      <c r="I9" s="297">
        <f>'02.1 02.1.5 Pol'!BE32</f>
        <v>0</v>
      </c>
    </row>
    <row r="10" spans="1:9" s="128" customFormat="1" ht="12.75">
      <c r="A10" s="294" t="str">
        <f>'02.1 02.1.5 Pol'!B33</f>
        <v>18</v>
      </c>
      <c r="B10" s="62" t="str">
        <f>'02.1 02.1.5 Pol'!C33</f>
        <v>Povrchové úpravy terénu</v>
      </c>
      <c r="D10" s="205"/>
      <c r="E10" s="295">
        <f>'02.1 02.1.5 Pol'!BA36</f>
        <v>0</v>
      </c>
      <c r="F10" s="296">
        <f>'02.1 02.1.5 Pol'!BB36</f>
        <v>0</v>
      </c>
      <c r="G10" s="296">
        <f>'02.1 02.1.5 Pol'!BC36</f>
        <v>0</v>
      </c>
      <c r="H10" s="296">
        <f>'02.1 02.1.5 Pol'!BD36</f>
        <v>0</v>
      </c>
      <c r="I10" s="297">
        <f>'02.1 02.1.5 Pol'!BE36</f>
        <v>0</v>
      </c>
    </row>
    <row r="11" spans="1:9" s="128" customFormat="1" ht="12.75">
      <c r="A11" s="294" t="str">
        <f>'02.1 02.1.5 Pol'!B37</f>
        <v>56</v>
      </c>
      <c r="B11" s="62" t="str">
        <f>'02.1 02.1.5 Pol'!C37</f>
        <v>Podkladní vrstvy komunikací a zpevněných ploch</v>
      </c>
      <c r="D11" s="205"/>
      <c r="E11" s="295">
        <f>'02.1 02.1.5 Pol'!BA42</f>
        <v>0</v>
      </c>
      <c r="F11" s="296">
        <f>'02.1 02.1.5 Pol'!BB42</f>
        <v>0</v>
      </c>
      <c r="G11" s="296">
        <f>'02.1 02.1.5 Pol'!BC42</f>
        <v>0</v>
      </c>
      <c r="H11" s="296">
        <f>'02.1 02.1.5 Pol'!BD42</f>
        <v>0</v>
      </c>
      <c r="I11" s="297">
        <f>'02.1 02.1.5 Pol'!BE42</f>
        <v>0</v>
      </c>
    </row>
    <row r="12" spans="1:9" s="128" customFormat="1" ht="12.75">
      <c r="A12" s="294" t="str">
        <f>'02.1 02.1.5 Pol'!B43</f>
        <v>57</v>
      </c>
      <c r="B12" s="62" t="str">
        <f>'02.1 02.1.5 Pol'!C43</f>
        <v>Kryty štěrkových a živičných komunikací</v>
      </c>
      <c r="D12" s="205"/>
      <c r="E12" s="295">
        <f>'02.1 02.1.5 Pol'!BA46</f>
        <v>0</v>
      </c>
      <c r="F12" s="296">
        <f>'02.1 02.1.5 Pol'!BB46</f>
        <v>0</v>
      </c>
      <c r="G12" s="296">
        <f>'02.1 02.1.5 Pol'!BC46</f>
        <v>0</v>
      </c>
      <c r="H12" s="296">
        <f>'02.1 02.1.5 Pol'!BD46</f>
        <v>0</v>
      </c>
      <c r="I12" s="297">
        <f>'02.1 02.1.5 Pol'!BE46</f>
        <v>0</v>
      </c>
    </row>
    <row r="13" spans="1:9" s="128" customFormat="1" ht="13.5" thickBot="1">
      <c r="A13" s="294" t="str">
        <f>'02.1 02.1.5 Pol'!B47</f>
        <v>99</v>
      </c>
      <c r="B13" s="62" t="str">
        <f>'02.1 02.1.5 Pol'!C47</f>
        <v>Staveništní přesun hmot</v>
      </c>
      <c r="D13" s="205"/>
      <c r="E13" s="295">
        <f>'02.1 02.1.5 Pol'!BA49</f>
        <v>0</v>
      </c>
      <c r="F13" s="296">
        <f>'02.1 02.1.5 Pol'!BB49</f>
        <v>0</v>
      </c>
      <c r="G13" s="296">
        <f>'02.1 02.1.5 Pol'!BC49</f>
        <v>0</v>
      </c>
      <c r="H13" s="296">
        <f>'02.1 02.1.5 Pol'!BD49</f>
        <v>0</v>
      </c>
      <c r="I13" s="297">
        <f>'02.1 02.1.5 Pol'!BE49</f>
        <v>0</v>
      </c>
    </row>
    <row r="14" spans="1:9" s="14" customFormat="1" ht="13.5" thickBot="1">
      <c r="A14" s="206"/>
      <c r="B14" s="207" t="s">
        <v>448</v>
      </c>
      <c r="C14" s="207"/>
      <c r="D14" s="208"/>
      <c r="E14" s="209">
        <f>SUM(E7:E13)</f>
        <v>0</v>
      </c>
      <c r="F14" s="210">
        <f>SUM(F7:F13)</f>
        <v>0</v>
      </c>
      <c r="G14" s="210">
        <f>SUM(G7:G13)</f>
        <v>0</v>
      </c>
      <c r="H14" s="210">
        <f>SUM(H7:H13)</f>
        <v>0</v>
      </c>
      <c r="I14" s="211">
        <f>SUM(I7:I13)</f>
        <v>0</v>
      </c>
    </row>
    <row r="15" spans="1:9" ht="12.75">
      <c r="A15" s="128"/>
      <c r="B15" s="128"/>
      <c r="C15" s="128"/>
      <c r="D15" s="128"/>
      <c r="E15" s="128"/>
      <c r="F15" s="128"/>
      <c r="G15" s="128"/>
      <c r="H15" s="128"/>
      <c r="I15" s="128"/>
    </row>
    <row r="16" spans="1:57" ht="19.5" customHeight="1">
      <c r="A16" s="197" t="s">
        <v>449</v>
      </c>
      <c r="B16" s="197"/>
      <c r="C16" s="197"/>
      <c r="D16" s="197"/>
      <c r="E16" s="197"/>
      <c r="F16" s="197"/>
      <c r="G16" s="212"/>
      <c r="H16" s="197"/>
      <c r="I16" s="197"/>
      <c r="BA16" s="134"/>
      <c r="BB16" s="134"/>
      <c r="BC16" s="134"/>
      <c r="BD16" s="134"/>
      <c r="BE16" s="134"/>
    </row>
    <row r="17" ht="13.5" thickBot="1"/>
    <row r="18" spans="1:9" ht="12.75">
      <c r="A18" s="163" t="s">
        <v>450</v>
      </c>
      <c r="B18" s="164"/>
      <c r="C18" s="164"/>
      <c r="D18" s="213"/>
      <c r="E18" s="214" t="s">
        <v>451</v>
      </c>
      <c r="F18" s="215" t="s">
        <v>381</v>
      </c>
      <c r="G18" s="216" t="s">
        <v>452</v>
      </c>
      <c r="H18" s="217"/>
      <c r="I18" s="218" t="s">
        <v>451</v>
      </c>
    </row>
    <row r="19" spans="1:53" ht="12.75">
      <c r="A19" s="157" t="s">
        <v>232</v>
      </c>
      <c r="B19" s="148"/>
      <c r="C19" s="148"/>
      <c r="D19" s="219"/>
      <c r="E19" s="220"/>
      <c r="F19" s="221"/>
      <c r="G19" s="222">
        <v>0</v>
      </c>
      <c r="H19" s="223"/>
      <c r="I19" s="224">
        <f>E19+F19*G19/100</f>
        <v>0</v>
      </c>
      <c r="BA19" s="1">
        <v>1</v>
      </c>
    </row>
    <row r="20" spans="1:53" ht="12.75">
      <c r="A20" s="157" t="s">
        <v>233</v>
      </c>
      <c r="B20" s="148"/>
      <c r="C20" s="148"/>
      <c r="D20" s="219"/>
      <c r="E20" s="220"/>
      <c r="F20" s="221"/>
      <c r="G20" s="222">
        <v>0</v>
      </c>
      <c r="H20" s="223"/>
      <c r="I20" s="224">
        <f>E20+F20*G20/100</f>
        <v>0</v>
      </c>
      <c r="BA20" s="1">
        <v>2</v>
      </c>
    </row>
    <row r="21" spans="1:9" ht="13.5" thickBot="1">
      <c r="A21" s="225"/>
      <c r="B21" s="226" t="s">
        <v>453</v>
      </c>
      <c r="C21" s="227"/>
      <c r="D21" s="228"/>
      <c r="E21" s="229"/>
      <c r="F21" s="230"/>
      <c r="G21" s="230"/>
      <c r="H21" s="327">
        <f>SUM(I19:I20)</f>
        <v>0</v>
      </c>
      <c r="I21" s="328"/>
    </row>
    <row r="23" spans="2:9" ht="12.75">
      <c r="B23" s="14"/>
      <c r="F23" s="231"/>
      <c r="G23" s="232"/>
      <c r="H23" s="232"/>
      <c r="I23" s="46"/>
    </row>
    <row r="24" spans="6:9" ht="12.75">
      <c r="F24" s="231"/>
      <c r="G24" s="232"/>
      <c r="H24" s="232"/>
      <c r="I24" s="46"/>
    </row>
    <row r="25" spans="6:9" ht="12.75">
      <c r="F25" s="231"/>
      <c r="G25" s="232"/>
      <c r="H25" s="232"/>
      <c r="I25" s="46"/>
    </row>
    <row r="26" spans="6:9" ht="12.75">
      <c r="F26" s="231"/>
      <c r="G26" s="232"/>
      <c r="H26" s="232"/>
      <c r="I26" s="46"/>
    </row>
    <row r="27" spans="6:9" ht="12.75">
      <c r="F27" s="231"/>
      <c r="G27" s="232"/>
      <c r="H27" s="232"/>
      <c r="I27" s="46"/>
    </row>
    <row r="28" spans="6:9" ht="12.75">
      <c r="F28" s="231"/>
      <c r="G28" s="232"/>
      <c r="H28" s="232"/>
      <c r="I28" s="46"/>
    </row>
    <row r="29" spans="6:9" ht="12.75">
      <c r="F29" s="231"/>
      <c r="G29" s="232"/>
      <c r="H29" s="232"/>
      <c r="I29" s="46"/>
    </row>
    <row r="30" spans="6:9" ht="12.75">
      <c r="F30" s="231"/>
      <c r="G30" s="232"/>
      <c r="H30" s="232"/>
      <c r="I30" s="46"/>
    </row>
    <row r="31" spans="6:9" ht="12.75">
      <c r="F31" s="231"/>
      <c r="G31" s="232"/>
      <c r="H31" s="232"/>
      <c r="I31" s="46"/>
    </row>
    <row r="32" spans="6:9" ht="12.75">
      <c r="F32" s="231"/>
      <c r="G32" s="232"/>
      <c r="H32" s="232"/>
      <c r="I32" s="46"/>
    </row>
    <row r="33" spans="6:9" ht="12.75">
      <c r="F33" s="231"/>
      <c r="G33" s="232"/>
      <c r="H33" s="232"/>
      <c r="I33" s="46"/>
    </row>
    <row r="34" spans="6:9" ht="12.75">
      <c r="F34" s="231"/>
      <c r="G34" s="232"/>
      <c r="H34" s="232"/>
      <c r="I34" s="46"/>
    </row>
    <row r="35" spans="6:9" ht="12.75">
      <c r="F35" s="231"/>
      <c r="G35" s="232"/>
      <c r="H35" s="232"/>
      <c r="I35" s="46"/>
    </row>
    <row r="36" spans="6:9" ht="12.75">
      <c r="F36" s="231"/>
      <c r="G36" s="232"/>
      <c r="H36" s="232"/>
      <c r="I36" s="46"/>
    </row>
    <row r="37" spans="6:9" ht="12.75">
      <c r="F37" s="231"/>
      <c r="G37" s="232"/>
      <c r="H37" s="232"/>
      <c r="I37" s="46"/>
    </row>
    <row r="38" spans="6:9" ht="12.75">
      <c r="F38" s="231"/>
      <c r="G38" s="232"/>
      <c r="H38" s="232"/>
      <c r="I38" s="46"/>
    </row>
    <row r="39" spans="6:9" ht="12.75">
      <c r="F39" s="231"/>
      <c r="G39" s="232"/>
      <c r="H39" s="232"/>
      <c r="I39" s="46"/>
    </row>
    <row r="40" spans="6:9" ht="12.75">
      <c r="F40" s="231"/>
      <c r="G40" s="232"/>
      <c r="H40" s="232"/>
      <c r="I40" s="46"/>
    </row>
    <row r="41" spans="6:9" ht="12.75">
      <c r="F41" s="231"/>
      <c r="G41" s="232"/>
      <c r="H41" s="232"/>
      <c r="I41" s="46"/>
    </row>
    <row r="42" spans="6:9" ht="12.75">
      <c r="F42" s="231"/>
      <c r="G42" s="232"/>
      <c r="H42" s="232"/>
      <c r="I42" s="46"/>
    </row>
    <row r="43" spans="6:9" ht="12.75">
      <c r="F43" s="231"/>
      <c r="G43" s="232"/>
      <c r="H43" s="232"/>
      <c r="I43" s="46"/>
    </row>
    <row r="44" spans="6:9" ht="12.75">
      <c r="F44" s="231"/>
      <c r="G44" s="232"/>
      <c r="H44" s="232"/>
      <c r="I44" s="46"/>
    </row>
    <row r="45" spans="6:9" ht="12.75">
      <c r="F45" s="231"/>
      <c r="G45" s="232"/>
      <c r="H45" s="232"/>
      <c r="I45" s="46"/>
    </row>
    <row r="46" spans="6:9" ht="12.75">
      <c r="F46" s="231"/>
      <c r="G46" s="232"/>
      <c r="H46" s="232"/>
      <c r="I46" s="46"/>
    </row>
    <row r="47" spans="6:9" ht="12.75">
      <c r="F47" s="231"/>
      <c r="G47" s="232"/>
      <c r="H47" s="232"/>
      <c r="I47" s="46"/>
    </row>
    <row r="48" spans="6:9" ht="12.75">
      <c r="F48" s="231"/>
      <c r="G48" s="232"/>
      <c r="H48" s="232"/>
      <c r="I48" s="46"/>
    </row>
    <row r="49" spans="6:9" ht="12.75">
      <c r="F49" s="231"/>
      <c r="G49" s="232"/>
      <c r="H49" s="232"/>
      <c r="I49" s="46"/>
    </row>
    <row r="50" spans="6:9" ht="12.75">
      <c r="F50" s="231"/>
      <c r="G50" s="232"/>
      <c r="H50" s="232"/>
      <c r="I50" s="46"/>
    </row>
    <row r="51" spans="6:9" ht="12.75">
      <c r="F51" s="231"/>
      <c r="G51" s="232"/>
      <c r="H51" s="232"/>
      <c r="I51" s="46"/>
    </row>
    <row r="52" spans="6:9" ht="12.75">
      <c r="F52" s="231"/>
      <c r="G52" s="232"/>
      <c r="H52" s="232"/>
      <c r="I52" s="46"/>
    </row>
    <row r="53" spans="6:9" ht="12.75">
      <c r="F53" s="231"/>
      <c r="G53" s="232"/>
      <c r="H53" s="232"/>
      <c r="I53" s="46"/>
    </row>
    <row r="54" spans="6:9" ht="12.75">
      <c r="F54" s="231"/>
      <c r="G54" s="232"/>
      <c r="H54" s="232"/>
      <c r="I54" s="46"/>
    </row>
    <row r="55" spans="6:9" ht="12.75">
      <c r="F55" s="231"/>
      <c r="G55" s="232"/>
      <c r="H55" s="232"/>
      <c r="I55" s="46"/>
    </row>
    <row r="56" spans="6:9" ht="12.75">
      <c r="F56" s="231"/>
      <c r="G56" s="232"/>
      <c r="H56" s="232"/>
      <c r="I56" s="46"/>
    </row>
    <row r="57" spans="6:9" ht="12.75">
      <c r="F57" s="231"/>
      <c r="G57" s="232"/>
      <c r="H57" s="232"/>
      <c r="I57" s="46"/>
    </row>
    <row r="58" spans="6:9" ht="12.75">
      <c r="F58" s="231"/>
      <c r="G58" s="232"/>
      <c r="H58" s="232"/>
      <c r="I58" s="46"/>
    </row>
    <row r="59" spans="6:9" ht="12.75">
      <c r="F59" s="231"/>
      <c r="G59" s="232"/>
      <c r="H59" s="232"/>
      <c r="I59" s="46"/>
    </row>
    <row r="60" spans="6:9" ht="12.75">
      <c r="F60" s="231"/>
      <c r="G60" s="232"/>
      <c r="H60" s="232"/>
      <c r="I60" s="46"/>
    </row>
    <row r="61" spans="6:9" ht="12.75">
      <c r="F61" s="231"/>
      <c r="G61" s="232"/>
      <c r="H61" s="232"/>
      <c r="I61" s="46"/>
    </row>
    <row r="62" spans="6:9" ht="12.75">
      <c r="F62" s="231"/>
      <c r="G62" s="232"/>
      <c r="H62" s="232"/>
      <c r="I62" s="46"/>
    </row>
    <row r="63" spans="6:9" ht="12.75">
      <c r="F63" s="231"/>
      <c r="G63" s="232"/>
      <c r="H63" s="232"/>
      <c r="I63" s="46"/>
    </row>
    <row r="64" spans="6:9" ht="12.75">
      <c r="F64" s="231"/>
      <c r="G64" s="232"/>
      <c r="H64" s="232"/>
      <c r="I64" s="46"/>
    </row>
    <row r="65" spans="6:9" ht="12.75">
      <c r="F65" s="231"/>
      <c r="G65" s="232"/>
      <c r="H65" s="232"/>
      <c r="I65" s="46"/>
    </row>
    <row r="66" spans="6:9" ht="12.75">
      <c r="F66" s="231"/>
      <c r="G66" s="232"/>
      <c r="H66" s="232"/>
      <c r="I66" s="46"/>
    </row>
    <row r="67" spans="6:9" ht="12.75">
      <c r="F67" s="231"/>
      <c r="G67" s="232"/>
      <c r="H67" s="232"/>
      <c r="I67" s="46"/>
    </row>
    <row r="68" spans="6:9" ht="12.75">
      <c r="F68" s="231"/>
      <c r="G68" s="232"/>
      <c r="H68" s="232"/>
      <c r="I68" s="46"/>
    </row>
    <row r="69" spans="6:9" ht="12.75">
      <c r="F69" s="231"/>
      <c r="G69" s="232"/>
      <c r="H69" s="232"/>
      <c r="I69" s="46"/>
    </row>
    <row r="70" spans="6:9" ht="12.75">
      <c r="F70" s="231"/>
      <c r="G70" s="232"/>
      <c r="H70" s="232"/>
      <c r="I70" s="46"/>
    </row>
    <row r="71" spans="6:9" ht="12.75">
      <c r="F71" s="231"/>
      <c r="G71" s="232"/>
      <c r="H71" s="232"/>
      <c r="I71" s="46"/>
    </row>
    <row r="72" spans="6:9" ht="12.75">
      <c r="F72" s="231"/>
      <c r="G72" s="232"/>
      <c r="H72" s="232"/>
      <c r="I72" s="46"/>
    </row>
  </sheetData>
  <sheetProtection/>
  <mergeCells count="4">
    <mergeCell ref="H21:I21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6"/>
  <dimension ref="A1:CB122"/>
  <sheetViews>
    <sheetView showGridLines="0" showZeros="0" zoomScaleSheetLayoutView="100" workbookViewId="0" topLeftCell="A16">
      <selection activeCell="F44" sqref="F44"/>
    </sheetView>
  </sheetViews>
  <sheetFormatPr defaultColWidth="9.00390625" defaultRowHeight="12.75"/>
  <cols>
    <col min="1" max="1" width="4.375" style="233" customWidth="1"/>
    <col min="2" max="2" width="11.625" style="233" customWidth="1"/>
    <col min="3" max="3" width="40.375" style="233" customWidth="1"/>
    <col min="4" max="4" width="5.625" style="233" customWidth="1"/>
    <col min="5" max="5" width="8.625" style="243" customWidth="1"/>
    <col min="6" max="6" width="9.875" style="233" customWidth="1"/>
    <col min="7" max="7" width="13.875" style="233" customWidth="1"/>
    <col min="8" max="8" width="11.75390625" style="233" hidden="1" customWidth="1"/>
    <col min="9" max="9" width="11.625" style="233" hidden="1" customWidth="1"/>
    <col min="10" max="10" width="11.00390625" style="233" hidden="1" customWidth="1"/>
    <col min="11" max="11" width="10.375" style="233" hidden="1" customWidth="1"/>
    <col min="12" max="12" width="75.375" style="233" customWidth="1"/>
    <col min="13" max="13" width="45.25390625" style="233" customWidth="1"/>
    <col min="14" max="16384" width="9.125" style="233" customWidth="1"/>
  </cols>
  <sheetData>
    <row r="1" spans="1:7" ht="15.75">
      <c r="A1" s="338" t="s">
        <v>470</v>
      </c>
      <c r="B1" s="338"/>
      <c r="C1" s="338"/>
      <c r="D1" s="338"/>
      <c r="E1" s="338"/>
      <c r="F1" s="338"/>
      <c r="G1" s="338"/>
    </row>
    <row r="2" spans="2:7" ht="14.25" customHeight="1" thickBot="1">
      <c r="B2" s="234"/>
      <c r="C2" s="235"/>
      <c r="D2" s="235"/>
      <c r="E2" s="236"/>
      <c r="F2" s="235"/>
      <c r="G2" s="235"/>
    </row>
    <row r="3" spans="1:7" ht="13.5" thickTop="1">
      <c r="A3" s="329" t="s">
        <v>371</v>
      </c>
      <c r="B3" s="330"/>
      <c r="C3" s="187" t="s">
        <v>473</v>
      </c>
      <c r="D3" s="237"/>
      <c r="E3" s="238" t="s">
        <v>454</v>
      </c>
      <c r="F3" s="239" t="str">
        <f>'02.1 02.1.5 Rek'!H1</f>
        <v>02.1.5</v>
      </c>
      <c r="G3" s="240"/>
    </row>
    <row r="4" spans="1:7" ht="13.5" thickBot="1">
      <c r="A4" s="339" t="s">
        <v>445</v>
      </c>
      <c r="B4" s="332"/>
      <c r="C4" s="193" t="s">
        <v>476</v>
      </c>
      <c r="D4" s="241"/>
      <c r="E4" s="340" t="str">
        <f>'02.1 02.1.5 Rek'!G2</f>
        <v>Manipulační zpevněná plocha</v>
      </c>
      <c r="F4" s="341"/>
      <c r="G4" s="342"/>
    </row>
    <row r="5" spans="1:7" ht="13.5" thickTop="1">
      <c r="A5" s="242"/>
      <c r="G5" s="244"/>
    </row>
    <row r="6" spans="1:11" ht="27" customHeight="1">
      <c r="A6" s="245" t="s">
        <v>455</v>
      </c>
      <c r="B6" s="246" t="s">
        <v>456</v>
      </c>
      <c r="C6" s="246" t="s">
        <v>457</v>
      </c>
      <c r="D6" s="246" t="s">
        <v>458</v>
      </c>
      <c r="E6" s="247" t="s">
        <v>459</v>
      </c>
      <c r="F6" s="246" t="s">
        <v>460</v>
      </c>
      <c r="G6" s="248" t="s">
        <v>461</v>
      </c>
      <c r="H6" s="249" t="s">
        <v>462</v>
      </c>
      <c r="I6" s="249" t="s">
        <v>463</v>
      </c>
      <c r="J6" s="249" t="s">
        <v>464</v>
      </c>
      <c r="K6" s="249" t="s">
        <v>465</v>
      </c>
    </row>
    <row r="7" spans="1:15" ht="12.75">
      <c r="A7" s="250" t="s">
        <v>466</v>
      </c>
      <c r="B7" s="251" t="s">
        <v>490</v>
      </c>
      <c r="C7" s="252" t="s">
        <v>491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 ht="12.75">
      <c r="A8" s="261">
        <v>1</v>
      </c>
      <c r="B8" s="262" t="s">
        <v>493</v>
      </c>
      <c r="C8" s="263" t="s">
        <v>494</v>
      </c>
      <c r="D8" s="264" t="s">
        <v>495</v>
      </c>
      <c r="E8" s="265">
        <v>43.2719</v>
      </c>
      <c r="F8" s="265">
        <v>0</v>
      </c>
      <c r="G8" s="266">
        <f>E8*F8</f>
        <v>0</v>
      </c>
      <c r="H8" s="267">
        <v>0</v>
      </c>
      <c r="I8" s="268">
        <f>E8*H8</f>
        <v>0</v>
      </c>
      <c r="J8" s="267">
        <v>0</v>
      </c>
      <c r="K8" s="268">
        <f>E8*J8</f>
        <v>0</v>
      </c>
      <c r="O8" s="260">
        <v>2</v>
      </c>
      <c r="AA8" s="233">
        <v>1</v>
      </c>
      <c r="AB8" s="233">
        <v>1</v>
      </c>
      <c r="AC8" s="233">
        <v>1</v>
      </c>
      <c r="AZ8" s="233">
        <v>1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</v>
      </c>
      <c r="CB8" s="260">
        <v>1</v>
      </c>
    </row>
    <row r="9" spans="1:15" ht="12.75">
      <c r="A9" s="269"/>
      <c r="B9" s="272"/>
      <c r="C9" s="336" t="s">
        <v>342</v>
      </c>
      <c r="D9" s="337"/>
      <c r="E9" s="273">
        <v>0</v>
      </c>
      <c r="F9" s="274"/>
      <c r="G9" s="275"/>
      <c r="H9" s="276"/>
      <c r="I9" s="270"/>
      <c r="J9" s="277"/>
      <c r="K9" s="270"/>
      <c r="M9" s="271" t="s">
        <v>342</v>
      </c>
      <c r="O9" s="260"/>
    </row>
    <row r="10" spans="1:15" ht="33.75">
      <c r="A10" s="269"/>
      <c r="B10" s="272"/>
      <c r="C10" s="336" t="s">
        <v>343</v>
      </c>
      <c r="D10" s="337"/>
      <c r="E10" s="273">
        <v>56.8519</v>
      </c>
      <c r="F10" s="274"/>
      <c r="G10" s="275"/>
      <c r="H10" s="276"/>
      <c r="I10" s="270"/>
      <c r="J10" s="277"/>
      <c r="K10" s="270"/>
      <c r="M10" s="271" t="s">
        <v>343</v>
      </c>
      <c r="O10" s="260"/>
    </row>
    <row r="11" spans="1:15" ht="12.75">
      <c r="A11" s="269"/>
      <c r="B11" s="272"/>
      <c r="C11" s="336" t="s">
        <v>344</v>
      </c>
      <c r="D11" s="337"/>
      <c r="E11" s="273">
        <v>-13.58</v>
      </c>
      <c r="F11" s="274"/>
      <c r="G11" s="275"/>
      <c r="H11" s="276"/>
      <c r="I11" s="270"/>
      <c r="J11" s="277"/>
      <c r="K11" s="270"/>
      <c r="M11" s="271" t="s">
        <v>344</v>
      </c>
      <c r="O11" s="260"/>
    </row>
    <row r="12" spans="1:57" ht="12.75">
      <c r="A12" s="278"/>
      <c r="B12" s="279" t="s">
        <v>468</v>
      </c>
      <c r="C12" s="280" t="s">
        <v>492</v>
      </c>
      <c r="D12" s="281"/>
      <c r="E12" s="282"/>
      <c r="F12" s="283"/>
      <c r="G12" s="284">
        <f>SUM(G7:G11)</f>
        <v>0</v>
      </c>
      <c r="H12" s="285"/>
      <c r="I12" s="286">
        <f>SUM(I7:I11)</f>
        <v>0</v>
      </c>
      <c r="J12" s="285"/>
      <c r="K12" s="286">
        <f>SUM(K7:K11)</f>
        <v>0</v>
      </c>
      <c r="O12" s="260">
        <v>4</v>
      </c>
      <c r="BA12" s="287">
        <f>SUM(BA7:BA11)</f>
        <v>0</v>
      </c>
      <c r="BB12" s="287">
        <f>SUM(BB7:BB11)</f>
        <v>0</v>
      </c>
      <c r="BC12" s="287">
        <f>SUM(BC7:BC11)</f>
        <v>0</v>
      </c>
      <c r="BD12" s="287">
        <f>SUM(BD7:BD11)</f>
        <v>0</v>
      </c>
      <c r="BE12" s="287">
        <f>SUM(BE7:BE11)</f>
        <v>0</v>
      </c>
    </row>
    <row r="13" spans="1:15" ht="12.75">
      <c r="A13" s="250" t="s">
        <v>466</v>
      </c>
      <c r="B13" s="251" t="s">
        <v>524</v>
      </c>
      <c r="C13" s="252" t="s">
        <v>525</v>
      </c>
      <c r="D13" s="253"/>
      <c r="E13" s="254"/>
      <c r="F13" s="254"/>
      <c r="G13" s="255"/>
      <c r="H13" s="256"/>
      <c r="I13" s="257"/>
      <c r="J13" s="258"/>
      <c r="K13" s="259"/>
      <c r="O13" s="260">
        <v>1</v>
      </c>
    </row>
    <row r="14" spans="1:80" ht="12.75">
      <c r="A14" s="261">
        <v>2</v>
      </c>
      <c r="B14" s="262" t="s">
        <v>532</v>
      </c>
      <c r="C14" s="263" t="s">
        <v>533</v>
      </c>
      <c r="D14" s="264" t="s">
        <v>495</v>
      </c>
      <c r="E14" s="265">
        <v>233.2964</v>
      </c>
      <c r="F14" s="265">
        <v>0</v>
      </c>
      <c r="G14" s="266">
        <f>E14*F14</f>
        <v>0</v>
      </c>
      <c r="H14" s="267">
        <v>0</v>
      </c>
      <c r="I14" s="268">
        <f>E14*H14</f>
        <v>0</v>
      </c>
      <c r="J14" s="267">
        <v>0</v>
      </c>
      <c r="K14" s="268">
        <f>E14*J14</f>
        <v>0</v>
      </c>
      <c r="O14" s="260">
        <v>2</v>
      </c>
      <c r="AA14" s="233">
        <v>1</v>
      </c>
      <c r="AB14" s="233">
        <v>1</v>
      </c>
      <c r="AC14" s="233">
        <v>1</v>
      </c>
      <c r="AZ14" s="233">
        <v>1</v>
      </c>
      <c r="BA14" s="233">
        <f>IF(AZ14=1,G14,0)</f>
        <v>0</v>
      </c>
      <c r="BB14" s="233">
        <f>IF(AZ14=2,G14,0)</f>
        <v>0</v>
      </c>
      <c r="BC14" s="233">
        <f>IF(AZ14=3,G14,0)</f>
        <v>0</v>
      </c>
      <c r="BD14" s="233">
        <f>IF(AZ14=4,G14,0)</f>
        <v>0</v>
      </c>
      <c r="BE14" s="233">
        <f>IF(AZ14=5,G14,0)</f>
        <v>0</v>
      </c>
      <c r="CA14" s="260">
        <v>1</v>
      </c>
      <c r="CB14" s="260">
        <v>1</v>
      </c>
    </row>
    <row r="15" spans="1:15" ht="12.75">
      <c r="A15" s="269"/>
      <c r="B15" s="272"/>
      <c r="C15" s="336" t="s">
        <v>342</v>
      </c>
      <c r="D15" s="337"/>
      <c r="E15" s="273">
        <v>0</v>
      </c>
      <c r="F15" s="274"/>
      <c r="G15" s="275"/>
      <c r="H15" s="276"/>
      <c r="I15" s="270"/>
      <c r="J15" s="277"/>
      <c r="K15" s="270"/>
      <c r="M15" s="271" t="s">
        <v>342</v>
      </c>
      <c r="O15" s="260"/>
    </row>
    <row r="16" spans="1:15" ht="33.75">
      <c r="A16" s="269"/>
      <c r="B16" s="272"/>
      <c r="C16" s="336" t="s">
        <v>343</v>
      </c>
      <c r="D16" s="337"/>
      <c r="E16" s="273">
        <v>56.8519</v>
      </c>
      <c r="F16" s="274"/>
      <c r="G16" s="275"/>
      <c r="H16" s="276"/>
      <c r="I16" s="270"/>
      <c r="J16" s="277"/>
      <c r="K16" s="270"/>
      <c r="M16" s="271" t="s">
        <v>343</v>
      </c>
      <c r="O16" s="260"/>
    </row>
    <row r="17" spans="1:15" ht="12.75">
      <c r="A17" s="269"/>
      <c r="B17" s="272"/>
      <c r="C17" s="336" t="s">
        <v>344</v>
      </c>
      <c r="D17" s="337"/>
      <c r="E17" s="273">
        <v>-13.58</v>
      </c>
      <c r="F17" s="274"/>
      <c r="G17" s="275"/>
      <c r="H17" s="276"/>
      <c r="I17" s="270"/>
      <c r="J17" s="277"/>
      <c r="K17" s="270"/>
      <c r="M17" s="271" t="s">
        <v>344</v>
      </c>
      <c r="O17" s="260"/>
    </row>
    <row r="18" spans="1:15" ht="12.75">
      <c r="A18" s="269"/>
      <c r="B18" s="272"/>
      <c r="C18" s="336" t="s">
        <v>539</v>
      </c>
      <c r="D18" s="337"/>
      <c r="E18" s="273">
        <v>0</v>
      </c>
      <c r="F18" s="274"/>
      <c r="G18" s="275"/>
      <c r="H18" s="276"/>
      <c r="I18" s="270"/>
      <c r="J18" s="277"/>
      <c r="K18" s="270"/>
      <c r="M18" s="271" t="s">
        <v>539</v>
      </c>
      <c r="O18" s="260"/>
    </row>
    <row r="19" spans="1:15" ht="33.75">
      <c r="A19" s="269"/>
      <c r="B19" s="272"/>
      <c r="C19" s="336" t="s">
        <v>345</v>
      </c>
      <c r="D19" s="337"/>
      <c r="E19" s="273">
        <v>190.0246</v>
      </c>
      <c r="F19" s="274"/>
      <c r="G19" s="275"/>
      <c r="H19" s="276"/>
      <c r="I19" s="270"/>
      <c r="J19" s="277"/>
      <c r="K19" s="270"/>
      <c r="M19" s="271" t="s">
        <v>345</v>
      </c>
      <c r="O19" s="260"/>
    </row>
    <row r="20" spans="1:80" ht="12.75">
      <c r="A20" s="261">
        <v>3</v>
      </c>
      <c r="B20" s="262" t="s">
        <v>546</v>
      </c>
      <c r="C20" s="263" t="s">
        <v>547</v>
      </c>
      <c r="D20" s="264" t="s">
        <v>495</v>
      </c>
      <c r="E20" s="265">
        <v>190.0246</v>
      </c>
      <c r="F20" s="265">
        <v>0</v>
      </c>
      <c r="G20" s="266">
        <f>E20*F20</f>
        <v>0</v>
      </c>
      <c r="H20" s="267">
        <v>0</v>
      </c>
      <c r="I20" s="268">
        <f>E20*H20</f>
        <v>0</v>
      </c>
      <c r="J20" s="267">
        <v>0</v>
      </c>
      <c r="K20" s="268">
        <f>E20*J20</f>
        <v>0</v>
      </c>
      <c r="O20" s="260">
        <v>2</v>
      </c>
      <c r="AA20" s="233">
        <v>1</v>
      </c>
      <c r="AB20" s="233">
        <v>1</v>
      </c>
      <c r="AC20" s="233">
        <v>1</v>
      </c>
      <c r="AZ20" s="233">
        <v>1</v>
      </c>
      <c r="BA20" s="233">
        <f>IF(AZ20=1,G20,0)</f>
        <v>0</v>
      </c>
      <c r="BB20" s="233">
        <f>IF(AZ20=2,G20,0)</f>
        <v>0</v>
      </c>
      <c r="BC20" s="233">
        <f>IF(AZ20=3,G20,0)</f>
        <v>0</v>
      </c>
      <c r="BD20" s="233">
        <f>IF(AZ20=4,G20,0)</f>
        <v>0</v>
      </c>
      <c r="BE20" s="233">
        <f>IF(AZ20=5,G20,0)</f>
        <v>0</v>
      </c>
      <c r="CA20" s="260">
        <v>1</v>
      </c>
      <c r="CB20" s="260">
        <v>1</v>
      </c>
    </row>
    <row r="21" spans="1:15" ht="12.75">
      <c r="A21" s="269"/>
      <c r="B21" s="272"/>
      <c r="C21" s="336" t="s">
        <v>539</v>
      </c>
      <c r="D21" s="337"/>
      <c r="E21" s="273">
        <v>0</v>
      </c>
      <c r="F21" s="274"/>
      <c r="G21" s="275"/>
      <c r="H21" s="276"/>
      <c r="I21" s="270"/>
      <c r="J21" s="277"/>
      <c r="K21" s="270"/>
      <c r="M21" s="271" t="s">
        <v>539</v>
      </c>
      <c r="O21" s="260"/>
    </row>
    <row r="22" spans="1:15" ht="33.75">
      <c r="A22" s="269"/>
      <c r="B22" s="272"/>
      <c r="C22" s="336" t="s">
        <v>345</v>
      </c>
      <c r="D22" s="337"/>
      <c r="E22" s="273">
        <v>190.0246</v>
      </c>
      <c r="F22" s="274"/>
      <c r="G22" s="275"/>
      <c r="H22" s="276"/>
      <c r="I22" s="270"/>
      <c r="J22" s="277"/>
      <c r="K22" s="270"/>
      <c r="M22" s="271" t="s">
        <v>345</v>
      </c>
      <c r="O22" s="260"/>
    </row>
    <row r="23" spans="1:57" ht="12.75">
      <c r="A23" s="278"/>
      <c r="B23" s="279" t="s">
        <v>468</v>
      </c>
      <c r="C23" s="280" t="s">
        <v>526</v>
      </c>
      <c r="D23" s="281"/>
      <c r="E23" s="282"/>
      <c r="F23" s="283"/>
      <c r="G23" s="284">
        <f>SUM(G13:G22)</f>
        <v>0</v>
      </c>
      <c r="H23" s="285"/>
      <c r="I23" s="286">
        <f>SUM(I13:I22)</f>
        <v>0</v>
      </c>
      <c r="J23" s="285"/>
      <c r="K23" s="286">
        <f>SUM(K13:K22)</f>
        <v>0</v>
      </c>
      <c r="O23" s="260">
        <v>4</v>
      </c>
      <c r="BA23" s="287">
        <f>SUM(BA13:BA22)</f>
        <v>0</v>
      </c>
      <c r="BB23" s="287">
        <f>SUM(BB13:BB22)</f>
        <v>0</v>
      </c>
      <c r="BC23" s="287">
        <f>SUM(BC13:BC22)</f>
        <v>0</v>
      </c>
      <c r="BD23" s="287">
        <f>SUM(BD13:BD22)</f>
        <v>0</v>
      </c>
      <c r="BE23" s="287">
        <f>SUM(BE13:BE22)</f>
        <v>0</v>
      </c>
    </row>
    <row r="24" spans="1:15" ht="12.75">
      <c r="A24" s="250" t="s">
        <v>466</v>
      </c>
      <c r="B24" s="251" t="s">
        <v>551</v>
      </c>
      <c r="C24" s="252" t="s">
        <v>552</v>
      </c>
      <c r="D24" s="253"/>
      <c r="E24" s="254"/>
      <c r="F24" s="254"/>
      <c r="G24" s="255"/>
      <c r="H24" s="256"/>
      <c r="I24" s="257"/>
      <c r="J24" s="258"/>
      <c r="K24" s="259"/>
      <c r="O24" s="260">
        <v>1</v>
      </c>
    </row>
    <row r="25" spans="1:80" ht="12.75">
      <c r="A25" s="261">
        <v>4</v>
      </c>
      <c r="B25" s="262" t="s">
        <v>346</v>
      </c>
      <c r="C25" s="263" t="s">
        <v>347</v>
      </c>
      <c r="D25" s="264" t="s">
        <v>495</v>
      </c>
      <c r="E25" s="265">
        <v>190.0246</v>
      </c>
      <c r="F25" s="265">
        <v>0</v>
      </c>
      <c r="G25" s="266">
        <f>E25*F25</f>
        <v>0</v>
      </c>
      <c r="H25" s="267">
        <v>0</v>
      </c>
      <c r="I25" s="268">
        <f>E25*H25</f>
        <v>0</v>
      </c>
      <c r="J25" s="267">
        <v>0</v>
      </c>
      <c r="K25" s="268">
        <f>E25*J25</f>
        <v>0</v>
      </c>
      <c r="O25" s="260">
        <v>2</v>
      </c>
      <c r="AA25" s="233">
        <v>1</v>
      </c>
      <c r="AB25" s="233">
        <v>1</v>
      </c>
      <c r="AC25" s="233">
        <v>1</v>
      </c>
      <c r="AZ25" s="233">
        <v>1</v>
      </c>
      <c r="BA25" s="233">
        <f>IF(AZ25=1,G25,0)</f>
        <v>0</v>
      </c>
      <c r="BB25" s="233">
        <f>IF(AZ25=2,G25,0)</f>
        <v>0</v>
      </c>
      <c r="BC25" s="233">
        <f>IF(AZ25=3,G25,0)</f>
        <v>0</v>
      </c>
      <c r="BD25" s="233">
        <f>IF(AZ25=4,G25,0)</f>
        <v>0</v>
      </c>
      <c r="BE25" s="233">
        <f>IF(AZ25=5,G25,0)</f>
        <v>0</v>
      </c>
      <c r="CA25" s="260">
        <v>1</v>
      </c>
      <c r="CB25" s="260">
        <v>1</v>
      </c>
    </row>
    <row r="26" spans="1:15" ht="12.75">
      <c r="A26" s="269"/>
      <c r="B26" s="272"/>
      <c r="C26" s="336" t="s">
        <v>539</v>
      </c>
      <c r="D26" s="337"/>
      <c r="E26" s="273">
        <v>0</v>
      </c>
      <c r="F26" s="274"/>
      <c r="G26" s="275"/>
      <c r="H26" s="276"/>
      <c r="I26" s="270"/>
      <c r="J26" s="277"/>
      <c r="K26" s="270"/>
      <c r="M26" s="271" t="s">
        <v>539</v>
      </c>
      <c r="O26" s="260"/>
    </row>
    <row r="27" spans="1:15" ht="33.75">
      <c r="A27" s="269"/>
      <c r="B27" s="272"/>
      <c r="C27" s="336" t="s">
        <v>345</v>
      </c>
      <c r="D27" s="337"/>
      <c r="E27" s="273">
        <v>190.0246</v>
      </c>
      <c r="F27" s="274"/>
      <c r="G27" s="275"/>
      <c r="H27" s="276"/>
      <c r="I27" s="270"/>
      <c r="J27" s="277"/>
      <c r="K27" s="270"/>
      <c r="M27" s="271" t="s">
        <v>345</v>
      </c>
      <c r="O27" s="260"/>
    </row>
    <row r="28" spans="1:80" ht="12.75">
      <c r="A28" s="261">
        <v>5</v>
      </c>
      <c r="B28" s="262" t="s">
        <v>564</v>
      </c>
      <c r="C28" s="263" t="s">
        <v>565</v>
      </c>
      <c r="D28" s="264" t="s">
        <v>495</v>
      </c>
      <c r="E28" s="265">
        <v>43.2719</v>
      </c>
      <c r="F28" s="265">
        <v>0</v>
      </c>
      <c r="G28" s="266">
        <f>E28*F28</f>
        <v>0</v>
      </c>
      <c r="H28" s="267">
        <v>0</v>
      </c>
      <c r="I28" s="268">
        <f>E28*H28</f>
        <v>0</v>
      </c>
      <c r="J28" s="267">
        <v>0</v>
      </c>
      <c r="K28" s="268">
        <f>E28*J28</f>
        <v>0</v>
      </c>
      <c r="O28" s="260">
        <v>2</v>
      </c>
      <c r="AA28" s="233">
        <v>1</v>
      </c>
      <c r="AB28" s="233">
        <v>1</v>
      </c>
      <c r="AC28" s="233">
        <v>1</v>
      </c>
      <c r="AZ28" s="233">
        <v>1</v>
      </c>
      <c r="BA28" s="233">
        <f>IF(AZ28=1,G28,0)</f>
        <v>0</v>
      </c>
      <c r="BB28" s="233">
        <f>IF(AZ28=2,G28,0)</f>
        <v>0</v>
      </c>
      <c r="BC28" s="233">
        <f>IF(AZ28=3,G28,0)</f>
        <v>0</v>
      </c>
      <c r="BD28" s="233">
        <f>IF(AZ28=4,G28,0)</f>
        <v>0</v>
      </c>
      <c r="BE28" s="233">
        <f>IF(AZ28=5,G28,0)</f>
        <v>0</v>
      </c>
      <c r="CA28" s="260">
        <v>1</v>
      </c>
      <c r="CB28" s="260">
        <v>1</v>
      </c>
    </row>
    <row r="29" spans="1:15" ht="12.75">
      <c r="A29" s="269"/>
      <c r="B29" s="272"/>
      <c r="C29" s="336" t="s">
        <v>342</v>
      </c>
      <c r="D29" s="337"/>
      <c r="E29" s="273">
        <v>0</v>
      </c>
      <c r="F29" s="274"/>
      <c r="G29" s="275"/>
      <c r="H29" s="276"/>
      <c r="I29" s="270"/>
      <c r="J29" s="277"/>
      <c r="K29" s="270"/>
      <c r="M29" s="271" t="s">
        <v>342</v>
      </c>
      <c r="O29" s="260"/>
    </row>
    <row r="30" spans="1:15" ht="33.75">
      <c r="A30" s="269"/>
      <c r="B30" s="272"/>
      <c r="C30" s="336" t="s">
        <v>343</v>
      </c>
      <c r="D30" s="337"/>
      <c r="E30" s="273">
        <v>56.8519</v>
      </c>
      <c r="F30" s="274"/>
      <c r="G30" s="275"/>
      <c r="H30" s="276"/>
      <c r="I30" s="270"/>
      <c r="J30" s="277"/>
      <c r="K30" s="270"/>
      <c r="M30" s="271" t="s">
        <v>343</v>
      </c>
      <c r="O30" s="260"/>
    </row>
    <row r="31" spans="1:15" ht="12.75">
      <c r="A31" s="269"/>
      <c r="B31" s="272"/>
      <c r="C31" s="336" t="s">
        <v>344</v>
      </c>
      <c r="D31" s="337"/>
      <c r="E31" s="273">
        <v>-13.58</v>
      </c>
      <c r="F31" s="274"/>
      <c r="G31" s="275"/>
      <c r="H31" s="276"/>
      <c r="I31" s="270"/>
      <c r="J31" s="277"/>
      <c r="K31" s="270"/>
      <c r="M31" s="271" t="s">
        <v>344</v>
      </c>
      <c r="O31" s="260"/>
    </row>
    <row r="32" spans="1:57" ht="12.75">
      <c r="A32" s="278"/>
      <c r="B32" s="279" t="s">
        <v>468</v>
      </c>
      <c r="C32" s="280" t="s">
        <v>553</v>
      </c>
      <c r="D32" s="281"/>
      <c r="E32" s="282"/>
      <c r="F32" s="283"/>
      <c r="G32" s="284">
        <f>SUM(G24:G31)</f>
        <v>0</v>
      </c>
      <c r="H32" s="285"/>
      <c r="I32" s="286">
        <f>SUM(I24:I31)</f>
        <v>0</v>
      </c>
      <c r="J32" s="285"/>
      <c r="K32" s="286">
        <f>SUM(K24:K31)</f>
        <v>0</v>
      </c>
      <c r="O32" s="260">
        <v>4</v>
      </c>
      <c r="BA32" s="287">
        <f>SUM(BA24:BA31)</f>
        <v>0</v>
      </c>
      <c r="BB32" s="287">
        <f>SUM(BB24:BB31)</f>
        <v>0</v>
      </c>
      <c r="BC32" s="287">
        <f>SUM(BC24:BC31)</f>
        <v>0</v>
      </c>
      <c r="BD32" s="287">
        <f>SUM(BD24:BD31)</f>
        <v>0</v>
      </c>
      <c r="BE32" s="287">
        <f>SUM(BE24:BE31)</f>
        <v>0</v>
      </c>
    </row>
    <row r="33" spans="1:15" ht="12.75">
      <c r="A33" s="250" t="s">
        <v>466</v>
      </c>
      <c r="B33" s="251" t="s">
        <v>566</v>
      </c>
      <c r="C33" s="252" t="s">
        <v>567</v>
      </c>
      <c r="D33" s="253"/>
      <c r="E33" s="254"/>
      <c r="F33" s="254"/>
      <c r="G33" s="255"/>
      <c r="H33" s="256"/>
      <c r="I33" s="257"/>
      <c r="J33" s="258"/>
      <c r="K33" s="259"/>
      <c r="O33" s="260">
        <v>1</v>
      </c>
    </row>
    <row r="34" spans="1:80" ht="12.75">
      <c r="A34" s="261">
        <v>6</v>
      </c>
      <c r="B34" s="262" t="s">
        <v>348</v>
      </c>
      <c r="C34" s="263" t="s">
        <v>349</v>
      </c>
      <c r="D34" s="264" t="s">
        <v>571</v>
      </c>
      <c r="E34" s="265">
        <v>258.4175</v>
      </c>
      <c r="F34" s="265">
        <v>0</v>
      </c>
      <c r="G34" s="266">
        <f>E34*F34</f>
        <v>0</v>
      </c>
      <c r="H34" s="267">
        <v>0</v>
      </c>
      <c r="I34" s="268">
        <f>E34*H34</f>
        <v>0</v>
      </c>
      <c r="J34" s="267">
        <v>0</v>
      </c>
      <c r="K34" s="268">
        <f>E34*J34</f>
        <v>0</v>
      </c>
      <c r="O34" s="260">
        <v>2</v>
      </c>
      <c r="AA34" s="233">
        <v>1</v>
      </c>
      <c r="AB34" s="233">
        <v>1</v>
      </c>
      <c r="AC34" s="233">
        <v>1</v>
      </c>
      <c r="AZ34" s="233">
        <v>1</v>
      </c>
      <c r="BA34" s="233">
        <f>IF(AZ34=1,G34,0)</f>
        <v>0</v>
      </c>
      <c r="BB34" s="233">
        <f>IF(AZ34=2,G34,0)</f>
        <v>0</v>
      </c>
      <c r="BC34" s="233">
        <f>IF(AZ34=3,G34,0)</f>
        <v>0</v>
      </c>
      <c r="BD34" s="233">
        <f>IF(AZ34=4,G34,0)</f>
        <v>0</v>
      </c>
      <c r="BE34" s="233">
        <f>IF(AZ34=5,G34,0)</f>
        <v>0</v>
      </c>
      <c r="CA34" s="260">
        <v>1</v>
      </c>
      <c r="CB34" s="260">
        <v>1</v>
      </c>
    </row>
    <row r="35" spans="1:15" ht="33.75">
      <c r="A35" s="269"/>
      <c r="B35" s="272"/>
      <c r="C35" s="336" t="s">
        <v>350</v>
      </c>
      <c r="D35" s="337"/>
      <c r="E35" s="273">
        <v>258.4175</v>
      </c>
      <c r="F35" s="274"/>
      <c r="G35" s="275"/>
      <c r="H35" s="276"/>
      <c r="I35" s="270"/>
      <c r="J35" s="277"/>
      <c r="K35" s="270"/>
      <c r="M35" s="271" t="s">
        <v>350</v>
      </c>
      <c r="O35" s="260"/>
    </row>
    <row r="36" spans="1:57" ht="12.75">
      <c r="A36" s="278"/>
      <c r="B36" s="279" t="s">
        <v>468</v>
      </c>
      <c r="C36" s="280" t="s">
        <v>568</v>
      </c>
      <c r="D36" s="281"/>
      <c r="E36" s="282"/>
      <c r="F36" s="283"/>
      <c r="G36" s="284">
        <f>SUM(G33:G35)</f>
        <v>0</v>
      </c>
      <c r="H36" s="285"/>
      <c r="I36" s="286">
        <f>SUM(I33:I35)</f>
        <v>0</v>
      </c>
      <c r="J36" s="285"/>
      <c r="K36" s="286">
        <f>SUM(K33:K35)</f>
        <v>0</v>
      </c>
      <c r="O36" s="260">
        <v>4</v>
      </c>
      <c r="BA36" s="287">
        <f>SUM(BA33:BA35)</f>
        <v>0</v>
      </c>
      <c r="BB36" s="287">
        <f>SUM(BB33:BB35)</f>
        <v>0</v>
      </c>
      <c r="BC36" s="287">
        <f>SUM(BC33:BC35)</f>
        <v>0</v>
      </c>
      <c r="BD36" s="287">
        <f>SUM(BD33:BD35)</f>
        <v>0</v>
      </c>
      <c r="BE36" s="287">
        <f>SUM(BE33:BE35)</f>
        <v>0</v>
      </c>
    </row>
    <row r="37" spans="1:15" ht="12.75">
      <c r="A37" s="250" t="s">
        <v>466</v>
      </c>
      <c r="B37" s="251" t="s">
        <v>351</v>
      </c>
      <c r="C37" s="252" t="s">
        <v>352</v>
      </c>
      <c r="D37" s="253"/>
      <c r="E37" s="254"/>
      <c r="F37" s="254"/>
      <c r="G37" s="255"/>
      <c r="H37" s="256"/>
      <c r="I37" s="257"/>
      <c r="J37" s="258"/>
      <c r="K37" s="259"/>
      <c r="O37" s="260">
        <v>1</v>
      </c>
    </row>
    <row r="38" spans="1:80" ht="12.75">
      <c r="A38" s="261">
        <v>7</v>
      </c>
      <c r="B38" s="262" t="s">
        <v>354</v>
      </c>
      <c r="C38" s="263" t="s">
        <v>355</v>
      </c>
      <c r="D38" s="264" t="s">
        <v>571</v>
      </c>
      <c r="E38" s="265">
        <v>258.4175</v>
      </c>
      <c r="F38" s="265">
        <v>0</v>
      </c>
      <c r="G38" s="266">
        <f>E38*F38</f>
        <v>0</v>
      </c>
      <c r="H38" s="267">
        <v>0.46166</v>
      </c>
      <c r="I38" s="268">
        <f>E38*H38</f>
        <v>119.30102305000001</v>
      </c>
      <c r="J38" s="267">
        <v>0</v>
      </c>
      <c r="K38" s="268">
        <f>E38*J38</f>
        <v>0</v>
      </c>
      <c r="O38" s="260">
        <v>2</v>
      </c>
      <c r="AA38" s="233">
        <v>1</v>
      </c>
      <c r="AB38" s="233">
        <v>1</v>
      </c>
      <c r="AC38" s="233">
        <v>1</v>
      </c>
      <c r="AZ38" s="233">
        <v>1</v>
      </c>
      <c r="BA38" s="233">
        <f>IF(AZ38=1,G38,0)</f>
        <v>0</v>
      </c>
      <c r="BB38" s="233">
        <f>IF(AZ38=2,G38,0)</f>
        <v>0</v>
      </c>
      <c r="BC38" s="233">
        <f>IF(AZ38=3,G38,0)</f>
        <v>0</v>
      </c>
      <c r="BD38" s="233">
        <f>IF(AZ38=4,G38,0)</f>
        <v>0</v>
      </c>
      <c r="BE38" s="233">
        <f>IF(AZ38=5,G38,0)</f>
        <v>0</v>
      </c>
      <c r="CA38" s="260">
        <v>1</v>
      </c>
      <c r="CB38" s="260">
        <v>1</v>
      </c>
    </row>
    <row r="39" spans="1:80" ht="12.75">
      <c r="A39" s="302"/>
      <c r="B39" s="303"/>
      <c r="C39" s="344" t="s">
        <v>350</v>
      </c>
      <c r="D39" s="345"/>
      <c r="E39" s="304">
        <v>258.4175</v>
      </c>
      <c r="F39" s="305"/>
      <c r="G39" s="306"/>
      <c r="H39" s="300"/>
      <c r="I39" s="299"/>
      <c r="J39" s="301"/>
      <c r="K39" s="299"/>
      <c r="O39" s="260"/>
      <c r="CA39" s="260"/>
      <c r="CB39" s="260"/>
    </row>
    <row r="40" spans="1:80" ht="12.75">
      <c r="A40" s="261">
        <v>8</v>
      </c>
      <c r="B40" s="262">
        <v>569903311</v>
      </c>
      <c r="C40" s="263" t="s">
        <v>914</v>
      </c>
      <c r="D40" s="264" t="s">
        <v>495</v>
      </c>
      <c r="E40" s="265">
        <v>3.4</v>
      </c>
      <c r="F40" s="265"/>
      <c r="G40" s="306"/>
      <c r="H40" s="300"/>
      <c r="I40" s="299"/>
      <c r="J40" s="301"/>
      <c r="K40" s="299"/>
      <c r="O40" s="260"/>
      <c r="CA40" s="260"/>
      <c r="CB40" s="260"/>
    </row>
    <row r="41" spans="1:15" ht="15" customHeight="1">
      <c r="A41" s="261">
        <v>9</v>
      </c>
      <c r="B41" s="262">
        <v>569831111</v>
      </c>
      <c r="C41" s="263" t="s">
        <v>915</v>
      </c>
      <c r="D41" s="264" t="s">
        <v>571</v>
      </c>
      <c r="E41" s="265">
        <v>34</v>
      </c>
      <c r="F41" s="265"/>
      <c r="G41" s="307"/>
      <c r="H41" s="276"/>
      <c r="I41" s="270"/>
      <c r="J41" s="277"/>
      <c r="K41" s="270"/>
      <c r="M41" s="271" t="s">
        <v>350</v>
      </c>
      <c r="O41" s="260"/>
    </row>
    <row r="42" spans="1:57" ht="12.75">
      <c r="A42" s="278"/>
      <c r="B42" s="279" t="s">
        <v>468</v>
      </c>
      <c r="C42" s="280" t="s">
        <v>353</v>
      </c>
      <c r="D42" s="281"/>
      <c r="E42" s="282"/>
      <c r="F42" s="283"/>
      <c r="G42" s="284">
        <f>SUM(G37:G41)</f>
        <v>0</v>
      </c>
      <c r="H42" s="285"/>
      <c r="I42" s="286">
        <f>SUM(I37:I41)</f>
        <v>119.30102305000001</v>
      </c>
      <c r="J42" s="285"/>
      <c r="K42" s="286">
        <f>SUM(K37:K41)</f>
        <v>0</v>
      </c>
      <c r="O42" s="260">
        <v>4</v>
      </c>
      <c r="BA42" s="287">
        <f>SUM(BA37:BA41)</f>
        <v>0</v>
      </c>
      <c r="BB42" s="287">
        <f>SUM(BB37:BB41)</f>
        <v>0</v>
      </c>
      <c r="BC42" s="287">
        <f>SUM(BC37:BC41)</f>
        <v>0</v>
      </c>
      <c r="BD42" s="287">
        <f>SUM(BD37:BD41)</f>
        <v>0</v>
      </c>
      <c r="BE42" s="287">
        <f>SUM(BE37:BE41)</f>
        <v>0</v>
      </c>
    </row>
    <row r="43" spans="1:15" ht="12.75">
      <c r="A43" s="250" t="s">
        <v>466</v>
      </c>
      <c r="B43" s="251" t="s">
        <v>356</v>
      </c>
      <c r="C43" s="252" t="s">
        <v>357</v>
      </c>
      <c r="D43" s="253"/>
      <c r="E43" s="254"/>
      <c r="F43" s="254"/>
      <c r="G43" s="255"/>
      <c r="H43" s="256"/>
      <c r="I43" s="257"/>
      <c r="J43" s="258"/>
      <c r="K43" s="259"/>
      <c r="O43" s="260">
        <v>1</v>
      </c>
    </row>
    <row r="44" spans="1:80" ht="12.75">
      <c r="A44" s="261">
        <v>10</v>
      </c>
      <c r="B44" s="262" t="s">
        <v>359</v>
      </c>
      <c r="C44" s="263" t="s">
        <v>360</v>
      </c>
      <c r="D44" s="264" t="s">
        <v>571</v>
      </c>
      <c r="E44" s="265">
        <v>258.4175</v>
      </c>
      <c r="F44" s="265"/>
      <c r="G44" s="266">
        <f>E44*F44</f>
        <v>0</v>
      </c>
      <c r="H44" s="267">
        <v>0.20604</v>
      </c>
      <c r="I44" s="268">
        <f>E44*H44</f>
        <v>53.24434170000001</v>
      </c>
      <c r="J44" s="267">
        <v>0</v>
      </c>
      <c r="K44" s="268">
        <f>E44*J44</f>
        <v>0</v>
      </c>
      <c r="O44" s="260">
        <v>2</v>
      </c>
      <c r="AA44" s="233">
        <v>1</v>
      </c>
      <c r="AB44" s="233">
        <v>1</v>
      </c>
      <c r="AC44" s="233">
        <v>1</v>
      </c>
      <c r="AZ44" s="233">
        <v>1</v>
      </c>
      <c r="BA44" s="233">
        <f>IF(AZ44=1,G44,0)</f>
        <v>0</v>
      </c>
      <c r="BB44" s="233">
        <f>IF(AZ44=2,G44,0)</f>
        <v>0</v>
      </c>
      <c r="BC44" s="233">
        <f>IF(AZ44=3,G44,0)</f>
        <v>0</v>
      </c>
      <c r="BD44" s="233">
        <f>IF(AZ44=4,G44,0)</f>
        <v>0</v>
      </c>
      <c r="BE44" s="233">
        <f>IF(AZ44=5,G44,0)</f>
        <v>0</v>
      </c>
      <c r="CA44" s="260">
        <v>1</v>
      </c>
      <c r="CB44" s="260">
        <v>1</v>
      </c>
    </row>
    <row r="45" spans="1:15" ht="33.75">
      <c r="A45" s="269"/>
      <c r="B45" s="272"/>
      <c r="C45" s="336" t="s">
        <v>350</v>
      </c>
      <c r="D45" s="337"/>
      <c r="E45" s="273">
        <v>258.4175</v>
      </c>
      <c r="F45" s="274"/>
      <c r="G45" s="275"/>
      <c r="H45" s="276"/>
      <c r="I45" s="270"/>
      <c r="J45" s="277"/>
      <c r="K45" s="270"/>
      <c r="M45" s="271" t="s">
        <v>350</v>
      </c>
      <c r="O45" s="260"/>
    </row>
    <row r="46" spans="1:57" ht="12.75">
      <c r="A46" s="278"/>
      <c r="B46" s="279" t="s">
        <v>468</v>
      </c>
      <c r="C46" s="280" t="s">
        <v>358</v>
      </c>
      <c r="D46" s="281"/>
      <c r="E46" s="282"/>
      <c r="F46" s="283"/>
      <c r="G46" s="284">
        <f>SUM(G43:G45)</f>
        <v>0</v>
      </c>
      <c r="H46" s="285"/>
      <c r="I46" s="286">
        <f>SUM(I43:I45)</f>
        <v>53.24434170000001</v>
      </c>
      <c r="J46" s="285"/>
      <c r="K46" s="286">
        <f>SUM(K43:K45)</f>
        <v>0</v>
      </c>
      <c r="O46" s="260">
        <v>4</v>
      </c>
      <c r="BA46" s="287">
        <f>SUM(BA43:BA45)</f>
        <v>0</v>
      </c>
      <c r="BB46" s="287">
        <f>SUM(BB43:BB45)</f>
        <v>0</v>
      </c>
      <c r="BC46" s="287">
        <f>SUM(BC43:BC45)</f>
        <v>0</v>
      </c>
      <c r="BD46" s="287">
        <f>SUM(BD43:BD45)</f>
        <v>0</v>
      </c>
      <c r="BE46" s="287">
        <f>SUM(BE43:BE45)</f>
        <v>0</v>
      </c>
    </row>
    <row r="47" spans="1:15" ht="12.75">
      <c r="A47" s="250" t="s">
        <v>466</v>
      </c>
      <c r="B47" s="251" t="s">
        <v>977</v>
      </c>
      <c r="C47" s="252" t="s">
        <v>978</v>
      </c>
      <c r="D47" s="253"/>
      <c r="E47" s="254"/>
      <c r="F47" s="254"/>
      <c r="G47" s="255"/>
      <c r="H47" s="256"/>
      <c r="I47" s="257"/>
      <c r="J47" s="258"/>
      <c r="K47" s="259"/>
      <c r="O47" s="260">
        <v>1</v>
      </c>
    </row>
    <row r="48" spans="1:80" ht="12.75">
      <c r="A48" s="261">
        <v>11</v>
      </c>
      <c r="B48" s="262" t="s">
        <v>361</v>
      </c>
      <c r="C48" s="263" t="s">
        <v>362</v>
      </c>
      <c r="D48" s="264" t="s">
        <v>605</v>
      </c>
      <c r="E48" s="265">
        <v>172.54536475</v>
      </c>
      <c r="F48" s="265">
        <v>0</v>
      </c>
      <c r="G48" s="266">
        <f>E48*F48</f>
        <v>0</v>
      </c>
      <c r="H48" s="267">
        <v>0</v>
      </c>
      <c r="I48" s="268">
        <f>E48*H48</f>
        <v>0</v>
      </c>
      <c r="J48" s="267"/>
      <c r="K48" s="268">
        <f>E48*J48</f>
        <v>0</v>
      </c>
      <c r="O48" s="260">
        <v>2</v>
      </c>
      <c r="AA48" s="233">
        <v>7</v>
      </c>
      <c r="AB48" s="233">
        <v>1</v>
      </c>
      <c r="AC48" s="233">
        <v>2</v>
      </c>
      <c r="AZ48" s="233">
        <v>1</v>
      </c>
      <c r="BA48" s="233">
        <f>IF(AZ48=1,G48,0)</f>
        <v>0</v>
      </c>
      <c r="BB48" s="233">
        <f>IF(AZ48=2,G48,0)</f>
        <v>0</v>
      </c>
      <c r="BC48" s="233">
        <f>IF(AZ48=3,G48,0)</f>
        <v>0</v>
      </c>
      <c r="BD48" s="233">
        <f>IF(AZ48=4,G48,0)</f>
        <v>0</v>
      </c>
      <c r="BE48" s="233">
        <f>IF(AZ48=5,G48,0)</f>
        <v>0</v>
      </c>
      <c r="CA48" s="260">
        <v>7</v>
      </c>
      <c r="CB48" s="260">
        <v>1</v>
      </c>
    </row>
    <row r="49" spans="1:57" ht="12.75">
      <c r="A49" s="278"/>
      <c r="B49" s="279" t="s">
        <v>468</v>
      </c>
      <c r="C49" s="280" t="s">
        <v>979</v>
      </c>
      <c r="D49" s="281"/>
      <c r="E49" s="282"/>
      <c r="F49" s="283"/>
      <c r="G49" s="284">
        <f>SUM(G47:G48)</f>
        <v>0</v>
      </c>
      <c r="H49" s="285"/>
      <c r="I49" s="286">
        <f>SUM(I47:I48)</f>
        <v>0</v>
      </c>
      <c r="J49" s="285"/>
      <c r="K49" s="286">
        <f>SUM(K47:K48)</f>
        <v>0</v>
      </c>
      <c r="O49" s="260">
        <v>4</v>
      </c>
      <c r="BA49" s="287">
        <f>SUM(BA47:BA48)</f>
        <v>0</v>
      </c>
      <c r="BB49" s="287">
        <f>SUM(BB47:BB48)</f>
        <v>0</v>
      </c>
      <c r="BC49" s="287">
        <f>SUM(BC47:BC48)</f>
        <v>0</v>
      </c>
      <c r="BD49" s="287">
        <f>SUM(BD47:BD48)</f>
        <v>0</v>
      </c>
      <c r="BE49" s="287">
        <f>SUM(BE47:BE48)</f>
        <v>0</v>
      </c>
    </row>
    <row r="50" ht="12.75">
      <c r="E50" s="233"/>
    </row>
    <row r="51" ht="12.75">
      <c r="E51" s="233"/>
    </row>
    <row r="52" ht="12.75">
      <c r="E52" s="233"/>
    </row>
    <row r="53" ht="12.75">
      <c r="E53" s="233"/>
    </row>
    <row r="54" ht="12.75">
      <c r="E54" s="233"/>
    </row>
    <row r="55" ht="12.75">
      <c r="E55" s="233"/>
    </row>
    <row r="56" ht="12.75">
      <c r="E56" s="233"/>
    </row>
    <row r="57" ht="12.75">
      <c r="E57" s="233"/>
    </row>
    <row r="58" ht="12.75">
      <c r="E58" s="233"/>
    </row>
    <row r="59" ht="12.75">
      <c r="E59" s="233"/>
    </row>
    <row r="60" ht="12.75">
      <c r="E60" s="233"/>
    </row>
    <row r="61" ht="12.75">
      <c r="E61" s="233"/>
    </row>
    <row r="62" ht="12.75">
      <c r="E62" s="233"/>
    </row>
    <row r="63" ht="12.75">
      <c r="E63" s="233"/>
    </row>
    <row r="64" ht="12.75">
      <c r="E64" s="233"/>
    </row>
    <row r="65" ht="12.75">
      <c r="E65" s="233"/>
    </row>
    <row r="66" ht="12.75">
      <c r="E66" s="233"/>
    </row>
    <row r="67" ht="12.75">
      <c r="E67" s="233"/>
    </row>
    <row r="68" ht="12.75">
      <c r="E68" s="233"/>
    </row>
    <row r="69" ht="12.75">
      <c r="E69" s="233"/>
    </row>
    <row r="70" ht="12.75">
      <c r="E70" s="233"/>
    </row>
    <row r="71" ht="12.75">
      <c r="E71" s="233"/>
    </row>
    <row r="72" ht="12.75">
      <c r="E72" s="233"/>
    </row>
    <row r="73" spans="1:7" ht="12.75">
      <c r="A73" s="277"/>
      <c r="B73" s="277"/>
      <c r="C73" s="277"/>
      <c r="D73" s="277"/>
      <c r="E73" s="277"/>
      <c r="F73" s="277"/>
      <c r="G73" s="277"/>
    </row>
    <row r="74" spans="1:7" ht="12.75">
      <c r="A74" s="277"/>
      <c r="B74" s="277"/>
      <c r="C74" s="277"/>
      <c r="D74" s="277"/>
      <c r="E74" s="277"/>
      <c r="F74" s="277"/>
      <c r="G74" s="277"/>
    </row>
    <row r="75" spans="1:7" ht="12.75">
      <c r="A75" s="277"/>
      <c r="B75" s="277"/>
      <c r="C75" s="277"/>
      <c r="D75" s="277"/>
      <c r="E75" s="277"/>
      <c r="F75" s="277"/>
      <c r="G75" s="277"/>
    </row>
    <row r="76" spans="1:7" ht="12.75">
      <c r="A76" s="277"/>
      <c r="B76" s="277"/>
      <c r="C76" s="277"/>
      <c r="D76" s="277"/>
      <c r="E76" s="277"/>
      <c r="F76" s="277"/>
      <c r="G76" s="277"/>
    </row>
    <row r="77" ht="12.75">
      <c r="E77" s="233"/>
    </row>
    <row r="78" ht="12.75">
      <c r="E78" s="233"/>
    </row>
    <row r="79" ht="12.75">
      <c r="E79" s="233"/>
    </row>
    <row r="80" ht="12.75">
      <c r="E80" s="233"/>
    </row>
    <row r="81" ht="12.75">
      <c r="E81" s="233"/>
    </row>
    <row r="82" ht="12.75">
      <c r="E82" s="233"/>
    </row>
    <row r="83" ht="12.75">
      <c r="E83" s="233"/>
    </row>
    <row r="84" ht="12.75">
      <c r="E84" s="233"/>
    </row>
    <row r="85" ht="12.75">
      <c r="E85" s="233"/>
    </row>
    <row r="86" ht="12.75">
      <c r="E86" s="233"/>
    </row>
    <row r="87" ht="12.75">
      <c r="E87" s="233"/>
    </row>
    <row r="88" ht="12.75">
      <c r="E88" s="233"/>
    </row>
    <row r="89" ht="12.75">
      <c r="E89" s="233"/>
    </row>
    <row r="90" ht="12.75">
      <c r="E90" s="233"/>
    </row>
    <row r="91" ht="12.75">
      <c r="E91" s="233"/>
    </row>
    <row r="92" ht="12.75">
      <c r="E92" s="233"/>
    </row>
    <row r="93" ht="12.75">
      <c r="E93" s="233"/>
    </row>
    <row r="94" ht="12.75">
      <c r="E94" s="233"/>
    </row>
    <row r="95" ht="12.75">
      <c r="E95" s="233"/>
    </row>
    <row r="96" ht="12.75">
      <c r="E96" s="233"/>
    </row>
    <row r="97" ht="12.75">
      <c r="E97" s="233"/>
    </row>
    <row r="98" ht="12.75">
      <c r="E98" s="233"/>
    </row>
    <row r="99" ht="12.75">
      <c r="E99" s="233"/>
    </row>
    <row r="100" ht="12.75">
      <c r="E100" s="233"/>
    </row>
    <row r="101" ht="12.75">
      <c r="E101" s="233"/>
    </row>
    <row r="102" ht="12.75">
      <c r="E102" s="233"/>
    </row>
    <row r="103" ht="12.75">
      <c r="E103" s="233"/>
    </row>
    <row r="104" ht="12.75">
      <c r="E104" s="233"/>
    </row>
    <row r="105" ht="12.75">
      <c r="E105" s="233"/>
    </row>
    <row r="106" ht="12.75">
      <c r="E106" s="233"/>
    </row>
    <row r="107" ht="12.75">
      <c r="E107" s="233"/>
    </row>
    <row r="108" spans="1:2" ht="12.75">
      <c r="A108" s="288"/>
      <c r="B108" s="288"/>
    </row>
    <row r="109" spans="1:7" ht="12.75">
      <c r="A109" s="277"/>
      <c r="B109" s="277"/>
      <c r="C109" s="289"/>
      <c r="D109" s="289"/>
      <c r="E109" s="290"/>
      <c r="F109" s="289"/>
      <c r="G109" s="291"/>
    </row>
    <row r="110" spans="1:7" ht="12.75">
      <c r="A110" s="292"/>
      <c r="B110" s="292"/>
      <c r="C110" s="277"/>
      <c r="D110" s="277"/>
      <c r="E110" s="293"/>
      <c r="F110" s="277"/>
      <c r="G110" s="277"/>
    </row>
    <row r="111" spans="1:7" ht="12.75">
      <c r="A111" s="277"/>
      <c r="B111" s="277"/>
      <c r="C111" s="277"/>
      <c r="D111" s="277"/>
      <c r="E111" s="293"/>
      <c r="F111" s="277"/>
      <c r="G111" s="277"/>
    </row>
    <row r="112" spans="1:7" ht="12.75">
      <c r="A112" s="277"/>
      <c r="B112" s="277"/>
      <c r="C112" s="277"/>
      <c r="D112" s="277"/>
      <c r="E112" s="293"/>
      <c r="F112" s="277"/>
      <c r="G112" s="277"/>
    </row>
    <row r="113" spans="1:7" ht="12.75">
      <c r="A113" s="277"/>
      <c r="B113" s="277"/>
      <c r="C113" s="277"/>
      <c r="D113" s="277"/>
      <c r="E113" s="293"/>
      <c r="F113" s="277"/>
      <c r="G113" s="277"/>
    </row>
    <row r="114" spans="1:7" ht="12.75">
      <c r="A114" s="277"/>
      <c r="B114" s="277"/>
      <c r="C114" s="277"/>
      <c r="D114" s="277"/>
      <c r="E114" s="293"/>
      <c r="F114" s="277"/>
      <c r="G114" s="277"/>
    </row>
    <row r="115" spans="1:7" ht="12.75">
      <c r="A115" s="277"/>
      <c r="B115" s="277"/>
      <c r="C115" s="277"/>
      <c r="D115" s="277"/>
      <c r="E115" s="293"/>
      <c r="F115" s="277"/>
      <c r="G115" s="277"/>
    </row>
    <row r="116" spans="1:7" ht="12.75">
      <c r="A116" s="277"/>
      <c r="B116" s="277"/>
      <c r="C116" s="277"/>
      <c r="D116" s="277"/>
      <c r="E116" s="293"/>
      <c r="F116" s="277"/>
      <c r="G116" s="277"/>
    </row>
    <row r="117" spans="1:7" ht="12.75">
      <c r="A117" s="277"/>
      <c r="B117" s="277"/>
      <c r="C117" s="277"/>
      <c r="D117" s="277"/>
      <c r="E117" s="293"/>
      <c r="F117" s="277"/>
      <c r="G117" s="277"/>
    </row>
    <row r="118" spans="1:7" ht="12.75">
      <c r="A118" s="277"/>
      <c r="B118" s="277"/>
      <c r="C118" s="277"/>
      <c r="D118" s="277"/>
      <c r="E118" s="293"/>
      <c r="F118" s="277"/>
      <c r="G118" s="277"/>
    </row>
    <row r="119" spans="1:7" ht="12.75">
      <c r="A119" s="277"/>
      <c r="B119" s="277"/>
      <c r="C119" s="277"/>
      <c r="D119" s="277"/>
      <c r="E119" s="293"/>
      <c r="F119" s="277"/>
      <c r="G119" s="277"/>
    </row>
    <row r="120" spans="1:7" ht="12.75">
      <c r="A120" s="277"/>
      <c r="B120" s="277"/>
      <c r="C120" s="277"/>
      <c r="D120" s="277"/>
      <c r="E120" s="293"/>
      <c r="F120" s="277"/>
      <c r="G120" s="277"/>
    </row>
    <row r="121" spans="1:7" ht="12.75">
      <c r="A121" s="277"/>
      <c r="B121" s="277"/>
      <c r="C121" s="277"/>
      <c r="D121" s="277"/>
      <c r="E121" s="293"/>
      <c r="F121" s="277"/>
      <c r="G121" s="277"/>
    </row>
    <row r="122" spans="1:7" ht="12.75">
      <c r="A122" s="277"/>
      <c r="B122" s="277"/>
      <c r="C122" s="277"/>
      <c r="D122" s="277"/>
      <c r="E122" s="293"/>
      <c r="F122" s="277"/>
      <c r="G122" s="277"/>
    </row>
  </sheetData>
  <sheetProtection/>
  <mergeCells count="22">
    <mergeCell ref="C45:D45"/>
    <mergeCell ref="C35:D35"/>
    <mergeCell ref="C26:D26"/>
    <mergeCell ref="C27:D27"/>
    <mergeCell ref="C29:D29"/>
    <mergeCell ref="C30:D30"/>
    <mergeCell ref="C31:D31"/>
    <mergeCell ref="C39:D39"/>
    <mergeCell ref="C15:D15"/>
    <mergeCell ref="C16:D16"/>
    <mergeCell ref="C17:D17"/>
    <mergeCell ref="C18:D18"/>
    <mergeCell ref="C19:D19"/>
    <mergeCell ref="C21:D21"/>
    <mergeCell ref="C22:D22"/>
    <mergeCell ref="A1:G1"/>
    <mergeCell ref="A3:B3"/>
    <mergeCell ref="A4:B4"/>
    <mergeCell ref="E4:G4"/>
    <mergeCell ref="C9:D9"/>
    <mergeCell ref="C10:D10"/>
    <mergeCell ref="C11:D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1"/>
  <sheetViews>
    <sheetView workbookViewId="0" topLeftCell="A1">
      <selection activeCell="F30" sqref="F30:G3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469</v>
      </c>
      <c r="B1" s="95"/>
      <c r="C1" s="95"/>
      <c r="D1" s="95"/>
      <c r="E1" s="95"/>
      <c r="F1" s="95"/>
      <c r="G1" s="95"/>
    </row>
    <row r="2" spans="1:7" ht="12.75" customHeight="1">
      <c r="A2" s="96" t="s">
        <v>401</v>
      </c>
      <c r="B2" s="97"/>
      <c r="C2" s="98" t="s">
        <v>477</v>
      </c>
      <c r="D2" s="98" t="s">
        <v>478</v>
      </c>
      <c r="E2" s="99"/>
      <c r="F2" s="100" t="s">
        <v>402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403</v>
      </c>
      <c r="B4" s="103"/>
      <c r="C4" s="104"/>
      <c r="D4" s="104"/>
      <c r="E4" s="105"/>
      <c r="F4" s="106" t="s">
        <v>404</v>
      </c>
      <c r="G4" s="109"/>
    </row>
    <row r="5" spans="1:7" ht="12.75" customHeight="1">
      <c r="A5" s="110" t="s">
        <v>474</v>
      </c>
      <c r="B5" s="111"/>
      <c r="C5" s="112" t="s">
        <v>475</v>
      </c>
      <c r="D5" s="113"/>
      <c r="E5" s="111"/>
      <c r="F5" s="106" t="s">
        <v>405</v>
      </c>
      <c r="G5" s="107"/>
    </row>
    <row r="6" spans="1:15" ht="12.75" customHeight="1">
      <c r="A6" s="108" t="s">
        <v>406</v>
      </c>
      <c r="B6" s="103"/>
      <c r="C6" s="104"/>
      <c r="D6" s="104"/>
      <c r="E6" s="105"/>
      <c r="F6" s="114" t="s">
        <v>407</v>
      </c>
      <c r="G6" s="115"/>
      <c r="O6" s="116"/>
    </row>
    <row r="7" spans="1:7" ht="12.75" customHeight="1">
      <c r="A7" s="117" t="s">
        <v>471</v>
      </c>
      <c r="B7" s="118"/>
      <c r="C7" s="119" t="s">
        <v>472</v>
      </c>
      <c r="D7" s="120"/>
      <c r="E7" s="120"/>
      <c r="F7" s="121" t="s">
        <v>408</v>
      </c>
      <c r="G7" s="115">
        <f>IF(G6=0,,ROUND((F30+F32)/G6,1))</f>
        <v>0</v>
      </c>
    </row>
    <row r="8" spans="1:9" ht="12.75">
      <c r="A8" s="122" t="s">
        <v>409</v>
      </c>
      <c r="B8" s="106"/>
      <c r="C8" s="322" t="s">
        <v>235</v>
      </c>
      <c r="D8" s="322"/>
      <c r="E8" s="323"/>
      <c r="F8" s="123" t="s">
        <v>410</v>
      </c>
      <c r="G8" s="124"/>
      <c r="H8" s="125"/>
      <c r="I8" s="126"/>
    </row>
    <row r="9" spans="1:8" ht="12.75">
      <c r="A9" s="122" t="s">
        <v>411</v>
      </c>
      <c r="B9" s="106"/>
      <c r="C9" s="322"/>
      <c r="D9" s="322"/>
      <c r="E9" s="323"/>
      <c r="F9" s="106"/>
      <c r="G9" s="127"/>
      <c r="H9" s="128"/>
    </row>
    <row r="10" spans="1:8" ht="12.75">
      <c r="A10" s="122" t="s">
        <v>412</v>
      </c>
      <c r="B10" s="106"/>
      <c r="C10" s="322" t="s">
        <v>234</v>
      </c>
      <c r="D10" s="322"/>
      <c r="E10" s="322"/>
      <c r="F10" s="129"/>
      <c r="G10" s="130"/>
      <c r="H10" s="131"/>
    </row>
    <row r="11" spans="1:57" ht="13.5" customHeight="1">
      <c r="A11" s="122" t="s">
        <v>413</v>
      </c>
      <c r="B11" s="106"/>
      <c r="C11" s="322"/>
      <c r="D11" s="322"/>
      <c r="E11" s="322"/>
      <c r="F11" s="132" t="s">
        <v>414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415</v>
      </c>
      <c r="B12" s="103"/>
      <c r="C12" s="324"/>
      <c r="D12" s="324"/>
      <c r="E12" s="324"/>
      <c r="F12" s="136" t="s">
        <v>416</v>
      </c>
      <c r="G12" s="137"/>
      <c r="H12" s="128"/>
    </row>
    <row r="13" spans="1:8" ht="28.5" customHeight="1" thickBot="1">
      <c r="A13" s="138" t="s">
        <v>417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418</v>
      </c>
      <c r="B14" s="143"/>
      <c r="C14" s="144"/>
      <c r="D14" s="145" t="s">
        <v>419</v>
      </c>
      <c r="E14" s="146"/>
      <c r="F14" s="146"/>
      <c r="G14" s="144"/>
    </row>
    <row r="15" spans="1:7" ht="15.75" customHeight="1">
      <c r="A15" s="147"/>
      <c r="B15" s="148" t="s">
        <v>420</v>
      </c>
      <c r="C15" s="149">
        <f>'02.1 02.1.1 Rek'!E46</f>
        <v>0</v>
      </c>
      <c r="D15" s="150" t="str">
        <f>'02.1 02.1.1 Rek'!A51</f>
        <v>Zařízení staveniště (GZS)</v>
      </c>
      <c r="E15" s="151"/>
      <c r="F15" s="152"/>
      <c r="G15" s="149">
        <f>'02.1 02.1.1 Rek'!I51</f>
        <v>0</v>
      </c>
    </row>
    <row r="16" spans="1:7" ht="15.75" customHeight="1">
      <c r="A16" s="147" t="s">
        <v>421</v>
      </c>
      <c r="B16" s="148" t="s">
        <v>422</v>
      </c>
      <c r="C16" s="149">
        <f>'02.1 02.1.1 Rek'!F46</f>
        <v>0</v>
      </c>
      <c r="D16" s="102" t="str">
        <f>'02.1 02.1.1 Rek'!A52</f>
        <v>Kompletační činnost (IČD)</v>
      </c>
      <c r="E16" s="153"/>
      <c r="F16" s="154"/>
      <c r="G16" s="149">
        <f>'02.1 02.1.1 Rek'!I52</f>
        <v>0</v>
      </c>
    </row>
    <row r="17" spans="1:7" ht="15.75" customHeight="1">
      <c r="A17" s="147" t="s">
        <v>423</v>
      </c>
      <c r="B17" s="148" t="s">
        <v>424</v>
      </c>
      <c r="C17" s="149">
        <f>'02.1 02.1.1 Rek'!H46</f>
        <v>0</v>
      </c>
      <c r="D17" s="102"/>
      <c r="E17" s="153"/>
      <c r="F17" s="154"/>
      <c r="G17" s="149"/>
    </row>
    <row r="18" spans="1:7" ht="15.75" customHeight="1">
      <c r="A18" s="155" t="s">
        <v>425</v>
      </c>
      <c r="B18" s="156" t="s">
        <v>426</v>
      </c>
      <c r="C18" s="149">
        <f>'02.1 02.1.1 Rek'!G46</f>
        <v>0</v>
      </c>
      <c r="D18" s="102"/>
      <c r="E18" s="153"/>
      <c r="F18" s="154"/>
      <c r="G18" s="149"/>
    </row>
    <row r="19" spans="1:7" ht="15.75" customHeight="1">
      <c r="A19" s="157" t="s">
        <v>427</v>
      </c>
      <c r="B19" s="148"/>
      <c r="C19" s="149">
        <f>SUM(C15:C18)</f>
        <v>0</v>
      </c>
      <c r="D19" s="102"/>
      <c r="E19" s="153"/>
      <c r="F19" s="154"/>
      <c r="G19" s="149"/>
    </row>
    <row r="20" spans="1:7" ht="15.75" customHeight="1">
      <c r="A20" s="157"/>
      <c r="B20" s="148"/>
      <c r="C20" s="149"/>
      <c r="D20" s="102"/>
      <c r="E20" s="153"/>
      <c r="F20" s="154"/>
      <c r="G20" s="149"/>
    </row>
    <row r="21" spans="1:7" ht="15.75" customHeight="1">
      <c r="A21" s="157" t="s">
        <v>398</v>
      </c>
      <c r="B21" s="148"/>
      <c r="C21" s="149">
        <f>'02.1 02.1.1 Rek'!I46</f>
        <v>0</v>
      </c>
      <c r="D21" s="102"/>
      <c r="E21" s="153"/>
      <c r="F21" s="154"/>
      <c r="G21" s="149"/>
    </row>
    <row r="22" spans="1:7" ht="15.75" customHeight="1">
      <c r="A22" s="158" t="s">
        <v>428</v>
      </c>
      <c r="B22" s="128"/>
      <c r="C22" s="149">
        <f>C19+C21</f>
        <v>0</v>
      </c>
      <c r="D22" s="102" t="s">
        <v>429</v>
      </c>
      <c r="E22" s="153"/>
      <c r="F22" s="154"/>
      <c r="G22" s="149">
        <f>G23-SUM(G15:G21)</f>
        <v>0</v>
      </c>
    </row>
    <row r="23" spans="1:7" ht="15.75" customHeight="1" thickBot="1">
      <c r="A23" s="325" t="s">
        <v>430</v>
      </c>
      <c r="B23" s="326"/>
      <c r="C23" s="159">
        <f>C22+G23</f>
        <v>0</v>
      </c>
      <c r="D23" s="160" t="s">
        <v>431</v>
      </c>
      <c r="E23" s="161"/>
      <c r="F23" s="162"/>
      <c r="G23" s="149">
        <f>'02.1 02.1.1 Rek'!H53</f>
        <v>0</v>
      </c>
    </row>
    <row r="24" spans="1:7" ht="12.75">
      <c r="A24" s="163" t="s">
        <v>432</v>
      </c>
      <c r="B24" s="164"/>
      <c r="C24" s="165"/>
      <c r="D24" s="164" t="s">
        <v>433</v>
      </c>
      <c r="E24" s="164"/>
      <c r="F24" s="166" t="s">
        <v>434</v>
      </c>
      <c r="G24" s="167"/>
    </row>
    <row r="25" spans="1:7" ht="12.75">
      <c r="A25" s="158" t="s">
        <v>435</v>
      </c>
      <c r="B25" s="128"/>
      <c r="C25" s="168"/>
      <c r="D25" s="128" t="s">
        <v>435</v>
      </c>
      <c r="F25" s="169" t="s">
        <v>435</v>
      </c>
      <c r="G25" s="170"/>
    </row>
    <row r="26" spans="1:7" ht="37.5" customHeight="1">
      <c r="A26" s="158" t="s">
        <v>436</v>
      </c>
      <c r="B26" s="171"/>
      <c r="C26" s="168"/>
      <c r="D26" s="128" t="s">
        <v>436</v>
      </c>
      <c r="F26" s="169" t="s">
        <v>436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437</v>
      </c>
      <c r="B28" s="128"/>
      <c r="C28" s="168"/>
      <c r="D28" s="169" t="s">
        <v>438</v>
      </c>
      <c r="E28" s="168"/>
      <c r="F28" s="173" t="s">
        <v>438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380</v>
      </c>
      <c r="B30" s="177"/>
      <c r="C30" s="178">
        <v>20</v>
      </c>
      <c r="D30" s="177" t="s">
        <v>439</v>
      </c>
      <c r="E30" s="179"/>
      <c r="F30" s="320">
        <f>C23-F32</f>
        <v>0</v>
      </c>
      <c r="G30" s="321"/>
    </row>
    <row r="31" spans="1:7" ht="12.75">
      <c r="A31" s="176" t="s">
        <v>440</v>
      </c>
      <c r="B31" s="177"/>
      <c r="C31" s="178">
        <f>C30</f>
        <v>20</v>
      </c>
      <c r="D31" s="177" t="s">
        <v>441</v>
      </c>
      <c r="E31" s="179"/>
      <c r="F31" s="320">
        <f>ROUND(PRODUCT(F30,C31/100),0)</f>
        <v>0</v>
      </c>
      <c r="G31" s="321"/>
    </row>
    <row r="32" spans="1:7" ht="12.75">
      <c r="A32" s="176" t="s">
        <v>380</v>
      </c>
      <c r="B32" s="177"/>
      <c r="C32" s="178">
        <v>0</v>
      </c>
      <c r="D32" s="177" t="s">
        <v>441</v>
      </c>
      <c r="E32" s="179"/>
      <c r="F32" s="320">
        <v>0</v>
      </c>
      <c r="G32" s="321"/>
    </row>
    <row r="33" spans="1:7" ht="12.75">
      <c r="A33" s="176" t="s">
        <v>440</v>
      </c>
      <c r="B33" s="180"/>
      <c r="C33" s="181">
        <f>C32</f>
        <v>0</v>
      </c>
      <c r="D33" s="177" t="s">
        <v>441</v>
      </c>
      <c r="E33" s="154"/>
      <c r="F33" s="320">
        <f>ROUND(PRODUCT(F32,C33/100),0)</f>
        <v>0</v>
      </c>
      <c r="G33" s="321"/>
    </row>
    <row r="34" spans="1:7" s="185" customFormat="1" ht="19.5" customHeight="1" thickBot="1">
      <c r="A34" s="182" t="s">
        <v>442</v>
      </c>
      <c r="B34" s="183"/>
      <c r="C34" s="183"/>
      <c r="D34" s="183"/>
      <c r="E34" s="184"/>
      <c r="F34" s="309">
        <f>ROUND(SUM(F30:F33),0)</f>
        <v>0</v>
      </c>
      <c r="G34" s="317"/>
    </row>
    <row r="36" spans="1:8" ht="12.75">
      <c r="A36" s="2" t="s">
        <v>443</v>
      </c>
      <c r="B36" s="2"/>
      <c r="C36" s="2"/>
      <c r="D36" s="2"/>
      <c r="E36" s="2"/>
      <c r="F36" s="2"/>
      <c r="G36" s="2"/>
      <c r="H36" s="1" t="s">
        <v>370</v>
      </c>
    </row>
    <row r="37" spans="1:8" ht="14.25" customHeight="1">
      <c r="A37" s="2"/>
      <c r="B37" s="318"/>
      <c r="C37" s="318"/>
      <c r="D37" s="318"/>
      <c r="E37" s="318"/>
      <c r="F37" s="318"/>
      <c r="G37" s="318"/>
      <c r="H37" s="1" t="s">
        <v>370</v>
      </c>
    </row>
    <row r="38" spans="1:8" ht="12.75" customHeight="1">
      <c r="A38" s="186"/>
      <c r="B38" s="318"/>
      <c r="C38" s="318"/>
      <c r="D38" s="318"/>
      <c r="E38" s="318"/>
      <c r="F38" s="318"/>
      <c r="G38" s="318"/>
      <c r="H38" s="1" t="s">
        <v>370</v>
      </c>
    </row>
    <row r="39" spans="1:8" ht="12.75">
      <c r="A39" s="186"/>
      <c r="B39" s="318"/>
      <c r="C39" s="318"/>
      <c r="D39" s="318"/>
      <c r="E39" s="318"/>
      <c r="F39" s="318"/>
      <c r="G39" s="318"/>
      <c r="H39" s="1" t="s">
        <v>370</v>
      </c>
    </row>
    <row r="40" spans="1:8" ht="12.75">
      <c r="A40" s="186"/>
      <c r="B40" s="318"/>
      <c r="C40" s="318"/>
      <c r="D40" s="318"/>
      <c r="E40" s="318"/>
      <c r="F40" s="318"/>
      <c r="G40" s="318"/>
      <c r="H40" s="1" t="s">
        <v>370</v>
      </c>
    </row>
    <row r="41" spans="1:8" ht="12.75">
      <c r="A41" s="186"/>
      <c r="B41" s="318"/>
      <c r="C41" s="318"/>
      <c r="D41" s="318"/>
      <c r="E41" s="318"/>
      <c r="F41" s="318"/>
      <c r="G41" s="318"/>
      <c r="H41" s="1" t="s">
        <v>370</v>
      </c>
    </row>
    <row r="42" spans="1:8" ht="12.75">
      <c r="A42" s="186"/>
      <c r="B42" s="318"/>
      <c r="C42" s="318"/>
      <c r="D42" s="318"/>
      <c r="E42" s="318"/>
      <c r="F42" s="318"/>
      <c r="G42" s="318"/>
      <c r="H42" s="1" t="s">
        <v>370</v>
      </c>
    </row>
    <row r="43" spans="1:8" ht="12.75">
      <c r="A43" s="186"/>
      <c r="B43" s="318"/>
      <c r="C43" s="318"/>
      <c r="D43" s="318"/>
      <c r="E43" s="318"/>
      <c r="F43" s="318"/>
      <c r="G43" s="318"/>
      <c r="H43" s="1" t="s">
        <v>370</v>
      </c>
    </row>
    <row r="44" spans="1:8" ht="12.75" customHeight="1">
      <c r="A44" s="186"/>
      <c r="B44" s="318"/>
      <c r="C44" s="318"/>
      <c r="D44" s="318"/>
      <c r="E44" s="318"/>
      <c r="F44" s="318"/>
      <c r="G44" s="318"/>
      <c r="H44" s="1" t="s">
        <v>370</v>
      </c>
    </row>
    <row r="45" spans="1:8" ht="12.75" customHeight="1">
      <c r="A45" s="186"/>
      <c r="B45" s="318"/>
      <c r="C45" s="318"/>
      <c r="D45" s="318"/>
      <c r="E45" s="318"/>
      <c r="F45" s="318"/>
      <c r="G45" s="318"/>
      <c r="H45" s="1" t="s">
        <v>370</v>
      </c>
    </row>
    <row r="46" spans="2:7" ht="12.75">
      <c r="B46" s="319"/>
      <c r="C46" s="319"/>
      <c r="D46" s="319"/>
      <c r="E46" s="319"/>
      <c r="F46" s="319"/>
      <c r="G46" s="319"/>
    </row>
    <row r="47" spans="2:7" ht="12.75">
      <c r="B47" s="319"/>
      <c r="C47" s="319"/>
      <c r="D47" s="319"/>
      <c r="E47" s="319"/>
      <c r="F47" s="319"/>
      <c r="G47" s="319"/>
    </row>
    <row r="48" spans="2:7" ht="12.75">
      <c r="B48" s="319"/>
      <c r="C48" s="319"/>
      <c r="D48" s="319"/>
      <c r="E48" s="319"/>
      <c r="F48" s="319"/>
      <c r="G48" s="319"/>
    </row>
    <row r="49" spans="2:7" ht="12.75">
      <c r="B49" s="319"/>
      <c r="C49" s="319"/>
      <c r="D49" s="319"/>
      <c r="E49" s="319"/>
      <c r="F49" s="319"/>
      <c r="G49" s="319"/>
    </row>
    <row r="50" spans="2:7" ht="12.75">
      <c r="B50" s="319"/>
      <c r="C50" s="319"/>
      <c r="D50" s="319"/>
      <c r="E50" s="319"/>
      <c r="F50" s="319"/>
      <c r="G50" s="319"/>
    </row>
    <row r="51" spans="2:7" ht="12.75">
      <c r="B51" s="319"/>
      <c r="C51" s="319"/>
      <c r="D51" s="319"/>
      <c r="E51" s="319"/>
      <c r="F51" s="319"/>
      <c r="G51" s="319"/>
    </row>
  </sheetData>
  <sheetProtection/>
  <mergeCells count="18">
    <mergeCell ref="C8:E8"/>
    <mergeCell ref="C10:E10"/>
    <mergeCell ref="C12:E12"/>
    <mergeCell ref="A23:B23"/>
    <mergeCell ref="C9:E9"/>
    <mergeCell ref="C11:E11"/>
    <mergeCell ref="F32:G32"/>
    <mergeCell ref="F30:G30"/>
    <mergeCell ref="F31:G31"/>
    <mergeCell ref="F33:G33"/>
    <mergeCell ref="B51:G51"/>
    <mergeCell ref="B46:G46"/>
    <mergeCell ref="B47:G47"/>
    <mergeCell ref="B48:G48"/>
    <mergeCell ref="F34:G34"/>
    <mergeCell ref="B37:G45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104"/>
  <sheetViews>
    <sheetView workbookViewId="0" topLeftCell="A1">
      <selection activeCell="K45" sqref="K45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9" t="s">
        <v>371</v>
      </c>
      <c r="B1" s="330"/>
      <c r="C1" s="187" t="s">
        <v>473</v>
      </c>
      <c r="D1" s="188"/>
      <c r="E1" s="189"/>
      <c r="F1" s="188"/>
      <c r="G1" s="190" t="s">
        <v>444</v>
      </c>
      <c r="H1" s="191" t="s">
        <v>477</v>
      </c>
      <c r="I1" s="192"/>
    </row>
    <row r="2" spans="1:9" ht="13.5" thickBot="1">
      <c r="A2" s="331" t="s">
        <v>445</v>
      </c>
      <c r="B2" s="332"/>
      <c r="C2" s="193" t="s">
        <v>476</v>
      </c>
      <c r="D2" s="194"/>
      <c r="E2" s="195"/>
      <c r="F2" s="194"/>
      <c r="G2" s="333" t="s">
        <v>478</v>
      </c>
      <c r="H2" s="334"/>
      <c r="I2" s="335"/>
    </row>
    <row r="3" ht="13.5" thickTop="1">
      <c r="F3" s="128"/>
    </row>
    <row r="4" spans="1:9" ht="19.5" customHeight="1">
      <c r="A4" s="196" t="s">
        <v>446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447</v>
      </c>
      <c r="C6" s="200"/>
      <c r="D6" s="201"/>
      <c r="E6" s="202" t="s">
        <v>394</v>
      </c>
      <c r="F6" s="203" t="s">
        <v>395</v>
      </c>
      <c r="G6" s="203" t="s">
        <v>396</v>
      </c>
      <c r="H6" s="203" t="s">
        <v>397</v>
      </c>
      <c r="I6" s="204" t="s">
        <v>398</v>
      </c>
    </row>
    <row r="7" spans="1:9" s="128" customFormat="1" ht="12.75">
      <c r="A7" s="294" t="str">
        <f>'02.1 02.1.1 Pol'!B7</f>
        <v>11</v>
      </c>
      <c r="B7" s="62" t="str">
        <f>'02.1 02.1.1 Pol'!C7</f>
        <v>Přípravné a přidružené práce</v>
      </c>
      <c r="D7" s="205"/>
      <c r="E7" s="295">
        <f>'02.1 02.1.1 Pol'!BA12</f>
        <v>0</v>
      </c>
      <c r="F7" s="296">
        <f>'02.1 02.1.1 Pol'!BB12</f>
        <v>0</v>
      </c>
      <c r="G7" s="296">
        <f>'02.1 02.1.1 Pol'!BC12</f>
        <v>0</v>
      </c>
      <c r="H7" s="296">
        <f>'02.1 02.1.1 Pol'!BD12</f>
        <v>0</v>
      </c>
      <c r="I7" s="297">
        <f>'02.1 02.1.1 Pol'!BE12</f>
        <v>0</v>
      </c>
    </row>
    <row r="8" spans="1:9" s="128" customFormat="1" ht="12.75">
      <c r="A8" s="294" t="str">
        <f>'02.1 02.1.1 Pol'!B13</f>
        <v>12</v>
      </c>
      <c r="B8" s="62" t="str">
        <f>'02.1 02.1.1 Pol'!C13</f>
        <v>Odkopávky a prokopávky</v>
      </c>
      <c r="D8" s="205"/>
      <c r="E8" s="295">
        <f>'02.1 02.1.1 Pol'!BA16</f>
        <v>0</v>
      </c>
      <c r="F8" s="296">
        <f>'02.1 02.1.1 Pol'!BB16</f>
        <v>0</v>
      </c>
      <c r="G8" s="296">
        <f>'02.1 02.1.1 Pol'!BC16</f>
        <v>0</v>
      </c>
      <c r="H8" s="296">
        <f>'02.1 02.1.1 Pol'!BD16</f>
        <v>0</v>
      </c>
      <c r="I8" s="297">
        <f>'02.1 02.1.1 Pol'!BE16</f>
        <v>0</v>
      </c>
    </row>
    <row r="9" spans="1:9" s="128" customFormat="1" ht="12.75">
      <c r="A9" s="294" t="str">
        <f>'02.1 02.1.1 Pol'!B17</f>
        <v>13</v>
      </c>
      <c r="B9" s="62" t="str">
        <f>'02.1 02.1.1 Pol'!C17</f>
        <v>Hloubené vykopávky</v>
      </c>
      <c r="D9" s="205"/>
      <c r="E9" s="295">
        <f>'02.1 02.1.1 Pol'!BA38</f>
        <v>0</v>
      </c>
      <c r="F9" s="296">
        <f>'02.1 02.1.1 Pol'!BB38</f>
        <v>0</v>
      </c>
      <c r="G9" s="296">
        <f>'02.1 02.1.1 Pol'!BC38</f>
        <v>0</v>
      </c>
      <c r="H9" s="296">
        <f>'02.1 02.1.1 Pol'!BD38</f>
        <v>0</v>
      </c>
      <c r="I9" s="297">
        <f>'02.1 02.1.1 Pol'!BE38</f>
        <v>0</v>
      </c>
    </row>
    <row r="10" spans="1:9" s="128" customFormat="1" ht="12.75">
      <c r="A10" s="294" t="str">
        <f>'02.1 02.1.1 Pol'!B39</f>
        <v>16</v>
      </c>
      <c r="B10" s="62" t="str">
        <f>'02.1 02.1.1 Pol'!C39</f>
        <v>Přemístění výkopku</v>
      </c>
      <c r="D10" s="205"/>
      <c r="E10" s="295">
        <f>'02.1 02.1.1 Pol'!BA71</f>
        <v>0</v>
      </c>
      <c r="F10" s="296">
        <f>'02.1 02.1.1 Pol'!BB71</f>
        <v>0</v>
      </c>
      <c r="G10" s="296">
        <f>'02.1 02.1.1 Pol'!BC71</f>
        <v>0</v>
      </c>
      <c r="H10" s="296">
        <f>'02.1 02.1.1 Pol'!BD71</f>
        <v>0</v>
      </c>
      <c r="I10" s="297">
        <f>'02.1 02.1.1 Pol'!BE71</f>
        <v>0</v>
      </c>
    </row>
    <row r="11" spans="1:9" s="128" customFormat="1" ht="12.75">
      <c r="A11" s="294" t="str">
        <f>'02.1 02.1.1 Pol'!B72</f>
        <v>17</v>
      </c>
      <c r="B11" s="62" t="str">
        <f>'02.1 02.1.1 Pol'!C72</f>
        <v>Konstrukce ze zemin</v>
      </c>
      <c r="D11" s="205"/>
      <c r="E11" s="295">
        <f>'02.1 02.1.1 Pol'!BA87</f>
        <v>0</v>
      </c>
      <c r="F11" s="296">
        <f>'02.1 02.1.1 Pol'!BB87</f>
        <v>0</v>
      </c>
      <c r="G11" s="296">
        <f>'02.1 02.1.1 Pol'!BC87</f>
        <v>0</v>
      </c>
      <c r="H11" s="296">
        <f>'02.1 02.1.1 Pol'!BD87</f>
        <v>0</v>
      </c>
      <c r="I11" s="297">
        <f>'02.1 02.1.1 Pol'!BE87</f>
        <v>0</v>
      </c>
    </row>
    <row r="12" spans="1:9" s="128" customFormat="1" ht="12.75">
      <c r="A12" s="294" t="str">
        <f>'02.1 02.1.1 Pol'!B88</f>
        <v>18</v>
      </c>
      <c r="B12" s="62" t="str">
        <f>'02.1 02.1.1 Pol'!C88</f>
        <v>Povrchové úpravy terénu</v>
      </c>
      <c r="D12" s="205"/>
      <c r="E12" s="295">
        <f>'02.1 02.1.1 Pol'!BA91</f>
        <v>0</v>
      </c>
      <c r="F12" s="296">
        <f>'02.1 02.1.1 Pol'!BB91</f>
        <v>0</v>
      </c>
      <c r="G12" s="296">
        <f>'02.1 02.1.1 Pol'!BC91</f>
        <v>0</v>
      </c>
      <c r="H12" s="296">
        <f>'02.1 02.1.1 Pol'!BD91</f>
        <v>0</v>
      </c>
      <c r="I12" s="297">
        <f>'02.1 02.1.1 Pol'!BE91</f>
        <v>0</v>
      </c>
    </row>
    <row r="13" spans="1:9" s="128" customFormat="1" ht="12.75">
      <c r="A13" s="294" t="str">
        <f>'02.1 02.1.1 Pol'!B92</f>
        <v>21</v>
      </c>
      <c r="B13" s="62" t="str">
        <f>'02.1 02.1.1 Pol'!C92</f>
        <v>Úprava podloží a základ.spáry</v>
      </c>
      <c r="D13" s="205"/>
      <c r="E13" s="295">
        <f>'02.1 02.1.1 Pol'!BA103</f>
        <v>0</v>
      </c>
      <c r="F13" s="296">
        <f>'02.1 02.1.1 Pol'!BB103</f>
        <v>0</v>
      </c>
      <c r="G13" s="296">
        <f>'02.1 02.1.1 Pol'!BC103</f>
        <v>0</v>
      </c>
      <c r="H13" s="296">
        <f>'02.1 02.1.1 Pol'!BD103</f>
        <v>0</v>
      </c>
      <c r="I13" s="297">
        <f>'02.1 02.1.1 Pol'!BE103</f>
        <v>0</v>
      </c>
    </row>
    <row r="14" spans="1:9" s="128" customFormat="1" ht="12.75">
      <c r="A14" s="294" t="str">
        <f>'02.1 02.1.1 Pol'!B104</f>
        <v>23</v>
      </c>
      <c r="B14" s="62" t="str">
        <f>'02.1 02.1.1 Pol'!C104</f>
        <v>Štětové stěny</v>
      </c>
      <c r="D14" s="205"/>
      <c r="E14" s="295">
        <f>'02.1 02.1.1 Pol'!BA117</f>
        <v>0</v>
      </c>
      <c r="F14" s="296">
        <f>'02.1 02.1.1 Pol'!BB117</f>
        <v>0</v>
      </c>
      <c r="G14" s="296">
        <f>'02.1 02.1.1 Pol'!BC117</f>
        <v>0</v>
      </c>
      <c r="H14" s="296">
        <f>'02.1 02.1.1 Pol'!BD117</f>
        <v>0</v>
      </c>
      <c r="I14" s="297">
        <f>'02.1 02.1.1 Pol'!BE117</f>
        <v>0</v>
      </c>
    </row>
    <row r="15" spans="1:9" s="128" customFormat="1" ht="12.75">
      <c r="A15" s="294" t="str">
        <f>'02.1 02.1.1 Pol'!B118</f>
        <v>24</v>
      </c>
      <c r="B15" s="62" t="str">
        <f>'02.1 02.1.1 Pol'!C118</f>
        <v>Studny</v>
      </c>
      <c r="D15" s="205"/>
      <c r="E15" s="295">
        <f>'02.1 02.1.1 Pol'!BA125</f>
        <v>0</v>
      </c>
      <c r="F15" s="296">
        <f>'02.1 02.1.1 Pol'!BB125</f>
        <v>0</v>
      </c>
      <c r="G15" s="296">
        <f>'02.1 02.1.1 Pol'!BC125</f>
        <v>0</v>
      </c>
      <c r="H15" s="296">
        <f>'02.1 02.1.1 Pol'!BD125</f>
        <v>0</v>
      </c>
      <c r="I15" s="297">
        <f>'02.1 02.1.1 Pol'!BE125</f>
        <v>0</v>
      </c>
    </row>
    <row r="16" spans="1:9" s="128" customFormat="1" ht="12.75">
      <c r="A16" s="294" t="str">
        <f>'02.1 02.1.1 Pol'!B126</f>
        <v>31</v>
      </c>
      <c r="B16" s="62" t="str">
        <f>'02.1 02.1.1 Pol'!C126</f>
        <v>Zdi podpěrné a volné</v>
      </c>
      <c r="D16" s="205"/>
      <c r="E16" s="295">
        <f>'02.1 02.1.1 Pol'!BA151</f>
        <v>0</v>
      </c>
      <c r="F16" s="296">
        <f>'02.1 02.1.1 Pol'!BB151</f>
        <v>0</v>
      </c>
      <c r="G16" s="296">
        <f>'02.1 02.1.1 Pol'!BC151</f>
        <v>0</v>
      </c>
      <c r="H16" s="296">
        <f>'02.1 02.1.1 Pol'!BD151</f>
        <v>0</v>
      </c>
      <c r="I16" s="297">
        <f>'02.1 02.1.1 Pol'!BE151</f>
        <v>0</v>
      </c>
    </row>
    <row r="17" spans="1:9" s="128" customFormat="1" ht="12.75">
      <c r="A17" s="294" t="str">
        <f>'02.1 02.1.1 Pol'!B152</f>
        <v>34</v>
      </c>
      <c r="B17" s="62" t="str">
        <f>'02.1 02.1.1 Pol'!C152</f>
        <v>Stěny a příčky</v>
      </c>
      <c r="D17" s="205"/>
      <c r="E17" s="295">
        <f>'02.1 02.1.1 Pol'!BA156</f>
        <v>0</v>
      </c>
      <c r="F17" s="296">
        <f>'02.1 02.1.1 Pol'!BB156</f>
        <v>0</v>
      </c>
      <c r="G17" s="296">
        <f>'02.1 02.1.1 Pol'!BC156</f>
        <v>0</v>
      </c>
      <c r="H17" s="296">
        <f>'02.1 02.1.1 Pol'!BD156</f>
        <v>0</v>
      </c>
      <c r="I17" s="297">
        <f>'02.1 02.1.1 Pol'!BE156</f>
        <v>0</v>
      </c>
    </row>
    <row r="18" spans="1:9" s="128" customFormat="1" ht="12.75">
      <c r="A18" s="294" t="str">
        <f>'02.1 02.1.1 Pol'!B157</f>
        <v>342</v>
      </c>
      <c r="B18" s="62" t="str">
        <f>'02.1 02.1.1 Pol'!C157</f>
        <v>Sádrokartonové konstrukce</v>
      </c>
      <c r="D18" s="205"/>
      <c r="E18" s="295">
        <f>'02.1 02.1.1 Pol'!BA164</f>
        <v>0</v>
      </c>
      <c r="F18" s="296">
        <f>'02.1 02.1.1 Pol'!BB164</f>
        <v>0</v>
      </c>
      <c r="G18" s="296">
        <f>'02.1 02.1.1 Pol'!BC164</f>
        <v>0</v>
      </c>
      <c r="H18" s="296">
        <f>'02.1 02.1.1 Pol'!BD164</f>
        <v>0</v>
      </c>
      <c r="I18" s="297">
        <f>'02.1 02.1.1 Pol'!BE164</f>
        <v>0</v>
      </c>
    </row>
    <row r="19" spans="1:9" s="128" customFormat="1" ht="12.75">
      <c r="A19" s="294" t="str">
        <f>'02.1 02.1.1 Pol'!B165</f>
        <v>38</v>
      </c>
      <c r="B19" s="62" t="str">
        <f>'02.1 02.1.1 Pol'!C165</f>
        <v>Kompletní konstrukce</v>
      </c>
      <c r="D19" s="205"/>
      <c r="E19" s="295">
        <f>'02.1 02.1.1 Pol'!BA231</f>
        <v>0</v>
      </c>
      <c r="F19" s="296">
        <f>'02.1 02.1.1 Pol'!BB231</f>
        <v>0</v>
      </c>
      <c r="G19" s="296">
        <f>'02.1 02.1.1 Pol'!BC231</f>
        <v>0</v>
      </c>
      <c r="H19" s="296">
        <f>'02.1 02.1.1 Pol'!BD231</f>
        <v>0</v>
      </c>
      <c r="I19" s="297">
        <f>'02.1 02.1.1 Pol'!BE231</f>
        <v>0</v>
      </c>
    </row>
    <row r="20" spans="1:9" s="128" customFormat="1" ht="12.75">
      <c r="A20" s="294" t="str">
        <f>'02.1 02.1.1 Pol'!B232</f>
        <v>41</v>
      </c>
      <c r="B20" s="62" t="str">
        <f>'02.1 02.1.1 Pol'!C232</f>
        <v>Stropy a stropní konstrukce</v>
      </c>
      <c r="D20" s="205"/>
      <c r="E20" s="295">
        <f>'02.1 02.1.1 Pol'!BA250</f>
        <v>0</v>
      </c>
      <c r="F20" s="296">
        <f>'02.1 02.1.1 Pol'!BB250</f>
        <v>0</v>
      </c>
      <c r="G20" s="296">
        <f>'02.1 02.1.1 Pol'!BC250</f>
        <v>0</v>
      </c>
      <c r="H20" s="296">
        <f>'02.1 02.1.1 Pol'!BD250</f>
        <v>0</v>
      </c>
      <c r="I20" s="297">
        <f>'02.1 02.1.1 Pol'!BE250</f>
        <v>0</v>
      </c>
    </row>
    <row r="21" spans="1:9" s="128" customFormat="1" ht="12.75">
      <c r="A21" s="294" t="str">
        <f>'02.1 02.1.1 Pol'!B251</f>
        <v>61</v>
      </c>
      <c r="B21" s="62" t="str">
        <f>'02.1 02.1.1 Pol'!C251</f>
        <v>Upravy povrchů vnitřní</v>
      </c>
      <c r="D21" s="205"/>
      <c r="E21" s="295">
        <f>'02.1 02.1.1 Pol'!BA269</f>
        <v>0</v>
      </c>
      <c r="F21" s="296">
        <f>'02.1 02.1.1 Pol'!BB269</f>
        <v>0</v>
      </c>
      <c r="G21" s="296">
        <f>'02.1 02.1.1 Pol'!BC269</f>
        <v>0</v>
      </c>
      <c r="H21" s="296">
        <f>'02.1 02.1.1 Pol'!BD269</f>
        <v>0</v>
      </c>
      <c r="I21" s="297">
        <f>'02.1 02.1.1 Pol'!BE269</f>
        <v>0</v>
      </c>
    </row>
    <row r="22" spans="1:9" s="128" customFormat="1" ht="12.75">
      <c r="A22" s="294" t="str">
        <f>'02.1 02.1.1 Pol'!B270</f>
        <v>62</v>
      </c>
      <c r="B22" s="62" t="str">
        <f>'02.1 02.1.1 Pol'!C270</f>
        <v>Úpravy povrchů vnější</v>
      </c>
      <c r="D22" s="205"/>
      <c r="E22" s="295">
        <f>'02.1 02.1.1 Pol'!BA294</f>
        <v>0</v>
      </c>
      <c r="F22" s="296">
        <f>'02.1 02.1.1 Pol'!BB294</f>
        <v>0</v>
      </c>
      <c r="G22" s="296">
        <f>'02.1 02.1.1 Pol'!BC294</f>
        <v>0</v>
      </c>
      <c r="H22" s="296">
        <f>'02.1 02.1.1 Pol'!BD294</f>
        <v>0</v>
      </c>
      <c r="I22" s="297">
        <f>'02.1 02.1.1 Pol'!BE294</f>
        <v>0</v>
      </c>
    </row>
    <row r="23" spans="1:9" s="128" customFormat="1" ht="12.75">
      <c r="A23" s="294" t="str">
        <f>'02.1 02.1.1 Pol'!B295</f>
        <v>63</v>
      </c>
      <c r="B23" s="62" t="str">
        <f>'02.1 02.1.1 Pol'!C295</f>
        <v>Podlahy a podlahové konstrukce</v>
      </c>
      <c r="D23" s="205"/>
      <c r="E23" s="295">
        <f>'02.1 02.1.1 Pol'!BA323</f>
        <v>0</v>
      </c>
      <c r="F23" s="296">
        <f>'02.1 02.1.1 Pol'!BB323</f>
        <v>0</v>
      </c>
      <c r="G23" s="296">
        <f>'02.1 02.1.1 Pol'!BC323</f>
        <v>0</v>
      </c>
      <c r="H23" s="296">
        <f>'02.1 02.1.1 Pol'!BD323</f>
        <v>0</v>
      </c>
      <c r="I23" s="297">
        <f>'02.1 02.1.1 Pol'!BE323</f>
        <v>0</v>
      </c>
    </row>
    <row r="24" spans="1:9" s="128" customFormat="1" ht="12.75">
      <c r="A24" s="294" t="str">
        <f>'02.1 02.1.1 Pol'!B324</f>
        <v>64</v>
      </c>
      <c r="B24" s="62" t="str">
        <f>'02.1 02.1.1 Pol'!C324</f>
        <v>Výplně otvorů</v>
      </c>
      <c r="D24" s="205"/>
      <c r="E24" s="295">
        <f>'02.1 02.1.1 Pol'!BA329</f>
        <v>0</v>
      </c>
      <c r="F24" s="296">
        <f>'02.1 02.1.1 Pol'!BB329</f>
        <v>0</v>
      </c>
      <c r="G24" s="296">
        <f>'02.1 02.1.1 Pol'!BC329</f>
        <v>0</v>
      </c>
      <c r="H24" s="296">
        <f>'02.1 02.1.1 Pol'!BD329</f>
        <v>0</v>
      </c>
      <c r="I24" s="297">
        <f>'02.1 02.1.1 Pol'!BE329</f>
        <v>0</v>
      </c>
    </row>
    <row r="25" spans="1:9" s="128" customFormat="1" ht="12.75">
      <c r="A25" s="294" t="str">
        <f>'02.1 02.1.1 Pol'!B330</f>
        <v>93</v>
      </c>
      <c r="B25" s="62" t="str">
        <f>'02.1 02.1.1 Pol'!C330</f>
        <v>Dokončovací práce inženýrských staveb</v>
      </c>
      <c r="D25" s="205"/>
      <c r="E25" s="295">
        <f>'02.1 02.1.1 Pol'!BA340</f>
        <v>0</v>
      </c>
      <c r="F25" s="296">
        <f>'02.1 02.1.1 Pol'!BB340</f>
        <v>0</v>
      </c>
      <c r="G25" s="296">
        <f>'02.1 02.1.1 Pol'!BC340</f>
        <v>0</v>
      </c>
      <c r="H25" s="296">
        <f>'02.1 02.1.1 Pol'!BD340</f>
        <v>0</v>
      </c>
      <c r="I25" s="297">
        <f>'02.1 02.1.1 Pol'!BE340</f>
        <v>0</v>
      </c>
    </row>
    <row r="26" spans="1:9" s="128" customFormat="1" ht="12.75">
      <c r="A26" s="294" t="str">
        <f>'02.1 02.1.1 Pol'!B341</f>
        <v>94</v>
      </c>
      <c r="B26" s="62" t="str">
        <f>'02.1 02.1.1 Pol'!C341</f>
        <v>Lešení a stavební výtahy</v>
      </c>
      <c r="D26" s="205"/>
      <c r="E26" s="295">
        <f>'02.1 02.1.1 Pol'!BA355</f>
        <v>0</v>
      </c>
      <c r="F26" s="296">
        <f>'02.1 02.1.1 Pol'!BB355</f>
        <v>0</v>
      </c>
      <c r="G26" s="296">
        <f>'02.1 02.1.1 Pol'!BC355</f>
        <v>0</v>
      </c>
      <c r="H26" s="296">
        <f>'02.1 02.1.1 Pol'!BD355</f>
        <v>0</v>
      </c>
      <c r="I26" s="297">
        <f>'02.1 02.1.1 Pol'!BE355</f>
        <v>0</v>
      </c>
    </row>
    <row r="27" spans="1:9" s="128" customFormat="1" ht="12.75">
      <c r="A27" s="294" t="str">
        <f>'02.1 02.1.1 Pol'!B356</f>
        <v>95</v>
      </c>
      <c r="B27" s="62" t="str">
        <f>'02.1 02.1.1 Pol'!C356</f>
        <v>Dokončovací konstrukce na pozemních stavbách</v>
      </c>
      <c r="D27" s="205"/>
      <c r="E27" s="295">
        <f>'02.1 02.1.1 Pol'!BA391</f>
        <v>0</v>
      </c>
      <c r="F27" s="296">
        <f>'02.1 02.1.1 Pol'!BB391</f>
        <v>0</v>
      </c>
      <c r="G27" s="296">
        <f>'02.1 02.1.1 Pol'!BC391</f>
        <v>0</v>
      </c>
      <c r="H27" s="296">
        <f>'02.1 02.1.1 Pol'!BD391</f>
        <v>0</v>
      </c>
      <c r="I27" s="297">
        <f>'02.1 02.1.1 Pol'!BE391</f>
        <v>0</v>
      </c>
    </row>
    <row r="28" spans="1:9" s="128" customFormat="1" ht="12.75">
      <c r="A28" s="294" t="str">
        <f>'02.1 02.1.1 Pol'!B392</f>
        <v>99</v>
      </c>
      <c r="B28" s="62" t="str">
        <f>'02.1 02.1.1 Pol'!C392</f>
        <v>Staveništní přesun hmot</v>
      </c>
      <c r="D28" s="205"/>
      <c r="E28" s="295">
        <f>'02.1 02.1.1 Pol'!BA394</f>
        <v>0</v>
      </c>
      <c r="F28" s="296">
        <f>'02.1 02.1.1 Pol'!BB394</f>
        <v>0</v>
      </c>
      <c r="G28" s="296">
        <f>'02.1 02.1.1 Pol'!BC394</f>
        <v>0</v>
      </c>
      <c r="H28" s="296">
        <f>'02.1 02.1.1 Pol'!BD394</f>
        <v>0</v>
      </c>
      <c r="I28" s="297">
        <f>'02.1 02.1.1 Pol'!BE394</f>
        <v>0</v>
      </c>
    </row>
    <row r="29" spans="1:9" s="128" customFormat="1" ht="12.75">
      <c r="A29" s="294" t="str">
        <f>'02.1 02.1.1 Pol'!B395</f>
        <v>711</v>
      </c>
      <c r="B29" s="62" t="str">
        <f>'02.1 02.1.1 Pol'!C395</f>
        <v>Izolace proti vodě</v>
      </c>
      <c r="D29" s="205"/>
      <c r="E29" s="295">
        <f>'02.1 02.1.1 Pol'!BA411</f>
        <v>0</v>
      </c>
      <c r="F29" s="296">
        <f>'02.1 02.1.1 Pol'!BB411</f>
        <v>0</v>
      </c>
      <c r="G29" s="296">
        <f>'02.1 02.1.1 Pol'!BC411</f>
        <v>0</v>
      </c>
      <c r="H29" s="296">
        <f>'02.1 02.1.1 Pol'!BD411</f>
        <v>0</v>
      </c>
      <c r="I29" s="297">
        <f>'02.1 02.1.1 Pol'!BE411</f>
        <v>0</v>
      </c>
    </row>
    <row r="30" spans="1:9" s="128" customFormat="1" ht="12.75">
      <c r="A30" s="294" t="str">
        <f>'02.1 02.1.1 Pol'!B412</f>
        <v>712</v>
      </c>
      <c r="B30" s="62" t="str">
        <f>'02.1 02.1.1 Pol'!C412</f>
        <v>Živičné krytiny</v>
      </c>
      <c r="D30" s="205"/>
      <c r="E30" s="295">
        <f>'02.1 02.1.1 Pol'!BA423</f>
        <v>0</v>
      </c>
      <c r="F30" s="296">
        <f>'02.1 02.1.1 Pol'!BB423</f>
        <v>0</v>
      </c>
      <c r="G30" s="296">
        <f>'02.1 02.1.1 Pol'!BC423</f>
        <v>0</v>
      </c>
      <c r="H30" s="296">
        <f>'02.1 02.1.1 Pol'!BD423</f>
        <v>0</v>
      </c>
      <c r="I30" s="297">
        <f>'02.1 02.1.1 Pol'!BE423</f>
        <v>0</v>
      </c>
    </row>
    <row r="31" spans="1:9" s="128" customFormat="1" ht="12.75">
      <c r="A31" s="294" t="str">
        <f>'02.1 02.1.1 Pol'!B424</f>
        <v>713</v>
      </c>
      <c r="B31" s="62" t="str">
        <f>'02.1 02.1.1 Pol'!C424</f>
        <v>Izolace tepelné</v>
      </c>
      <c r="D31" s="205"/>
      <c r="E31" s="295">
        <f>'02.1 02.1.1 Pol'!BA450</f>
        <v>0</v>
      </c>
      <c r="F31" s="296">
        <f>'02.1 02.1.1 Pol'!BB450</f>
        <v>0</v>
      </c>
      <c r="G31" s="296">
        <f>'02.1 02.1.1 Pol'!BC450</f>
        <v>0</v>
      </c>
      <c r="H31" s="296">
        <f>'02.1 02.1.1 Pol'!BD450</f>
        <v>0</v>
      </c>
      <c r="I31" s="297">
        <f>'02.1 02.1.1 Pol'!BE450</f>
        <v>0</v>
      </c>
    </row>
    <row r="32" spans="1:9" s="128" customFormat="1" ht="12.75">
      <c r="A32" s="294" t="str">
        <f>'02.1 02.1.1 Pol'!B451</f>
        <v>721</v>
      </c>
      <c r="B32" s="62" t="str">
        <f>'02.1 02.1.1 Pol'!C451</f>
        <v>Vnitřní kanalizace</v>
      </c>
      <c r="D32" s="205"/>
      <c r="E32" s="295">
        <f>'02.1 02.1.1 Pol'!BA462</f>
        <v>0</v>
      </c>
      <c r="F32" s="296">
        <f>'02.1 02.1.1 Pol'!BB462</f>
        <v>0</v>
      </c>
      <c r="G32" s="296">
        <f>'02.1 02.1.1 Pol'!BC462</f>
        <v>0</v>
      </c>
      <c r="H32" s="296">
        <f>'02.1 02.1.1 Pol'!BD462</f>
        <v>0</v>
      </c>
      <c r="I32" s="297">
        <f>'02.1 02.1.1 Pol'!BE462</f>
        <v>0</v>
      </c>
    </row>
    <row r="33" spans="1:9" s="128" customFormat="1" ht="12.75">
      <c r="A33" s="294" t="str">
        <f>'02.1 02.1.1 Pol'!B463</f>
        <v>722</v>
      </c>
      <c r="B33" s="62" t="str">
        <f>'02.1 02.1.1 Pol'!C463</f>
        <v>Vnitřní vodovod</v>
      </c>
      <c r="D33" s="205"/>
      <c r="E33" s="295">
        <f>'02.1 02.1.1 Pol'!BA474</f>
        <v>0</v>
      </c>
      <c r="F33" s="296">
        <f>'02.1 02.1.1 Pol'!BB474</f>
        <v>0</v>
      </c>
      <c r="G33" s="296">
        <f>'02.1 02.1.1 Pol'!BC474</f>
        <v>0</v>
      </c>
      <c r="H33" s="296">
        <f>'02.1 02.1.1 Pol'!BD474</f>
        <v>0</v>
      </c>
      <c r="I33" s="297">
        <f>'02.1 02.1.1 Pol'!BE474</f>
        <v>0</v>
      </c>
    </row>
    <row r="34" spans="1:9" s="128" customFormat="1" ht="12.75">
      <c r="A34" s="294" t="str">
        <f>'02.1 02.1.1 Pol'!B475</f>
        <v>725</v>
      </c>
      <c r="B34" s="62" t="str">
        <f>'02.1 02.1.1 Pol'!C475</f>
        <v>Zařizovací předměty</v>
      </c>
      <c r="D34" s="205"/>
      <c r="E34" s="295">
        <f>'02.1 02.1.1 Pol'!BA490</f>
        <v>0</v>
      </c>
      <c r="F34" s="296">
        <f>'02.1 02.1.1 Pol'!BB490</f>
        <v>0</v>
      </c>
      <c r="G34" s="296">
        <f>'02.1 02.1.1 Pol'!BC490</f>
        <v>0</v>
      </c>
      <c r="H34" s="296">
        <f>'02.1 02.1.1 Pol'!BD490</f>
        <v>0</v>
      </c>
      <c r="I34" s="297">
        <f>'02.1 02.1.1 Pol'!BE490</f>
        <v>0</v>
      </c>
    </row>
    <row r="35" spans="1:9" s="128" customFormat="1" ht="12.75">
      <c r="A35" s="294" t="str">
        <f>'02.1 02.1.1 Pol'!B491</f>
        <v>762</v>
      </c>
      <c r="B35" s="62" t="str">
        <f>'02.1 02.1.1 Pol'!C491</f>
        <v>Konstrukce tesařské</v>
      </c>
      <c r="D35" s="205"/>
      <c r="E35" s="295">
        <f>'02.1 02.1.1 Pol'!BA526</f>
        <v>0</v>
      </c>
      <c r="F35" s="296">
        <f>'02.1 02.1.1 Pol'!BB526</f>
        <v>0</v>
      </c>
      <c r="G35" s="296">
        <f>'02.1 02.1.1 Pol'!BC526</f>
        <v>0</v>
      </c>
      <c r="H35" s="296">
        <f>'02.1 02.1.1 Pol'!BD526</f>
        <v>0</v>
      </c>
      <c r="I35" s="297">
        <f>'02.1 02.1.1 Pol'!BE526</f>
        <v>0</v>
      </c>
    </row>
    <row r="36" spans="1:9" s="128" customFormat="1" ht="12.75">
      <c r="A36" s="294" t="str">
        <f>'02.1 02.1.1 Pol'!B527</f>
        <v>763</v>
      </c>
      <c r="B36" s="62" t="str">
        <f>'02.1 02.1.1 Pol'!C527</f>
        <v>Dřevostavby</v>
      </c>
      <c r="D36" s="205"/>
      <c r="E36" s="295">
        <f>'02.1 02.1.1 Pol'!BA536</f>
        <v>0</v>
      </c>
      <c r="F36" s="296">
        <f>'02.1 02.1.1 Pol'!BB536</f>
        <v>0</v>
      </c>
      <c r="G36" s="296">
        <f>'02.1 02.1.1 Pol'!BC536</f>
        <v>0</v>
      </c>
      <c r="H36" s="296">
        <f>'02.1 02.1.1 Pol'!BD536</f>
        <v>0</v>
      </c>
      <c r="I36" s="297">
        <f>'02.1 02.1.1 Pol'!BE536</f>
        <v>0</v>
      </c>
    </row>
    <row r="37" spans="1:9" s="128" customFormat="1" ht="12.75">
      <c r="A37" s="294" t="str">
        <f>'02.1 02.1.1 Pol'!B537</f>
        <v>764</v>
      </c>
      <c r="B37" s="62" t="str">
        <f>'02.1 02.1.1 Pol'!C537</f>
        <v>Konstrukce klempířské</v>
      </c>
      <c r="D37" s="205"/>
      <c r="E37" s="295">
        <f>'02.1 02.1.1 Pol'!BA556</f>
        <v>0</v>
      </c>
      <c r="F37" s="296">
        <f>'02.1 02.1.1 Pol'!BB556</f>
        <v>0</v>
      </c>
      <c r="G37" s="296">
        <f>'02.1 02.1.1 Pol'!BC556</f>
        <v>0</v>
      </c>
      <c r="H37" s="296">
        <f>'02.1 02.1.1 Pol'!BD556</f>
        <v>0</v>
      </c>
      <c r="I37" s="297">
        <f>'02.1 02.1.1 Pol'!BE556</f>
        <v>0</v>
      </c>
    </row>
    <row r="38" spans="1:9" s="128" customFormat="1" ht="12.75">
      <c r="A38" s="294" t="str">
        <f>'02.1 02.1.1 Pol'!B557</f>
        <v>765</v>
      </c>
      <c r="B38" s="62" t="str">
        <f>'02.1 02.1.1 Pol'!C557</f>
        <v>Krytiny tvrdé</v>
      </c>
      <c r="D38" s="205"/>
      <c r="E38" s="295">
        <f>'02.1 02.1.1 Pol'!BA573</f>
        <v>0</v>
      </c>
      <c r="F38" s="296">
        <f>'02.1 02.1.1 Pol'!BB573</f>
        <v>0</v>
      </c>
      <c r="G38" s="296">
        <f>'02.1 02.1.1 Pol'!BC573</f>
        <v>0</v>
      </c>
      <c r="H38" s="296">
        <f>'02.1 02.1.1 Pol'!BD573</f>
        <v>0</v>
      </c>
      <c r="I38" s="297">
        <f>'02.1 02.1.1 Pol'!BE573</f>
        <v>0</v>
      </c>
    </row>
    <row r="39" spans="1:9" s="128" customFormat="1" ht="12.75">
      <c r="A39" s="294" t="str">
        <f>'02.1 02.1.1 Pol'!B574</f>
        <v>766</v>
      </c>
      <c r="B39" s="62" t="str">
        <f>'02.1 02.1.1 Pol'!C574</f>
        <v>Konstrukce truhlářské</v>
      </c>
      <c r="D39" s="205"/>
      <c r="E39" s="295">
        <f>'02.1 02.1.1 Pol'!BA592</f>
        <v>0</v>
      </c>
      <c r="F39" s="296">
        <f>'02.1 02.1.1 Pol'!BB592</f>
        <v>0</v>
      </c>
      <c r="G39" s="296">
        <f>'02.1 02.1.1 Pol'!BC592</f>
        <v>0</v>
      </c>
      <c r="H39" s="296">
        <f>'02.1 02.1.1 Pol'!BD592</f>
        <v>0</v>
      </c>
      <c r="I39" s="297">
        <f>'02.1 02.1.1 Pol'!BE592</f>
        <v>0</v>
      </c>
    </row>
    <row r="40" spans="1:9" s="128" customFormat="1" ht="12.75">
      <c r="A40" s="294" t="str">
        <f>'02.1 02.1.1 Pol'!B593</f>
        <v>767</v>
      </c>
      <c r="B40" s="62" t="str">
        <f>'02.1 02.1.1 Pol'!C593</f>
        <v>Konstrukce zámečnické</v>
      </c>
      <c r="D40" s="205"/>
      <c r="E40" s="295">
        <f>'02.1 02.1.1 Pol'!BA620</f>
        <v>0</v>
      </c>
      <c r="F40" s="296">
        <f>'02.1 02.1.1 Pol'!BB620</f>
        <v>0</v>
      </c>
      <c r="G40" s="296">
        <f>'02.1 02.1.1 Pol'!BC620</f>
        <v>0</v>
      </c>
      <c r="H40" s="296">
        <f>'02.1 02.1.1 Pol'!BD620</f>
        <v>0</v>
      </c>
      <c r="I40" s="297">
        <f>'02.1 02.1.1 Pol'!BE620</f>
        <v>0</v>
      </c>
    </row>
    <row r="41" spans="1:9" s="128" customFormat="1" ht="12.75">
      <c r="A41" s="294" t="str">
        <f>'02.1 02.1.1 Pol'!B621</f>
        <v>771</v>
      </c>
      <c r="B41" s="62" t="str">
        <f>'02.1 02.1.1 Pol'!C621</f>
        <v>Podlahy z dlaždic a obklady</v>
      </c>
      <c r="D41" s="205"/>
      <c r="E41" s="295">
        <f>'02.1 02.1.1 Pol'!BA669</f>
        <v>0</v>
      </c>
      <c r="F41" s="296">
        <f>'02.1 02.1.1 Pol'!BB669</f>
        <v>0</v>
      </c>
      <c r="G41" s="296">
        <f>'02.1 02.1.1 Pol'!BC669</f>
        <v>0</v>
      </c>
      <c r="H41" s="296">
        <f>'02.1 02.1.1 Pol'!BD669</f>
        <v>0</v>
      </c>
      <c r="I41" s="297">
        <f>'02.1 02.1.1 Pol'!BE669</f>
        <v>0</v>
      </c>
    </row>
    <row r="42" spans="1:9" s="128" customFormat="1" ht="12.75">
      <c r="A42" s="294" t="str">
        <f>'02.1 02.1.1 Pol'!B670</f>
        <v>781</v>
      </c>
      <c r="B42" s="62" t="str">
        <f>'02.1 02.1.1 Pol'!C670</f>
        <v>Obklady keramické</v>
      </c>
      <c r="D42" s="205"/>
      <c r="E42" s="295">
        <f>'02.1 02.1.1 Pol'!BA687</f>
        <v>0</v>
      </c>
      <c r="F42" s="296">
        <f>'02.1 02.1.1 Pol'!BB687</f>
        <v>0</v>
      </c>
      <c r="G42" s="296">
        <f>'02.1 02.1.1 Pol'!BC687</f>
        <v>0</v>
      </c>
      <c r="H42" s="296">
        <f>'02.1 02.1.1 Pol'!BD687</f>
        <v>0</v>
      </c>
      <c r="I42" s="297">
        <f>'02.1 02.1.1 Pol'!BE687</f>
        <v>0</v>
      </c>
    </row>
    <row r="43" spans="1:9" s="128" customFormat="1" ht="12.75">
      <c r="A43" s="294" t="str">
        <f>'02.1 02.1.1 Pol'!B688</f>
        <v>783</v>
      </c>
      <c r="B43" s="62" t="str">
        <f>'02.1 02.1.1 Pol'!C688</f>
        <v>Nátěry</v>
      </c>
      <c r="D43" s="205"/>
      <c r="E43" s="295">
        <f>'02.1 02.1.1 Pol'!BA709</f>
        <v>0</v>
      </c>
      <c r="F43" s="296">
        <f>'02.1 02.1.1 Pol'!BB709</f>
        <v>0</v>
      </c>
      <c r="G43" s="296">
        <f>'02.1 02.1.1 Pol'!BC709</f>
        <v>0</v>
      </c>
      <c r="H43" s="296">
        <f>'02.1 02.1.1 Pol'!BD709</f>
        <v>0</v>
      </c>
      <c r="I43" s="297">
        <f>'02.1 02.1.1 Pol'!BE709</f>
        <v>0</v>
      </c>
    </row>
    <row r="44" spans="1:9" s="128" customFormat="1" ht="12.75">
      <c r="A44" s="294" t="str">
        <f>'02.1 02.1.1 Pol'!B710</f>
        <v>784</v>
      </c>
      <c r="B44" s="62" t="str">
        <f>'02.1 02.1.1 Pol'!C710</f>
        <v>Malby</v>
      </c>
      <c r="D44" s="205"/>
      <c r="E44" s="295">
        <f>'02.1 02.1.1 Pol'!BA725</f>
        <v>0</v>
      </c>
      <c r="F44" s="296">
        <f>'02.1 02.1.1 Pol'!BB725</f>
        <v>0</v>
      </c>
      <c r="G44" s="296">
        <f>'02.1 02.1.1 Pol'!BC725</f>
        <v>0</v>
      </c>
      <c r="H44" s="296">
        <f>'02.1 02.1.1 Pol'!BD725</f>
        <v>0</v>
      </c>
      <c r="I44" s="297">
        <f>'02.1 02.1.1 Pol'!BE725</f>
        <v>0</v>
      </c>
    </row>
    <row r="45" spans="1:9" s="128" customFormat="1" ht="13.5" thickBot="1">
      <c r="A45" s="294" t="str">
        <f>'02.1 02.1.1 Pol'!B726</f>
        <v>M24</v>
      </c>
      <c r="B45" s="62" t="str">
        <f>'02.1 02.1.1 Pol'!C726</f>
        <v>Montáže vzduchotechnických zařízení</v>
      </c>
      <c r="D45" s="205"/>
      <c r="E45" s="295">
        <f>'02.1 02.1.1 Pol'!BA737</f>
        <v>0</v>
      </c>
      <c r="F45" s="296">
        <f>'02.1 02.1.1 Pol'!BB737</f>
        <v>0</v>
      </c>
      <c r="G45" s="296">
        <f>'02.1 02.1.1 Pol'!BC737</f>
        <v>0</v>
      </c>
      <c r="H45" s="296">
        <f>'02.1 02.1.1 Pol'!G737</f>
        <v>0</v>
      </c>
      <c r="I45" s="297">
        <f>'02.1 02.1.1 Pol'!BE737</f>
        <v>0</v>
      </c>
    </row>
    <row r="46" spans="1:9" s="14" customFormat="1" ht="13.5" thickBot="1">
      <c r="A46" s="206"/>
      <c r="B46" s="207" t="s">
        <v>448</v>
      </c>
      <c r="C46" s="207"/>
      <c r="D46" s="208"/>
      <c r="E46" s="209">
        <f>SUM(E7:E45)</f>
        <v>0</v>
      </c>
      <c r="F46" s="210">
        <f>SUM(F7:F45)</f>
        <v>0</v>
      </c>
      <c r="G46" s="210">
        <f>SUM(G7:G45)</f>
        <v>0</v>
      </c>
      <c r="H46" s="210">
        <f>SUM(H7:H45)</f>
        <v>0</v>
      </c>
      <c r="I46" s="211">
        <f>SUM(I7:I45)</f>
        <v>0</v>
      </c>
    </row>
    <row r="47" spans="1:9" ht="12.75">
      <c r="A47" s="128"/>
      <c r="B47" s="128"/>
      <c r="C47" s="128"/>
      <c r="D47" s="128"/>
      <c r="E47" s="128"/>
      <c r="F47" s="128"/>
      <c r="G47" s="128"/>
      <c r="H47" s="128"/>
      <c r="I47" s="128"/>
    </row>
    <row r="48" spans="1:57" ht="19.5" customHeight="1">
      <c r="A48" s="197" t="s">
        <v>449</v>
      </c>
      <c r="B48" s="197"/>
      <c r="C48" s="197"/>
      <c r="D48" s="197"/>
      <c r="E48" s="197"/>
      <c r="F48" s="197"/>
      <c r="G48" s="212"/>
      <c r="H48" s="197"/>
      <c r="I48" s="197"/>
      <c r="BA48" s="134"/>
      <c r="BB48" s="134"/>
      <c r="BC48" s="134"/>
      <c r="BD48" s="134"/>
      <c r="BE48" s="134"/>
    </row>
    <row r="49" ht="13.5" thickBot="1"/>
    <row r="50" spans="1:9" ht="12.75">
      <c r="A50" s="163" t="s">
        <v>450</v>
      </c>
      <c r="B50" s="164"/>
      <c r="C50" s="164"/>
      <c r="D50" s="213"/>
      <c r="E50" s="214" t="s">
        <v>451</v>
      </c>
      <c r="F50" s="215" t="s">
        <v>381</v>
      </c>
      <c r="G50" s="216" t="s">
        <v>452</v>
      </c>
      <c r="H50" s="217"/>
      <c r="I50" s="218" t="s">
        <v>451</v>
      </c>
    </row>
    <row r="51" spans="1:53" ht="12.75">
      <c r="A51" s="157" t="s">
        <v>232</v>
      </c>
      <c r="B51" s="148"/>
      <c r="C51" s="148"/>
      <c r="D51" s="219"/>
      <c r="E51" s="220"/>
      <c r="F51" s="221"/>
      <c r="G51" s="222">
        <v>0</v>
      </c>
      <c r="H51" s="223"/>
      <c r="I51" s="224">
        <f>E51+F51*G51/100</f>
        <v>0</v>
      </c>
      <c r="BA51" s="1">
        <v>1</v>
      </c>
    </row>
    <row r="52" spans="1:53" ht="12.75">
      <c r="A52" s="157" t="s">
        <v>233</v>
      </c>
      <c r="B52" s="148"/>
      <c r="C52" s="148"/>
      <c r="D52" s="219"/>
      <c r="E52" s="220"/>
      <c r="F52" s="221"/>
      <c r="G52" s="222">
        <v>0</v>
      </c>
      <c r="H52" s="223"/>
      <c r="I52" s="224">
        <f>E52+F52*G52/100</f>
        <v>0</v>
      </c>
      <c r="BA52" s="1">
        <v>2</v>
      </c>
    </row>
    <row r="53" spans="1:9" ht="13.5" thickBot="1">
      <c r="A53" s="225"/>
      <c r="B53" s="226" t="s">
        <v>453</v>
      </c>
      <c r="C53" s="227"/>
      <c r="D53" s="228"/>
      <c r="E53" s="229"/>
      <c r="F53" s="230"/>
      <c r="G53" s="230"/>
      <c r="H53" s="327">
        <f>SUM(I51:I52)</f>
        <v>0</v>
      </c>
      <c r="I53" s="328"/>
    </row>
    <row r="55" spans="2:9" ht="12.75">
      <c r="B55" s="14"/>
      <c r="F55" s="231"/>
      <c r="G55" s="232"/>
      <c r="H55" s="232"/>
      <c r="I55" s="46"/>
    </row>
    <row r="56" spans="6:9" ht="12.75">
      <c r="F56" s="231"/>
      <c r="G56" s="232"/>
      <c r="H56" s="232"/>
      <c r="I56" s="46"/>
    </row>
    <row r="57" spans="6:9" ht="12.75">
      <c r="F57" s="231"/>
      <c r="G57" s="232"/>
      <c r="H57" s="232"/>
      <c r="I57" s="46"/>
    </row>
    <row r="58" spans="6:9" ht="12.75">
      <c r="F58" s="231"/>
      <c r="G58" s="232"/>
      <c r="H58" s="232"/>
      <c r="I58" s="46"/>
    </row>
    <row r="59" spans="6:9" ht="12.75">
      <c r="F59" s="231"/>
      <c r="G59" s="232"/>
      <c r="H59" s="232"/>
      <c r="I59" s="46"/>
    </row>
    <row r="60" spans="6:9" ht="12.75">
      <c r="F60" s="231"/>
      <c r="G60" s="232"/>
      <c r="H60" s="232"/>
      <c r="I60" s="46"/>
    </row>
    <row r="61" spans="6:9" ht="12.75">
      <c r="F61" s="231"/>
      <c r="G61" s="232"/>
      <c r="H61" s="232"/>
      <c r="I61" s="46"/>
    </row>
    <row r="62" spans="6:9" ht="12.75">
      <c r="F62" s="231"/>
      <c r="G62" s="232"/>
      <c r="H62" s="232"/>
      <c r="I62" s="46"/>
    </row>
    <row r="63" spans="6:9" ht="12.75">
      <c r="F63" s="231"/>
      <c r="G63" s="232"/>
      <c r="H63" s="232"/>
      <c r="I63" s="46"/>
    </row>
    <row r="64" spans="6:9" ht="12.75">
      <c r="F64" s="231"/>
      <c r="G64" s="232"/>
      <c r="H64" s="232"/>
      <c r="I64" s="46"/>
    </row>
    <row r="65" spans="6:9" ht="12.75">
      <c r="F65" s="231"/>
      <c r="G65" s="232"/>
      <c r="H65" s="232"/>
      <c r="I65" s="46"/>
    </row>
    <row r="66" spans="6:9" ht="12.75">
      <c r="F66" s="231"/>
      <c r="G66" s="232"/>
      <c r="H66" s="232"/>
      <c r="I66" s="46"/>
    </row>
    <row r="67" spans="6:9" ht="12.75">
      <c r="F67" s="231"/>
      <c r="G67" s="232"/>
      <c r="H67" s="232"/>
      <c r="I67" s="46"/>
    </row>
    <row r="68" spans="6:9" ht="12.75">
      <c r="F68" s="231"/>
      <c r="G68" s="232"/>
      <c r="H68" s="232"/>
      <c r="I68" s="46"/>
    </row>
    <row r="69" spans="6:9" ht="12.75">
      <c r="F69" s="231"/>
      <c r="G69" s="232"/>
      <c r="H69" s="232"/>
      <c r="I69" s="46"/>
    </row>
    <row r="70" spans="6:9" ht="12.75">
      <c r="F70" s="231"/>
      <c r="G70" s="232"/>
      <c r="H70" s="232"/>
      <c r="I70" s="46"/>
    </row>
    <row r="71" spans="6:9" ht="12.75">
      <c r="F71" s="231"/>
      <c r="G71" s="232"/>
      <c r="H71" s="232"/>
      <c r="I71" s="46"/>
    </row>
    <row r="72" spans="6:9" ht="12.75">
      <c r="F72" s="231"/>
      <c r="G72" s="232"/>
      <c r="H72" s="232"/>
      <c r="I72" s="46"/>
    </row>
    <row r="73" spans="6:9" ht="12.75">
      <c r="F73" s="231"/>
      <c r="G73" s="232"/>
      <c r="H73" s="232"/>
      <c r="I73" s="46"/>
    </row>
    <row r="74" spans="6:9" ht="12.75">
      <c r="F74" s="231"/>
      <c r="G74" s="232"/>
      <c r="H74" s="232"/>
      <c r="I74" s="46"/>
    </row>
    <row r="75" spans="6:9" ht="12.75">
      <c r="F75" s="231"/>
      <c r="G75" s="232"/>
      <c r="H75" s="232"/>
      <c r="I75" s="46"/>
    </row>
    <row r="76" spans="6:9" ht="12.75">
      <c r="F76" s="231"/>
      <c r="G76" s="232"/>
      <c r="H76" s="232"/>
      <c r="I76" s="46"/>
    </row>
    <row r="77" spans="6:9" ht="12.75">
      <c r="F77" s="231"/>
      <c r="G77" s="232"/>
      <c r="H77" s="232"/>
      <c r="I77" s="46"/>
    </row>
    <row r="78" spans="6:9" ht="12.75">
      <c r="F78" s="231"/>
      <c r="G78" s="232"/>
      <c r="H78" s="232"/>
      <c r="I78" s="46"/>
    </row>
    <row r="79" spans="6:9" ht="12.75">
      <c r="F79" s="231"/>
      <c r="G79" s="232"/>
      <c r="H79" s="232"/>
      <c r="I79" s="46"/>
    </row>
    <row r="80" spans="6:9" ht="12.75">
      <c r="F80" s="231"/>
      <c r="G80" s="232"/>
      <c r="H80" s="232"/>
      <c r="I80" s="46"/>
    </row>
    <row r="81" spans="6:9" ht="12.75">
      <c r="F81" s="231"/>
      <c r="G81" s="232"/>
      <c r="H81" s="232"/>
      <c r="I81" s="46"/>
    </row>
    <row r="82" spans="6:9" ht="12.75">
      <c r="F82" s="231"/>
      <c r="G82" s="232"/>
      <c r="H82" s="232"/>
      <c r="I82" s="46"/>
    </row>
    <row r="83" spans="6:9" ht="12.75">
      <c r="F83" s="231"/>
      <c r="G83" s="232"/>
      <c r="H83" s="232"/>
      <c r="I83" s="46"/>
    </row>
    <row r="84" spans="6:9" ht="12.75">
      <c r="F84" s="231"/>
      <c r="G84" s="232"/>
      <c r="H84" s="232"/>
      <c r="I84" s="46"/>
    </row>
    <row r="85" spans="6:9" ht="12.75">
      <c r="F85" s="231"/>
      <c r="G85" s="232"/>
      <c r="H85" s="232"/>
      <c r="I85" s="46"/>
    </row>
    <row r="86" spans="6:9" ht="12.75">
      <c r="F86" s="231"/>
      <c r="G86" s="232"/>
      <c r="H86" s="232"/>
      <c r="I86" s="46"/>
    </row>
    <row r="87" spans="6:9" ht="12.75">
      <c r="F87" s="231"/>
      <c r="G87" s="232"/>
      <c r="H87" s="232"/>
      <c r="I87" s="46"/>
    </row>
    <row r="88" spans="6:9" ht="12.75">
      <c r="F88" s="231"/>
      <c r="G88" s="232"/>
      <c r="H88" s="232"/>
      <c r="I88" s="46"/>
    </row>
    <row r="89" spans="6:9" ht="12.75">
      <c r="F89" s="231"/>
      <c r="G89" s="232"/>
      <c r="H89" s="232"/>
      <c r="I89" s="46"/>
    </row>
    <row r="90" spans="6:9" ht="12.75">
      <c r="F90" s="231"/>
      <c r="G90" s="232"/>
      <c r="H90" s="232"/>
      <c r="I90" s="46"/>
    </row>
    <row r="91" spans="6:9" ht="12.75">
      <c r="F91" s="231"/>
      <c r="G91" s="232"/>
      <c r="H91" s="232"/>
      <c r="I91" s="46"/>
    </row>
    <row r="92" spans="6:9" ht="12.75">
      <c r="F92" s="231"/>
      <c r="G92" s="232"/>
      <c r="H92" s="232"/>
      <c r="I92" s="46"/>
    </row>
    <row r="93" spans="6:9" ht="12.75">
      <c r="F93" s="231"/>
      <c r="G93" s="232"/>
      <c r="H93" s="232"/>
      <c r="I93" s="46"/>
    </row>
    <row r="94" spans="6:9" ht="12.75">
      <c r="F94" s="231"/>
      <c r="G94" s="232"/>
      <c r="H94" s="232"/>
      <c r="I94" s="46"/>
    </row>
    <row r="95" spans="6:9" ht="12.75">
      <c r="F95" s="231"/>
      <c r="G95" s="232"/>
      <c r="H95" s="232"/>
      <c r="I95" s="46"/>
    </row>
    <row r="96" spans="6:9" ht="12.75">
      <c r="F96" s="231"/>
      <c r="G96" s="232"/>
      <c r="H96" s="232"/>
      <c r="I96" s="46"/>
    </row>
    <row r="97" spans="6:9" ht="12.75">
      <c r="F97" s="231"/>
      <c r="G97" s="232"/>
      <c r="H97" s="232"/>
      <c r="I97" s="46"/>
    </row>
    <row r="98" spans="6:9" ht="12.75">
      <c r="F98" s="231"/>
      <c r="G98" s="232"/>
      <c r="H98" s="232"/>
      <c r="I98" s="46"/>
    </row>
    <row r="99" spans="6:9" ht="12.75">
      <c r="F99" s="231"/>
      <c r="G99" s="232"/>
      <c r="H99" s="232"/>
      <c r="I99" s="46"/>
    </row>
    <row r="100" spans="6:9" ht="12.75">
      <c r="F100" s="231"/>
      <c r="G100" s="232"/>
      <c r="H100" s="232"/>
      <c r="I100" s="46"/>
    </row>
    <row r="101" spans="6:9" ht="12.75">
      <c r="F101" s="231"/>
      <c r="G101" s="232"/>
      <c r="H101" s="232"/>
      <c r="I101" s="46"/>
    </row>
    <row r="102" spans="6:9" ht="12.75">
      <c r="F102" s="231"/>
      <c r="G102" s="232"/>
      <c r="H102" s="232"/>
      <c r="I102" s="46"/>
    </row>
    <row r="103" spans="6:9" ht="12.75">
      <c r="F103" s="231"/>
      <c r="G103" s="232"/>
      <c r="H103" s="232"/>
      <c r="I103" s="46"/>
    </row>
    <row r="104" spans="6:9" ht="12.75">
      <c r="F104" s="231"/>
      <c r="G104" s="232"/>
      <c r="H104" s="232"/>
      <c r="I104" s="46"/>
    </row>
  </sheetData>
  <sheetProtection/>
  <mergeCells count="4">
    <mergeCell ref="H53:I53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B810"/>
  <sheetViews>
    <sheetView showGridLines="0" showZeros="0" zoomScaleSheetLayoutView="100" workbookViewId="0" topLeftCell="A703">
      <selection activeCell="E744" sqref="E744"/>
    </sheetView>
  </sheetViews>
  <sheetFormatPr defaultColWidth="9.00390625" defaultRowHeight="12.75"/>
  <cols>
    <col min="1" max="1" width="4.375" style="233" customWidth="1"/>
    <col min="2" max="2" width="11.625" style="233" customWidth="1"/>
    <col min="3" max="3" width="40.375" style="233" customWidth="1"/>
    <col min="4" max="4" width="5.625" style="233" customWidth="1"/>
    <col min="5" max="5" width="8.625" style="243" customWidth="1"/>
    <col min="6" max="6" width="9.875" style="233" customWidth="1"/>
    <col min="7" max="7" width="13.875" style="233" customWidth="1"/>
    <col min="8" max="8" width="11.75390625" style="233" hidden="1" customWidth="1"/>
    <col min="9" max="9" width="11.625" style="233" hidden="1" customWidth="1"/>
    <col min="10" max="10" width="11.00390625" style="233" hidden="1" customWidth="1"/>
    <col min="11" max="11" width="10.375" style="233" hidden="1" customWidth="1"/>
    <col min="12" max="12" width="75.375" style="233" customWidth="1"/>
    <col min="13" max="13" width="45.25390625" style="233" customWidth="1"/>
    <col min="14" max="16384" width="9.125" style="233" customWidth="1"/>
  </cols>
  <sheetData>
    <row r="1" spans="1:7" ht="15.75">
      <c r="A1" s="338" t="s">
        <v>470</v>
      </c>
      <c r="B1" s="338"/>
      <c r="C1" s="338"/>
      <c r="D1" s="338"/>
      <c r="E1" s="338"/>
      <c r="F1" s="338"/>
      <c r="G1" s="338"/>
    </row>
    <row r="2" spans="2:7" ht="14.25" customHeight="1" thickBot="1">
      <c r="B2" s="234"/>
      <c r="C2" s="235"/>
      <c r="D2" s="235"/>
      <c r="E2" s="236"/>
      <c r="F2" s="235"/>
      <c r="G2" s="235"/>
    </row>
    <row r="3" spans="1:7" ht="13.5" thickTop="1">
      <c r="A3" s="329" t="s">
        <v>371</v>
      </c>
      <c r="B3" s="330"/>
      <c r="C3" s="187" t="s">
        <v>473</v>
      </c>
      <c r="D3" s="237"/>
      <c r="E3" s="238" t="s">
        <v>454</v>
      </c>
      <c r="F3" s="239" t="str">
        <f>'02.1 02.1.1 Rek'!H1</f>
        <v>02.1.1</v>
      </c>
      <c r="G3" s="240"/>
    </row>
    <row r="4" spans="1:7" ht="13.5" thickBot="1">
      <c r="A4" s="339" t="s">
        <v>445</v>
      </c>
      <c r="B4" s="332"/>
      <c r="C4" s="193" t="s">
        <v>476</v>
      </c>
      <c r="D4" s="241"/>
      <c r="E4" s="340" t="str">
        <f>'02.1 02.1.1 Rek'!G2</f>
        <v>Čerpací stanice,odběrný objekt-stav.řešení,statika</v>
      </c>
      <c r="F4" s="341"/>
      <c r="G4" s="342"/>
    </row>
    <row r="5" spans="1:7" ht="13.5" thickTop="1">
      <c r="A5" s="242"/>
      <c r="G5" s="244"/>
    </row>
    <row r="6" spans="1:11" ht="27" customHeight="1">
      <c r="A6" s="245" t="s">
        <v>455</v>
      </c>
      <c r="B6" s="246" t="s">
        <v>456</v>
      </c>
      <c r="C6" s="246" t="s">
        <v>457</v>
      </c>
      <c r="D6" s="246" t="s">
        <v>458</v>
      </c>
      <c r="E6" s="247" t="s">
        <v>459</v>
      </c>
      <c r="F6" s="246" t="s">
        <v>460</v>
      </c>
      <c r="G6" s="248" t="s">
        <v>461</v>
      </c>
      <c r="H6" s="249" t="s">
        <v>462</v>
      </c>
      <c r="I6" s="249" t="s">
        <v>463</v>
      </c>
      <c r="J6" s="249" t="s">
        <v>464</v>
      </c>
      <c r="K6" s="249" t="s">
        <v>465</v>
      </c>
    </row>
    <row r="7" spans="1:15" ht="12.75">
      <c r="A7" s="250" t="s">
        <v>466</v>
      </c>
      <c r="B7" s="251" t="s">
        <v>479</v>
      </c>
      <c r="C7" s="252" t="s">
        <v>480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 ht="12.75">
      <c r="A8" s="261">
        <v>1</v>
      </c>
      <c r="B8" s="262" t="s">
        <v>482</v>
      </c>
      <c r="C8" s="263" t="s">
        <v>483</v>
      </c>
      <c r="D8" s="264" t="s">
        <v>484</v>
      </c>
      <c r="E8" s="265">
        <v>2880</v>
      </c>
      <c r="F8" s="265">
        <v>0</v>
      </c>
      <c r="G8" s="266">
        <f>E8*F8</f>
        <v>0</v>
      </c>
      <c r="H8" s="267">
        <v>0</v>
      </c>
      <c r="I8" s="268">
        <f>E8*H8</f>
        <v>0</v>
      </c>
      <c r="J8" s="267">
        <v>0</v>
      </c>
      <c r="K8" s="268">
        <f>E8*J8</f>
        <v>0</v>
      </c>
      <c r="O8" s="260">
        <v>2</v>
      </c>
      <c r="AA8" s="233">
        <v>1</v>
      </c>
      <c r="AB8" s="233">
        <v>1</v>
      </c>
      <c r="AC8" s="233">
        <v>1</v>
      </c>
      <c r="AZ8" s="233">
        <v>1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</v>
      </c>
      <c r="CB8" s="260">
        <v>1</v>
      </c>
    </row>
    <row r="9" spans="1:15" ht="12.75">
      <c r="A9" s="269"/>
      <c r="B9" s="272"/>
      <c r="C9" s="336" t="s">
        <v>485</v>
      </c>
      <c r="D9" s="337"/>
      <c r="E9" s="273">
        <v>2880</v>
      </c>
      <c r="F9" s="274"/>
      <c r="G9" s="275"/>
      <c r="H9" s="276"/>
      <c r="I9" s="270"/>
      <c r="J9" s="277"/>
      <c r="K9" s="270"/>
      <c r="M9" s="271" t="s">
        <v>485</v>
      </c>
      <c r="O9" s="260"/>
    </row>
    <row r="10" spans="1:80" ht="12.75">
      <c r="A10" s="261">
        <v>2</v>
      </c>
      <c r="B10" s="262" t="s">
        <v>486</v>
      </c>
      <c r="C10" s="263" t="s">
        <v>487</v>
      </c>
      <c r="D10" s="264" t="s">
        <v>488</v>
      </c>
      <c r="E10" s="265">
        <v>120</v>
      </c>
      <c r="F10" s="265">
        <v>0</v>
      </c>
      <c r="G10" s="266">
        <f>E10*F10</f>
        <v>0</v>
      </c>
      <c r="H10" s="267">
        <v>0</v>
      </c>
      <c r="I10" s="268">
        <f>E10*H10</f>
        <v>0</v>
      </c>
      <c r="J10" s="267">
        <v>0</v>
      </c>
      <c r="K10" s="268">
        <f>E10*J10</f>
        <v>0</v>
      </c>
      <c r="O10" s="260">
        <v>2</v>
      </c>
      <c r="AA10" s="233">
        <v>1</v>
      </c>
      <c r="AB10" s="233">
        <v>1</v>
      </c>
      <c r="AC10" s="233">
        <v>1</v>
      </c>
      <c r="AZ10" s="233">
        <v>1</v>
      </c>
      <c r="BA10" s="233">
        <f>IF(AZ10=1,G10,0)</f>
        <v>0</v>
      </c>
      <c r="BB10" s="233">
        <f>IF(AZ10=2,G10,0)</f>
        <v>0</v>
      </c>
      <c r="BC10" s="233">
        <f>IF(AZ10=3,G10,0)</f>
        <v>0</v>
      </c>
      <c r="BD10" s="233">
        <f>IF(AZ10=4,G10,0)</f>
        <v>0</v>
      </c>
      <c r="BE10" s="233">
        <f>IF(AZ10=5,G10,0)</f>
        <v>0</v>
      </c>
      <c r="CA10" s="260">
        <v>1</v>
      </c>
      <c r="CB10" s="260">
        <v>1</v>
      </c>
    </row>
    <row r="11" spans="1:15" ht="12.75">
      <c r="A11" s="269"/>
      <c r="B11" s="272"/>
      <c r="C11" s="336" t="s">
        <v>489</v>
      </c>
      <c r="D11" s="337"/>
      <c r="E11" s="273">
        <v>120</v>
      </c>
      <c r="F11" s="274"/>
      <c r="G11" s="275"/>
      <c r="H11" s="276"/>
      <c r="I11" s="270"/>
      <c r="J11" s="277"/>
      <c r="K11" s="270"/>
      <c r="M11" s="271">
        <v>120</v>
      </c>
      <c r="O11" s="260"/>
    </row>
    <row r="12" spans="1:57" ht="12.75">
      <c r="A12" s="278"/>
      <c r="B12" s="279" t="s">
        <v>468</v>
      </c>
      <c r="C12" s="280" t="s">
        <v>481</v>
      </c>
      <c r="D12" s="281"/>
      <c r="E12" s="282"/>
      <c r="F12" s="283"/>
      <c r="G12" s="284">
        <f>SUM(G7:G11)</f>
        <v>0</v>
      </c>
      <c r="H12" s="285"/>
      <c r="I12" s="286">
        <f>SUM(I7:I11)</f>
        <v>0</v>
      </c>
      <c r="J12" s="285"/>
      <c r="K12" s="286">
        <f>SUM(K7:K11)</f>
        <v>0</v>
      </c>
      <c r="O12" s="260">
        <v>4</v>
      </c>
      <c r="BA12" s="287">
        <f>SUM(BA7:BA11)</f>
        <v>0</v>
      </c>
      <c r="BB12" s="287">
        <f>SUM(BB7:BB11)</f>
        <v>0</v>
      </c>
      <c r="BC12" s="287">
        <f>SUM(BC7:BC11)</f>
        <v>0</v>
      </c>
      <c r="BD12" s="287">
        <f>SUM(BD7:BD11)</f>
        <v>0</v>
      </c>
      <c r="BE12" s="287">
        <f>SUM(BE7:BE11)</f>
        <v>0</v>
      </c>
    </row>
    <row r="13" spans="1:15" ht="12.75">
      <c r="A13" s="250" t="s">
        <v>466</v>
      </c>
      <c r="B13" s="251" t="s">
        <v>490</v>
      </c>
      <c r="C13" s="252" t="s">
        <v>491</v>
      </c>
      <c r="D13" s="253"/>
      <c r="E13" s="254"/>
      <c r="F13" s="254"/>
      <c r="G13" s="255"/>
      <c r="H13" s="256"/>
      <c r="I13" s="257"/>
      <c r="J13" s="258"/>
      <c r="K13" s="259"/>
      <c r="O13" s="260">
        <v>1</v>
      </c>
    </row>
    <row r="14" spans="1:80" ht="12.75">
      <c r="A14" s="261">
        <v>3</v>
      </c>
      <c r="B14" s="262" t="s">
        <v>493</v>
      </c>
      <c r="C14" s="263" t="s">
        <v>494</v>
      </c>
      <c r="D14" s="264" t="s">
        <v>495</v>
      </c>
      <c r="E14" s="265">
        <v>71.8</v>
      </c>
      <c r="F14" s="265">
        <v>0</v>
      </c>
      <c r="G14" s="266">
        <f>E14*F14</f>
        <v>0</v>
      </c>
      <c r="H14" s="267">
        <v>0</v>
      </c>
      <c r="I14" s="268">
        <f>E14*H14</f>
        <v>0</v>
      </c>
      <c r="J14" s="267">
        <v>0</v>
      </c>
      <c r="K14" s="268">
        <f>E14*J14</f>
        <v>0</v>
      </c>
      <c r="O14" s="260">
        <v>2</v>
      </c>
      <c r="AA14" s="233">
        <v>1</v>
      </c>
      <c r="AB14" s="233">
        <v>1</v>
      </c>
      <c r="AC14" s="233">
        <v>1</v>
      </c>
      <c r="AZ14" s="233">
        <v>1</v>
      </c>
      <c r="BA14" s="233">
        <f>IF(AZ14=1,G14,0)</f>
        <v>0</v>
      </c>
      <c r="BB14" s="233">
        <f>IF(AZ14=2,G14,0)</f>
        <v>0</v>
      </c>
      <c r="BC14" s="233">
        <f>IF(AZ14=3,G14,0)</f>
        <v>0</v>
      </c>
      <c r="BD14" s="233">
        <f>IF(AZ14=4,G14,0)</f>
        <v>0</v>
      </c>
      <c r="BE14" s="233">
        <f>IF(AZ14=5,G14,0)</f>
        <v>0</v>
      </c>
      <c r="CA14" s="260">
        <v>1</v>
      </c>
      <c r="CB14" s="260">
        <v>1</v>
      </c>
    </row>
    <row r="15" spans="1:15" ht="12.75">
      <c r="A15" s="269"/>
      <c r="B15" s="272"/>
      <c r="C15" s="336" t="s">
        <v>496</v>
      </c>
      <c r="D15" s="337"/>
      <c r="E15" s="273">
        <v>71.8</v>
      </c>
      <c r="F15" s="274"/>
      <c r="G15" s="275"/>
      <c r="H15" s="276"/>
      <c r="I15" s="270"/>
      <c r="J15" s="277"/>
      <c r="K15" s="270"/>
      <c r="M15" s="271" t="s">
        <v>496</v>
      </c>
      <c r="O15" s="260"/>
    </row>
    <row r="16" spans="1:57" ht="12.75">
      <c r="A16" s="278"/>
      <c r="B16" s="279" t="s">
        <v>468</v>
      </c>
      <c r="C16" s="280" t="s">
        <v>492</v>
      </c>
      <c r="D16" s="281"/>
      <c r="E16" s="282"/>
      <c r="F16" s="283"/>
      <c r="G16" s="284">
        <f>SUM(G13:G15)</f>
        <v>0</v>
      </c>
      <c r="H16" s="285"/>
      <c r="I16" s="286">
        <f>SUM(I13:I15)</f>
        <v>0</v>
      </c>
      <c r="J16" s="285"/>
      <c r="K16" s="286">
        <f>SUM(K13:K15)</f>
        <v>0</v>
      </c>
      <c r="O16" s="260">
        <v>4</v>
      </c>
      <c r="BA16" s="287">
        <f>SUM(BA13:BA15)</f>
        <v>0</v>
      </c>
      <c r="BB16" s="287">
        <f>SUM(BB13:BB15)</f>
        <v>0</v>
      </c>
      <c r="BC16" s="287">
        <f>SUM(BC13:BC15)</f>
        <v>0</v>
      </c>
      <c r="BD16" s="287">
        <f>SUM(BD13:BD15)</f>
        <v>0</v>
      </c>
      <c r="BE16" s="287">
        <f>SUM(BE13:BE15)</f>
        <v>0</v>
      </c>
    </row>
    <row r="17" spans="1:15" ht="12.75">
      <c r="A17" s="250" t="s">
        <v>466</v>
      </c>
      <c r="B17" s="251" t="s">
        <v>497</v>
      </c>
      <c r="C17" s="252" t="s">
        <v>498</v>
      </c>
      <c r="D17" s="253"/>
      <c r="E17" s="254"/>
      <c r="F17" s="254"/>
      <c r="G17" s="255"/>
      <c r="H17" s="256"/>
      <c r="I17" s="257"/>
      <c r="J17" s="258"/>
      <c r="K17" s="259"/>
      <c r="O17" s="260">
        <v>1</v>
      </c>
    </row>
    <row r="18" spans="1:80" ht="12.75">
      <c r="A18" s="261">
        <v>4</v>
      </c>
      <c r="B18" s="262" t="s">
        <v>500</v>
      </c>
      <c r="C18" s="263" t="s">
        <v>501</v>
      </c>
      <c r="D18" s="264" t="s">
        <v>495</v>
      </c>
      <c r="E18" s="265">
        <v>370.5812</v>
      </c>
      <c r="F18" s="265">
        <v>0</v>
      </c>
      <c r="G18" s="266">
        <f>E18*F18</f>
        <v>0</v>
      </c>
      <c r="H18" s="267">
        <v>0</v>
      </c>
      <c r="I18" s="268">
        <f>E18*H18</f>
        <v>0</v>
      </c>
      <c r="J18" s="267">
        <v>0</v>
      </c>
      <c r="K18" s="268">
        <f>E18*J18</f>
        <v>0</v>
      </c>
      <c r="O18" s="260">
        <v>2</v>
      </c>
      <c r="AA18" s="233">
        <v>1</v>
      </c>
      <c r="AB18" s="233">
        <v>1</v>
      </c>
      <c r="AC18" s="233">
        <v>1</v>
      </c>
      <c r="AZ18" s="233">
        <v>1</v>
      </c>
      <c r="BA18" s="233">
        <f>IF(AZ18=1,G18,0)</f>
        <v>0</v>
      </c>
      <c r="BB18" s="233">
        <f>IF(AZ18=2,G18,0)</f>
        <v>0</v>
      </c>
      <c r="BC18" s="233">
        <f>IF(AZ18=3,G18,0)</f>
        <v>0</v>
      </c>
      <c r="BD18" s="233">
        <f>IF(AZ18=4,G18,0)</f>
        <v>0</v>
      </c>
      <c r="BE18" s="233">
        <f>IF(AZ18=5,G18,0)</f>
        <v>0</v>
      </c>
      <c r="CA18" s="260">
        <v>1</v>
      </c>
      <c r="CB18" s="260">
        <v>1</v>
      </c>
    </row>
    <row r="19" spans="1:15" ht="12.75">
      <c r="A19" s="269"/>
      <c r="B19" s="272"/>
      <c r="C19" s="336" t="s">
        <v>502</v>
      </c>
      <c r="D19" s="337"/>
      <c r="E19" s="273">
        <v>288.154</v>
      </c>
      <c r="F19" s="274"/>
      <c r="G19" s="275"/>
      <c r="H19" s="276"/>
      <c r="I19" s="270"/>
      <c r="J19" s="277"/>
      <c r="K19" s="270"/>
      <c r="M19" s="271" t="s">
        <v>502</v>
      </c>
      <c r="O19" s="260"/>
    </row>
    <row r="20" spans="1:15" ht="22.5">
      <c r="A20" s="269"/>
      <c r="B20" s="272"/>
      <c r="C20" s="336" t="s">
        <v>503</v>
      </c>
      <c r="D20" s="337"/>
      <c r="E20" s="273">
        <v>76.5016</v>
      </c>
      <c r="F20" s="274"/>
      <c r="G20" s="275"/>
      <c r="H20" s="276"/>
      <c r="I20" s="270"/>
      <c r="J20" s="277"/>
      <c r="K20" s="270"/>
      <c r="M20" s="271" t="s">
        <v>503</v>
      </c>
      <c r="O20" s="260"/>
    </row>
    <row r="21" spans="1:15" ht="12.75">
      <c r="A21" s="269"/>
      <c r="B21" s="272"/>
      <c r="C21" s="336" t="s">
        <v>504</v>
      </c>
      <c r="D21" s="337"/>
      <c r="E21" s="273">
        <v>5.9255</v>
      </c>
      <c r="F21" s="274"/>
      <c r="G21" s="275"/>
      <c r="H21" s="276"/>
      <c r="I21" s="270"/>
      <c r="J21" s="277"/>
      <c r="K21" s="270"/>
      <c r="M21" s="271" t="s">
        <v>504</v>
      </c>
      <c r="O21" s="260"/>
    </row>
    <row r="22" spans="1:80" ht="12.75">
      <c r="A22" s="261">
        <v>5</v>
      </c>
      <c r="B22" s="262" t="s">
        <v>505</v>
      </c>
      <c r="C22" s="263" t="s">
        <v>506</v>
      </c>
      <c r="D22" s="264" t="s">
        <v>495</v>
      </c>
      <c r="E22" s="265">
        <v>370.5812</v>
      </c>
      <c r="F22" s="265">
        <v>0</v>
      </c>
      <c r="G22" s="266">
        <f>E22*F22</f>
        <v>0</v>
      </c>
      <c r="H22" s="267">
        <v>0</v>
      </c>
      <c r="I22" s="268">
        <f>E22*H22</f>
        <v>0</v>
      </c>
      <c r="J22" s="267">
        <v>0</v>
      </c>
      <c r="K22" s="268">
        <f>E22*J22</f>
        <v>0</v>
      </c>
      <c r="O22" s="260">
        <v>2</v>
      </c>
      <c r="AA22" s="233">
        <v>1</v>
      </c>
      <c r="AB22" s="233">
        <v>1</v>
      </c>
      <c r="AC22" s="233">
        <v>1</v>
      </c>
      <c r="AZ22" s="233">
        <v>1</v>
      </c>
      <c r="BA22" s="233">
        <f>IF(AZ22=1,G22,0)</f>
        <v>0</v>
      </c>
      <c r="BB22" s="233">
        <f>IF(AZ22=2,G22,0)</f>
        <v>0</v>
      </c>
      <c r="BC22" s="233">
        <f>IF(AZ22=3,G22,0)</f>
        <v>0</v>
      </c>
      <c r="BD22" s="233">
        <f>IF(AZ22=4,G22,0)</f>
        <v>0</v>
      </c>
      <c r="BE22" s="233">
        <f>IF(AZ22=5,G22,0)</f>
        <v>0</v>
      </c>
      <c r="CA22" s="260">
        <v>1</v>
      </c>
      <c r="CB22" s="260">
        <v>1</v>
      </c>
    </row>
    <row r="23" spans="1:80" ht="12.75">
      <c r="A23" s="261">
        <v>6</v>
      </c>
      <c r="B23" s="262" t="s">
        <v>507</v>
      </c>
      <c r="C23" s="263" t="s">
        <v>508</v>
      </c>
      <c r="D23" s="264" t="s">
        <v>495</v>
      </c>
      <c r="E23" s="265">
        <v>160.5716</v>
      </c>
      <c r="F23" s="265">
        <v>0</v>
      </c>
      <c r="G23" s="266">
        <f>E23*F23</f>
        <v>0</v>
      </c>
      <c r="H23" s="267">
        <v>0</v>
      </c>
      <c r="I23" s="268">
        <f>E23*H23</f>
        <v>0</v>
      </c>
      <c r="J23" s="267">
        <v>0</v>
      </c>
      <c r="K23" s="268">
        <f>E23*J23</f>
        <v>0</v>
      </c>
      <c r="O23" s="260">
        <v>2</v>
      </c>
      <c r="AA23" s="233">
        <v>1</v>
      </c>
      <c r="AB23" s="233">
        <v>1</v>
      </c>
      <c r="AC23" s="233">
        <v>1</v>
      </c>
      <c r="AZ23" s="233">
        <v>1</v>
      </c>
      <c r="BA23" s="233">
        <f>IF(AZ23=1,G23,0)</f>
        <v>0</v>
      </c>
      <c r="BB23" s="233">
        <f>IF(AZ23=2,G23,0)</f>
        <v>0</v>
      </c>
      <c r="BC23" s="233">
        <f>IF(AZ23=3,G23,0)</f>
        <v>0</v>
      </c>
      <c r="BD23" s="233">
        <f>IF(AZ23=4,G23,0)</f>
        <v>0</v>
      </c>
      <c r="BE23" s="233">
        <f>IF(AZ23=5,G23,0)</f>
        <v>0</v>
      </c>
      <c r="CA23" s="260">
        <v>1</v>
      </c>
      <c r="CB23" s="260">
        <v>1</v>
      </c>
    </row>
    <row r="24" spans="1:15" ht="12.75">
      <c r="A24" s="269"/>
      <c r="B24" s="272"/>
      <c r="C24" s="336" t="s">
        <v>509</v>
      </c>
      <c r="D24" s="337"/>
      <c r="E24" s="273">
        <v>161.574</v>
      </c>
      <c r="F24" s="274"/>
      <c r="G24" s="275"/>
      <c r="H24" s="276"/>
      <c r="I24" s="270"/>
      <c r="J24" s="277"/>
      <c r="K24" s="270"/>
      <c r="M24" s="271" t="s">
        <v>509</v>
      </c>
      <c r="O24" s="260"/>
    </row>
    <row r="25" spans="1:15" ht="12.75">
      <c r="A25" s="269"/>
      <c r="B25" s="272"/>
      <c r="C25" s="336" t="s">
        <v>510</v>
      </c>
      <c r="D25" s="337"/>
      <c r="E25" s="273">
        <v>-2.5624</v>
      </c>
      <c r="F25" s="274"/>
      <c r="G25" s="275"/>
      <c r="H25" s="276"/>
      <c r="I25" s="270"/>
      <c r="J25" s="277"/>
      <c r="K25" s="270"/>
      <c r="M25" s="271" t="s">
        <v>510</v>
      </c>
      <c r="O25" s="260"/>
    </row>
    <row r="26" spans="1:15" ht="12.75">
      <c r="A26" s="269"/>
      <c r="B26" s="272"/>
      <c r="C26" s="336" t="s">
        <v>511</v>
      </c>
      <c r="D26" s="337"/>
      <c r="E26" s="273">
        <v>1.56</v>
      </c>
      <c r="F26" s="274"/>
      <c r="G26" s="275"/>
      <c r="H26" s="276"/>
      <c r="I26" s="270"/>
      <c r="J26" s="277"/>
      <c r="K26" s="270"/>
      <c r="M26" s="271" t="s">
        <v>511</v>
      </c>
      <c r="O26" s="260"/>
    </row>
    <row r="27" spans="1:80" ht="12.75">
      <c r="A27" s="261">
        <v>7</v>
      </c>
      <c r="B27" s="262" t="s">
        <v>512</v>
      </c>
      <c r="C27" s="263" t="s">
        <v>513</v>
      </c>
      <c r="D27" s="264" t="s">
        <v>495</v>
      </c>
      <c r="E27" s="265">
        <v>160.5716</v>
      </c>
      <c r="F27" s="265">
        <v>0</v>
      </c>
      <c r="G27" s="266">
        <f>E27*F27</f>
        <v>0</v>
      </c>
      <c r="H27" s="267">
        <v>0</v>
      </c>
      <c r="I27" s="268">
        <f>E27*H27</f>
        <v>0</v>
      </c>
      <c r="J27" s="267">
        <v>0</v>
      </c>
      <c r="K27" s="268">
        <f>E27*J27</f>
        <v>0</v>
      </c>
      <c r="O27" s="260">
        <v>2</v>
      </c>
      <c r="AA27" s="233">
        <v>1</v>
      </c>
      <c r="AB27" s="233">
        <v>1</v>
      </c>
      <c r="AC27" s="233">
        <v>1</v>
      </c>
      <c r="AZ27" s="233">
        <v>1</v>
      </c>
      <c r="BA27" s="233">
        <f>IF(AZ27=1,G27,0)</f>
        <v>0</v>
      </c>
      <c r="BB27" s="233">
        <f>IF(AZ27=2,G27,0)</f>
        <v>0</v>
      </c>
      <c r="BC27" s="233">
        <f>IF(AZ27=3,G27,0)</f>
        <v>0</v>
      </c>
      <c r="BD27" s="233">
        <f>IF(AZ27=4,G27,0)</f>
        <v>0</v>
      </c>
      <c r="BE27" s="233">
        <f>IF(AZ27=5,G27,0)</f>
        <v>0</v>
      </c>
      <c r="CA27" s="260">
        <v>1</v>
      </c>
      <c r="CB27" s="260">
        <v>1</v>
      </c>
    </row>
    <row r="28" spans="1:15" ht="12.75">
      <c r="A28" s="269"/>
      <c r="B28" s="272"/>
      <c r="C28" s="336" t="s">
        <v>509</v>
      </c>
      <c r="D28" s="337"/>
      <c r="E28" s="273">
        <v>161.574</v>
      </c>
      <c r="F28" s="274"/>
      <c r="G28" s="275"/>
      <c r="H28" s="276"/>
      <c r="I28" s="270"/>
      <c r="J28" s="277"/>
      <c r="K28" s="270"/>
      <c r="M28" s="271" t="s">
        <v>509</v>
      </c>
      <c r="O28" s="260"/>
    </row>
    <row r="29" spans="1:15" ht="12.75">
      <c r="A29" s="269"/>
      <c r="B29" s="272"/>
      <c r="C29" s="336" t="s">
        <v>510</v>
      </c>
      <c r="D29" s="337"/>
      <c r="E29" s="273">
        <v>-2.5624</v>
      </c>
      <c r="F29" s="274"/>
      <c r="G29" s="275"/>
      <c r="H29" s="276"/>
      <c r="I29" s="270"/>
      <c r="J29" s="277"/>
      <c r="K29" s="270"/>
      <c r="M29" s="271" t="s">
        <v>510</v>
      </c>
      <c r="O29" s="260"/>
    </row>
    <row r="30" spans="1:15" ht="12.75">
      <c r="A30" s="269"/>
      <c r="B30" s="272"/>
      <c r="C30" s="336" t="s">
        <v>511</v>
      </c>
      <c r="D30" s="337"/>
      <c r="E30" s="273">
        <v>1.56</v>
      </c>
      <c r="F30" s="274"/>
      <c r="G30" s="275"/>
      <c r="H30" s="276"/>
      <c r="I30" s="270"/>
      <c r="J30" s="277"/>
      <c r="K30" s="270"/>
      <c r="M30" s="271" t="s">
        <v>511</v>
      </c>
      <c r="O30" s="260"/>
    </row>
    <row r="31" spans="1:80" ht="12.75">
      <c r="A31" s="261">
        <v>8</v>
      </c>
      <c r="B31" s="262" t="s">
        <v>514</v>
      </c>
      <c r="C31" s="263" t="s">
        <v>515</v>
      </c>
      <c r="D31" s="264" t="s">
        <v>495</v>
      </c>
      <c r="E31" s="265">
        <v>11.9962</v>
      </c>
      <c r="F31" s="265">
        <v>0</v>
      </c>
      <c r="G31" s="266">
        <f>E31*F31</f>
        <v>0</v>
      </c>
      <c r="H31" s="267">
        <v>0</v>
      </c>
      <c r="I31" s="268">
        <f>E31*H31</f>
        <v>0</v>
      </c>
      <c r="J31" s="267">
        <v>0</v>
      </c>
      <c r="K31" s="268">
        <f>E31*J31</f>
        <v>0</v>
      </c>
      <c r="O31" s="260">
        <v>2</v>
      </c>
      <c r="AA31" s="233">
        <v>1</v>
      </c>
      <c r="AB31" s="233">
        <v>1</v>
      </c>
      <c r="AC31" s="233">
        <v>1</v>
      </c>
      <c r="AZ31" s="233">
        <v>1</v>
      </c>
      <c r="BA31" s="233">
        <f>IF(AZ31=1,G31,0)</f>
        <v>0</v>
      </c>
      <c r="BB31" s="233">
        <f>IF(AZ31=2,G31,0)</f>
        <v>0</v>
      </c>
      <c r="BC31" s="233">
        <f>IF(AZ31=3,G31,0)</f>
        <v>0</v>
      </c>
      <c r="BD31" s="233">
        <f>IF(AZ31=4,G31,0)</f>
        <v>0</v>
      </c>
      <c r="BE31" s="233">
        <f>IF(AZ31=5,G31,0)</f>
        <v>0</v>
      </c>
      <c r="CA31" s="260">
        <v>1</v>
      </c>
      <c r="CB31" s="260">
        <v>1</v>
      </c>
    </row>
    <row r="32" spans="1:15" ht="12.75">
      <c r="A32" s="269"/>
      <c r="B32" s="272"/>
      <c r="C32" s="336" t="s">
        <v>516</v>
      </c>
      <c r="D32" s="337"/>
      <c r="E32" s="273">
        <v>11.9962</v>
      </c>
      <c r="F32" s="274"/>
      <c r="G32" s="275"/>
      <c r="H32" s="276"/>
      <c r="I32" s="270"/>
      <c r="J32" s="277"/>
      <c r="K32" s="270"/>
      <c r="M32" s="271" t="s">
        <v>516</v>
      </c>
      <c r="O32" s="260"/>
    </row>
    <row r="33" spans="1:80" ht="12.75">
      <c r="A33" s="261">
        <v>9</v>
      </c>
      <c r="B33" s="262" t="s">
        <v>517</v>
      </c>
      <c r="C33" s="263" t="s">
        <v>518</v>
      </c>
      <c r="D33" s="264" t="s">
        <v>495</v>
      </c>
      <c r="E33" s="265">
        <v>11.9962</v>
      </c>
      <c r="F33" s="265">
        <v>0</v>
      </c>
      <c r="G33" s="266">
        <f>E33*F33</f>
        <v>0</v>
      </c>
      <c r="H33" s="267">
        <v>0</v>
      </c>
      <c r="I33" s="268">
        <f>E33*H33</f>
        <v>0</v>
      </c>
      <c r="J33" s="267">
        <v>0</v>
      </c>
      <c r="K33" s="268">
        <f>E33*J33</f>
        <v>0</v>
      </c>
      <c r="O33" s="260">
        <v>2</v>
      </c>
      <c r="AA33" s="233">
        <v>1</v>
      </c>
      <c r="AB33" s="233">
        <v>1</v>
      </c>
      <c r="AC33" s="233">
        <v>1</v>
      </c>
      <c r="AZ33" s="233">
        <v>1</v>
      </c>
      <c r="BA33" s="233">
        <f>IF(AZ33=1,G33,0)</f>
        <v>0</v>
      </c>
      <c r="BB33" s="233">
        <f>IF(AZ33=2,G33,0)</f>
        <v>0</v>
      </c>
      <c r="BC33" s="233">
        <f>IF(AZ33=3,G33,0)</f>
        <v>0</v>
      </c>
      <c r="BD33" s="233">
        <f>IF(AZ33=4,G33,0)</f>
        <v>0</v>
      </c>
      <c r="BE33" s="233">
        <f>IF(AZ33=5,G33,0)</f>
        <v>0</v>
      </c>
      <c r="CA33" s="260">
        <v>1</v>
      </c>
      <c r="CB33" s="260">
        <v>1</v>
      </c>
    </row>
    <row r="34" spans="1:15" ht="12.75">
      <c r="A34" s="269"/>
      <c r="B34" s="272"/>
      <c r="C34" s="336" t="s">
        <v>516</v>
      </c>
      <c r="D34" s="337"/>
      <c r="E34" s="273">
        <v>11.9962</v>
      </c>
      <c r="F34" s="274"/>
      <c r="G34" s="275"/>
      <c r="H34" s="276"/>
      <c r="I34" s="270"/>
      <c r="J34" s="277"/>
      <c r="K34" s="270"/>
      <c r="M34" s="271" t="s">
        <v>516</v>
      </c>
      <c r="O34" s="260"/>
    </row>
    <row r="35" spans="1:80" ht="12.75">
      <c r="A35" s="261">
        <v>10</v>
      </c>
      <c r="B35" s="262" t="s">
        <v>519</v>
      </c>
      <c r="C35" s="263" t="s">
        <v>520</v>
      </c>
      <c r="D35" s="264" t="s">
        <v>495</v>
      </c>
      <c r="E35" s="265">
        <v>3.9761</v>
      </c>
      <c r="F35" s="265">
        <v>0</v>
      </c>
      <c r="G35" s="266">
        <f>E35*F35</f>
        <v>0</v>
      </c>
      <c r="H35" s="267">
        <v>0</v>
      </c>
      <c r="I35" s="268">
        <f>E35*H35</f>
        <v>0</v>
      </c>
      <c r="J35" s="267">
        <v>0</v>
      </c>
      <c r="K35" s="268">
        <f>E35*J35</f>
        <v>0</v>
      </c>
      <c r="O35" s="260">
        <v>2</v>
      </c>
      <c r="AA35" s="233">
        <v>1</v>
      </c>
      <c r="AB35" s="233">
        <v>1</v>
      </c>
      <c r="AC35" s="233">
        <v>1</v>
      </c>
      <c r="AZ35" s="233">
        <v>1</v>
      </c>
      <c r="BA35" s="233">
        <f>IF(AZ35=1,G35,0)</f>
        <v>0</v>
      </c>
      <c r="BB35" s="233">
        <f>IF(AZ35=2,G35,0)</f>
        <v>0</v>
      </c>
      <c r="BC35" s="233">
        <f>IF(AZ35=3,G35,0)</f>
        <v>0</v>
      </c>
      <c r="BD35" s="233">
        <f>IF(AZ35=4,G35,0)</f>
        <v>0</v>
      </c>
      <c r="BE35" s="233">
        <f>IF(AZ35=5,G35,0)</f>
        <v>0</v>
      </c>
      <c r="CA35" s="260">
        <v>1</v>
      </c>
      <c r="CB35" s="260">
        <v>1</v>
      </c>
    </row>
    <row r="36" spans="1:15" ht="12.75">
      <c r="A36" s="269"/>
      <c r="B36" s="272"/>
      <c r="C36" s="336" t="s">
        <v>521</v>
      </c>
      <c r="D36" s="337"/>
      <c r="E36" s="273">
        <v>3.9761</v>
      </c>
      <c r="F36" s="274"/>
      <c r="G36" s="275"/>
      <c r="H36" s="276"/>
      <c r="I36" s="270"/>
      <c r="J36" s="277"/>
      <c r="K36" s="270"/>
      <c r="M36" s="271" t="s">
        <v>521</v>
      </c>
      <c r="O36" s="260"/>
    </row>
    <row r="37" spans="1:80" ht="12.75">
      <c r="A37" s="261">
        <v>11</v>
      </c>
      <c r="B37" s="262" t="s">
        <v>522</v>
      </c>
      <c r="C37" s="263" t="s">
        <v>523</v>
      </c>
      <c r="D37" s="264" t="s">
        <v>495</v>
      </c>
      <c r="E37" s="265">
        <v>3.9761</v>
      </c>
      <c r="F37" s="265">
        <v>0</v>
      </c>
      <c r="G37" s="266">
        <f>E37*F37</f>
        <v>0</v>
      </c>
      <c r="H37" s="267">
        <v>0</v>
      </c>
      <c r="I37" s="268">
        <f>E37*H37</f>
        <v>0</v>
      </c>
      <c r="J37" s="267">
        <v>0</v>
      </c>
      <c r="K37" s="268">
        <f>E37*J37</f>
        <v>0</v>
      </c>
      <c r="O37" s="260">
        <v>2</v>
      </c>
      <c r="AA37" s="233">
        <v>1</v>
      </c>
      <c r="AB37" s="233">
        <v>1</v>
      </c>
      <c r="AC37" s="233">
        <v>1</v>
      </c>
      <c r="AZ37" s="233">
        <v>1</v>
      </c>
      <c r="BA37" s="233">
        <f>IF(AZ37=1,G37,0)</f>
        <v>0</v>
      </c>
      <c r="BB37" s="233">
        <f>IF(AZ37=2,G37,0)</f>
        <v>0</v>
      </c>
      <c r="BC37" s="233">
        <f>IF(AZ37=3,G37,0)</f>
        <v>0</v>
      </c>
      <c r="BD37" s="233">
        <f>IF(AZ37=4,G37,0)</f>
        <v>0</v>
      </c>
      <c r="BE37" s="233">
        <f>IF(AZ37=5,G37,0)</f>
        <v>0</v>
      </c>
      <c r="CA37" s="260">
        <v>1</v>
      </c>
      <c r="CB37" s="260">
        <v>1</v>
      </c>
    </row>
    <row r="38" spans="1:57" ht="12.75">
      <c r="A38" s="278"/>
      <c r="B38" s="279" t="s">
        <v>468</v>
      </c>
      <c r="C38" s="280" t="s">
        <v>499</v>
      </c>
      <c r="D38" s="281"/>
      <c r="E38" s="282"/>
      <c r="F38" s="283"/>
      <c r="G38" s="284">
        <f>SUM(G17:G37)</f>
        <v>0</v>
      </c>
      <c r="H38" s="285"/>
      <c r="I38" s="286">
        <f>SUM(I17:I37)</f>
        <v>0</v>
      </c>
      <c r="J38" s="285"/>
      <c r="K38" s="286">
        <f>SUM(K17:K37)</f>
        <v>0</v>
      </c>
      <c r="O38" s="260">
        <v>4</v>
      </c>
      <c r="BA38" s="287">
        <f>SUM(BA17:BA37)</f>
        <v>0</v>
      </c>
      <c r="BB38" s="287">
        <f>SUM(BB17:BB37)</f>
        <v>0</v>
      </c>
      <c r="BC38" s="287">
        <f>SUM(BC17:BC37)</f>
        <v>0</v>
      </c>
      <c r="BD38" s="287">
        <f>SUM(BD17:BD37)</f>
        <v>0</v>
      </c>
      <c r="BE38" s="287">
        <f>SUM(BE17:BE37)</f>
        <v>0</v>
      </c>
    </row>
    <row r="39" spans="1:15" ht="12.75">
      <c r="A39" s="250" t="s">
        <v>466</v>
      </c>
      <c r="B39" s="251" t="s">
        <v>524</v>
      </c>
      <c r="C39" s="252" t="s">
        <v>525</v>
      </c>
      <c r="D39" s="253"/>
      <c r="E39" s="254"/>
      <c r="F39" s="254"/>
      <c r="G39" s="255"/>
      <c r="H39" s="256"/>
      <c r="I39" s="257"/>
      <c r="J39" s="258"/>
      <c r="K39" s="259"/>
      <c r="O39" s="260">
        <v>1</v>
      </c>
    </row>
    <row r="40" spans="1:80" ht="12.75">
      <c r="A40" s="261">
        <v>12</v>
      </c>
      <c r="B40" s="262" t="s">
        <v>527</v>
      </c>
      <c r="C40" s="263" t="s">
        <v>528</v>
      </c>
      <c r="D40" s="264" t="s">
        <v>495</v>
      </c>
      <c r="E40" s="265">
        <v>128.4309</v>
      </c>
      <c r="F40" s="265">
        <v>0</v>
      </c>
      <c r="G40" s="266">
        <f>E40*F40</f>
        <v>0</v>
      </c>
      <c r="H40" s="267">
        <v>0</v>
      </c>
      <c r="I40" s="268">
        <f>E40*H40</f>
        <v>0</v>
      </c>
      <c r="J40" s="267">
        <v>0</v>
      </c>
      <c r="K40" s="268">
        <f>E40*J40</f>
        <v>0</v>
      </c>
      <c r="O40" s="260">
        <v>2</v>
      </c>
      <c r="AA40" s="233">
        <v>1</v>
      </c>
      <c r="AB40" s="233">
        <v>0</v>
      </c>
      <c r="AC40" s="233">
        <v>0</v>
      </c>
      <c r="AZ40" s="233">
        <v>1</v>
      </c>
      <c r="BA40" s="233">
        <f>IF(AZ40=1,G40,0)</f>
        <v>0</v>
      </c>
      <c r="BB40" s="233">
        <f>IF(AZ40=2,G40,0)</f>
        <v>0</v>
      </c>
      <c r="BC40" s="233">
        <f>IF(AZ40=3,G40,0)</f>
        <v>0</v>
      </c>
      <c r="BD40" s="233">
        <f>IF(AZ40=4,G40,0)</f>
        <v>0</v>
      </c>
      <c r="BE40" s="233">
        <f>IF(AZ40=5,G40,0)</f>
        <v>0</v>
      </c>
      <c r="CA40" s="260">
        <v>1</v>
      </c>
      <c r="CB40" s="260">
        <v>0</v>
      </c>
    </row>
    <row r="41" spans="1:15" ht="12.75">
      <c r="A41" s="269"/>
      <c r="B41" s="272"/>
      <c r="C41" s="343" t="s">
        <v>529</v>
      </c>
      <c r="D41" s="337"/>
      <c r="E41" s="298">
        <v>0</v>
      </c>
      <c r="F41" s="274"/>
      <c r="G41" s="275"/>
      <c r="H41" s="276"/>
      <c r="I41" s="270"/>
      <c r="J41" s="277"/>
      <c r="K41" s="270"/>
      <c r="M41" s="271" t="s">
        <v>529</v>
      </c>
      <c r="O41" s="260"/>
    </row>
    <row r="42" spans="1:15" ht="12.75">
      <c r="A42" s="269"/>
      <c r="B42" s="272"/>
      <c r="C42" s="343" t="s">
        <v>502</v>
      </c>
      <c r="D42" s="337"/>
      <c r="E42" s="298">
        <v>288.154</v>
      </c>
      <c r="F42" s="274"/>
      <c r="G42" s="275"/>
      <c r="H42" s="276"/>
      <c r="I42" s="270"/>
      <c r="J42" s="277"/>
      <c r="K42" s="270"/>
      <c r="M42" s="271" t="s">
        <v>502</v>
      </c>
      <c r="O42" s="260"/>
    </row>
    <row r="43" spans="1:15" ht="22.5">
      <c r="A43" s="269"/>
      <c r="B43" s="272"/>
      <c r="C43" s="343" t="s">
        <v>503</v>
      </c>
      <c r="D43" s="337"/>
      <c r="E43" s="298">
        <v>76.5016</v>
      </c>
      <c r="F43" s="274"/>
      <c r="G43" s="275"/>
      <c r="H43" s="276"/>
      <c r="I43" s="270"/>
      <c r="J43" s="277"/>
      <c r="K43" s="270"/>
      <c r="M43" s="271" t="s">
        <v>503</v>
      </c>
      <c r="O43" s="260"/>
    </row>
    <row r="44" spans="1:15" ht="12.75">
      <c r="A44" s="269"/>
      <c r="B44" s="272"/>
      <c r="C44" s="343" t="s">
        <v>504</v>
      </c>
      <c r="D44" s="337"/>
      <c r="E44" s="298">
        <v>5.9255</v>
      </c>
      <c r="F44" s="274"/>
      <c r="G44" s="275"/>
      <c r="H44" s="276"/>
      <c r="I44" s="270"/>
      <c r="J44" s="277"/>
      <c r="K44" s="270"/>
      <c r="M44" s="271" t="s">
        <v>504</v>
      </c>
      <c r="O44" s="260"/>
    </row>
    <row r="45" spans="1:15" ht="12.75">
      <c r="A45" s="269"/>
      <c r="B45" s="272"/>
      <c r="C45" s="343" t="s">
        <v>509</v>
      </c>
      <c r="D45" s="337"/>
      <c r="E45" s="298">
        <v>161.574</v>
      </c>
      <c r="F45" s="274"/>
      <c r="G45" s="275"/>
      <c r="H45" s="276"/>
      <c r="I45" s="270"/>
      <c r="J45" s="277"/>
      <c r="K45" s="270"/>
      <c r="M45" s="271" t="s">
        <v>509</v>
      </c>
      <c r="O45" s="260"/>
    </row>
    <row r="46" spans="1:15" ht="12.75">
      <c r="A46" s="269"/>
      <c r="B46" s="272"/>
      <c r="C46" s="343" t="s">
        <v>510</v>
      </c>
      <c r="D46" s="337"/>
      <c r="E46" s="298">
        <v>-2.5624</v>
      </c>
      <c r="F46" s="274"/>
      <c r="G46" s="275"/>
      <c r="H46" s="276"/>
      <c r="I46" s="270"/>
      <c r="J46" s="277"/>
      <c r="K46" s="270"/>
      <c r="M46" s="271" t="s">
        <v>510</v>
      </c>
      <c r="O46" s="260"/>
    </row>
    <row r="47" spans="1:15" ht="12.75">
      <c r="A47" s="269"/>
      <c r="B47" s="272"/>
      <c r="C47" s="343" t="s">
        <v>511</v>
      </c>
      <c r="D47" s="337"/>
      <c r="E47" s="298">
        <v>1.56</v>
      </c>
      <c r="F47" s="274"/>
      <c r="G47" s="275"/>
      <c r="H47" s="276"/>
      <c r="I47" s="270"/>
      <c r="J47" s="277"/>
      <c r="K47" s="270"/>
      <c r="M47" s="271" t="s">
        <v>511</v>
      </c>
      <c r="O47" s="260"/>
    </row>
    <row r="48" spans="1:15" ht="12.75">
      <c r="A48" s="269"/>
      <c r="B48" s="272"/>
      <c r="C48" s="343" t="s">
        <v>521</v>
      </c>
      <c r="D48" s="337"/>
      <c r="E48" s="298">
        <v>3.9761</v>
      </c>
      <c r="F48" s="274"/>
      <c r="G48" s="275"/>
      <c r="H48" s="276"/>
      <c r="I48" s="270"/>
      <c r="J48" s="277"/>
      <c r="K48" s="270"/>
      <c r="M48" s="271" t="s">
        <v>521</v>
      </c>
      <c r="O48" s="260"/>
    </row>
    <row r="49" spans="1:15" ht="12.75">
      <c r="A49" s="269"/>
      <c r="B49" s="272"/>
      <c r="C49" s="343" t="s">
        <v>530</v>
      </c>
      <c r="D49" s="337"/>
      <c r="E49" s="298">
        <v>535.1287999999998</v>
      </c>
      <c r="F49" s="274"/>
      <c r="G49" s="275"/>
      <c r="H49" s="276"/>
      <c r="I49" s="270"/>
      <c r="J49" s="277"/>
      <c r="K49" s="270"/>
      <c r="M49" s="271" t="s">
        <v>530</v>
      </c>
      <c r="O49" s="260"/>
    </row>
    <row r="50" spans="1:15" ht="12.75">
      <c r="A50" s="269"/>
      <c r="B50" s="272"/>
      <c r="C50" s="336" t="s">
        <v>531</v>
      </c>
      <c r="D50" s="337"/>
      <c r="E50" s="273">
        <v>128.4309</v>
      </c>
      <c r="F50" s="274"/>
      <c r="G50" s="275"/>
      <c r="H50" s="276"/>
      <c r="I50" s="270"/>
      <c r="J50" s="277"/>
      <c r="K50" s="270"/>
      <c r="M50" s="271" t="s">
        <v>531</v>
      </c>
      <c r="O50" s="260"/>
    </row>
    <row r="51" spans="1:80" ht="12.75">
      <c r="A51" s="261">
        <v>13</v>
      </c>
      <c r="B51" s="262" t="s">
        <v>532</v>
      </c>
      <c r="C51" s="263" t="s">
        <v>533</v>
      </c>
      <c r="D51" s="264" t="s">
        <v>495</v>
      </c>
      <c r="E51" s="265">
        <v>498.75</v>
      </c>
      <c r="F51" s="265">
        <v>0</v>
      </c>
      <c r="G51" s="266">
        <f>E51*F51</f>
        <v>0</v>
      </c>
      <c r="H51" s="267">
        <v>0</v>
      </c>
      <c r="I51" s="268">
        <f>E51*H51</f>
        <v>0</v>
      </c>
      <c r="J51" s="267">
        <v>0</v>
      </c>
      <c r="K51" s="268">
        <f>E51*J51</f>
        <v>0</v>
      </c>
      <c r="O51" s="260">
        <v>2</v>
      </c>
      <c r="AA51" s="233">
        <v>1</v>
      </c>
      <c r="AB51" s="233">
        <v>1</v>
      </c>
      <c r="AC51" s="233">
        <v>1</v>
      </c>
      <c r="AZ51" s="233">
        <v>1</v>
      </c>
      <c r="BA51" s="233">
        <f>IF(AZ51=1,G51,0)</f>
        <v>0</v>
      </c>
      <c r="BB51" s="233">
        <f>IF(AZ51=2,G51,0)</f>
        <v>0</v>
      </c>
      <c r="BC51" s="233">
        <f>IF(AZ51=3,G51,0)</f>
        <v>0</v>
      </c>
      <c r="BD51" s="233">
        <f>IF(AZ51=4,G51,0)</f>
        <v>0</v>
      </c>
      <c r="BE51" s="233">
        <f>IF(AZ51=5,G51,0)</f>
        <v>0</v>
      </c>
      <c r="CA51" s="260">
        <v>1</v>
      </c>
      <c r="CB51" s="260">
        <v>1</v>
      </c>
    </row>
    <row r="52" spans="1:15" ht="12.75">
      <c r="A52" s="269"/>
      <c r="B52" s="272"/>
      <c r="C52" s="336" t="s">
        <v>496</v>
      </c>
      <c r="D52" s="337"/>
      <c r="E52" s="273">
        <v>71.8</v>
      </c>
      <c r="F52" s="274"/>
      <c r="G52" s="275"/>
      <c r="H52" s="276"/>
      <c r="I52" s="270"/>
      <c r="J52" s="277"/>
      <c r="K52" s="270"/>
      <c r="M52" s="271" t="s">
        <v>496</v>
      </c>
      <c r="O52" s="260"/>
    </row>
    <row r="53" spans="1:15" ht="12.75">
      <c r="A53" s="269"/>
      <c r="B53" s="272"/>
      <c r="C53" s="336" t="s">
        <v>534</v>
      </c>
      <c r="D53" s="337"/>
      <c r="E53" s="273">
        <v>426.95</v>
      </c>
      <c r="F53" s="274"/>
      <c r="G53" s="275"/>
      <c r="H53" s="276"/>
      <c r="I53" s="270"/>
      <c r="J53" s="277"/>
      <c r="K53" s="270"/>
      <c r="M53" s="271" t="s">
        <v>534</v>
      </c>
      <c r="O53" s="260"/>
    </row>
    <row r="54" spans="1:80" ht="12.75">
      <c r="A54" s="261">
        <v>14</v>
      </c>
      <c r="B54" s="262" t="s">
        <v>535</v>
      </c>
      <c r="C54" s="263" t="s">
        <v>536</v>
      </c>
      <c r="D54" s="264" t="s">
        <v>495</v>
      </c>
      <c r="E54" s="265">
        <v>143.6255</v>
      </c>
      <c r="F54" s="265">
        <v>0</v>
      </c>
      <c r="G54" s="266">
        <f>E54*F54</f>
        <v>0</v>
      </c>
      <c r="H54" s="267">
        <v>0</v>
      </c>
      <c r="I54" s="268">
        <f>E54*H54</f>
        <v>0</v>
      </c>
      <c r="J54" s="267">
        <v>0</v>
      </c>
      <c r="K54" s="268">
        <f>E54*J54</f>
        <v>0</v>
      </c>
      <c r="O54" s="260">
        <v>2</v>
      </c>
      <c r="AA54" s="233">
        <v>1</v>
      </c>
      <c r="AB54" s="233">
        <v>1</v>
      </c>
      <c r="AC54" s="233">
        <v>1</v>
      </c>
      <c r="AZ54" s="233">
        <v>1</v>
      </c>
      <c r="BA54" s="233">
        <f>IF(AZ54=1,G54,0)</f>
        <v>0</v>
      </c>
      <c r="BB54" s="233">
        <f>IF(AZ54=2,G54,0)</f>
        <v>0</v>
      </c>
      <c r="BC54" s="233">
        <f>IF(AZ54=3,G54,0)</f>
        <v>0</v>
      </c>
      <c r="BD54" s="233">
        <f>IF(AZ54=4,G54,0)</f>
        <v>0</v>
      </c>
      <c r="BE54" s="233">
        <f>IF(AZ54=5,G54,0)</f>
        <v>0</v>
      </c>
      <c r="CA54" s="260">
        <v>1</v>
      </c>
      <c r="CB54" s="260">
        <v>1</v>
      </c>
    </row>
    <row r="55" spans="1:15" ht="12.75">
      <c r="A55" s="269"/>
      <c r="B55" s="272"/>
      <c r="C55" s="336" t="s">
        <v>537</v>
      </c>
      <c r="D55" s="337"/>
      <c r="E55" s="273">
        <v>547.1251</v>
      </c>
      <c r="F55" s="274"/>
      <c r="G55" s="275"/>
      <c r="H55" s="276"/>
      <c r="I55" s="270"/>
      <c r="J55" s="277"/>
      <c r="K55" s="270"/>
      <c r="M55" s="271" t="s">
        <v>537</v>
      </c>
      <c r="O55" s="260"/>
    </row>
    <row r="56" spans="1:15" ht="12.75">
      <c r="A56" s="269"/>
      <c r="B56" s="272"/>
      <c r="C56" s="336" t="s">
        <v>538</v>
      </c>
      <c r="D56" s="337"/>
      <c r="E56" s="273">
        <v>-213.475</v>
      </c>
      <c r="F56" s="274"/>
      <c r="G56" s="275"/>
      <c r="H56" s="276"/>
      <c r="I56" s="270"/>
      <c r="J56" s="277"/>
      <c r="K56" s="270"/>
      <c r="M56" s="271" t="s">
        <v>538</v>
      </c>
      <c r="O56" s="260"/>
    </row>
    <row r="57" spans="1:15" ht="12.75">
      <c r="A57" s="269"/>
      <c r="B57" s="272"/>
      <c r="C57" s="336" t="s">
        <v>539</v>
      </c>
      <c r="D57" s="337"/>
      <c r="E57" s="273">
        <v>0</v>
      </c>
      <c r="F57" s="274"/>
      <c r="G57" s="275"/>
      <c r="H57" s="276"/>
      <c r="I57" s="270"/>
      <c r="J57" s="277"/>
      <c r="K57" s="270"/>
      <c r="M57" s="271" t="s">
        <v>539</v>
      </c>
      <c r="O57" s="260"/>
    </row>
    <row r="58" spans="1:15" ht="33.75">
      <c r="A58" s="269"/>
      <c r="B58" s="272"/>
      <c r="C58" s="336" t="s">
        <v>540</v>
      </c>
      <c r="D58" s="337"/>
      <c r="E58" s="273">
        <v>-190.0246</v>
      </c>
      <c r="F58" s="274"/>
      <c r="G58" s="275"/>
      <c r="H58" s="276"/>
      <c r="I58" s="270"/>
      <c r="J58" s="277"/>
      <c r="K58" s="270"/>
      <c r="M58" s="271" t="s">
        <v>540</v>
      </c>
      <c r="O58" s="260"/>
    </row>
    <row r="59" spans="1:80" ht="12.75">
      <c r="A59" s="261">
        <v>15</v>
      </c>
      <c r="B59" s="262" t="s">
        <v>541</v>
      </c>
      <c r="C59" s="263" t="s">
        <v>542</v>
      </c>
      <c r="D59" s="264" t="s">
        <v>495</v>
      </c>
      <c r="E59" s="265">
        <v>718.1276</v>
      </c>
      <c r="F59" s="265">
        <v>0</v>
      </c>
      <c r="G59" s="266">
        <f>E59*F59</f>
        <v>0</v>
      </c>
      <c r="H59" s="267">
        <v>0</v>
      </c>
      <c r="I59" s="268">
        <f>E59*H59</f>
        <v>0</v>
      </c>
      <c r="J59" s="267">
        <v>0</v>
      </c>
      <c r="K59" s="268">
        <f>E59*J59</f>
        <v>0</v>
      </c>
      <c r="O59" s="260">
        <v>2</v>
      </c>
      <c r="AA59" s="233">
        <v>1</v>
      </c>
      <c r="AB59" s="233">
        <v>1</v>
      </c>
      <c r="AC59" s="233">
        <v>1</v>
      </c>
      <c r="AZ59" s="233">
        <v>1</v>
      </c>
      <c r="BA59" s="233">
        <f>IF(AZ59=1,G59,0)</f>
        <v>0</v>
      </c>
      <c r="BB59" s="233">
        <f>IF(AZ59=2,G59,0)</f>
        <v>0</v>
      </c>
      <c r="BC59" s="233">
        <f>IF(AZ59=3,G59,0)</f>
        <v>0</v>
      </c>
      <c r="BD59" s="233">
        <f>IF(AZ59=4,G59,0)</f>
        <v>0</v>
      </c>
      <c r="BE59" s="233">
        <f>IF(AZ59=5,G59,0)</f>
        <v>0</v>
      </c>
      <c r="CA59" s="260">
        <v>1</v>
      </c>
      <c r="CB59" s="260">
        <v>1</v>
      </c>
    </row>
    <row r="60" spans="1:15" ht="12.75">
      <c r="A60" s="269"/>
      <c r="B60" s="272"/>
      <c r="C60" s="336" t="s">
        <v>543</v>
      </c>
      <c r="D60" s="337"/>
      <c r="E60" s="273">
        <v>2735.6255</v>
      </c>
      <c r="F60" s="274"/>
      <c r="G60" s="275"/>
      <c r="H60" s="276"/>
      <c r="I60" s="270"/>
      <c r="J60" s="277"/>
      <c r="K60" s="270"/>
      <c r="M60" s="271" t="s">
        <v>543</v>
      </c>
      <c r="O60" s="260"/>
    </row>
    <row r="61" spans="1:15" ht="12.75">
      <c r="A61" s="269"/>
      <c r="B61" s="272"/>
      <c r="C61" s="336" t="s">
        <v>544</v>
      </c>
      <c r="D61" s="337"/>
      <c r="E61" s="273">
        <v>-1067.375</v>
      </c>
      <c r="F61" s="274"/>
      <c r="G61" s="275"/>
      <c r="H61" s="276"/>
      <c r="I61" s="270"/>
      <c r="J61" s="277"/>
      <c r="K61" s="270"/>
      <c r="M61" s="271" t="s">
        <v>544</v>
      </c>
      <c r="O61" s="260"/>
    </row>
    <row r="62" spans="1:15" ht="12.75">
      <c r="A62" s="269"/>
      <c r="B62" s="272"/>
      <c r="C62" s="336" t="s">
        <v>539</v>
      </c>
      <c r="D62" s="337"/>
      <c r="E62" s="273">
        <v>0</v>
      </c>
      <c r="F62" s="274"/>
      <c r="G62" s="275"/>
      <c r="H62" s="276"/>
      <c r="I62" s="270"/>
      <c r="J62" s="277"/>
      <c r="K62" s="270"/>
      <c r="M62" s="271" t="s">
        <v>539</v>
      </c>
      <c r="O62" s="260"/>
    </row>
    <row r="63" spans="1:15" ht="33.75">
      <c r="A63" s="269"/>
      <c r="B63" s="272"/>
      <c r="C63" s="336" t="s">
        <v>545</v>
      </c>
      <c r="D63" s="337"/>
      <c r="E63" s="273">
        <v>-950.1229</v>
      </c>
      <c r="F63" s="274"/>
      <c r="G63" s="275"/>
      <c r="H63" s="276"/>
      <c r="I63" s="270"/>
      <c r="J63" s="277"/>
      <c r="K63" s="270"/>
      <c r="M63" s="271" t="s">
        <v>545</v>
      </c>
      <c r="O63" s="260"/>
    </row>
    <row r="64" spans="1:80" ht="12.75">
      <c r="A64" s="261">
        <v>16</v>
      </c>
      <c r="B64" s="262" t="s">
        <v>546</v>
      </c>
      <c r="C64" s="263" t="s">
        <v>547</v>
      </c>
      <c r="D64" s="264" t="s">
        <v>495</v>
      </c>
      <c r="E64" s="265">
        <v>213.475</v>
      </c>
      <c r="F64" s="265">
        <v>0</v>
      </c>
      <c r="G64" s="266">
        <f>E64*F64</f>
        <v>0</v>
      </c>
      <c r="H64" s="267">
        <v>0</v>
      </c>
      <c r="I64" s="268">
        <f>E64*H64</f>
        <v>0</v>
      </c>
      <c r="J64" s="267">
        <v>0</v>
      </c>
      <c r="K64" s="268">
        <f>E64*J64</f>
        <v>0</v>
      </c>
      <c r="O64" s="260">
        <v>2</v>
      </c>
      <c r="AA64" s="233">
        <v>1</v>
      </c>
      <c r="AB64" s="233">
        <v>1</v>
      </c>
      <c r="AC64" s="233">
        <v>1</v>
      </c>
      <c r="AZ64" s="233">
        <v>1</v>
      </c>
      <c r="BA64" s="233">
        <f>IF(AZ64=1,G64,0)</f>
        <v>0</v>
      </c>
      <c r="BB64" s="233">
        <f>IF(AZ64=2,G64,0)</f>
        <v>0</v>
      </c>
      <c r="BC64" s="233">
        <f>IF(AZ64=3,G64,0)</f>
        <v>0</v>
      </c>
      <c r="BD64" s="233">
        <f>IF(AZ64=4,G64,0)</f>
        <v>0</v>
      </c>
      <c r="BE64" s="233">
        <f>IF(AZ64=5,G64,0)</f>
        <v>0</v>
      </c>
      <c r="CA64" s="260">
        <v>1</v>
      </c>
      <c r="CB64" s="260">
        <v>1</v>
      </c>
    </row>
    <row r="65" spans="1:15" ht="12.75">
      <c r="A65" s="269"/>
      <c r="B65" s="272"/>
      <c r="C65" s="336" t="s">
        <v>548</v>
      </c>
      <c r="D65" s="337"/>
      <c r="E65" s="273">
        <v>213.475</v>
      </c>
      <c r="F65" s="274"/>
      <c r="G65" s="275"/>
      <c r="H65" s="276"/>
      <c r="I65" s="270"/>
      <c r="J65" s="277"/>
      <c r="K65" s="270"/>
      <c r="M65" s="271" t="s">
        <v>548</v>
      </c>
      <c r="O65" s="260"/>
    </row>
    <row r="66" spans="1:80" ht="12.75">
      <c r="A66" s="261">
        <v>17</v>
      </c>
      <c r="B66" s="262" t="s">
        <v>549</v>
      </c>
      <c r="C66" s="263" t="s">
        <v>550</v>
      </c>
      <c r="D66" s="264" t="s">
        <v>495</v>
      </c>
      <c r="E66" s="265">
        <v>143.6255</v>
      </c>
      <c r="F66" s="265">
        <v>0</v>
      </c>
      <c r="G66" s="266">
        <f>E66*F66</f>
        <v>0</v>
      </c>
      <c r="H66" s="267">
        <v>0</v>
      </c>
      <c r="I66" s="268">
        <f>E66*H66</f>
        <v>0</v>
      </c>
      <c r="J66" s="267">
        <v>0</v>
      </c>
      <c r="K66" s="268">
        <f>E66*J66</f>
        <v>0</v>
      </c>
      <c r="O66" s="260">
        <v>2</v>
      </c>
      <c r="AA66" s="233">
        <v>1</v>
      </c>
      <c r="AB66" s="233">
        <v>1</v>
      </c>
      <c r="AC66" s="233">
        <v>1</v>
      </c>
      <c r="AZ66" s="233">
        <v>1</v>
      </c>
      <c r="BA66" s="233">
        <f>IF(AZ66=1,G66,0)</f>
        <v>0</v>
      </c>
      <c r="BB66" s="233">
        <f>IF(AZ66=2,G66,0)</f>
        <v>0</v>
      </c>
      <c r="BC66" s="233">
        <f>IF(AZ66=3,G66,0)</f>
        <v>0</v>
      </c>
      <c r="BD66" s="233">
        <f>IF(AZ66=4,G66,0)</f>
        <v>0</v>
      </c>
      <c r="BE66" s="233">
        <f>IF(AZ66=5,G66,0)</f>
        <v>0</v>
      </c>
      <c r="CA66" s="260">
        <v>1</v>
      </c>
      <c r="CB66" s="260">
        <v>1</v>
      </c>
    </row>
    <row r="67" spans="1:15" ht="12.75">
      <c r="A67" s="269"/>
      <c r="B67" s="272"/>
      <c r="C67" s="336" t="s">
        <v>537</v>
      </c>
      <c r="D67" s="337"/>
      <c r="E67" s="273">
        <v>547.1251</v>
      </c>
      <c r="F67" s="274"/>
      <c r="G67" s="275"/>
      <c r="H67" s="276"/>
      <c r="I67" s="270"/>
      <c r="J67" s="277"/>
      <c r="K67" s="270"/>
      <c r="M67" s="271" t="s">
        <v>537</v>
      </c>
      <c r="O67" s="260"/>
    </row>
    <row r="68" spans="1:15" ht="12.75">
      <c r="A68" s="269"/>
      <c r="B68" s="272"/>
      <c r="C68" s="336" t="s">
        <v>538</v>
      </c>
      <c r="D68" s="337"/>
      <c r="E68" s="273">
        <v>-213.475</v>
      </c>
      <c r="F68" s="274"/>
      <c r="G68" s="275"/>
      <c r="H68" s="276"/>
      <c r="I68" s="270"/>
      <c r="J68" s="277"/>
      <c r="K68" s="270"/>
      <c r="M68" s="271" t="s">
        <v>538</v>
      </c>
      <c r="O68" s="260"/>
    </row>
    <row r="69" spans="1:15" ht="12.75">
      <c r="A69" s="269"/>
      <c r="B69" s="272"/>
      <c r="C69" s="336" t="s">
        <v>539</v>
      </c>
      <c r="D69" s="337"/>
      <c r="E69" s="273">
        <v>0</v>
      </c>
      <c r="F69" s="274"/>
      <c r="G69" s="275"/>
      <c r="H69" s="276"/>
      <c r="I69" s="270"/>
      <c r="J69" s="277"/>
      <c r="K69" s="270"/>
      <c r="M69" s="271" t="s">
        <v>539</v>
      </c>
      <c r="O69" s="260"/>
    </row>
    <row r="70" spans="1:15" ht="33.75">
      <c r="A70" s="269"/>
      <c r="B70" s="272"/>
      <c r="C70" s="336" t="s">
        <v>540</v>
      </c>
      <c r="D70" s="337"/>
      <c r="E70" s="273">
        <v>-190.0246</v>
      </c>
      <c r="F70" s="274"/>
      <c r="G70" s="275"/>
      <c r="H70" s="276"/>
      <c r="I70" s="270"/>
      <c r="J70" s="277"/>
      <c r="K70" s="270"/>
      <c r="M70" s="271" t="s">
        <v>540</v>
      </c>
      <c r="O70" s="260"/>
    </row>
    <row r="71" spans="1:57" ht="12.75">
      <c r="A71" s="278"/>
      <c r="B71" s="279" t="s">
        <v>468</v>
      </c>
      <c r="C71" s="280" t="s">
        <v>526</v>
      </c>
      <c r="D71" s="281"/>
      <c r="E71" s="282"/>
      <c r="F71" s="283"/>
      <c r="G71" s="284">
        <f>SUM(G39:G70)</f>
        <v>0</v>
      </c>
      <c r="H71" s="285"/>
      <c r="I71" s="286">
        <f>SUM(I39:I70)</f>
        <v>0</v>
      </c>
      <c r="J71" s="285"/>
      <c r="K71" s="286">
        <f>SUM(K39:K70)</f>
        <v>0</v>
      </c>
      <c r="O71" s="260">
        <v>4</v>
      </c>
      <c r="BA71" s="287">
        <f>SUM(BA39:BA70)</f>
        <v>0</v>
      </c>
      <c r="BB71" s="287">
        <f>SUM(BB39:BB70)</f>
        <v>0</v>
      </c>
      <c r="BC71" s="287">
        <f>SUM(BC39:BC70)</f>
        <v>0</v>
      </c>
      <c r="BD71" s="287">
        <f>SUM(BD39:BD70)</f>
        <v>0</v>
      </c>
      <c r="BE71" s="287">
        <f>SUM(BE39:BE70)</f>
        <v>0</v>
      </c>
    </row>
    <row r="72" spans="1:15" ht="12.75">
      <c r="A72" s="250" t="s">
        <v>466</v>
      </c>
      <c r="B72" s="251" t="s">
        <v>551</v>
      </c>
      <c r="C72" s="252" t="s">
        <v>552</v>
      </c>
      <c r="D72" s="253"/>
      <c r="E72" s="254"/>
      <c r="F72" s="254"/>
      <c r="G72" s="255"/>
      <c r="H72" s="256"/>
      <c r="I72" s="257"/>
      <c r="J72" s="258"/>
      <c r="K72" s="259"/>
      <c r="O72" s="260">
        <v>1</v>
      </c>
    </row>
    <row r="73" spans="1:80" ht="12.75">
      <c r="A73" s="261">
        <v>18</v>
      </c>
      <c r="B73" s="262" t="s">
        <v>554</v>
      </c>
      <c r="C73" s="263" t="s">
        <v>555</v>
      </c>
      <c r="D73" s="264" t="s">
        <v>495</v>
      </c>
      <c r="E73" s="265">
        <v>213.475</v>
      </c>
      <c r="F73" s="265">
        <v>0</v>
      </c>
      <c r="G73" s="266">
        <f>E73*F73</f>
        <v>0</v>
      </c>
      <c r="H73" s="267">
        <v>0</v>
      </c>
      <c r="I73" s="268">
        <f>E73*H73</f>
        <v>0</v>
      </c>
      <c r="J73" s="267">
        <v>0</v>
      </c>
      <c r="K73" s="268">
        <f>E73*J73</f>
        <v>0</v>
      </c>
      <c r="O73" s="260">
        <v>2</v>
      </c>
      <c r="AA73" s="233">
        <v>1</v>
      </c>
      <c r="AB73" s="233">
        <v>1</v>
      </c>
      <c r="AC73" s="233">
        <v>1</v>
      </c>
      <c r="AZ73" s="233">
        <v>1</v>
      </c>
      <c r="BA73" s="233">
        <f>IF(AZ73=1,G73,0)</f>
        <v>0</v>
      </c>
      <c r="BB73" s="233">
        <f>IF(AZ73=2,G73,0)</f>
        <v>0</v>
      </c>
      <c r="BC73" s="233">
        <f>IF(AZ73=3,G73,0)</f>
        <v>0</v>
      </c>
      <c r="BD73" s="233">
        <f>IF(AZ73=4,G73,0)</f>
        <v>0</v>
      </c>
      <c r="BE73" s="233">
        <f>IF(AZ73=5,G73,0)</f>
        <v>0</v>
      </c>
      <c r="CA73" s="260">
        <v>1</v>
      </c>
      <c r="CB73" s="260">
        <v>1</v>
      </c>
    </row>
    <row r="74" spans="1:15" ht="12.75">
      <c r="A74" s="269"/>
      <c r="B74" s="272"/>
      <c r="C74" s="336" t="s">
        <v>556</v>
      </c>
      <c r="D74" s="337"/>
      <c r="E74" s="273">
        <v>0</v>
      </c>
      <c r="F74" s="274"/>
      <c r="G74" s="275"/>
      <c r="H74" s="276"/>
      <c r="I74" s="270"/>
      <c r="J74" s="277"/>
      <c r="K74" s="270"/>
      <c r="M74" s="271" t="s">
        <v>556</v>
      </c>
      <c r="O74" s="260"/>
    </row>
    <row r="75" spans="1:15" ht="12.75">
      <c r="A75" s="269"/>
      <c r="B75" s="272"/>
      <c r="C75" s="336" t="s">
        <v>557</v>
      </c>
      <c r="D75" s="337"/>
      <c r="E75" s="273">
        <v>73.794</v>
      </c>
      <c r="F75" s="274"/>
      <c r="G75" s="275"/>
      <c r="H75" s="276"/>
      <c r="I75" s="270"/>
      <c r="J75" s="277"/>
      <c r="K75" s="270"/>
      <c r="M75" s="271" t="s">
        <v>557</v>
      </c>
      <c r="O75" s="260"/>
    </row>
    <row r="76" spans="1:15" ht="12.75">
      <c r="A76" s="269"/>
      <c r="B76" s="272"/>
      <c r="C76" s="336" t="s">
        <v>510</v>
      </c>
      <c r="D76" s="337"/>
      <c r="E76" s="273">
        <v>-2.5624</v>
      </c>
      <c r="F76" s="274"/>
      <c r="G76" s="275"/>
      <c r="H76" s="276"/>
      <c r="I76" s="270"/>
      <c r="J76" s="277"/>
      <c r="K76" s="270"/>
      <c r="M76" s="271" t="s">
        <v>510</v>
      </c>
      <c r="O76" s="260"/>
    </row>
    <row r="77" spans="1:15" ht="22.5">
      <c r="A77" s="269"/>
      <c r="B77" s="272"/>
      <c r="C77" s="336" t="s">
        <v>558</v>
      </c>
      <c r="D77" s="337"/>
      <c r="E77" s="273">
        <v>-3.1029</v>
      </c>
      <c r="F77" s="274"/>
      <c r="G77" s="275"/>
      <c r="H77" s="276"/>
      <c r="I77" s="270"/>
      <c r="J77" s="277"/>
      <c r="K77" s="270"/>
      <c r="M77" s="271" t="s">
        <v>558</v>
      </c>
      <c r="O77" s="260"/>
    </row>
    <row r="78" spans="1:15" ht="12.75">
      <c r="A78" s="269"/>
      <c r="B78" s="272"/>
      <c r="C78" s="336" t="s">
        <v>559</v>
      </c>
      <c r="D78" s="337"/>
      <c r="E78" s="273">
        <v>0</v>
      </c>
      <c r="F78" s="274"/>
      <c r="G78" s="275"/>
      <c r="H78" s="276"/>
      <c r="I78" s="270"/>
      <c r="J78" s="277"/>
      <c r="K78" s="270"/>
      <c r="M78" s="271">
        <v>0</v>
      </c>
      <c r="O78" s="260"/>
    </row>
    <row r="79" spans="1:15" ht="12.75">
      <c r="A79" s="269"/>
      <c r="B79" s="272"/>
      <c r="C79" s="336" t="s">
        <v>560</v>
      </c>
      <c r="D79" s="337"/>
      <c r="E79" s="273">
        <v>0</v>
      </c>
      <c r="F79" s="274"/>
      <c r="G79" s="275"/>
      <c r="H79" s="276"/>
      <c r="I79" s="270"/>
      <c r="J79" s="277"/>
      <c r="K79" s="270"/>
      <c r="M79" s="271" t="s">
        <v>560</v>
      </c>
      <c r="O79" s="260"/>
    </row>
    <row r="80" spans="1:15" ht="12.75">
      <c r="A80" s="269"/>
      <c r="B80" s="272"/>
      <c r="C80" s="336" t="s">
        <v>561</v>
      </c>
      <c r="D80" s="337"/>
      <c r="E80" s="273">
        <v>150.784</v>
      </c>
      <c r="F80" s="274"/>
      <c r="G80" s="275"/>
      <c r="H80" s="276"/>
      <c r="I80" s="270"/>
      <c r="J80" s="277"/>
      <c r="K80" s="270"/>
      <c r="M80" s="271" t="s">
        <v>561</v>
      </c>
      <c r="O80" s="260"/>
    </row>
    <row r="81" spans="1:15" ht="12.75">
      <c r="A81" s="269"/>
      <c r="B81" s="272"/>
      <c r="C81" s="336" t="s">
        <v>562</v>
      </c>
      <c r="D81" s="337"/>
      <c r="E81" s="273">
        <v>23.1945</v>
      </c>
      <c r="F81" s="274"/>
      <c r="G81" s="275"/>
      <c r="H81" s="276"/>
      <c r="I81" s="270"/>
      <c r="J81" s="277"/>
      <c r="K81" s="270"/>
      <c r="M81" s="271" t="s">
        <v>562</v>
      </c>
      <c r="O81" s="260"/>
    </row>
    <row r="82" spans="1:15" ht="12.75">
      <c r="A82" s="269"/>
      <c r="B82" s="272"/>
      <c r="C82" s="336" t="s">
        <v>504</v>
      </c>
      <c r="D82" s="337"/>
      <c r="E82" s="273">
        <v>5.9255</v>
      </c>
      <c r="F82" s="274"/>
      <c r="G82" s="275"/>
      <c r="H82" s="276"/>
      <c r="I82" s="270"/>
      <c r="J82" s="277"/>
      <c r="K82" s="270"/>
      <c r="M82" s="271" t="s">
        <v>504</v>
      </c>
      <c r="O82" s="260"/>
    </row>
    <row r="83" spans="1:15" ht="22.5">
      <c r="A83" s="269"/>
      <c r="B83" s="272"/>
      <c r="C83" s="336" t="s">
        <v>563</v>
      </c>
      <c r="D83" s="337"/>
      <c r="E83" s="273">
        <v>-34.5578</v>
      </c>
      <c r="F83" s="274"/>
      <c r="G83" s="275"/>
      <c r="H83" s="276"/>
      <c r="I83" s="270"/>
      <c r="J83" s="277"/>
      <c r="K83" s="270"/>
      <c r="M83" s="271" t="s">
        <v>563</v>
      </c>
      <c r="O83" s="260"/>
    </row>
    <row r="84" spans="1:80" ht="12.75">
      <c r="A84" s="261">
        <v>19</v>
      </c>
      <c r="B84" s="262" t="s">
        <v>564</v>
      </c>
      <c r="C84" s="263" t="s">
        <v>565</v>
      </c>
      <c r="D84" s="264" t="s">
        <v>495</v>
      </c>
      <c r="E84" s="265">
        <v>285.275</v>
      </c>
      <c r="F84" s="265">
        <v>0</v>
      </c>
      <c r="G84" s="266">
        <f>E84*F84</f>
        <v>0</v>
      </c>
      <c r="H84" s="267">
        <v>0</v>
      </c>
      <c r="I84" s="268">
        <f>E84*H84</f>
        <v>0</v>
      </c>
      <c r="J84" s="267">
        <v>0</v>
      </c>
      <c r="K84" s="268">
        <f>E84*J84</f>
        <v>0</v>
      </c>
      <c r="O84" s="260">
        <v>2</v>
      </c>
      <c r="AA84" s="233">
        <v>1</v>
      </c>
      <c r="AB84" s="233">
        <v>1</v>
      </c>
      <c r="AC84" s="233">
        <v>1</v>
      </c>
      <c r="AZ84" s="233">
        <v>1</v>
      </c>
      <c r="BA84" s="233">
        <f>IF(AZ84=1,G84,0)</f>
        <v>0</v>
      </c>
      <c r="BB84" s="233">
        <f>IF(AZ84=2,G84,0)</f>
        <v>0</v>
      </c>
      <c r="BC84" s="233">
        <f>IF(AZ84=3,G84,0)</f>
        <v>0</v>
      </c>
      <c r="BD84" s="233">
        <f>IF(AZ84=4,G84,0)</f>
        <v>0</v>
      </c>
      <c r="BE84" s="233">
        <f>IF(AZ84=5,G84,0)</f>
        <v>0</v>
      </c>
      <c r="CA84" s="260">
        <v>1</v>
      </c>
      <c r="CB84" s="260">
        <v>1</v>
      </c>
    </row>
    <row r="85" spans="1:15" ht="12.75">
      <c r="A85" s="269"/>
      <c r="B85" s="272"/>
      <c r="C85" s="336" t="s">
        <v>496</v>
      </c>
      <c r="D85" s="337"/>
      <c r="E85" s="273">
        <v>71.8</v>
      </c>
      <c r="F85" s="274"/>
      <c r="G85" s="275"/>
      <c r="H85" s="276"/>
      <c r="I85" s="270"/>
      <c r="J85" s="277"/>
      <c r="K85" s="270"/>
      <c r="M85" s="271" t="s">
        <v>496</v>
      </c>
      <c r="O85" s="260"/>
    </row>
    <row r="86" spans="1:15" ht="12.75">
      <c r="A86" s="269"/>
      <c r="B86" s="272"/>
      <c r="C86" s="336" t="s">
        <v>548</v>
      </c>
      <c r="D86" s="337"/>
      <c r="E86" s="273">
        <v>213.475</v>
      </c>
      <c r="F86" s="274"/>
      <c r="G86" s="275"/>
      <c r="H86" s="276"/>
      <c r="I86" s="270"/>
      <c r="J86" s="277"/>
      <c r="K86" s="270"/>
      <c r="M86" s="271" t="s">
        <v>548</v>
      </c>
      <c r="O86" s="260"/>
    </row>
    <row r="87" spans="1:57" ht="12.75">
      <c r="A87" s="278"/>
      <c r="B87" s="279" t="s">
        <v>468</v>
      </c>
      <c r="C87" s="280" t="s">
        <v>553</v>
      </c>
      <c r="D87" s="281"/>
      <c r="E87" s="282"/>
      <c r="F87" s="283"/>
      <c r="G87" s="284">
        <f>SUM(G72:G86)</f>
        <v>0</v>
      </c>
      <c r="H87" s="285"/>
      <c r="I87" s="286">
        <f>SUM(I72:I86)</f>
        <v>0</v>
      </c>
      <c r="J87" s="285"/>
      <c r="K87" s="286">
        <f>SUM(K72:K86)</f>
        <v>0</v>
      </c>
      <c r="O87" s="260">
        <v>4</v>
      </c>
      <c r="BA87" s="287">
        <f>SUM(BA72:BA86)</f>
        <v>0</v>
      </c>
      <c r="BB87" s="287">
        <f>SUM(BB72:BB86)</f>
        <v>0</v>
      </c>
      <c r="BC87" s="287">
        <f>SUM(BC72:BC86)</f>
        <v>0</v>
      </c>
      <c r="BD87" s="287">
        <f>SUM(BD72:BD86)</f>
        <v>0</v>
      </c>
      <c r="BE87" s="287">
        <f>SUM(BE72:BE86)</f>
        <v>0</v>
      </c>
    </row>
    <row r="88" spans="1:15" ht="12.75">
      <c r="A88" s="250" t="s">
        <v>466</v>
      </c>
      <c r="B88" s="251" t="s">
        <v>566</v>
      </c>
      <c r="C88" s="252" t="s">
        <v>567</v>
      </c>
      <c r="D88" s="253"/>
      <c r="E88" s="254"/>
      <c r="F88" s="254"/>
      <c r="G88" s="255"/>
      <c r="H88" s="256"/>
      <c r="I88" s="257"/>
      <c r="J88" s="258"/>
      <c r="K88" s="259"/>
      <c r="O88" s="260">
        <v>1</v>
      </c>
    </row>
    <row r="89" spans="1:80" ht="12.75">
      <c r="A89" s="261">
        <v>20</v>
      </c>
      <c r="B89" s="262" t="s">
        <v>569</v>
      </c>
      <c r="C89" s="263" t="s">
        <v>570</v>
      </c>
      <c r="D89" s="264" t="s">
        <v>571</v>
      </c>
      <c r="E89" s="265">
        <v>115.41</v>
      </c>
      <c r="F89" s="265">
        <v>0</v>
      </c>
      <c r="G89" s="266">
        <f>E89*F89</f>
        <v>0</v>
      </c>
      <c r="H89" s="267">
        <v>0</v>
      </c>
      <c r="I89" s="268">
        <f>E89*H89</f>
        <v>0</v>
      </c>
      <c r="J89" s="267">
        <v>0</v>
      </c>
      <c r="K89" s="268">
        <f>E89*J89</f>
        <v>0</v>
      </c>
      <c r="O89" s="260">
        <v>2</v>
      </c>
      <c r="AA89" s="233">
        <v>1</v>
      </c>
      <c r="AB89" s="233">
        <v>1</v>
      </c>
      <c r="AC89" s="233">
        <v>1</v>
      </c>
      <c r="AZ89" s="233">
        <v>1</v>
      </c>
      <c r="BA89" s="233">
        <f>IF(AZ89=1,G89,0)</f>
        <v>0</v>
      </c>
      <c r="BB89" s="233">
        <f>IF(AZ89=2,G89,0)</f>
        <v>0</v>
      </c>
      <c r="BC89" s="233">
        <f>IF(AZ89=3,G89,0)</f>
        <v>0</v>
      </c>
      <c r="BD89" s="233">
        <f>IF(AZ89=4,G89,0)</f>
        <v>0</v>
      </c>
      <c r="BE89" s="233">
        <f>IF(AZ89=5,G89,0)</f>
        <v>0</v>
      </c>
      <c r="CA89" s="260">
        <v>1</v>
      </c>
      <c r="CB89" s="260">
        <v>1</v>
      </c>
    </row>
    <row r="90" spans="1:15" ht="12.75">
      <c r="A90" s="269"/>
      <c r="B90" s="272"/>
      <c r="C90" s="336" t="s">
        <v>572</v>
      </c>
      <c r="D90" s="337"/>
      <c r="E90" s="273">
        <v>115.41</v>
      </c>
      <c r="F90" s="274"/>
      <c r="G90" s="275"/>
      <c r="H90" s="276"/>
      <c r="I90" s="270"/>
      <c r="J90" s="277"/>
      <c r="K90" s="270"/>
      <c r="M90" s="271" t="s">
        <v>572</v>
      </c>
      <c r="O90" s="260"/>
    </row>
    <row r="91" spans="1:57" ht="12.75">
      <c r="A91" s="278"/>
      <c r="B91" s="279" t="s">
        <v>468</v>
      </c>
      <c r="C91" s="280" t="s">
        <v>568</v>
      </c>
      <c r="D91" s="281"/>
      <c r="E91" s="282"/>
      <c r="F91" s="283"/>
      <c r="G91" s="284">
        <f>SUM(G88:G90)</f>
        <v>0</v>
      </c>
      <c r="H91" s="285"/>
      <c r="I91" s="286">
        <f>SUM(I88:I90)</f>
        <v>0</v>
      </c>
      <c r="J91" s="285"/>
      <c r="K91" s="286">
        <f>SUM(K88:K90)</f>
        <v>0</v>
      </c>
      <c r="O91" s="260">
        <v>4</v>
      </c>
      <c r="BA91" s="287">
        <f>SUM(BA88:BA90)</f>
        <v>0</v>
      </c>
      <c r="BB91" s="287">
        <f>SUM(BB88:BB90)</f>
        <v>0</v>
      </c>
      <c r="BC91" s="287">
        <f>SUM(BC88:BC90)</f>
        <v>0</v>
      </c>
      <c r="BD91" s="287">
        <f>SUM(BD88:BD90)</f>
        <v>0</v>
      </c>
      <c r="BE91" s="287">
        <f>SUM(BE88:BE90)</f>
        <v>0</v>
      </c>
    </row>
    <row r="92" spans="1:15" ht="12.75">
      <c r="A92" s="250" t="s">
        <v>466</v>
      </c>
      <c r="B92" s="251" t="s">
        <v>573</v>
      </c>
      <c r="C92" s="252" t="s">
        <v>574</v>
      </c>
      <c r="D92" s="253"/>
      <c r="E92" s="254"/>
      <c r="F92" s="254"/>
      <c r="G92" s="255"/>
      <c r="H92" s="256"/>
      <c r="I92" s="257"/>
      <c r="J92" s="258"/>
      <c r="K92" s="259"/>
      <c r="O92" s="260">
        <v>1</v>
      </c>
    </row>
    <row r="93" spans="1:80" ht="12.75">
      <c r="A93" s="261">
        <v>21</v>
      </c>
      <c r="B93" s="262" t="s">
        <v>576</v>
      </c>
      <c r="C93" s="263" t="s">
        <v>577</v>
      </c>
      <c r="D93" s="264" t="s">
        <v>495</v>
      </c>
      <c r="E93" s="265">
        <v>4.2941</v>
      </c>
      <c r="F93" s="265">
        <v>0</v>
      </c>
      <c r="G93" s="266">
        <f>E93*F93</f>
        <v>0</v>
      </c>
      <c r="H93" s="267">
        <v>1.665</v>
      </c>
      <c r="I93" s="268">
        <f>E93*H93</f>
        <v>7.149676500000001</v>
      </c>
      <c r="J93" s="267">
        <v>0</v>
      </c>
      <c r="K93" s="268">
        <f>E93*J93</f>
        <v>0</v>
      </c>
      <c r="O93" s="260">
        <v>2</v>
      </c>
      <c r="AA93" s="233">
        <v>1</v>
      </c>
      <c r="AB93" s="233">
        <v>1</v>
      </c>
      <c r="AC93" s="233">
        <v>1</v>
      </c>
      <c r="AZ93" s="233">
        <v>1</v>
      </c>
      <c r="BA93" s="233">
        <f>IF(AZ93=1,G93,0)</f>
        <v>0</v>
      </c>
      <c r="BB93" s="233">
        <f>IF(AZ93=2,G93,0)</f>
        <v>0</v>
      </c>
      <c r="BC93" s="233">
        <f>IF(AZ93=3,G93,0)</f>
        <v>0</v>
      </c>
      <c r="BD93" s="233">
        <f>IF(AZ93=4,G93,0)</f>
        <v>0</v>
      </c>
      <c r="BE93" s="233">
        <f>IF(AZ93=5,G93,0)</f>
        <v>0</v>
      </c>
      <c r="CA93" s="260">
        <v>1</v>
      </c>
      <c r="CB93" s="260">
        <v>1</v>
      </c>
    </row>
    <row r="94" spans="1:15" ht="12.75">
      <c r="A94" s="269"/>
      <c r="B94" s="272"/>
      <c r="C94" s="336" t="s">
        <v>578</v>
      </c>
      <c r="D94" s="337"/>
      <c r="E94" s="273">
        <v>4.2941</v>
      </c>
      <c r="F94" s="274"/>
      <c r="G94" s="275"/>
      <c r="H94" s="276"/>
      <c r="I94" s="270"/>
      <c r="J94" s="277"/>
      <c r="K94" s="270"/>
      <c r="M94" s="271" t="s">
        <v>578</v>
      </c>
      <c r="O94" s="260"/>
    </row>
    <row r="95" spans="1:80" ht="12.75">
      <c r="A95" s="261">
        <v>22</v>
      </c>
      <c r="B95" s="262" t="s">
        <v>579</v>
      </c>
      <c r="C95" s="263" t="s">
        <v>580</v>
      </c>
      <c r="D95" s="264" t="s">
        <v>495</v>
      </c>
      <c r="E95" s="265">
        <v>0.9187</v>
      </c>
      <c r="F95" s="265">
        <v>0</v>
      </c>
      <c r="G95" s="266">
        <f>E95*F95</f>
        <v>0</v>
      </c>
      <c r="H95" s="267">
        <v>1.9205</v>
      </c>
      <c r="I95" s="268">
        <f>E95*H95</f>
        <v>1.76436335</v>
      </c>
      <c r="J95" s="267">
        <v>0</v>
      </c>
      <c r="K95" s="268">
        <f>E95*J95</f>
        <v>0</v>
      </c>
      <c r="O95" s="260">
        <v>2</v>
      </c>
      <c r="AA95" s="233">
        <v>1</v>
      </c>
      <c r="AB95" s="233">
        <v>1</v>
      </c>
      <c r="AC95" s="233">
        <v>1</v>
      </c>
      <c r="AZ95" s="233">
        <v>1</v>
      </c>
      <c r="BA95" s="233">
        <f>IF(AZ95=1,G95,0)</f>
        <v>0</v>
      </c>
      <c r="BB95" s="233">
        <f>IF(AZ95=2,G95,0)</f>
        <v>0</v>
      </c>
      <c r="BC95" s="233">
        <f>IF(AZ95=3,G95,0)</f>
        <v>0</v>
      </c>
      <c r="BD95" s="233">
        <f>IF(AZ95=4,G95,0)</f>
        <v>0</v>
      </c>
      <c r="BE95" s="233">
        <f>IF(AZ95=5,G95,0)</f>
        <v>0</v>
      </c>
      <c r="CA95" s="260">
        <v>1</v>
      </c>
      <c r="CB95" s="260">
        <v>1</v>
      </c>
    </row>
    <row r="96" spans="1:15" ht="12.75">
      <c r="A96" s="269"/>
      <c r="B96" s="272"/>
      <c r="C96" s="336" t="s">
        <v>581</v>
      </c>
      <c r="D96" s="337"/>
      <c r="E96" s="273">
        <v>0.9187</v>
      </c>
      <c r="F96" s="274"/>
      <c r="G96" s="275"/>
      <c r="H96" s="276"/>
      <c r="I96" s="270"/>
      <c r="J96" s="277"/>
      <c r="K96" s="270"/>
      <c r="M96" s="271" t="s">
        <v>581</v>
      </c>
      <c r="O96" s="260"/>
    </row>
    <row r="97" spans="1:80" ht="12.75">
      <c r="A97" s="261">
        <v>23</v>
      </c>
      <c r="B97" s="262" t="s">
        <v>582</v>
      </c>
      <c r="C97" s="263" t="s">
        <v>583</v>
      </c>
      <c r="D97" s="264" t="s">
        <v>584</v>
      </c>
      <c r="E97" s="265">
        <v>105</v>
      </c>
      <c r="F97" s="265">
        <v>0</v>
      </c>
      <c r="G97" s="266">
        <f>E97*F97</f>
        <v>0</v>
      </c>
      <c r="H97" s="267">
        <v>0</v>
      </c>
      <c r="I97" s="268">
        <f>E97*H97</f>
        <v>0</v>
      </c>
      <c r="J97" s="267">
        <v>0</v>
      </c>
      <c r="K97" s="268">
        <f>E97*J97</f>
        <v>0</v>
      </c>
      <c r="O97" s="260">
        <v>2</v>
      </c>
      <c r="AA97" s="233">
        <v>1</v>
      </c>
      <c r="AB97" s="233">
        <v>1</v>
      </c>
      <c r="AC97" s="233">
        <v>1</v>
      </c>
      <c r="AZ97" s="233">
        <v>1</v>
      </c>
      <c r="BA97" s="233">
        <f>IF(AZ97=1,G97,0)</f>
        <v>0</v>
      </c>
      <c r="BB97" s="233">
        <f>IF(AZ97=2,G97,0)</f>
        <v>0</v>
      </c>
      <c r="BC97" s="233">
        <f>IF(AZ97=3,G97,0)</f>
        <v>0</v>
      </c>
      <c r="BD97" s="233">
        <f>IF(AZ97=4,G97,0)</f>
        <v>0</v>
      </c>
      <c r="BE97" s="233">
        <f>IF(AZ97=5,G97,0)</f>
        <v>0</v>
      </c>
      <c r="CA97" s="260">
        <v>1</v>
      </c>
      <c r="CB97" s="260">
        <v>1</v>
      </c>
    </row>
    <row r="98" spans="1:15" ht="12.75">
      <c r="A98" s="269"/>
      <c r="B98" s="272"/>
      <c r="C98" s="336" t="s">
        <v>585</v>
      </c>
      <c r="D98" s="337"/>
      <c r="E98" s="273">
        <v>105</v>
      </c>
      <c r="F98" s="274"/>
      <c r="G98" s="275"/>
      <c r="H98" s="276"/>
      <c r="I98" s="270"/>
      <c r="J98" s="277"/>
      <c r="K98" s="270"/>
      <c r="M98" s="271" t="s">
        <v>585</v>
      </c>
      <c r="O98" s="260"/>
    </row>
    <row r="99" spans="1:80" ht="12.75">
      <c r="A99" s="261">
        <v>24</v>
      </c>
      <c r="B99" s="262" t="s">
        <v>586</v>
      </c>
      <c r="C99" s="263" t="s">
        <v>587</v>
      </c>
      <c r="D99" s="264" t="s">
        <v>584</v>
      </c>
      <c r="E99" s="265">
        <v>106.05</v>
      </c>
      <c r="F99" s="265">
        <v>0</v>
      </c>
      <c r="G99" s="266">
        <f>E99*F99</f>
        <v>0</v>
      </c>
      <c r="H99" s="267">
        <v>0.00048</v>
      </c>
      <c r="I99" s="268">
        <f>E99*H99</f>
        <v>0.050904</v>
      </c>
      <c r="J99" s="267"/>
      <c r="K99" s="268">
        <f>E99*J99</f>
        <v>0</v>
      </c>
      <c r="O99" s="260">
        <v>2</v>
      </c>
      <c r="AA99" s="233">
        <v>3</v>
      </c>
      <c r="AB99" s="233">
        <v>1</v>
      </c>
      <c r="AC99" s="233" t="s">
        <v>586</v>
      </c>
      <c r="AZ99" s="233">
        <v>1</v>
      </c>
      <c r="BA99" s="233">
        <f>IF(AZ99=1,G99,0)</f>
        <v>0</v>
      </c>
      <c r="BB99" s="233">
        <f>IF(AZ99=2,G99,0)</f>
        <v>0</v>
      </c>
      <c r="BC99" s="233">
        <f>IF(AZ99=3,G99,0)</f>
        <v>0</v>
      </c>
      <c r="BD99" s="233">
        <f>IF(AZ99=4,G99,0)</f>
        <v>0</v>
      </c>
      <c r="BE99" s="233">
        <f>IF(AZ99=5,G99,0)</f>
        <v>0</v>
      </c>
      <c r="CA99" s="260">
        <v>3</v>
      </c>
      <c r="CB99" s="260">
        <v>1</v>
      </c>
    </row>
    <row r="100" spans="1:15" ht="12.75">
      <c r="A100" s="269"/>
      <c r="B100" s="272"/>
      <c r="C100" s="336" t="s">
        <v>588</v>
      </c>
      <c r="D100" s="337"/>
      <c r="E100" s="273">
        <v>106.05</v>
      </c>
      <c r="F100" s="274"/>
      <c r="G100" s="275"/>
      <c r="H100" s="276"/>
      <c r="I100" s="270"/>
      <c r="J100" s="277"/>
      <c r="K100" s="270"/>
      <c r="M100" s="271" t="s">
        <v>588</v>
      </c>
      <c r="O100" s="260"/>
    </row>
    <row r="101" spans="1:80" ht="12.75">
      <c r="A101" s="261">
        <v>25</v>
      </c>
      <c r="B101" s="262" t="s">
        <v>589</v>
      </c>
      <c r="C101" s="263" t="s">
        <v>590</v>
      </c>
      <c r="D101" s="264" t="s">
        <v>591</v>
      </c>
      <c r="E101" s="265">
        <v>18.18</v>
      </c>
      <c r="F101" s="265">
        <v>0</v>
      </c>
      <c r="G101" s="266">
        <f>E101*F101</f>
        <v>0</v>
      </c>
      <c r="H101" s="267">
        <v>0</v>
      </c>
      <c r="I101" s="268">
        <f>E101*H101</f>
        <v>0</v>
      </c>
      <c r="J101" s="267"/>
      <c r="K101" s="268">
        <f>E101*J101</f>
        <v>0</v>
      </c>
      <c r="O101" s="260">
        <v>2</v>
      </c>
      <c r="AA101" s="233">
        <v>3</v>
      </c>
      <c r="AB101" s="233">
        <v>1</v>
      </c>
      <c r="AC101" s="233" t="s">
        <v>589</v>
      </c>
      <c r="AZ101" s="233">
        <v>1</v>
      </c>
      <c r="BA101" s="233">
        <f>IF(AZ101=1,G101,0)</f>
        <v>0</v>
      </c>
      <c r="BB101" s="233">
        <f>IF(AZ101=2,G101,0)</f>
        <v>0</v>
      </c>
      <c r="BC101" s="233">
        <f>IF(AZ101=3,G101,0)</f>
        <v>0</v>
      </c>
      <c r="BD101" s="233">
        <f>IF(AZ101=4,G101,0)</f>
        <v>0</v>
      </c>
      <c r="BE101" s="233">
        <f>IF(AZ101=5,G101,0)</f>
        <v>0</v>
      </c>
      <c r="CA101" s="260">
        <v>3</v>
      </c>
      <c r="CB101" s="260">
        <v>1</v>
      </c>
    </row>
    <row r="102" spans="1:15" ht="12.75">
      <c r="A102" s="269"/>
      <c r="B102" s="272"/>
      <c r="C102" s="336" t="s">
        <v>592</v>
      </c>
      <c r="D102" s="337"/>
      <c r="E102" s="273">
        <v>18.18</v>
      </c>
      <c r="F102" s="274"/>
      <c r="G102" s="275"/>
      <c r="H102" s="276"/>
      <c r="I102" s="270"/>
      <c r="J102" s="277"/>
      <c r="K102" s="270"/>
      <c r="M102" s="271" t="s">
        <v>592</v>
      </c>
      <c r="O102" s="260"/>
    </row>
    <row r="103" spans="1:57" ht="12.75">
      <c r="A103" s="278"/>
      <c r="B103" s="279" t="s">
        <v>468</v>
      </c>
      <c r="C103" s="280" t="s">
        <v>575</v>
      </c>
      <c r="D103" s="281"/>
      <c r="E103" s="282"/>
      <c r="F103" s="283"/>
      <c r="G103" s="284">
        <f>SUM(G92:G102)</f>
        <v>0</v>
      </c>
      <c r="H103" s="285"/>
      <c r="I103" s="286">
        <f>SUM(I92:I102)</f>
        <v>8.964943850000001</v>
      </c>
      <c r="J103" s="285"/>
      <c r="K103" s="286">
        <f>SUM(K92:K102)</f>
        <v>0</v>
      </c>
      <c r="O103" s="260">
        <v>4</v>
      </c>
      <c r="BA103" s="287">
        <f>SUM(BA92:BA102)</f>
        <v>0</v>
      </c>
      <c r="BB103" s="287">
        <f>SUM(BB92:BB102)</f>
        <v>0</v>
      </c>
      <c r="BC103" s="287">
        <f>SUM(BC92:BC102)</f>
        <v>0</v>
      </c>
      <c r="BD103" s="287">
        <f>SUM(BD92:BD102)</f>
        <v>0</v>
      </c>
      <c r="BE103" s="287">
        <f>SUM(BE92:BE102)</f>
        <v>0</v>
      </c>
    </row>
    <row r="104" spans="1:15" ht="12.75">
      <c r="A104" s="250" t="s">
        <v>466</v>
      </c>
      <c r="B104" s="251" t="s">
        <v>593</v>
      </c>
      <c r="C104" s="252" t="s">
        <v>594</v>
      </c>
      <c r="D104" s="253"/>
      <c r="E104" s="254"/>
      <c r="F104" s="254"/>
      <c r="G104" s="255"/>
      <c r="H104" s="256"/>
      <c r="I104" s="257"/>
      <c r="J104" s="258"/>
      <c r="K104" s="259"/>
      <c r="O104" s="260">
        <v>1</v>
      </c>
    </row>
    <row r="105" spans="1:80" ht="12.75">
      <c r="A105" s="261">
        <v>26</v>
      </c>
      <c r="B105" s="262" t="s">
        <v>596</v>
      </c>
      <c r="C105" s="263" t="s">
        <v>597</v>
      </c>
      <c r="D105" s="264" t="s">
        <v>571</v>
      </c>
      <c r="E105" s="265">
        <v>30.9</v>
      </c>
      <c r="F105" s="265">
        <v>0</v>
      </c>
      <c r="G105" s="266">
        <f>E105*F105</f>
        <v>0</v>
      </c>
      <c r="H105" s="267">
        <v>0.00015</v>
      </c>
      <c r="I105" s="268">
        <f>E105*H105</f>
        <v>0.004634999999999999</v>
      </c>
      <c r="J105" s="267">
        <v>0</v>
      </c>
      <c r="K105" s="268">
        <f>E105*J105</f>
        <v>0</v>
      </c>
      <c r="O105" s="260">
        <v>2</v>
      </c>
      <c r="AA105" s="233">
        <v>1</v>
      </c>
      <c r="AB105" s="233">
        <v>1</v>
      </c>
      <c r="AC105" s="233">
        <v>1</v>
      </c>
      <c r="AZ105" s="233">
        <v>1</v>
      </c>
      <c r="BA105" s="233">
        <f>IF(AZ105=1,G105,0)</f>
        <v>0</v>
      </c>
      <c r="BB105" s="233">
        <f>IF(AZ105=2,G105,0)</f>
        <v>0</v>
      </c>
      <c r="BC105" s="233">
        <f>IF(AZ105=3,G105,0)</f>
        <v>0</v>
      </c>
      <c r="BD105" s="233">
        <f>IF(AZ105=4,G105,0)</f>
        <v>0</v>
      </c>
      <c r="BE105" s="233">
        <f>IF(AZ105=5,G105,0)</f>
        <v>0</v>
      </c>
      <c r="CA105" s="260">
        <v>1</v>
      </c>
      <c r="CB105" s="260">
        <v>1</v>
      </c>
    </row>
    <row r="106" spans="1:15" ht="12.75">
      <c r="A106" s="269"/>
      <c r="B106" s="272"/>
      <c r="C106" s="336" t="s">
        <v>598</v>
      </c>
      <c r="D106" s="337"/>
      <c r="E106" s="273">
        <v>30.9</v>
      </c>
      <c r="F106" s="274"/>
      <c r="G106" s="275"/>
      <c r="H106" s="276"/>
      <c r="I106" s="270"/>
      <c r="J106" s="277"/>
      <c r="K106" s="270"/>
      <c r="M106" s="271" t="s">
        <v>598</v>
      </c>
      <c r="O106" s="260"/>
    </row>
    <row r="107" spans="1:80" ht="12.75">
      <c r="A107" s="261">
        <v>27</v>
      </c>
      <c r="B107" s="262" t="s">
        <v>599</v>
      </c>
      <c r="C107" s="263" t="s">
        <v>600</v>
      </c>
      <c r="D107" s="264" t="s">
        <v>571</v>
      </c>
      <c r="E107" s="265">
        <v>379.5</v>
      </c>
      <c r="F107" s="265">
        <v>0</v>
      </c>
      <c r="G107" s="266">
        <f>E107*F107</f>
        <v>0</v>
      </c>
      <c r="H107" s="267">
        <v>0</v>
      </c>
      <c r="I107" s="268">
        <f>E107*H107</f>
        <v>0</v>
      </c>
      <c r="J107" s="267">
        <v>0</v>
      </c>
      <c r="K107" s="268">
        <f>E107*J107</f>
        <v>0</v>
      </c>
      <c r="O107" s="260">
        <v>2</v>
      </c>
      <c r="AA107" s="233">
        <v>1</v>
      </c>
      <c r="AB107" s="233">
        <v>1</v>
      </c>
      <c r="AC107" s="233">
        <v>1</v>
      </c>
      <c r="AZ107" s="233">
        <v>1</v>
      </c>
      <c r="BA107" s="233">
        <f>IF(AZ107=1,G107,0)</f>
        <v>0</v>
      </c>
      <c r="BB107" s="233">
        <f>IF(AZ107=2,G107,0)</f>
        <v>0</v>
      </c>
      <c r="BC107" s="233">
        <f>IF(AZ107=3,G107,0)</f>
        <v>0</v>
      </c>
      <c r="BD107" s="233">
        <f>IF(AZ107=4,G107,0)</f>
        <v>0</v>
      </c>
      <c r="BE107" s="233">
        <f>IF(AZ107=5,G107,0)</f>
        <v>0</v>
      </c>
      <c r="CA107" s="260">
        <v>1</v>
      </c>
      <c r="CB107" s="260">
        <v>1</v>
      </c>
    </row>
    <row r="108" spans="1:15" ht="12.75">
      <c r="A108" s="269"/>
      <c r="B108" s="272"/>
      <c r="C108" s="336" t="s">
        <v>601</v>
      </c>
      <c r="D108" s="337"/>
      <c r="E108" s="273">
        <v>410.4</v>
      </c>
      <c r="F108" s="274"/>
      <c r="G108" s="275"/>
      <c r="H108" s="276"/>
      <c r="I108" s="270"/>
      <c r="J108" s="277"/>
      <c r="K108" s="270"/>
      <c r="M108" s="271" t="s">
        <v>601</v>
      </c>
      <c r="O108" s="260"/>
    </row>
    <row r="109" spans="1:15" ht="12.75">
      <c r="A109" s="269"/>
      <c r="B109" s="272"/>
      <c r="C109" s="336" t="s">
        <v>602</v>
      </c>
      <c r="D109" s="337"/>
      <c r="E109" s="273">
        <v>-30.9</v>
      </c>
      <c r="F109" s="274"/>
      <c r="G109" s="275"/>
      <c r="H109" s="276"/>
      <c r="I109" s="270"/>
      <c r="J109" s="277"/>
      <c r="K109" s="270"/>
      <c r="M109" s="271" t="s">
        <v>602</v>
      </c>
      <c r="O109" s="260"/>
    </row>
    <row r="110" spans="1:80" ht="12.75">
      <c r="A110" s="261">
        <v>28</v>
      </c>
      <c r="B110" s="262" t="s">
        <v>603</v>
      </c>
      <c r="C110" s="263" t="s">
        <v>604</v>
      </c>
      <c r="D110" s="264" t="s">
        <v>605</v>
      </c>
      <c r="E110" s="265">
        <v>50.0688</v>
      </c>
      <c r="F110" s="265">
        <v>0</v>
      </c>
      <c r="G110" s="266">
        <f>E110*F110</f>
        <v>0</v>
      </c>
      <c r="H110" s="267">
        <v>0</v>
      </c>
      <c r="I110" s="268">
        <f>E110*H110</f>
        <v>0</v>
      </c>
      <c r="J110" s="267">
        <v>0</v>
      </c>
      <c r="K110" s="268">
        <f>E110*J110</f>
        <v>0</v>
      </c>
      <c r="O110" s="260">
        <v>2</v>
      </c>
      <c r="AA110" s="233">
        <v>1</v>
      </c>
      <c r="AB110" s="233">
        <v>1</v>
      </c>
      <c r="AC110" s="233">
        <v>1</v>
      </c>
      <c r="AZ110" s="233">
        <v>1</v>
      </c>
      <c r="BA110" s="233">
        <f>IF(AZ110=1,G110,0)</f>
        <v>0</v>
      </c>
      <c r="BB110" s="233">
        <f>IF(AZ110=2,G110,0)</f>
        <v>0</v>
      </c>
      <c r="BC110" s="233">
        <f>IF(AZ110=3,G110,0)</f>
        <v>0</v>
      </c>
      <c r="BD110" s="233">
        <f>IF(AZ110=4,G110,0)</f>
        <v>0</v>
      </c>
      <c r="BE110" s="233">
        <f>IF(AZ110=5,G110,0)</f>
        <v>0</v>
      </c>
      <c r="CA110" s="260">
        <v>1</v>
      </c>
      <c r="CB110" s="260">
        <v>1</v>
      </c>
    </row>
    <row r="111" spans="1:15" ht="12.75">
      <c r="A111" s="269"/>
      <c r="B111" s="272"/>
      <c r="C111" s="336" t="s">
        <v>606</v>
      </c>
      <c r="D111" s="337"/>
      <c r="E111" s="273">
        <v>50.0688</v>
      </c>
      <c r="F111" s="274"/>
      <c r="G111" s="275"/>
      <c r="H111" s="276"/>
      <c r="I111" s="270"/>
      <c r="J111" s="277"/>
      <c r="K111" s="270"/>
      <c r="M111" s="271" t="s">
        <v>606</v>
      </c>
      <c r="O111" s="260"/>
    </row>
    <row r="112" spans="1:80" ht="12.75">
      <c r="A112" s="261">
        <v>29</v>
      </c>
      <c r="B112" s="262" t="s">
        <v>607</v>
      </c>
      <c r="C112" s="263" t="s">
        <v>608</v>
      </c>
      <c r="D112" s="264" t="s">
        <v>571</v>
      </c>
      <c r="E112" s="265">
        <v>410.4</v>
      </c>
      <c r="F112" s="265">
        <v>0</v>
      </c>
      <c r="G112" s="266">
        <f>E112*F112</f>
        <v>0</v>
      </c>
      <c r="H112" s="267">
        <v>0</v>
      </c>
      <c r="I112" s="268">
        <f>E112*H112</f>
        <v>0</v>
      </c>
      <c r="J112" s="267">
        <v>0</v>
      </c>
      <c r="K112" s="268">
        <f>E112*J112</f>
        <v>0</v>
      </c>
      <c r="O112" s="260">
        <v>2</v>
      </c>
      <c r="AA112" s="233">
        <v>1</v>
      </c>
      <c r="AB112" s="233">
        <v>1</v>
      </c>
      <c r="AC112" s="233">
        <v>1</v>
      </c>
      <c r="AZ112" s="233">
        <v>1</v>
      </c>
      <c r="BA112" s="233">
        <f>IF(AZ112=1,G112,0)</f>
        <v>0</v>
      </c>
      <c r="BB112" s="233">
        <f>IF(AZ112=2,G112,0)</f>
        <v>0</v>
      </c>
      <c r="BC112" s="233">
        <f>IF(AZ112=3,G112,0)</f>
        <v>0</v>
      </c>
      <c r="BD112" s="233">
        <f>IF(AZ112=4,G112,0)</f>
        <v>0</v>
      </c>
      <c r="BE112" s="233">
        <f>IF(AZ112=5,G112,0)</f>
        <v>0</v>
      </c>
      <c r="CA112" s="260">
        <v>1</v>
      </c>
      <c r="CB112" s="260">
        <v>1</v>
      </c>
    </row>
    <row r="113" spans="1:15" ht="12.75">
      <c r="A113" s="269"/>
      <c r="B113" s="272"/>
      <c r="C113" s="336" t="s">
        <v>601</v>
      </c>
      <c r="D113" s="337"/>
      <c r="E113" s="273">
        <v>410.4</v>
      </c>
      <c r="F113" s="274"/>
      <c r="G113" s="275"/>
      <c r="H113" s="276"/>
      <c r="I113" s="270"/>
      <c r="J113" s="277"/>
      <c r="K113" s="270"/>
      <c r="M113" s="271" t="s">
        <v>601</v>
      </c>
      <c r="O113" s="260"/>
    </row>
    <row r="114" spans="1:80" ht="12.75">
      <c r="A114" s="261">
        <v>30</v>
      </c>
      <c r="B114" s="262" t="s">
        <v>609</v>
      </c>
      <c r="C114" s="263" t="s">
        <v>610</v>
      </c>
      <c r="D114" s="264" t="s">
        <v>611</v>
      </c>
      <c r="E114" s="265">
        <v>10.0138</v>
      </c>
      <c r="F114" s="265">
        <v>0</v>
      </c>
      <c r="G114" s="266">
        <f>E114*F114</f>
        <v>0</v>
      </c>
      <c r="H114" s="267">
        <v>1</v>
      </c>
      <c r="I114" s="268">
        <f>E114*H114</f>
        <v>10.0138</v>
      </c>
      <c r="J114" s="267"/>
      <c r="K114" s="268">
        <f>E114*J114</f>
        <v>0</v>
      </c>
      <c r="O114" s="260">
        <v>2</v>
      </c>
      <c r="AA114" s="233">
        <v>3</v>
      </c>
      <c r="AB114" s="233">
        <v>1</v>
      </c>
      <c r="AC114" s="233">
        <v>13442221</v>
      </c>
      <c r="AZ114" s="233">
        <v>1</v>
      </c>
      <c r="BA114" s="233">
        <f>IF(AZ114=1,G114,0)</f>
        <v>0</v>
      </c>
      <c r="BB114" s="233">
        <f>IF(AZ114=2,G114,0)</f>
        <v>0</v>
      </c>
      <c r="BC114" s="233">
        <f>IF(AZ114=3,G114,0)</f>
        <v>0</v>
      </c>
      <c r="BD114" s="233">
        <f>IF(AZ114=4,G114,0)</f>
        <v>0</v>
      </c>
      <c r="BE114" s="233">
        <f>IF(AZ114=5,G114,0)</f>
        <v>0</v>
      </c>
      <c r="CA114" s="260">
        <v>3</v>
      </c>
      <c r="CB114" s="260">
        <v>1</v>
      </c>
    </row>
    <row r="115" spans="1:15" ht="12.75">
      <c r="A115" s="269"/>
      <c r="B115" s="272"/>
      <c r="C115" s="336" t="s">
        <v>612</v>
      </c>
      <c r="D115" s="337"/>
      <c r="E115" s="273">
        <v>0</v>
      </c>
      <c r="F115" s="274"/>
      <c r="G115" s="275"/>
      <c r="H115" s="276"/>
      <c r="I115" s="270"/>
      <c r="J115" s="277"/>
      <c r="K115" s="270"/>
      <c r="M115" s="271" t="s">
        <v>612</v>
      </c>
      <c r="O115" s="260"/>
    </row>
    <row r="116" spans="1:15" ht="12.75">
      <c r="A116" s="269"/>
      <c r="B116" s="272"/>
      <c r="C116" s="336" t="s">
        <v>613</v>
      </c>
      <c r="D116" s="337"/>
      <c r="E116" s="273">
        <v>10.0138</v>
      </c>
      <c r="F116" s="274"/>
      <c r="G116" s="275"/>
      <c r="H116" s="276"/>
      <c r="I116" s="270"/>
      <c r="J116" s="277"/>
      <c r="K116" s="270"/>
      <c r="M116" s="271" t="s">
        <v>613</v>
      </c>
      <c r="O116" s="260"/>
    </row>
    <row r="117" spans="1:57" ht="12.75">
      <c r="A117" s="278"/>
      <c r="B117" s="279" t="s">
        <v>468</v>
      </c>
      <c r="C117" s="280" t="s">
        <v>595</v>
      </c>
      <c r="D117" s="281"/>
      <c r="E117" s="282"/>
      <c r="F117" s="283"/>
      <c r="G117" s="284">
        <f>SUM(G104:G116)</f>
        <v>0</v>
      </c>
      <c r="H117" s="285"/>
      <c r="I117" s="286">
        <f>SUM(I104:I116)</f>
        <v>10.018435</v>
      </c>
      <c r="J117" s="285"/>
      <c r="K117" s="286">
        <f>SUM(K104:K116)</f>
        <v>0</v>
      </c>
      <c r="O117" s="260">
        <v>4</v>
      </c>
      <c r="BA117" s="287">
        <f>SUM(BA104:BA116)</f>
        <v>0</v>
      </c>
      <c r="BB117" s="287">
        <f>SUM(BB104:BB116)</f>
        <v>0</v>
      </c>
      <c r="BC117" s="287">
        <f>SUM(BC104:BC116)</f>
        <v>0</v>
      </c>
      <c r="BD117" s="287">
        <f>SUM(BD104:BD116)</f>
        <v>0</v>
      </c>
      <c r="BE117" s="287">
        <f>SUM(BE104:BE116)</f>
        <v>0</v>
      </c>
    </row>
    <row r="118" spans="1:15" ht="12.75">
      <c r="A118" s="250" t="s">
        <v>466</v>
      </c>
      <c r="B118" s="251" t="s">
        <v>614</v>
      </c>
      <c r="C118" s="252" t="s">
        <v>615</v>
      </c>
      <c r="D118" s="253"/>
      <c r="E118" s="254"/>
      <c r="F118" s="254"/>
      <c r="G118" s="255"/>
      <c r="H118" s="256"/>
      <c r="I118" s="257"/>
      <c r="J118" s="258"/>
      <c r="K118" s="259"/>
      <c r="O118" s="260">
        <v>1</v>
      </c>
    </row>
    <row r="119" spans="1:80" ht="12.75">
      <c r="A119" s="261">
        <v>31</v>
      </c>
      <c r="B119" s="262" t="s">
        <v>617</v>
      </c>
      <c r="C119" s="263" t="s">
        <v>618</v>
      </c>
      <c r="D119" s="264" t="s">
        <v>584</v>
      </c>
      <c r="E119" s="265">
        <v>3</v>
      </c>
      <c r="F119" s="265">
        <v>0</v>
      </c>
      <c r="G119" s="266">
        <f>E119*F119</f>
        <v>0</v>
      </c>
      <c r="H119" s="267">
        <v>0.02464</v>
      </c>
      <c r="I119" s="268">
        <f>E119*H119</f>
        <v>0.07392</v>
      </c>
      <c r="J119" s="267">
        <v>0</v>
      </c>
      <c r="K119" s="268">
        <f>E119*J119</f>
        <v>0</v>
      </c>
      <c r="O119" s="260">
        <v>2</v>
      </c>
      <c r="AA119" s="233">
        <v>1</v>
      </c>
      <c r="AB119" s="233">
        <v>1</v>
      </c>
      <c r="AC119" s="233">
        <v>1</v>
      </c>
      <c r="AZ119" s="233">
        <v>1</v>
      </c>
      <c r="BA119" s="233">
        <f>IF(AZ119=1,G119,0)</f>
        <v>0</v>
      </c>
      <c r="BB119" s="233">
        <f>IF(AZ119=2,G119,0)</f>
        <v>0</v>
      </c>
      <c r="BC119" s="233">
        <f>IF(AZ119=3,G119,0)</f>
        <v>0</v>
      </c>
      <c r="BD119" s="233">
        <f>IF(AZ119=4,G119,0)</f>
        <v>0</v>
      </c>
      <c r="BE119" s="233">
        <f>IF(AZ119=5,G119,0)</f>
        <v>0</v>
      </c>
      <c r="CA119" s="260">
        <v>1</v>
      </c>
      <c r="CB119" s="260">
        <v>1</v>
      </c>
    </row>
    <row r="120" spans="1:15" ht="12.75">
      <c r="A120" s="269"/>
      <c r="B120" s="272"/>
      <c r="C120" s="336" t="s">
        <v>619</v>
      </c>
      <c r="D120" s="337"/>
      <c r="E120" s="273">
        <v>3</v>
      </c>
      <c r="F120" s="274"/>
      <c r="G120" s="275"/>
      <c r="H120" s="276"/>
      <c r="I120" s="270"/>
      <c r="J120" s="277"/>
      <c r="K120" s="270"/>
      <c r="M120" s="271" t="s">
        <v>619</v>
      </c>
      <c r="O120" s="260"/>
    </row>
    <row r="121" spans="1:80" ht="12.75">
      <c r="A121" s="261">
        <v>32</v>
      </c>
      <c r="B121" s="262" t="s">
        <v>620</v>
      </c>
      <c r="C121" s="263" t="s">
        <v>621</v>
      </c>
      <c r="D121" s="264" t="s">
        <v>495</v>
      </c>
      <c r="E121" s="265">
        <v>0.3142</v>
      </c>
      <c r="F121" s="265">
        <v>0</v>
      </c>
      <c r="G121" s="266">
        <f>E121*F121</f>
        <v>0</v>
      </c>
      <c r="H121" s="267">
        <v>2.004</v>
      </c>
      <c r="I121" s="268">
        <f>E121*H121</f>
        <v>0.6296567999999999</v>
      </c>
      <c r="J121" s="267">
        <v>0</v>
      </c>
      <c r="K121" s="268">
        <f>E121*J121</f>
        <v>0</v>
      </c>
      <c r="O121" s="260">
        <v>2</v>
      </c>
      <c r="AA121" s="233">
        <v>1</v>
      </c>
      <c r="AB121" s="233">
        <v>1</v>
      </c>
      <c r="AC121" s="233">
        <v>1</v>
      </c>
      <c r="AZ121" s="233">
        <v>1</v>
      </c>
      <c r="BA121" s="233">
        <f>IF(AZ121=1,G121,0)</f>
        <v>0</v>
      </c>
      <c r="BB121" s="233">
        <f>IF(AZ121=2,G121,0)</f>
        <v>0</v>
      </c>
      <c r="BC121" s="233">
        <f>IF(AZ121=3,G121,0)</f>
        <v>0</v>
      </c>
      <c r="BD121" s="233">
        <f>IF(AZ121=4,G121,0)</f>
        <v>0</v>
      </c>
      <c r="BE121" s="233">
        <f>IF(AZ121=5,G121,0)</f>
        <v>0</v>
      </c>
      <c r="CA121" s="260">
        <v>1</v>
      </c>
      <c r="CB121" s="260">
        <v>1</v>
      </c>
    </row>
    <row r="122" spans="1:15" ht="12.75">
      <c r="A122" s="269"/>
      <c r="B122" s="272"/>
      <c r="C122" s="336" t="s">
        <v>622</v>
      </c>
      <c r="D122" s="337"/>
      <c r="E122" s="273">
        <v>0.3142</v>
      </c>
      <c r="F122" s="274"/>
      <c r="G122" s="275"/>
      <c r="H122" s="276"/>
      <c r="I122" s="270"/>
      <c r="J122" s="277"/>
      <c r="K122" s="270"/>
      <c r="M122" s="271" t="s">
        <v>622</v>
      </c>
      <c r="O122" s="260"/>
    </row>
    <row r="123" spans="1:80" ht="12.75">
      <c r="A123" s="261">
        <v>33</v>
      </c>
      <c r="B123" s="262" t="s">
        <v>623</v>
      </c>
      <c r="C123" s="263" t="s">
        <v>624</v>
      </c>
      <c r="D123" s="264" t="s">
        <v>591</v>
      </c>
      <c r="E123" s="265">
        <v>3.06</v>
      </c>
      <c r="F123" s="265">
        <v>0</v>
      </c>
      <c r="G123" s="266">
        <f>E123*F123</f>
        <v>0</v>
      </c>
      <c r="H123" s="267">
        <v>0.74</v>
      </c>
      <c r="I123" s="268">
        <f>E123*H123</f>
        <v>2.2644</v>
      </c>
      <c r="J123" s="267"/>
      <c r="K123" s="268">
        <f>E123*J123</f>
        <v>0</v>
      </c>
      <c r="O123" s="260">
        <v>2</v>
      </c>
      <c r="AA123" s="233">
        <v>3</v>
      </c>
      <c r="AB123" s="233">
        <v>1</v>
      </c>
      <c r="AC123" s="233">
        <v>59225342</v>
      </c>
      <c r="AZ123" s="233">
        <v>1</v>
      </c>
      <c r="BA123" s="233">
        <f>IF(AZ123=1,G123,0)</f>
        <v>0</v>
      </c>
      <c r="BB123" s="233">
        <f>IF(AZ123=2,G123,0)</f>
        <v>0</v>
      </c>
      <c r="BC123" s="233">
        <f>IF(AZ123=3,G123,0)</f>
        <v>0</v>
      </c>
      <c r="BD123" s="233">
        <f>IF(AZ123=4,G123,0)</f>
        <v>0</v>
      </c>
      <c r="BE123" s="233">
        <f>IF(AZ123=5,G123,0)</f>
        <v>0</v>
      </c>
      <c r="CA123" s="260">
        <v>3</v>
      </c>
      <c r="CB123" s="260">
        <v>1</v>
      </c>
    </row>
    <row r="124" spans="1:15" ht="12.75">
      <c r="A124" s="269"/>
      <c r="B124" s="272"/>
      <c r="C124" s="336" t="s">
        <v>625</v>
      </c>
      <c r="D124" s="337"/>
      <c r="E124" s="273">
        <v>3.06</v>
      </c>
      <c r="F124" s="274"/>
      <c r="G124" s="275"/>
      <c r="H124" s="276"/>
      <c r="I124" s="270"/>
      <c r="J124" s="277"/>
      <c r="K124" s="270"/>
      <c r="M124" s="271" t="s">
        <v>625</v>
      </c>
      <c r="O124" s="260"/>
    </row>
    <row r="125" spans="1:57" ht="12.75">
      <c r="A125" s="278"/>
      <c r="B125" s="279" t="s">
        <v>468</v>
      </c>
      <c r="C125" s="280" t="s">
        <v>616</v>
      </c>
      <c r="D125" s="281"/>
      <c r="E125" s="282"/>
      <c r="F125" s="283"/>
      <c r="G125" s="284">
        <f>SUM(G118:G124)</f>
        <v>0</v>
      </c>
      <c r="H125" s="285"/>
      <c r="I125" s="286">
        <f>SUM(I118:I124)</f>
        <v>2.9679768</v>
      </c>
      <c r="J125" s="285"/>
      <c r="K125" s="286">
        <f>SUM(K118:K124)</f>
        <v>0</v>
      </c>
      <c r="O125" s="260">
        <v>4</v>
      </c>
      <c r="BA125" s="287">
        <f>SUM(BA118:BA124)</f>
        <v>0</v>
      </c>
      <c r="BB125" s="287">
        <f>SUM(BB118:BB124)</f>
        <v>0</v>
      </c>
      <c r="BC125" s="287">
        <f>SUM(BC118:BC124)</f>
        <v>0</v>
      </c>
      <c r="BD125" s="287">
        <f>SUM(BD118:BD124)</f>
        <v>0</v>
      </c>
      <c r="BE125" s="287">
        <f>SUM(BE118:BE124)</f>
        <v>0</v>
      </c>
    </row>
    <row r="126" spans="1:15" ht="12.75">
      <c r="A126" s="250" t="s">
        <v>466</v>
      </c>
      <c r="B126" s="251" t="s">
        <v>626</v>
      </c>
      <c r="C126" s="252" t="s">
        <v>627</v>
      </c>
      <c r="D126" s="253"/>
      <c r="E126" s="254"/>
      <c r="F126" s="254"/>
      <c r="G126" s="255"/>
      <c r="H126" s="256"/>
      <c r="I126" s="257"/>
      <c r="J126" s="258"/>
      <c r="K126" s="259"/>
      <c r="O126" s="260">
        <v>1</v>
      </c>
    </row>
    <row r="127" spans="1:80" ht="12.75">
      <c r="A127" s="261">
        <v>34</v>
      </c>
      <c r="B127" s="262" t="s">
        <v>629</v>
      </c>
      <c r="C127" s="263" t="s">
        <v>630</v>
      </c>
      <c r="D127" s="264" t="s">
        <v>571</v>
      </c>
      <c r="E127" s="265">
        <v>1.5625</v>
      </c>
      <c r="F127" s="265">
        <v>0</v>
      </c>
      <c r="G127" s="266">
        <f>E127*F127</f>
        <v>0</v>
      </c>
      <c r="H127" s="267">
        <v>0.30605</v>
      </c>
      <c r="I127" s="268">
        <f>E127*H127</f>
        <v>0.478203125</v>
      </c>
      <c r="J127" s="267">
        <v>0</v>
      </c>
      <c r="K127" s="268">
        <f>E127*J127</f>
        <v>0</v>
      </c>
      <c r="O127" s="260">
        <v>2</v>
      </c>
      <c r="AA127" s="233">
        <v>1</v>
      </c>
      <c r="AB127" s="233">
        <v>1</v>
      </c>
      <c r="AC127" s="233">
        <v>1</v>
      </c>
      <c r="AZ127" s="233">
        <v>1</v>
      </c>
      <c r="BA127" s="233">
        <f>IF(AZ127=1,G127,0)</f>
        <v>0</v>
      </c>
      <c r="BB127" s="233">
        <f>IF(AZ127=2,G127,0)</f>
        <v>0</v>
      </c>
      <c r="BC127" s="233">
        <f>IF(AZ127=3,G127,0)</f>
        <v>0</v>
      </c>
      <c r="BD127" s="233">
        <f>IF(AZ127=4,G127,0)</f>
        <v>0</v>
      </c>
      <c r="BE127" s="233">
        <f>IF(AZ127=5,G127,0)</f>
        <v>0</v>
      </c>
      <c r="CA127" s="260">
        <v>1</v>
      </c>
      <c r="CB127" s="260">
        <v>1</v>
      </c>
    </row>
    <row r="128" spans="1:15" ht="12.75">
      <c r="A128" s="269"/>
      <c r="B128" s="272"/>
      <c r="C128" s="336" t="s">
        <v>631</v>
      </c>
      <c r="D128" s="337"/>
      <c r="E128" s="273">
        <v>1.5625</v>
      </c>
      <c r="F128" s="274"/>
      <c r="G128" s="275"/>
      <c r="H128" s="276"/>
      <c r="I128" s="270"/>
      <c r="J128" s="277"/>
      <c r="K128" s="270"/>
      <c r="M128" s="271" t="s">
        <v>631</v>
      </c>
      <c r="O128" s="260"/>
    </row>
    <row r="129" spans="1:80" ht="12.75">
      <c r="A129" s="261">
        <v>35</v>
      </c>
      <c r="B129" s="262" t="s">
        <v>632</v>
      </c>
      <c r="C129" s="263" t="s">
        <v>633</v>
      </c>
      <c r="D129" s="264" t="s">
        <v>571</v>
      </c>
      <c r="E129" s="265">
        <v>156.1675</v>
      </c>
      <c r="F129" s="265">
        <v>0</v>
      </c>
      <c r="G129" s="266">
        <f>E129*F129</f>
        <v>0</v>
      </c>
      <c r="H129" s="267">
        <v>0.33564</v>
      </c>
      <c r="I129" s="268">
        <f>E129*H129</f>
        <v>52.4160597</v>
      </c>
      <c r="J129" s="267">
        <v>0</v>
      </c>
      <c r="K129" s="268">
        <f>E129*J129</f>
        <v>0</v>
      </c>
      <c r="O129" s="260">
        <v>2</v>
      </c>
      <c r="AA129" s="233">
        <v>1</v>
      </c>
      <c r="AB129" s="233">
        <v>1</v>
      </c>
      <c r="AC129" s="233">
        <v>1</v>
      </c>
      <c r="AZ129" s="233">
        <v>1</v>
      </c>
      <c r="BA129" s="233">
        <f>IF(AZ129=1,G129,0)</f>
        <v>0</v>
      </c>
      <c r="BB129" s="233">
        <f>IF(AZ129=2,G129,0)</f>
        <v>0</v>
      </c>
      <c r="BC129" s="233">
        <f>IF(AZ129=3,G129,0)</f>
        <v>0</v>
      </c>
      <c r="BD129" s="233">
        <f>IF(AZ129=4,G129,0)</f>
        <v>0</v>
      </c>
      <c r="BE129" s="233">
        <f>IF(AZ129=5,G129,0)</f>
        <v>0</v>
      </c>
      <c r="CA129" s="260">
        <v>1</v>
      </c>
      <c r="CB129" s="260">
        <v>1</v>
      </c>
    </row>
    <row r="130" spans="1:15" ht="12.75">
      <c r="A130" s="269"/>
      <c r="B130" s="272"/>
      <c r="C130" s="336" t="s">
        <v>634</v>
      </c>
      <c r="D130" s="337"/>
      <c r="E130" s="273">
        <v>138.24</v>
      </c>
      <c r="F130" s="274"/>
      <c r="G130" s="275"/>
      <c r="H130" s="276"/>
      <c r="I130" s="270"/>
      <c r="J130" s="277"/>
      <c r="K130" s="270"/>
      <c r="M130" s="271" t="s">
        <v>634</v>
      </c>
      <c r="O130" s="260"/>
    </row>
    <row r="131" spans="1:15" ht="12.75">
      <c r="A131" s="269"/>
      <c r="B131" s="272"/>
      <c r="C131" s="336" t="s">
        <v>635</v>
      </c>
      <c r="D131" s="337"/>
      <c r="E131" s="273">
        <v>28.675</v>
      </c>
      <c r="F131" s="274"/>
      <c r="G131" s="275"/>
      <c r="H131" s="276"/>
      <c r="I131" s="270"/>
      <c r="J131" s="277"/>
      <c r="K131" s="270"/>
      <c r="M131" s="271" t="s">
        <v>635</v>
      </c>
      <c r="O131" s="260"/>
    </row>
    <row r="132" spans="1:15" ht="12.75">
      <c r="A132" s="269"/>
      <c r="B132" s="272"/>
      <c r="C132" s="336" t="s">
        <v>636</v>
      </c>
      <c r="D132" s="337"/>
      <c r="E132" s="273">
        <v>26.64</v>
      </c>
      <c r="F132" s="274"/>
      <c r="G132" s="275"/>
      <c r="H132" s="276"/>
      <c r="I132" s="270"/>
      <c r="J132" s="277"/>
      <c r="K132" s="270"/>
      <c r="M132" s="271" t="s">
        <v>636</v>
      </c>
      <c r="O132" s="260"/>
    </row>
    <row r="133" spans="1:15" ht="12.75">
      <c r="A133" s="269"/>
      <c r="B133" s="272"/>
      <c r="C133" s="336" t="s">
        <v>637</v>
      </c>
      <c r="D133" s="337"/>
      <c r="E133" s="273">
        <v>-15.625</v>
      </c>
      <c r="F133" s="274"/>
      <c r="G133" s="275"/>
      <c r="H133" s="276"/>
      <c r="I133" s="270"/>
      <c r="J133" s="277"/>
      <c r="K133" s="270"/>
      <c r="M133" s="271" t="s">
        <v>637</v>
      </c>
      <c r="O133" s="260"/>
    </row>
    <row r="134" spans="1:15" ht="12.75">
      <c r="A134" s="269"/>
      <c r="B134" s="272"/>
      <c r="C134" s="336" t="s">
        <v>638</v>
      </c>
      <c r="D134" s="337"/>
      <c r="E134" s="273">
        <v>-1.5625</v>
      </c>
      <c r="F134" s="274"/>
      <c r="G134" s="275"/>
      <c r="H134" s="276"/>
      <c r="I134" s="270"/>
      <c r="J134" s="277"/>
      <c r="K134" s="270"/>
      <c r="M134" s="271" t="s">
        <v>638</v>
      </c>
      <c r="O134" s="260"/>
    </row>
    <row r="135" spans="1:15" ht="22.5">
      <c r="A135" s="269"/>
      <c r="B135" s="272"/>
      <c r="C135" s="336" t="s">
        <v>639</v>
      </c>
      <c r="D135" s="337"/>
      <c r="E135" s="273">
        <v>-17.075</v>
      </c>
      <c r="F135" s="274"/>
      <c r="G135" s="275"/>
      <c r="H135" s="276"/>
      <c r="I135" s="270"/>
      <c r="J135" s="277"/>
      <c r="K135" s="270"/>
      <c r="M135" s="271" t="s">
        <v>639</v>
      </c>
      <c r="O135" s="260"/>
    </row>
    <row r="136" spans="1:15" ht="12.75">
      <c r="A136" s="269"/>
      <c r="B136" s="272"/>
      <c r="C136" s="336" t="s">
        <v>640</v>
      </c>
      <c r="D136" s="337"/>
      <c r="E136" s="273">
        <v>-3.125</v>
      </c>
      <c r="F136" s="274"/>
      <c r="G136" s="275"/>
      <c r="H136" s="276"/>
      <c r="I136" s="270"/>
      <c r="J136" s="277"/>
      <c r="K136" s="270"/>
      <c r="M136" s="271" t="s">
        <v>640</v>
      </c>
      <c r="O136" s="260"/>
    </row>
    <row r="137" spans="1:80" ht="12.75">
      <c r="A137" s="261">
        <v>36</v>
      </c>
      <c r="B137" s="262" t="s">
        <v>641</v>
      </c>
      <c r="C137" s="263" t="s">
        <v>642</v>
      </c>
      <c r="D137" s="264" t="s">
        <v>591</v>
      </c>
      <c r="E137" s="265">
        <v>4</v>
      </c>
      <c r="F137" s="265">
        <v>0</v>
      </c>
      <c r="G137" s="266">
        <f>E137*F137</f>
        <v>0</v>
      </c>
      <c r="H137" s="267">
        <v>0.03637</v>
      </c>
      <c r="I137" s="268">
        <f>E137*H137</f>
        <v>0.14548</v>
      </c>
      <c r="J137" s="267">
        <v>0</v>
      </c>
      <c r="K137" s="268">
        <f>E137*J137</f>
        <v>0</v>
      </c>
      <c r="O137" s="260">
        <v>2</v>
      </c>
      <c r="AA137" s="233">
        <v>1</v>
      </c>
      <c r="AB137" s="233">
        <v>1</v>
      </c>
      <c r="AC137" s="233">
        <v>1</v>
      </c>
      <c r="AZ137" s="233">
        <v>1</v>
      </c>
      <c r="BA137" s="233">
        <f>IF(AZ137=1,G137,0)</f>
        <v>0</v>
      </c>
      <c r="BB137" s="233">
        <f>IF(AZ137=2,G137,0)</f>
        <v>0</v>
      </c>
      <c r="BC137" s="233">
        <f>IF(AZ137=3,G137,0)</f>
        <v>0</v>
      </c>
      <c r="BD137" s="233">
        <f>IF(AZ137=4,G137,0)</f>
        <v>0</v>
      </c>
      <c r="BE137" s="233">
        <f>IF(AZ137=5,G137,0)</f>
        <v>0</v>
      </c>
      <c r="CA137" s="260">
        <v>1</v>
      </c>
      <c r="CB137" s="260">
        <v>1</v>
      </c>
    </row>
    <row r="138" spans="1:15" ht="12.75">
      <c r="A138" s="269"/>
      <c r="B138" s="272"/>
      <c r="C138" s="336" t="s">
        <v>643</v>
      </c>
      <c r="D138" s="337"/>
      <c r="E138" s="273">
        <v>4</v>
      </c>
      <c r="F138" s="274"/>
      <c r="G138" s="275"/>
      <c r="H138" s="276"/>
      <c r="I138" s="270"/>
      <c r="J138" s="277"/>
      <c r="K138" s="270"/>
      <c r="M138" s="271" t="s">
        <v>643</v>
      </c>
      <c r="O138" s="260"/>
    </row>
    <row r="139" spans="1:80" ht="12.75">
      <c r="A139" s="261">
        <v>37</v>
      </c>
      <c r="B139" s="262" t="s">
        <v>644</v>
      </c>
      <c r="C139" s="263" t="s">
        <v>645</v>
      </c>
      <c r="D139" s="264" t="s">
        <v>591</v>
      </c>
      <c r="E139" s="265">
        <v>4</v>
      </c>
      <c r="F139" s="265">
        <v>0</v>
      </c>
      <c r="G139" s="266">
        <f>E139*F139</f>
        <v>0</v>
      </c>
      <c r="H139" s="267">
        <v>0.04529</v>
      </c>
      <c r="I139" s="268">
        <f>E139*H139</f>
        <v>0.18116</v>
      </c>
      <c r="J139" s="267">
        <v>0</v>
      </c>
      <c r="K139" s="268">
        <f>E139*J139</f>
        <v>0</v>
      </c>
      <c r="O139" s="260">
        <v>2</v>
      </c>
      <c r="AA139" s="233">
        <v>1</v>
      </c>
      <c r="AB139" s="233">
        <v>1</v>
      </c>
      <c r="AC139" s="233">
        <v>1</v>
      </c>
      <c r="AZ139" s="233">
        <v>1</v>
      </c>
      <c r="BA139" s="233">
        <f>IF(AZ139=1,G139,0)</f>
        <v>0</v>
      </c>
      <c r="BB139" s="233">
        <f>IF(AZ139=2,G139,0)</f>
        <v>0</v>
      </c>
      <c r="BC139" s="233">
        <f>IF(AZ139=3,G139,0)</f>
        <v>0</v>
      </c>
      <c r="BD139" s="233">
        <f>IF(AZ139=4,G139,0)</f>
        <v>0</v>
      </c>
      <c r="BE139" s="233">
        <f>IF(AZ139=5,G139,0)</f>
        <v>0</v>
      </c>
      <c r="CA139" s="260">
        <v>1</v>
      </c>
      <c r="CB139" s="260">
        <v>1</v>
      </c>
    </row>
    <row r="140" spans="1:15" ht="12.75">
      <c r="A140" s="269"/>
      <c r="B140" s="272"/>
      <c r="C140" s="336" t="s">
        <v>646</v>
      </c>
      <c r="D140" s="337"/>
      <c r="E140" s="273">
        <v>4</v>
      </c>
      <c r="F140" s="274"/>
      <c r="G140" s="275"/>
      <c r="H140" s="276"/>
      <c r="I140" s="270"/>
      <c r="J140" s="277"/>
      <c r="K140" s="270"/>
      <c r="M140" s="271" t="s">
        <v>646</v>
      </c>
      <c r="O140" s="260"/>
    </row>
    <row r="141" spans="1:80" ht="12.75">
      <c r="A141" s="261">
        <v>38</v>
      </c>
      <c r="B141" s="262" t="s">
        <v>647</v>
      </c>
      <c r="C141" s="263" t="s">
        <v>648</v>
      </c>
      <c r="D141" s="264" t="s">
        <v>591</v>
      </c>
      <c r="E141" s="265">
        <v>4</v>
      </c>
      <c r="F141" s="265">
        <v>0</v>
      </c>
      <c r="G141" s="266">
        <f>E141*F141</f>
        <v>0</v>
      </c>
      <c r="H141" s="267">
        <v>0.05422</v>
      </c>
      <c r="I141" s="268">
        <f>E141*H141</f>
        <v>0.21688</v>
      </c>
      <c r="J141" s="267">
        <v>0</v>
      </c>
      <c r="K141" s="268">
        <f>E141*J141</f>
        <v>0</v>
      </c>
      <c r="O141" s="260">
        <v>2</v>
      </c>
      <c r="AA141" s="233">
        <v>1</v>
      </c>
      <c r="AB141" s="233">
        <v>1</v>
      </c>
      <c r="AC141" s="233">
        <v>1</v>
      </c>
      <c r="AZ141" s="233">
        <v>1</v>
      </c>
      <c r="BA141" s="233">
        <f>IF(AZ141=1,G141,0)</f>
        <v>0</v>
      </c>
      <c r="BB141" s="233">
        <f>IF(AZ141=2,G141,0)</f>
        <v>0</v>
      </c>
      <c r="BC141" s="233">
        <f>IF(AZ141=3,G141,0)</f>
        <v>0</v>
      </c>
      <c r="BD141" s="233">
        <f>IF(AZ141=4,G141,0)</f>
        <v>0</v>
      </c>
      <c r="BE141" s="233">
        <f>IF(AZ141=5,G141,0)</f>
        <v>0</v>
      </c>
      <c r="CA141" s="260">
        <v>1</v>
      </c>
      <c r="CB141" s="260">
        <v>1</v>
      </c>
    </row>
    <row r="142" spans="1:15" ht="12.75">
      <c r="A142" s="269"/>
      <c r="B142" s="272"/>
      <c r="C142" s="336" t="s">
        <v>649</v>
      </c>
      <c r="D142" s="337"/>
      <c r="E142" s="273">
        <v>4</v>
      </c>
      <c r="F142" s="274"/>
      <c r="G142" s="275"/>
      <c r="H142" s="276"/>
      <c r="I142" s="270"/>
      <c r="J142" s="277"/>
      <c r="K142" s="270"/>
      <c r="M142" s="271" t="s">
        <v>649</v>
      </c>
      <c r="O142" s="260"/>
    </row>
    <row r="143" spans="1:80" ht="12.75">
      <c r="A143" s="261">
        <v>39</v>
      </c>
      <c r="B143" s="262" t="s">
        <v>650</v>
      </c>
      <c r="C143" s="263" t="s">
        <v>651</v>
      </c>
      <c r="D143" s="264" t="s">
        <v>591</v>
      </c>
      <c r="E143" s="265">
        <v>4</v>
      </c>
      <c r="F143" s="265">
        <v>0</v>
      </c>
      <c r="G143" s="266">
        <f>E143*F143</f>
        <v>0</v>
      </c>
      <c r="H143" s="267">
        <v>0.08106</v>
      </c>
      <c r="I143" s="268">
        <f>E143*H143</f>
        <v>0.32424</v>
      </c>
      <c r="J143" s="267">
        <v>0</v>
      </c>
      <c r="K143" s="268">
        <f>E143*J143</f>
        <v>0</v>
      </c>
      <c r="O143" s="260">
        <v>2</v>
      </c>
      <c r="AA143" s="233">
        <v>1</v>
      </c>
      <c r="AB143" s="233">
        <v>1</v>
      </c>
      <c r="AC143" s="233">
        <v>1</v>
      </c>
      <c r="AZ143" s="233">
        <v>1</v>
      </c>
      <c r="BA143" s="233">
        <f>IF(AZ143=1,G143,0)</f>
        <v>0</v>
      </c>
      <c r="BB143" s="233">
        <f>IF(AZ143=2,G143,0)</f>
        <v>0</v>
      </c>
      <c r="BC143" s="233">
        <f>IF(AZ143=3,G143,0)</f>
        <v>0</v>
      </c>
      <c r="BD143" s="233">
        <f>IF(AZ143=4,G143,0)</f>
        <v>0</v>
      </c>
      <c r="BE143" s="233">
        <f>IF(AZ143=5,G143,0)</f>
        <v>0</v>
      </c>
      <c r="CA143" s="260">
        <v>1</v>
      </c>
      <c r="CB143" s="260">
        <v>1</v>
      </c>
    </row>
    <row r="144" spans="1:15" ht="12.75">
      <c r="A144" s="269"/>
      <c r="B144" s="272"/>
      <c r="C144" s="336" t="s">
        <v>652</v>
      </c>
      <c r="D144" s="337"/>
      <c r="E144" s="273">
        <v>4</v>
      </c>
      <c r="F144" s="274"/>
      <c r="G144" s="275"/>
      <c r="H144" s="276"/>
      <c r="I144" s="270"/>
      <c r="J144" s="277"/>
      <c r="K144" s="270"/>
      <c r="M144" s="271" t="s">
        <v>652</v>
      </c>
      <c r="O144" s="260"/>
    </row>
    <row r="145" spans="1:80" ht="12.75">
      <c r="A145" s="261">
        <v>40</v>
      </c>
      <c r="B145" s="262" t="s">
        <v>653</v>
      </c>
      <c r="C145" s="263" t="s">
        <v>654</v>
      </c>
      <c r="D145" s="264" t="s">
        <v>591</v>
      </c>
      <c r="E145" s="265">
        <v>4</v>
      </c>
      <c r="F145" s="265">
        <v>0</v>
      </c>
      <c r="G145" s="266">
        <f>E145*F145</f>
        <v>0</v>
      </c>
      <c r="H145" s="267">
        <v>0.10784</v>
      </c>
      <c r="I145" s="268">
        <f>E145*H145</f>
        <v>0.43136</v>
      </c>
      <c r="J145" s="267">
        <v>0</v>
      </c>
      <c r="K145" s="268">
        <f>E145*J145</f>
        <v>0</v>
      </c>
      <c r="O145" s="260">
        <v>2</v>
      </c>
      <c r="AA145" s="233">
        <v>1</v>
      </c>
      <c r="AB145" s="233">
        <v>1</v>
      </c>
      <c r="AC145" s="233">
        <v>1</v>
      </c>
      <c r="AZ145" s="233">
        <v>1</v>
      </c>
      <c r="BA145" s="233">
        <f>IF(AZ145=1,G145,0)</f>
        <v>0</v>
      </c>
      <c r="BB145" s="233">
        <f>IF(AZ145=2,G145,0)</f>
        <v>0</v>
      </c>
      <c r="BC145" s="233">
        <f>IF(AZ145=3,G145,0)</f>
        <v>0</v>
      </c>
      <c r="BD145" s="233">
        <f>IF(AZ145=4,G145,0)</f>
        <v>0</v>
      </c>
      <c r="BE145" s="233">
        <f>IF(AZ145=5,G145,0)</f>
        <v>0</v>
      </c>
      <c r="CA145" s="260">
        <v>1</v>
      </c>
      <c r="CB145" s="260">
        <v>1</v>
      </c>
    </row>
    <row r="146" spans="1:15" ht="12.75">
      <c r="A146" s="269"/>
      <c r="B146" s="272"/>
      <c r="C146" s="336" t="s">
        <v>655</v>
      </c>
      <c r="D146" s="337"/>
      <c r="E146" s="273">
        <v>4</v>
      </c>
      <c r="F146" s="274"/>
      <c r="G146" s="275"/>
      <c r="H146" s="276"/>
      <c r="I146" s="270"/>
      <c r="J146" s="277"/>
      <c r="K146" s="270"/>
      <c r="M146" s="271" t="s">
        <v>655</v>
      </c>
      <c r="O146" s="260"/>
    </row>
    <row r="147" spans="1:80" ht="12.75">
      <c r="A147" s="261">
        <v>41</v>
      </c>
      <c r="B147" s="262" t="s">
        <v>656</v>
      </c>
      <c r="C147" s="263" t="s">
        <v>657</v>
      </c>
      <c r="D147" s="264" t="s">
        <v>591</v>
      </c>
      <c r="E147" s="265">
        <v>4</v>
      </c>
      <c r="F147" s="265">
        <v>0</v>
      </c>
      <c r="G147" s="266">
        <f>E147*F147</f>
        <v>0</v>
      </c>
      <c r="H147" s="267">
        <v>0.12569</v>
      </c>
      <c r="I147" s="268">
        <f>E147*H147</f>
        <v>0.50276</v>
      </c>
      <c r="J147" s="267">
        <v>0</v>
      </c>
      <c r="K147" s="268">
        <f>E147*J147</f>
        <v>0</v>
      </c>
      <c r="O147" s="260">
        <v>2</v>
      </c>
      <c r="AA147" s="233">
        <v>1</v>
      </c>
      <c r="AB147" s="233">
        <v>1</v>
      </c>
      <c r="AC147" s="233">
        <v>1</v>
      </c>
      <c r="AZ147" s="233">
        <v>1</v>
      </c>
      <c r="BA147" s="233">
        <f>IF(AZ147=1,G147,0)</f>
        <v>0</v>
      </c>
      <c r="BB147" s="233">
        <f>IF(AZ147=2,G147,0)</f>
        <v>0</v>
      </c>
      <c r="BC147" s="233">
        <f>IF(AZ147=3,G147,0)</f>
        <v>0</v>
      </c>
      <c r="BD147" s="233">
        <f>IF(AZ147=4,G147,0)</f>
        <v>0</v>
      </c>
      <c r="BE147" s="233">
        <f>IF(AZ147=5,G147,0)</f>
        <v>0</v>
      </c>
      <c r="CA147" s="260">
        <v>1</v>
      </c>
      <c r="CB147" s="260">
        <v>1</v>
      </c>
    </row>
    <row r="148" spans="1:15" ht="12.75">
      <c r="A148" s="269"/>
      <c r="B148" s="272"/>
      <c r="C148" s="336" t="s">
        <v>658</v>
      </c>
      <c r="D148" s="337"/>
      <c r="E148" s="273">
        <v>4</v>
      </c>
      <c r="F148" s="274"/>
      <c r="G148" s="275"/>
      <c r="H148" s="276"/>
      <c r="I148" s="270"/>
      <c r="J148" s="277"/>
      <c r="K148" s="270"/>
      <c r="M148" s="271" t="s">
        <v>658</v>
      </c>
      <c r="O148" s="260"/>
    </row>
    <row r="149" spans="1:80" ht="12.75">
      <c r="A149" s="261">
        <v>42</v>
      </c>
      <c r="B149" s="262" t="s">
        <v>659</v>
      </c>
      <c r="C149" s="263" t="s">
        <v>660</v>
      </c>
      <c r="D149" s="264" t="s">
        <v>584</v>
      </c>
      <c r="E149" s="265">
        <v>12.5</v>
      </c>
      <c r="F149" s="265">
        <v>0</v>
      </c>
      <c r="G149" s="266">
        <f>E149*F149</f>
        <v>0</v>
      </c>
      <c r="H149" s="267">
        <v>0.00044</v>
      </c>
      <c r="I149" s="268">
        <f>E149*H149</f>
        <v>0.0055000000000000005</v>
      </c>
      <c r="J149" s="267">
        <v>0</v>
      </c>
      <c r="K149" s="268">
        <f>E149*J149</f>
        <v>0</v>
      </c>
      <c r="O149" s="260">
        <v>2</v>
      </c>
      <c r="AA149" s="233">
        <v>1</v>
      </c>
      <c r="AB149" s="233">
        <v>1</v>
      </c>
      <c r="AC149" s="233">
        <v>1</v>
      </c>
      <c r="AZ149" s="233">
        <v>1</v>
      </c>
      <c r="BA149" s="233">
        <f>IF(AZ149=1,G149,0)</f>
        <v>0</v>
      </c>
      <c r="BB149" s="233">
        <f>IF(AZ149=2,G149,0)</f>
        <v>0</v>
      </c>
      <c r="BC149" s="233">
        <f>IF(AZ149=3,G149,0)</f>
        <v>0</v>
      </c>
      <c r="BD149" s="233">
        <f>IF(AZ149=4,G149,0)</f>
        <v>0</v>
      </c>
      <c r="BE149" s="233">
        <f>IF(AZ149=5,G149,0)</f>
        <v>0</v>
      </c>
      <c r="CA149" s="260">
        <v>1</v>
      </c>
      <c r="CB149" s="260">
        <v>1</v>
      </c>
    </row>
    <row r="150" spans="1:15" ht="12.75">
      <c r="A150" s="269"/>
      <c r="B150" s="272"/>
      <c r="C150" s="336" t="s">
        <v>661</v>
      </c>
      <c r="D150" s="337"/>
      <c r="E150" s="273">
        <v>12.5</v>
      </c>
      <c r="F150" s="274"/>
      <c r="G150" s="275"/>
      <c r="H150" s="276"/>
      <c r="I150" s="270"/>
      <c r="J150" s="277"/>
      <c r="K150" s="270"/>
      <c r="M150" s="271" t="s">
        <v>661</v>
      </c>
      <c r="O150" s="260"/>
    </row>
    <row r="151" spans="1:57" ht="12.75">
      <c r="A151" s="278"/>
      <c r="B151" s="279" t="s">
        <v>468</v>
      </c>
      <c r="C151" s="280" t="s">
        <v>628</v>
      </c>
      <c r="D151" s="281"/>
      <c r="E151" s="282"/>
      <c r="F151" s="283"/>
      <c r="G151" s="284">
        <f>SUM(G126:G150)</f>
        <v>0</v>
      </c>
      <c r="H151" s="285"/>
      <c r="I151" s="286">
        <f>SUM(I126:I150)</f>
        <v>54.701642825</v>
      </c>
      <c r="J151" s="285"/>
      <c r="K151" s="286">
        <f>SUM(K126:K150)</f>
        <v>0</v>
      </c>
      <c r="O151" s="260">
        <v>4</v>
      </c>
      <c r="BA151" s="287">
        <f>SUM(BA126:BA150)</f>
        <v>0</v>
      </c>
      <c r="BB151" s="287">
        <f>SUM(BB126:BB150)</f>
        <v>0</v>
      </c>
      <c r="BC151" s="287">
        <f>SUM(BC126:BC150)</f>
        <v>0</v>
      </c>
      <c r="BD151" s="287">
        <f>SUM(BD126:BD150)</f>
        <v>0</v>
      </c>
      <c r="BE151" s="287">
        <f>SUM(BE126:BE150)</f>
        <v>0</v>
      </c>
    </row>
    <row r="152" spans="1:15" ht="12.75">
      <c r="A152" s="250" t="s">
        <v>466</v>
      </c>
      <c r="B152" s="251" t="s">
        <v>662</v>
      </c>
      <c r="C152" s="252" t="s">
        <v>663</v>
      </c>
      <c r="D152" s="253"/>
      <c r="E152" s="254"/>
      <c r="F152" s="254"/>
      <c r="G152" s="255"/>
      <c r="H152" s="256"/>
      <c r="I152" s="257"/>
      <c r="J152" s="258"/>
      <c r="K152" s="259"/>
      <c r="O152" s="260">
        <v>1</v>
      </c>
    </row>
    <row r="153" spans="1:80" ht="12.75">
      <c r="A153" s="261">
        <v>43</v>
      </c>
      <c r="B153" s="262" t="s">
        <v>665</v>
      </c>
      <c r="C153" s="263" t="s">
        <v>666</v>
      </c>
      <c r="D153" s="264" t="s">
        <v>571</v>
      </c>
      <c r="E153" s="265">
        <v>7.6</v>
      </c>
      <c r="F153" s="265">
        <v>0</v>
      </c>
      <c r="G153" s="266">
        <f>E153*F153</f>
        <v>0</v>
      </c>
      <c r="H153" s="267">
        <v>0.0706</v>
      </c>
      <c r="I153" s="268">
        <f>E153*H153</f>
        <v>0.5365599999999999</v>
      </c>
      <c r="J153" s="267">
        <v>0</v>
      </c>
      <c r="K153" s="268">
        <f>E153*J153</f>
        <v>0</v>
      </c>
      <c r="O153" s="260">
        <v>2</v>
      </c>
      <c r="AA153" s="233">
        <v>1</v>
      </c>
      <c r="AB153" s="233">
        <v>1</v>
      </c>
      <c r="AC153" s="233">
        <v>1</v>
      </c>
      <c r="AZ153" s="233">
        <v>1</v>
      </c>
      <c r="BA153" s="233">
        <f>IF(AZ153=1,G153,0)</f>
        <v>0</v>
      </c>
      <c r="BB153" s="233">
        <f>IF(AZ153=2,G153,0)</f>
        <v>0</v>
      </c>
      <c r="BC153" s="233">
        <f>IF(AZ153=3,G153,0)</f>
        <v>0</v>
      </c>
      <c r="BD153" s="233">
        <f>IF(AZ153=4,G153,0)</f>
        <v>0</v>
      </c>
      <c r="BE153" s="233">
        <f>IF(AZ153=5,G153,0)</f>
        <v>0</v>
      </c>
      <c r="CA153" s="260">
        <v>1</v>
      </c>
      <c r="CB153" s="260">
        <v>1</v>
      </c>
    </row>
    <row r="154" spans="1:15" ht="12.75">
      <c r="A154" s="269"/>
      <c r="B154" s="272"/>
      <c r="C154" s="336" t="s">
        <v>667</v>
      </c>
      <c r="D154" s="337"/>
      <c r="E154" s="273">
        <v>9</v>
      </c>
      <c r="F154" s="274"/>
      <c r="G154" s="275"/>
      <c r="H154" s="276"/>
      <c r="I154" s="270"/>
      <c r="J154" s="277"/>
      <c r="K154" s="270"/>
      <c r="M154" s="271" t="s">
        <v>667</v>
      </c>
      <c r="O154" s="260"/>
    </row>
    <row r="155" spans="1:15" ht="12.75">
      <c r="A155" s="269"/>
      <c r="B155" s="272"/>
      <c r="C155" s="336" t="s">
        <v>668</v>
      </c>
      <c r="D155" s="337"/>
      <c r="E155" s="273">
        <v>-1.4</v>
      </c>
      <c r="F155" s="274"/>
      <c r="G155" s="275"/>
      <c r="H155" s="276"/>
      <c r="I155" s="270"/>
      <c r="J155" s="277"/>
      <c r="K155" s="270"/>
      <c r="M155" s="271" t="s">
        <v>668</v>
      </c>
      <c r="O155" s="260"/>
    </row>
    <row r="156" spans="1:57" ht="12.75">
      <c r="A156" s="278"/>
      <c r="B156" s="279" t="s">
        <v>468</v>
      </c>
      <c r="C156" s="280" t="s">
        <v>664</v>
      </c>
      <c r="D156" s="281"/>
      <c r="E156" s="282"/>
      <c r="F156" s="283"/>
      <c r="G156" s="284">
        <f>SUM(G152:G155)</f>
        <v>0</v>
      </c>
      <c r="H156" s="285"/>
      <c r="I156" s="286">
        <f>SUM(I152:I155)</f>
        <v>0.5365599999999999</v>
      </c>
      <c r="J156" s="285"/>
      <c r="K156" s="286">
        <f>SUM(K152:K155)</f>
        <v>0</v>
      </c>
      <c r="O156" s="260">
        <v>4</v>
      </c>
      <c r="BA156" s="287">
        <f>SUM(BA152:BA155)</f>
        <v>0</v>
      </c>
      <c r="BB156" s="287">
        <f>SUM(BB152:BB155)</f>
        <v>0</v>
      </c>
      <c r="BC156" s="287">
        <f>SUM(BC152:BC155)</f>
        <v>0</v>
      </c>
      <c r="BD156" s="287">
        <f>SUM(BD152:BD155)</f>
        <v>0</v>
      </c>
      <c r="BE156" s="287">
        <f>SUM(BE152:BE155)</f>
        <v>0</v>
      </c>
    </row>
    <row r="157" spans="1:15" ht="12.75">
      <c r="A157" s="250" t="s">
        <v>466</v>
      </c>
      <c r="B157" s="251" t="s">
        <v>669</v>
      </c>
      <c r="C157" s="252" t="s">
        <v>670</v>
      </c>
      <c r="D157" s="253"/>
      <c r="E157" s="254"/>
      <c r="F157" s="254"/>
      <c r="G157" s="255"/>
      <c r="H157" s="256"/>
      <c r="I157" s="257"/>
      <c r="J157" s="258"/>
      <c r="K157" s="259"/>
      <c r="O157" s="260">
        <v>1</v>
      </c>
    </row>
    <row r="158" spans="1:80" ht="22.5">
      <c r="A158" s="261">
        <v>44</v>
      </c>
      <c r="B158" s="262" t="s">
        <v>672</v>
      </c>
      <c r="C158" s="263" t="s">
        <v>673</v>
      </c>
      <c r="D158" s="264" t="s">
        <v>571</v>
      </c>
      <c r="E158" s="265">
        <v>3.829</v>
      </c>
      <c r="F158" s="265">
        <v>0</v>
      </c>
      <c r="G158" s="266">
        <f>E158*F158</f>
        <v>0</v>
      </c>
      <c r="H158" s="267">
        <v>0.01799</v>
      </c>
      <c r="I158" s="268">
        <f>E158*H158</f>
        <v>0.06888371</v>
      </c>
      <c r="J158" s="267">
        <v>0</v>
      </c>
      <c r="K158" s="268">
        <f>E158*J158</f>
        <v>0</v>
      </c>
      <c r="O158" s="260">
        <v>2</v>
      </c>
      <c r="AA158" s="233">
        <v>1</v>
      </c>
      <c r="AB158" s="233">
        <v>1</v>
      </c>
      <c r="AC158" s="233">
        <v>1</v>
      </c>
      <c r="AZ158" s="233">
        <v>1</v>
      </c>
      <c r="BA158" s="233">
        <f>IF(AZ158=1,G158,0)</f>
        <v>0</v>
      </c>
      <c r="BB158" s="233">
        <f>IF(AZ158=2,G158,0)</f>
        <v>0</v>
      </c>
      <c r="BC158" s="233">
        <f>IF(AZ158=3,G158,0)</f>
        <v>0</v>
      </c>
      <c r="BD158" s="233">
        <f>IF(AZ158=4,G158,0)</f>
        <v>0</v>
      </c>
      <c r="BE158" s="233">
        <f>IF(AZ158=5,G158,0)</f>
        <v>0</v>
      </c>
      <c r="CA158" s="260">
        <v>1</v>
      </c>
      <c r="CB158" s="260">
        <v>1</v>
      </c>
    </row>
    <row r="159" spans="1:15" ht="12.75">
      <c r="A159" s="269"/>
      <c r="B159" s="272"/>
      <c r="C159" s="336" t="s">
        <v>674</v>
      </c>
      <c r="D159" s="337"/>
      <c r="E159" s="273">
        <v>3.829</v>
      </c>
      <c r="F159" s="274"/>
      <c r="G159" s="275"/>
      <c r="H159" s="276"/>
      <c r="I159" s="270"/>
      <c r="J159" s="277"/>
      <c r="K159" s="270"/>
      <c r="M159" s="271" t="s">
        <v>674</v>
      </c>
      <c r="O159" s="260"/>
    </row>
    <row r="160" spans="1:80" ht="22.5">
      <c r="A160" s="261">
        <v>45</v>
      </c>
      <c r="B160" s="262" t="s">
        <v>675</v>
      </c>
      <c r="C160" s="263" t="s">
        <v>676</v>
      </c>
      <c r="D160" s="264" t="s">
        <v>571</v>
      </c>
      <c r="E160" s="265">
        <v>30.3038</v>
      </c>
      <c r="F160" s="265">
        <v>0</v>
      </c>
      <c r="G160" s="266">
        <f>E160*F160</f>
        <v>0</v>
      </c>
      <c r="H160" s="267">
        <v>0.01815</v>
      </c>
      <c r="I160" s="268">
        <f>E160*H160</f>
        <v>0.55001397</v>
      </c>
      <c r="J160" s="267">
        <v>0</v>
      </c>
      <c r="K160" s="268">
        <f>E160*J160</f>
        <v>0</v>
      </c>
      <c r="O160" s="260">
        <v>2</v>
      </c>
      <c r="AA160" s="233">
        <v>1</v>
      </c>
      <c r="AB160" s="233">
        <v>1</v>
      </c>
      <c r="AC160" s="233">
        <v>1</v>
      </c>
      <c r="AZ160" s="233">
        <v>1</v>
      </c>
      <c r="BA160" s="233">
        <f>IF(AZ160=1,G160,0)</f>
        <v>0</v>
      </c>
      <c r="BB160" s="233">
        <f>IF(AZ160=2,G160,0)</f>
        <v>0</v>
      </c>
      <c r="BC160" s="233">
        <f>IF(AZ160=3,G160,0)</f>
        <v>0</v>
      </c>
      <c r="BD160" s="233">
        <f>IF(AZ160=4,G160,0)</f>
        <v>0</v>
      </c>
      <c r="BE160" s="233">
        <f>IF(AZ160=5,G160,0)</f>
        <v>0</v>
      </c>
      <c r="CA160" s="260">
        <v>1</v>
      </c>
      <c r="CB160" s="260">
        <v>1</v>
      </c>
    </row>
    <row r="161" spans="1:15" ht="12.75">
      <c r="A161" s="269"/>
      <c r="B161" s="272"/>
      <c r="C161" s="336" t="s">
        <v>677</v>
      </c>
      <c r="D161" s="337"/>
      <c r="E161" s="273">
        <v>30.3038</v>
      </c>
      <c r="F161" s="274"/>
      <c r="G161" s="275"/>
      <c r="H161" s="276"/>
      <c r="I161" s="270"/>
      <c r="J161" s="277"/>
      <c r="K161" s="270"/>
      <c r="M161" s="271" t="s">
        <v>677</v>
      </c>
      <c r="O161" s="260"/>
    </row>
    <row r="162" spans="1:80" ht="22.5">
      <c r="A162" s="261">
        <v>46</v>
      </c>
      <c r="B162" s="262" t="s">
        <v>678</v>
      </c>
      <c r="C162" s="263" t="s">
        <v>679</v>
      </c>
      <c r="D162" s="264" t="s">
        <v>571</v>
      </c>
      <c r="E162" s="265">
        <v>3.829</v>
      </c>
      <c r="F162" s="265">
        <v>0</v>
      </c>
      <c r="G162" s="266">
        <f>E162*F162</f>
        <v>0</v>
      </c>
      <c r="H162" s="267">
        <v>0</v>
      </c>
      <c r="I162" s="268">
        <f>E162*H162</f>
        <v>0</v>
      </c>
      <c r="J162" s="267">
        <v>0</v>
      </c>
      <c r="K162" s="268">
        <f>E162*J162</f>
        <v>0</v>
      </c>
      <c r="O162" s="260">
        <v>2</v>
      </c>
      <c r="AA162" s="233">
        <v>1</v>
      </c>
      <c r="AB162" s="233">
        <v>1</v>
      </c>
      <c r="AC162" s="233">
        <v>1</v>
      </c>
      <c r="AZ162" s="233">
        <v>1</v>
      </c>
      <c r="BA162" s="233">
        <f>IF(AZ162=1,G162,0)</f>
        <v>0</v>
      </c>
      <c r="BB162" s="233">
        <f>IF(AZ162=2,G162,0)</f>
        <v>0</v>
      </c>
      <c r="BC162" s="233">
        <f>IF(AZ162=3,G162,0)</f>
        <v>0</v>
      </c>
      <c r="BD162" s="233">
        <f>IF(AZ162=4,G162,0)</f>
        <v>0</v>
      </c>
      <c r="BE162" s="233">
        <f>IF(AZ162=5,G162,0)</f>
        <v>0</v>
      </c>
      <c r="CA162" s="260">
        <v>1</v>
      </c>
      <c r="CB162" s="260">
        <v>1</v>
      </c>
    </row>
    <row r="163" spans="1:15" ht="12.75">
      <c r="A163" s="269"/>
      <c r="B163" s="272"/>
      <c r="C163" s="336" t="s">
        <v>674</v>
      </c>
      <c r="D163" s="337"/>
      <c r="E163" s="273">
        <v>3.829</v>
      </c>
      <c r="F163" s="274"/>
      <c r="G163" s="275"/>
      <c r="H163" s="276"/>
      <c r="I163" s="270"/>
      <c r="J163" s="277"/>
      <c r="K163" s="270"/>
      <c r="M163" s="271" t="s">
        <v>674</v>
      </c>
      <c r="O163" s="260"/>
    </row>
    <row r="164" spans="1:57" ht="12.75">
      <c r="A164" s="278"/>
      <c r="B164" s="279" t="s">
        <v>468</v>
      </c>
      <c r="C164" s="280" t="s">
        <v>671</v>
      </c>
      <c r="D164" s="281"/>
      <c r="E164" s="282"/>
      <c r="F164" s="283"/>
      <c r="G164" s="284">
        <f>SUM(G157:G163)</f>
        <v>0</v>
      </c>
      <c r="H164" s="285"/>
      <c r="I164" s="286">
        <f>SUM(I157:I163)</f>
        <v>0.61889768</v>
      </c>
      <c r="J164" s="285"/>
      <c r="K164" s="286">
        <f>SUM(K157:K163)</f>
        <v>0</v>
      </c>
      <c r="O164" s="260">
        <v>4</v>
      </c>
      <c r="BA164" s="287">
        <f>SUM(BA157:BA163)</f>
        <v>0</v>
      </c>
      <c r="BB164" s="287">
        <f>SUM(BB157:BB163)</f>
        <v>0</v>
      </c>
      <c r="BC164" s="287">
        <f>SUM(BC157:BC163)</f>
        <v>0</v>
      </c>
      <c r="BD164" s="287">
        <f>SUM(BD157:BD163)</f>
        <v>0</v>
      </c>
      <c r="BE164" s="287">
        <f>SUM(BE157:BE163)</f>
        <v>0</v>
      </c>
    </row>
    <row r="165" spans="1:15" ht="12.75">
      <c r="A165" s="250" t="s">
        <v>466</v>
      </c>
      <c r="B165" s="251" t="s">
        <v>680</v>
      </c>
      <c r="C165" s="252" t="s">
        <v>681</v>
      </c>
      <c r="D165" s="253"/>
      <c r="E165" s="254"/>
      <c r="F165" s="254"/>
      <c r="G165" s="255"/>
      <c r="H165" s="256"/>
      <c r="I165" s="257"/>
      <c r="J165" s="258"/>
      <c r="K165" s="259"/>
      <c r="O165" s="260">
        <v>1</v>
      </c>
    </row>
    <row r="166" spans="1:80" ht="22.5">
      <c r="A166" s="261">
        <v>47</v>
      </c>
      <c r="B166" s="262" t="s">
        <v>683</v>
      </c>
      <c r="C166" s="263" t="s">
        <v>684</v>
      </c>
      <c r="D166" s="264" t="s">
        <v>495</v>
      </c>
      <c r="E166" s="265">
        <v>7.616</v>
      </c>
      <c r="F166" s="265">
        <v>0</v>
      </c>
      <c r="G166" s="266">
        <f>E166*F166</f>
        <v>0</v>
      </c>
      <c r="H166" s="267">
        <v>2.58768</v>
      </c>
      <c r="I166" s="268">
        <f>E166*H166</f>
        <v>19.70777088</v>
      </c>
      <c r="J166" s="267">
        <v>0</v>
      </c>
      <c r="K166" s="268">
        <f>E166*J166</f>
        <v>0</v>
      </c>
      <c r="O166" s="260">
        <v>2</v>
      </c>
      <c r="AA166" s="233">
        <v>1</v>
      </c>
      <c r="AB166" s="233">
        <v>1</v>
      </c>
      <c r="AC166" s="233">
        <v>1</v>
      </c>
      <c r="AZ166" s="233">
        <v>1</v>
      </c>
      <c r="BA166" s="233">
        <f>IF(AZ166=1,G166,0)</f>
        <v>0</v>
      </c>
      <c r="BB166" s="233">
        <f>IF(AZ166=2,G166,0)</f>
        <v>0</v>
      </c>
      <c r="BC166" s="233">
        <f>IF(AZ166=3,G166,0)</f>
        <v>0</v>
      </c>
      <c r="BD166" s="233">
        <f>IF(AZ166=4,G166,0)</f>
        <v>0</v>
      </c>
      <c r="BE166" s="233">
        <f>IF(AZ166=5,G166,0)</f>
        <v>0</v>
      </c>
      <c r="CA166" s="260">
        <v>1</v>
      </c>
      <c r="CB166" s="260">
        <v>1</v>
      </c>
    </row>
    <row r="167" spans="1:15" ht="12.75">
      <c r="A167" s="269"/>
      <c r="B167" s="272"/>
      <c r="C167" s="336" t="s">
        <v>685</v>
      </c>
      <c r="D167" s="337"/>
      <c r="E167" s="273">
        <v>7.616</v>
      </c>
      <c r="F167" s="274"/>
      <c r="G167" s="275"/>
      <c r="H167" s="276"/>
      <c r="I167" s="270"/>
      <c r="J167" s="277"/>
      <c r="K167" s="270"/>
      <c r="M167" s="271" t="s">
        <v>685</v>
      </c>
      <c r="O167" s="260"/>
    </row>
    <row r="168" spans="1:80" ht="22.5">
      <c r="A168" s="261">
        <v>48</v>
      </c>
      <c r="B168" s="262" t="s">
        <v>686</v>
      </c>
      <c r="C168" s="263" t="s">
        <v>687</v>
      </c>
      <c r="D168" s="264" t="s">
        <v>495</v>
      </c>
      <c r="E168" s="265">
        <v>7.0655</v>
      </c>
      <c r="F168" s="265">
        <v>0</v>
      </c>
      <c r="G168" s="266">
        <f>E168*F168</f>
        <v>0</v>
      </c>
      <c r="H168" s="267">
        <v>2.52979</v>
      </c>
      <c r="I168" s="268">
        <f>E168*H168</f>
        <v>17.874231245</v>
      </c>
      <c r="J168" s="267">
        <v>0</v>
      </c>
      <c r="K168" s="268">
        <f>E168*J168</f>
        <v>0</v>
      </c>
      <c r="O168" s="260">
        <v>2</v>
      </c>
      <c r="AA168" s="233">
        <v>1</v>
      </c>
      <c r="AB168" s="233">
        <v>1</v>
      </c>
      <c r="AC168" s="233">
        <v>1</v>
      </c>
      <c r="AZ168" s="233">
        <v>1</v>
      </c>
      <c r="BA168" s="233">
        <f>IF(AZ168=1,G168,0)</f>
        <v>0</v>
      </c>
      <c r="BB168" s="233">
        <f>IF(AZ168=2,G168,0)</f>
        <v>0</v>
      </c>
      <c r="BC168" s="233">
        <f>IF(AZ168=3,G168,0)</f>
        <v>0</v>
      </c>
      <c r="BD168" s="233">
        <f>IF(AZ168=4,G168,0)</f>
        <v>0</v>
      </c>
      <c r="BE168" s="233">
        <f>IF(AZ168=5,G168,0)</f>
        <v>0</v>
      </c>
      <c r="CA168" s="260">
        <v>1</v>
      </c>
      <c r="CB168" s="260">
        <v>1</v>
      </c>
    </row>
    <row r="169" spans="1:15" ht="12.75">
      <c r="A169" s="269"/>
      <c r="B169" s="272"/>
      <c r="C169" s="336" t="s">
        <v>688</v>
      </c>
      <c r="D169" s="337"/>
      <c r="E169" s="273">
        <v>0</v>
      </c>
      <c r="F169" s="274"/>
      <c r="G169" s="275"/>
      <c r="H169" s="276"/>
      <c r="I169" s="270"/>
      <c r="J169" s="277"/>
      <c r="K169" s="270"/>
      <c r="M169" s="271" t="s">
        <v>688</v>
      </c>
      <c r="O169" s="260"/>
    </row>
    <row r="170" spans="1:15" ht="12.75">
      <c r="A170" s="269"/>
      <c r="B170" s="272"/>
      <c r="C170" s="336" t="s">
        <v>689</v>
      </c>
      <c r="D170" s="337"/>
      <c r="E170" s="273">
        <v>0.3748</v>
      </c>
      <c r="F170" s="274"/>
      <c r="G170" s="275"/>
      <c r="H170" s="276"/>
      <c r="I170" s="270"/>
      <c r="J170" s="277"/>
      <c r="K170" s="270"/>
      <c r="M170" s="271" t="s">
        <v>689</v>
      </c>
      <c r="O170" s="260"/>
    </row>
    <row r="171" spans="1:15" ht="12.75">
      <c r="A171" s="269"/>
      <c r="B171" s="272"/>
      <c r="C171" s="336" t="s">
        <v>690</v>
      </c>
      <c r="D171" s="337"/>
      <c r="E171" s="273">
        <v>0</v>
      </c>
      <c r="F171" s="274"/>
      <c r="G171" s="275"/>
      <c r="H171" s="276"/>
      <c r="I171" s="270"/>
      <c r="J171" s="277"/>
      <c r="K171" s="270"/>
      <c r="M171" s="271" t="s">
        <v>690</v>
      </c>
      <c r="O171" s="260"/>
    </row>
    <row r="172" spans="1:15" ht="22.5">
      <c r="A172" s="269"/>
      <c r="B172" s="272"/>
      <c r="C172" s="336" t="s">
        <v>691</v>
      </c>
      <c r="D172" s="337"/>
      <c r="E172" s="273">
        <v>0.293</v>
      </c>
      <c r="F172" s="274"/>
      <c r="G172" s="275"/>
      <c r="H172" s="276"/>
      <c r="I172" s="270"/>
      <c r="J172" s="277"/>
      <c r="K172" s="270"/>
      <c r="M172" s="271" t="s">
        <v>691</v>
      </c>
      <c r="O172" s="260"/>
    </row>
    <row r="173" spans="1:15" ht="12.75">
      <c r="A173" s="269"/>
      <c r="B173" s="272"/>
      <c r="C173" s="336" t="s">
        <v>692</v>
      </c>
      <c r="D173" s="337"/>
      <c r="E173" s="273">
        <v>6.3977</v>
      </c>
      <c r="F173" s="274"/>
      <c r="G173" s="275"/>
      <c r="H173" s="276"/>
      <c r="I173" s="270"/>
      <c r="J173" s="277"/>
      <c r="K173" s="270"/>
      <c r="M173" s="271" t="s">
        <v>692</v>
      </c>
      <c r="O173" s="260"/>
    </row>
    <row r="174" spans="1:80" ht="22.5">
      <c r="A174" s="261">
        <v>49</v>
      </c>
      <c r="B174" s="262" t="s">
        <v>693</v>
      </c>
      <c r="C174" s="263" t="s">
        <v>694</v>
      </c>
      <c r="D174" s="264" t="s">
        <v>495</v>
      </c>
      <c r="E174" s="265">
        <v>1.4029</v>
      </c>
      <c r="F174" s="265">
        <v>0</v>
      </c>
      <c r="G174" s="266">
        <f>E174*F174</f>
        <v>0</v>
      </c>
      <c r="H174" s="267">
        <v>2.5143</v>
      </c>
      <c r="I174" s="268">
        <f>E174*H174</f>
        <v>3.52731147</v>
      </c>
      <c r="J174" s="267">
        <v>0</v>
      </c>
      <c r="K174" s="268">
        <f>E174*J174</f>
        <v>0</v>
      </c>
      <c r="O174" s="260">
        <v>2</v>
      </c>
      <c r="AA174" s="233">
        <v>1</v>
      </c>
      <c r="AB174" s="233">
        <v>1</v>
      </c>
      <c r="AC174" s="233">
        <v>1</v>
      </c>
      <c r="AZ174" s="233">
        <v>1</v>
      </c>
      <c r="BA174" s="233">
        <f>IF(AZ174=1,G174,0)</f>
        <v>0</v>
      </c>
      <c r="BB174" s="233">
        <f>IF(AZ174=2,G174,0)</f>
        <v>0</v>
      </c>
      <c r="BC174" s="233">
        <f>IF(AZ174=3,G174,0)</f>
        <v>0</v>
      </c>
      <c r="BD174" s="233">
        <f>IF(AZ174=4,G174,0)</f>
        <v>0</v>
      </c>
      <c r="BE174" s="233">
        <f>IF(AZ174=5,G174,0)</f>
        <v>0</v>
      </c>
      <c r="CA174" s="260">
        <v>1</v>
      </c>
      <c r="CB174" s="260">
        <v>1</v>
      </c>
    </row>
    <row r="175" spans="1:15" ht="12.75">
      <c r="A175" s="269"/>
      <c r="B175" s="272"/>
      <c r="C175" s="336" t="s">
        <v>690</v>
      </c>
      <c r="D175" s="337"/>
      <c r="E175" s="273">
        <v>0</v>
      </c>
      <c r="F175" s="274"/>
      <c r="G175" s="275"/>
      <c r="H175" s="276"/>
      <c r="I175" s="270"/>
      <c r="J175" s="277"/>
      <c r="K175" s="270"/>
      <c r="M175" s="271" t="s">
        <v>690</v>
      </c>
      <c r="O175" s="260"/>
    </row>
    <row r="176" spans="1:15" ht="12.75">
      <c r="A176" s="269"/>
      <c r="B176" s="272"/>
      <c r="C176" s="336" t="s">
        <v>695</v>
      </c>
      <c r="D176" s="337"/>
      <c r="E176" s="273">
        <v>1.4029</v>
      </c>
      <c r="F176" s="274"/>
      <c r="G176" s="275"/>
      <c r="H176" s="276"/>
      <c r="I176" s="270"/>
      <c r="J176" s="277"/>
      <c r="K176" s="270"/>
      <c r="M176" s="271" t="s">
        <v>695</v>
      </c>
      <c r="O176" s="260"/>
    </row>
    <row r="177" spans="1:80" ht="22.5">
      <c r="A177" s="261">
        <v>50</v>
      </c>
      <c r="B177" s="262" t="s">
        <v>696</v>
      </c>
      <c r="C177" s="263" t="s">
        <v>697</v>
      </c>
      <c r="D177" s="264" t="s">
        <v>495</v>
      </c>
      <c r="E177" s="265">
        <v>121.8221</v>
      </c>
      <c r="F177" s="265">
        <v>0</v>
      </c>
      <c r="G177" s="266">
        <f>E177*F177</f>
        <v>0</v>
      </c>
      <c r="H177" s="267">
        <v>2.50745</v>
      </c>
      <c r="I177" s="268">
        <f>E177*H177</f>
        <v>305.462824645</v>
      </c>
      <c r="J177" s="267">
        <v>0</v>
      </c>
      <c r="K177" s="268">
        <f>E177*J177</f>
        <v>0</v>
      </c>
      <c r="O177" s="260">
        <v>2</v>
      </c>
      <c r="AA177" s="233">
        <v>1</v>
      </c>
      <c r="AB177" s="233">
        <v>1</v>
      </c>
      <c r="AC177" s="233">
        <v>1</v>
      </c>
      <c r="AZ177" s="233">
        <v>1</v>
      </c>
      <c r="BA177" s="233">
        <f>IF(AZ177=1,G177,0)</f>
        <v>0</v>
      </c>
      <c r="BB177" s="233">
        <f>IF(AZ177=2,G177,0)</f>
        <v>0</v>
      </c>
      <c r="BC177" s="233">
        <f>IF(AZ177=3,G177,0)</f>
        <v>0</v>
      </c>
      <c r="BD177" s="233">
        <f>IF(AZ177=4,G177,0)</f>
        <v>0</v>
      </c>
      <c r="BE177" s="233">
        <f>IF(AZ177=5,G177,0)</f>
        <v>0</v>
      </c>
      <c r="CA177" s="260">
        <v>1</v>
      </c>
      <c r="CB177" s="260">
        <v>1</v>
      </c>
    </row>
    <row r="178" spans="1:15" ht="12.75">
      <c r="A178" s="269"/>
      <c r="B178" s="272"/>
      <c r="C178" s="336" t="s">
        <v>698</v>
      </c>
      <c r="D178" s="337"/>
      <c r="E178" s="273">
        <v>0</v>
      </c>
      <c r="F178" s="274"/>
      <c r="G178" s="275"/>
      <c r="H178" s="276"/>
      <c r="I178" s="270"/>
      <c r="J178" s="277"/>
      <c r="K178" s="270"/>
      <c r="M178" s="271" t="s">
        <v>698</v>
      </c>
      <c r="O178" s="260"/>
    </row>
    <row r="179" spans="1:15" ht="12.75">
      <c r="A179" s="269"/>
      <c r="B179" s="272"/>
      <c r="C179" s="336" t="s">
        <v>699</v>
      </c>
      <c r="D179" s="337"/>
      <c r="E179" s="273">
        <v>12.0384</v>
      </c>
      <c r="F179" s="274"/>
      <c r="G179" s="275"/>
      <c r="H179" s="276"/>
      <c r="I179" s="270"/>
      <c r="J179" s="277"/>
      <c r="K179" s="270"/>
      <c r="M179" s="271" t="s">
        <v>699</v>
      </c>
      <c r="O179" s="260"/>
    </row>
    <row r="180" spans="1:15" ht="12.75">
      <c r="A180" s="269"/>
      <c r="B180" s="272"/>
      <c r="C180" s="336" t="s">
        <v>700</v>
      </c>
      <c r="D180" s="337"/>
      <c r="E180" s="273">
        <v>18.7021</v>
      </c>
      <c r="F180" s="274"/>
      <c r="G180" s="275"/>
      <c r="H180" s="276"/>
      <c r="I180" s="270"/>
      <c r="J180" s="277"/>
      <c r="K180" s="270"/>
      <c r="M180" s="271" t="s">
        <v>700</v>
      </c>
      <c r="O180" s="260"/>
    </row>
    <row r="181" spans="1:15" ht="12.75">
      <c r="A181" s="269"/>
      <c r="B181" s="272"/>
      <c r="C181" s="336" t="s">
        <v>701</v>
      </c>
      <c r="D181" s="337"/>
      <c r="E181" s="273">
        <v>6.821</v>
      </c>
      <c r="F181" s="274"/>
      <c r="G181" s="275"/>
      <c r="H181" s="276"/>
      <c r="I181" s="270"/>
      <c r="J181" s="277"/>
      <c r="K181" s="270"/>
      <c r="M181" s="271" t="s">
        <v>701</v>
      </c>
      <c r="O181" s="260"/>
    </row>
    <row r="182" spans="1:15" ht="12.75">
      <c r="A182" s="269"/>
      <c r="B182" s="272"/>
      <c r="C182" s="336" t="s">
        <v>688</v>
      </c>
      <c r="D182" s="337"/>
      <c r="E182" s="273">
        <v>0</v>
      </c>
      <c r="F182" s="274"/>
      <c r="G182" s="275"/>
      <c r="H182" s="276"/>
      <c r="I182" s="270"/>
      <c r="J182" s="277"/>
      <c r="K182" s="270"/>
      <c r="M182" s="271" t="s">
        <v>688</v>
      </c>
      <c r="O182" s="260"/>
    </row>
    <row r="183" spans="1:15" ht="12.75">
      <c r="A183" s="269"/>
      <c r="B183" s="272"/>
      <c r="C183" s="336" t="s">
        <v>702</v>
      </c>
      <c r="D183" s="337"/>
      <c r="E183" s="273">
        <v>20.7911</v>
      </c>
      <c r="F183" s="274"/>
      <c r="G183" s="275"/>
      <c r="H183" s="276"/>
      <c r="I183" s="270"/>
      <c r="J183" s="277"/>
      <c r="K183" s="270"/>
      <c r="M183" s="271" t="s">
        <v>702</v>
      </c>
      <c r="O183" s="260"/>
    </row>
    <row r="184" spans="1:15" ht="12.75">
      <c r="A184" s="269"/>
      <c r="B184" s="272"/>
      <c r="C184" s="336" t="s">
        <v>703</v>
      </c>
      <c r="D184" s="337"/>
      <c r="E184" s="273">
        <v>29.2126</v>
      </c>
      <c r="F184" s="274"/>
      <c r="G184" s="275"/>
      <c r="H184" s="276"/>
      <c r="I184" s="270"/>
      <c r="J184" s="277"/>
      <c r="K184" s="270"/>
      <c r="M184" s="271" t="s">
        <v>703</v>
      </c>
      <c r="O184" s="260"/>
    </row>
    <row r="185" spans="1:15" ht="12.75">
      <c r="A185" s="269"/>
      <c r="B185" s="272"/>
      <c r="C185" s="336" t="s">
        <v>704</v>
      </c>
      <c r="D185" s="337"/>
      <c r="E185" s="273">
        <v>3.2134</v>
      </c>
      <c r="F185" s="274"/>
      <c r="G185" s="275"/>
      <c r="H185" s="276"/>
      <c r="I185" s="270"/>
      <c r="J185" s="277"/>
      <c r="K185" s="270"/>
      <c r="M185" s="271" t="s">
        <v>704</v>
      </c>
      <c r="O185" s="260"/>
    </row>
    <row r="186" spans="1:15" ht="12.75">
      <c r="A186" s="269"/>
      <c r="B186" s="272"/>
      <c r="C186" s="336" t="s">
        <v>705</v>
      </c>
      <c r="D186" s="337"/>
      <c r="E186" s="273">
        <v>14.677</v>
      </c>
      <c r="F186" s="274"/>
      <c r="G186" s="275"/>
      <c r="H186" s="276"/>
      <c r="I186" s="270"/>
      <c r="J186" s="277"/>
      <c r="K186" s="270"/>
      <c r="M186" s="271" t="s">
        <v>705</v>
      </c>
      <c r="O186" s="260"/>
    </row>
    <row r="187" spans="1:15" ht="12.75">
      <c r="A187" s="269"/>
      <c r="B187" s="272"/>
      <c r="C187" s="336" t="s">
        <v>706</v>
      </c>
      <c r="D187" s="337"/>
      <c r="E187" s="273">
        <v>3.0265</v>
      </c>
      <c r="F187" s="274"/>
      <c r="G187" s="275"/>
      <c r="H187" s="276"/>
      <c r="I187" s="270"/>
      <c r="J187" s="277"/>
      <c r="K187" s="270"/>
      <c r="M187" s="271" t="s">
        <v>706</v>
      </c>
      <c r="O187" s="260"/>
    </row>
    <row r="188" spans="1:15" ht="12.75">
      <c r="A188" s="269"/>
      <c r="B188" s="272"/>
      <c r="C188" s="336" t="s">
        <v>690</v>
      </c>
      <c r="D188" s="337"/>
      <c r="E188" s="273">
        <v>0</v>
      </c>
      <c r="F188" s="274"/>
      <c r="G188" s="275"/>
      <c r="H188" s="276"/>
      <c r="I188" s="270"/>
      <c r="J188" s="277"/>
      <c r="K188" s="270"/>
      <c r="M188" s="271" t="s">
        <v>690</v>
      </c>
      <c r="O188" s="260"/>
    </row>
    <row r="189" spans="1:15" ht="12.75">
      <c r="A189" s="269"/>
      <c r="B189" s="272"/>
      <c r="C189" s="336" t="s">
        <v>707</v>
      </c>
      <c r="D189" s="337"/>
      <c r="E189" s="273">
        <v>13.34</v>
      </c>
      <c r="F189" s="274"/>
      <c r="G189" s="275"/>
      <c r="H189" s="276"/>
      <c r="I189" s="270"/>
      <c r="J189" s="277"/>
      <c r="K189" s="270"/>
      <c r="M189" s="271" t="s">
        <v>707</v>
      </c>
      <c r="O189" s="260"/>
    </row>
    <row r="190" spans="1:80" ht="12.75">
      <c r="A190" s="261">
        <v>51</v>
      </c>
      <c r="B190" s="262" t="s">
        <v>708</v>
      </c>
      <c r="C190" s="263" t="s">
        <v>709</v>
      </c>
      <c r="D190" s="264" t="s">
        <v>571</v>
      </c>
      <c r="E190" s="265">
        <v>7.0928</v>
      </c>
      <c r="F190" s="265">
        <v>0</v>
      </c>
      <c r="G190" s="266">
        <f>E190*F190</f>
        <v>0</v>
      </c>
      <c r="H190" s="267">
        <v>0.03938</v>
      </c>
      <c r="I190" s="268">
        <f>E190*H190</f>
        <v>0.279314464</v>
      </c>
      <c r="J190" s="267">
        <v>0</v>
      </c>
      <c r="K190" s="268">
        <f>E190*J190</f>
        <v>0</v>
      </c>
      <c r="O190" s="260">
        <v>2</v>
      </c>
      <c r="AA190" s="233">
        <v>1</v>
      </c>
      <c r="AB190" s="233">
        <v>1</v>
      </c>
      <c r="AC190" s="233">
        <v>1</v>
      </c>
      <c r="AZ190" s="233">
        <v>1</v>
      </c>
      <c r="BA190" s="233">
        <f>IF(AZ190=1,G190,0)</f>
        <v>0</v>
      </c>
      <c r="BB190" s="233">
        <f>IF(AZ190=2,G190,0)</f>
        <v>0</v>
      </c>
      <c r="BC190" s="233">
        <f>IF(AZ190=3,G190,0)</f>
        <v>0</v>
      </c>
      <c r="BD190" s="233">
        <f>IF(AZ190=4,G190,0)</f>
        <v>0</v>
      </c>
      <c r="BE190" s="233">
        <f>IF(AZ190=5,G190,0)</f>
        <v>0</v>
      </c>
      <c r="CA190" s="260">
        <v>1</v>
      </c>
      <c r="CB190" s="260">
        <v>1</v>
      </c>
    </row>
    <row r="191" spans="1:15" ht="12.75">
      <c r="A191" s="269"/>
      <c r="B191" s="272"/>
      <c r="C191" s="336" t="s">
        <v>710</v>
      </c>
      <c r="D191" s="337"/>
      <c r="E191" s="273">
        <v>7.0928</v>
      </c>
      <c r="F191" s="274"/>
      <c r="G191" s="275"/>
      <c r="H191" s="276"/>
      <c r="I191" s="270"/>
      <c r="J191" s="277"/>
      <c r="K191" s="270"/>
      <c r="M191" s="271" t="s">
        <v>710</v>
      </c>
      <c r="O191" s="260"/>
    </row>
    <row r="192" spans="1:80" ht="12.75">
      <c r="A192" s="261">
        <v>52</v>
      </c>
      <c r="B192" s="262" t="s">
        <v>711</v>
      </c>
      <c r="C192" s="263" t="s">
        <v>712</v>
      </c>
      <c r="D192" s="264" t="s">
        <v>571</v>
      </c>
      <c r="E192" s="265">
        <v>7.0928</v>
      </c>
      <c r="F192" s="265">
        <v>0</v>
      </c>
      <c r="G192" s="266">
        <f>E192*F192</f>
        <v>0</v>
      </c>
      <c r="H192" s="267">
        <v>0</v>
      </c>
      <c r="I192" s="268">
        <f>E192*H192</f>
        <v>0</v>
      </c>
      <c r="J192" s="267">
        <v>0</v>
      </c>
      <c r="K192" s="268">
        <f>E192*J192</f>
        <v>0</v>
      </c>
      <c r="O192" s="260">
        <v>2</v>
      </c>
      <c r="AA192" s="233">
        <v>1</v>
      </c>
      <c r="AB192" s="233">
        <v>1</v>
      </c>
      <c r="AC192" s="233">
        <v>1</v>
      </c>
      <c r="AZ192" s="233">
        <v>1</v>
      </c>
      <c r="BA192" s="233">
        <f>IF(AZ192=1,G192,0)</f>
        <v>0</v>
      </c>
      <c r="BB192" s="233">
        <f>IF(AZ192=2,G192,0)</f>
        <v>0</v>
      </c>
      <c r="BC192" s="233">
        <f>IF(AZ192=3,G192,0)</f>
        <v>0</v>
      </c>
      <c r="BD192" s="233">
        <f>IF(AZ192=4,G192,0)</f>
        <v>0</v>
      </c>
      <c r="BE192" s="233">
        <f>IF(AZ192=5,G192,0)</f>
        <v>0</v>
      </c>
      <c r="CA192" s="260">
        <v>1</v>
      </c>
      <c r="CB192" s="260">
        <v>1</v>
      </c>
    </row>
    <row r="193" spans="1:80" ht="22.5">
      <c r="A193" s="261">
        <v>53</v>
      </c>
      <c r="B193" s="262" t="s">
        <v>713</v>
      </c>
      <c r="C193" s="263" t="s">
        <v>714</v>
      </c>
      <c r="D193" s="264" t="s">
        <v>571</v>
      </c>
      <c r="E193" s="265">
        <v>419.9499</v>
      </c>
      <c r="F193" s="265">
        <v>0</v>
      </c>
      <c r="G193" s="266">
        <f>E193*F193</f>
        <v>0</v>
      </c>
      <c r="H193" s="267">
        <v>0.04442</v>
      </c>
      <c r="I193" s="268">
        <f>E193*H193</f>
        <v>18.654174558</v>
      </c>
      <c r="J193" s="267">
        <v>0</v>
      </c>
      <c r="K193" s="268">
        <f>E193*J193</f>
        <v>0</v>
      </c>
      <c r="O193" s="260">
        <v>2</v>
      </c>
      <c r="AA193" s="233">
        <v>1</v>
      </c>
      <c r="AB193" s="233">
        <v>1</v>
      </c>
      <c r="AC193" s="233">
        <v>1</v>
      </c>
      <c r="AZ193" s="233">
        <v>1</v>
      </c>
      <c r="BA193" s="233">
        <f>IF(AZ193=1,G193,0)</f>
        <v>0</v>
      </c>
      <c r="BB193" s="233">
        <f>IF(AZ193=2,G193,0)</f>
        <v>0</v>
      </c>
      <c r="BC193" s="233">
        <f>IF(AZ193=3,G193,0)</f>
        <v>0</v>
      </c>
      <c r="BD193" s="233">
        <f>IF(AZ193=4,G193,0)</f>
        <v>0</v>
      </c>
      <c r="BE193" s="233">
        <f>IF(AZ193=5,G193,0)</f>
        <v>0</v>
      </c>
      <c r="CA193" s="260">
        <v>1</v>
      </c>
      <c r="CB193" s="260">
        <v>1</v>
      </c>
    </row>
    <row r="194" spans="1:15" ht="12.75">
      <c r="A194" s="269"/>
      <c r="B194" s="272"/>
      <c r="C194" s="336" t="s">
        <v>698</v>
      </c>
      <c r="D194" s="337"/>
      <c r="E194" s="273">
        <v>0</v>
      </c>
      <c r="F194" s="274"/>
      <c r="G194" s="275"/>
      <c r="H194" s="276"/>
      <c r="I194" s="270"/>
      <c r="J194" s="277"/>
      <c r="K194" s="270"/>
      <c r="M194" s="271" t="s">
        <v>698</v>
      </c>
      <c r="O194" s="260"/>
    </row>
    <row r="195" spans="1:15" ht="12.75">
      <c r="A195" s="269"/>
      <c r="B195" s="272"/>
      <c r="C195" s="336" t="s">
        <v>715</v>
      </c>
      <c r="D195" s="337"/>
      <c r="E195" s="273">
        <v>4.0238</v>
      </c>
      <c r="F195" s="274"/>
      <c r="G195" s="275"/>
      <c r="H195" s="276"/>
      <c r="I195" s="270"/>
      <c r="J195" s="277"/>
      <c r="K195" s="270"/>
      <c r="M195" s="271" t="s">
        <v>715</v>
      </c>
      <c r="O195" s="260"/>
    </row>
    <row r="196" spans="1:15" ht="22.5">
      <c r="A196" s="269"/>
      <c r="B196" s="272"/>
      <c r="C196" s="336" t="s">
        <v>716</v>
      </c>
      <c r="D196" s="337"/>
      <c r="E196" s="273">
        <v>78.7199</v>
      </c>
      <c r="F196" s="274"/>
      <c r="G196" s="275"/>
      <c r="H196" s="276"/>
      <c r="I196" s="270"/>
      <c r="J196" s="277"/>
      <c r="K196" s="270"/>
      <c r="M196" s="271" t="s">
        <v>716</v>
      </c>
      <c r="O196" s="260"/>
    </row>
    <row r="197" spans="1:15" ht="33.75">
      <c r="A197" s="269"/>
      <c r="B197" s="272"/>
      <c r="C197" s="336" t="s">
        <v>717</v>
      </c>
      <c r="D197" s="337"/>
      <c r="E197" s="273">
        <v>23.8942</v>
      </c>
      <c r="F197" s="274"/>
      <c r="G197" s="275"/>
      <c r="H197" s="276"/>
      <c r="I197" s="270"/>
      <c r="J197" s="277"/>
      <c r="K197" s="270"/>
      <c r="M197" s="271" t="s">
        <v>717</v>
      </c>
      <c r="O197" s="260"/>
    </row>
    <row r="198" spans="1:15" ht="12.75">
      <c r="A198" s="269"/>
      <c r="B198" s="272"/>
      <c r="C198" s="336" t="s">
        <v>688</v>
      </c>
      <c r="D198" s="337"/>
      <c r="E198" s="273">
        <v>0</v>
      </c>
      <c r="F198" s="274"/>
      <c r="G198" s="275"/>
      <c r="H198" s="276"/>
      <c r="I198" s="270"/>
      <c r="J198" s="277"/>
      <c r="K198" s="270"/>
      <c r="M198" s="271" t="s">
        <v>688</v>
      </c>
      <c r="O198" s="260"/>
    </row>
    <row r="199" spans="1:15" ht="12.75">
      <c r="A199" s="269"/>
      <c r="B199" s="272"/>
      <c r="C199" s="336" t="s">
        <v>718</v>
      </c>
      <c r="D199" s="337"/>
      <c r="E199" s="273">
        <v>15.771</v>
      </c>
      <c r="F199" s="274"/>
      <c r="G199" s="275"/>
      <c r="H199" s="276"/>
      <c r="I199" s="270"/>
      <c r="J199" s="277"/>
      <c r="K199" s="270"/>
      <c r="M199" s="271" t="s">
        <v>718</v>
      </c>
      <c r="O199" s="260"/>
    </row>
    <row r="200" spans="1:15" ht="12.75">
      <c r="A200" s="269"/>
      <c r="B200" s="272"/>
      <c r="C200" s="336" t="s">
        <v>719</v>
      </c>
      <c r="D200" s="337"/>
      <c r="E200" s="273">
        <v>118.814</v>
      </c>
      <c r="F200" s="274"/>
      <c r="G200" s="275"/>
      <c r="H200" s="276"/>
      <c r="I200" s="270"/>
      <c r="J200" s="277"/>
      <c r="K200" s="270"/>
      <c r="M200" s="271" t="s">
        <v>719</v>
      </c>
      <c r="O200" s="260"/>
    </row>
    <row r="201" spans="1:15" ht="12.75">
      <c r="A201" s="269"/>
      <c r="B201" s="272"/>
      <c r="C201" s="336" t="s">
        <v>720</v>
      </c>
      <c r="D201" s="337"/>
      <c r="E201" s="273">
        <v>20.245</v>
      </c>
      <c r="F201" s="274"/>
      <c r="G201" s="275"/>
      <c r="H201" s="276"/>
      <c r="I201" s="270"/>
      <c r="J201" s="277"/>
      <c r="K201" s="270"/>
      <c r="M201" s="271" t="s">
        <v>720</v>
      </c>
      <c r="O201" s="260"/>
    </row>
    <row r="202" spans="1:15" ht="22.5">
      <c r="A202" s="269"/>
      <c r="B202" s="272"/>
      <c r="C202" s="336" t="s">
        <v>721</v>
      </c>
      <c r="D202" s="337"/>
      <c r="E202" s="273">
        <v>41.4799</v>
      </c>
      <c r="F202" s="274"/>
      <c r="G202" s="275"/>
      <c r="H202" s="276"/>
      <c r="I202" s="270"/>
      <c r="J202" s="277"/>
      <c r="K202" s="270"/>
      <c r="M202" s="271" t="s">
        <v>721</v>
      </c>
      <c r="O202" s="260"/>
    </row>
    <row r="203" spans="1:15" ht="12.75">
      <c r="A203" s="269"/>
      <c r="B203" s="272"/>
      <c r="C203" s="336" t="s">
        <v>722</v>
      </c>
      <c r="D203" s="337"/>
      <c r="E203" s="273">
        <v>24.7057</v>
      </c>
      <c r="F203" s="274"/>
      <c r="G203" s="275"/>
      <c r="H203" s="276"/>
      <c r="I203" s="270"/>
      <c r="J203" s="277"/>
      <c r="K203" s="270"/>
      <c r="M203" s="271" t="s">
        <v>722</v>
      </c>
      <c r="O203" s="260"/>
    </row>
    <row r="204" spans="1:15" ht="12.75">
      <c r="A204" s="269"/>
      <c r="B204" s="272"/>
      <c r="C204" s="336" t="s">
        <v>723</v>
      </c>
      <c r="D204" s="337"/>
      <c r="E204" s="273">
        <v>7.496</v>
      </c>
      <c r="F204" s="274"/>
      <c r="G204" s="275"/>
      <c r="H204" s="276"/>
      <c r="I204" s="270"/>
      <c r="J204" s="277"/>
      <c r="K204" s="270"/>
      <c r="M204" s="271" t="s">
        <v>723</v>
      </c>
      <c r="O204" s="260"/>
    </row>
    <row r="205" spans="1:15" ht="12.75">
      <c r="A205" s="269"/>
      <c r="B205" s="272"/>
      <c r="C205" s="336" t="s">
        <v>690</v>
      </c>
      <c r="D205" s="337"/>
      <c r="E205" s="273">
        <v>0</v>
      </c>
      <c r="F205" s="274"/>
      <c r="G205" s="275"/>
      <c r="H205" s="276"/>
      <c r="I205" s="270"/>
      <c r="J205" s="277"/>
      <c r="K205" s="270"/>
      <c r="M205" s="271" t="s">
        <v>690</v>
      </c>
      <c r="O205" s="260"/>
    </row>
    <row r="206" spans="1:15" ht="12.75">
      <c r="A206" s="269"/>
      <c r="B206" s="272"/>
      <c r="C206" s="336" t="s">
        <v>724</v>
      </c>
      <c r="D206" s="337"/>
      <c r="E206" s="273">
        <v>66.7</v>
      </c>
      <c r="F206" s="274"/>
      <c r="G206" s="275"/>
      <c r="H206" s="276"/>
      <c r="I206" s="270"/>
      <c r="J206" s="277"/>
      <c r="K206" s="270"/>
      <c r="M206" s="271" t="s">
        <v>724</v>
      </c>
      <c r="O206" s="260"/>
    </row>
    <row r="207" spans="1:15" ht="12.75">
      <c r="A207" s="269"/>
      <c r="B207" s="272"/>
      <c r="C207" s="336" t="s">
        <v>725</v>
      </c>
      <c r="D207" s="337"/>
      <c r="E207" s="273">
        <v>3.1275</v>
      </c>
      <c r="F207" s="274"/>
      <c r="G207" s="275"/>
      <c r="H207" s="276"/>
      <c r="I207" s="270"/>
      <c r="J207" s="277"/>
      <c r="K207" s="270"/>
      <c r="M207" s="271" t="s">
        <v>725</v>
      </c>
      <c r="O207" s="260"/>
    </row>
    <row r="208" spans="1:15" ht="12.75">
      <c r="A208" s="269"/>
      <c r="B208" s="272"/>
      <c r="C208" s="336" t="s">
        <v>726</v>
      </c>
      <c r="D208" s="337"/>
      <c r="E208" s="273">
        <v>5.1705</v>
      </c>
      <c r="F208" s="274"/>
      <c r="G208" s="275"/>
      <c r="H208" s="276"/>
      <c r="I208" s="270"/>
      <c r="J208" s="277"/>
      <c r="K208" s="270"/>
      <c r="M208" s="271" t="s">
        <v>726</v>
      </c>
      <c r="O208" s="260"/>
    </row>
    <row r="209" spans="1:15" ht="12.75">
      <c r="A209" s="269"/>
      <c r="B209" s="272"/>
      <c r="C209" s="336" t="s">
        <v>727</v>
      </c>
      <c r="D209" s="337"/>
      <c r="E209" s="273">
        <v>9.8025</v>
      </c>
      <c r="F209" s="274"/>
      <c r="G209" s="275"/>
      <c r="H209" s="276"/>
      <c r="I209" s="270"/>
      <c r="J209" s="277"/>
      <c r="K209" s="270"/>
      <c r="M209" s="271" t="s">
        <v>727</v>
      </c>
      <c r="O209" s="260"/>
    </row>
    <row r="210" spans="1:80" ht="12.75">
      <c r="A210" s="261">
        <v>54</v>
      </c>
      <c r="B210" s="262" t="s">
        <v>728</v>
      </c>
      <c r="C210" s="263" t="s">
        <v>729</v>
      </c>
      <c r="D210" s="264" t="s">
        <v>571</v>
      </c>
      <c r="E210" s="265">
        <v>419.9499</v>
      </c>
      <c r="F210" s="265">
        <v>0</v>
      </c>
      <c r="G210" s="266">
        <f>E210*F210</f>
        <v>0</v>
      </c>
      <c r="H210" s="267">
        <v>0</v>
      </c>
      <c r="I210" s="268">
        <f>E210*H210</f>
        <v>0</v>
      </c>
      <c r="J210" s="267">
        <v>0</v>
      </c>
      <c r="K210" s="268">
        <f>E210*J210</f>
        <v>0</v>
      </c>
      <c r="O210" s="260">
        <v>2</v>
      </c>
      <c r="AA210" s="233">
        <v>1</v>
      </c>
      <c r="AB210" s="233">
        <v>1</v>
      </c>
      <c r="AC210" s="233">
        <v>1</v>
      </c>
      <c r="AZ210" s="233">
        <v>1</v>
      </c>
      <c r="BA210" s="233">
        <f>IF(AZ210=1,G210,0)</f>
        <v>0</v>
      </c>
      <c r="BB210" s="233">
        <f>IF(AZ210=2,G210,0)</f>
        <v>0</v>
      </c>
      <c r="BC210" s="233">
        <f>IF(AZ210=3,G210,0)</f>
        <v>0</v>
      </c>
      <c r="BD210" s="233">
        <f>IF(AZ210=4,G210,0)</f>
        <v>0</v>
      </c>
      <c r="BE210" s="233">
        <f>IF(AZ210=5,G210,0)</f>
        <v>0</v>
      </c>
      <c r="CA210" s="260">
        <v>1</v>
      </c>
      <c r="CB210" s="260">
        <v>1</v>
      </c>
    </row>
    <row r="211" spans="1:80" ht="12.75">
      <c r="A211" s="261">
        <v>55</v>
      </c>
      <c r="B211" s="262" t="s">
        <v>730</v>
      </c>
      <c r="C211" s="263" t="s">
        <v>731</v>
      </c>
      <c r="D211" s="264" t="s">
        <v>605</v>
      </c>
      <c r="E211" s="265">
        <v>11.7513</v>
      </c>
      <c r="F211" s="265">
        <v>0</v>
      </c>
      <c r="G211" s="266">
        <f>E211*F211</f>
        <v>0</v>
      </c>
      <c r="H211" s="267">
        <v>1.02535</v>
      </c>
      <c r="I211" s="268">
        <f>E211*H211</f>
        <v>12.049195455</v>
      </c>
      <c r="J211" s="267">
        <v>0</v>
      </c>
      <c r="K211" s="268">
        <f>E211*J211</f>
        <v>0</v>
      </c>
      <c r="O211" s="260">
        <v>2</v>
      </c>
      <c r="AA211" s="233">
        <v>1</v>
      </c>
      <c r="AB211" s="233">
        <v>1</v>
      </c>
      <c r="AC211" s="233">
        <v>1</v>
      </c>
      <c r="AZ211" s="233">
        <v>1</v>
      </c>
      <c r="BA211" s="233">
        <f>IF(AZ211=1,G211,0)</f>
        <v>0</v>
      </c>
      <c r="BB211" s="233">
        <f>IF(AZ211=2,G211,0)</f>
        <v>0</v>
      </c>
      <c r="BC211" s="233">
        <f>IF(AZ211=3,G211,0)</f>
        <v>0</v>
      </c>
      <c r="BD211" s="233">
        <f>IF(AZ211=4,G211,0)</f>
        <v>0</v>
      </c>
      <c r="BE211" s="233">
        <f>IF(AZ211=5,G211,0)</f>
        <v>0</v>
      </c>
      <c r="CA211" s="260">
        <v>1</v>
      </c>
      <c r="CB211" s="260">
        <v>1</v>
      </c>
    </row>
    <row r="212" spans="1:15" ht="12.75">
      <c r="A212" s="269"/>
      <c r="B212" s="272"/>
      <c r="C212" s="336" t="s">
        <v>698</v>
      </c>
      <c r="D212" s="337"/>
      <c r="E212" s="273">
        <v>0</v>
      </c>
      <c r="F212" s="274"/>
      <c r="G212" s="275"/>
      <c r="H212" s="276"/>
      <c r="I212" s="270"/>
      <c r="J212" s="277"/>
      <c r="K212" s="270"/>
      <c r="M212" s="271" t="s">
        <v>698</v>
      </c>
      <c r="O212" s="260"/>
    </row>
    <row r="213" spans="1:15" ht="12.75">
      <c r="A213" s="269"/>
      <c r="B213" s="272"/>
      <c r="C213" s="336" t="s">
        <v>732</v>
      </c>
      <c r="D213" s="337"/>
      <c r="E213" s="273">
        <v>0.9871</v>
      </c>
      <c r="F213" s="274"/>
      <c r="G213" s="275"/>
      <c r="H213" s="276"/>
      <c r="I213" s="270"/>
      <c r="J213" s="277"/>
      <c r="K213" s="270"/>
      <c r="M213" s="271" t="s">
        <v>732</v>
      </c>
      <c r="O213" s="260"/>
    </row>
    <row r="214" spans="1:15" ht="12.75">
      <c r="A214" s="269"/>
      <c r="B214" s="272"/>
      <c r="C214" s="336" t="s">
        <v>733</v>
      </c>
      <c r="D214" s="337"/>
      <c r="E214" s="273">
        <v>2.3004</v>
      </c>
      <c r="F214" s="274"/>
      <c r="G214" s="275"/>
      <c r="H214" s="276"/>
      <c r="I214" s="270"/>
      <c r="J214" s="277"/>
      <c r="K214" s="270"/>
      <c r="M214" s="271" t="s">
        <v>733</v>
      </c>
      <c r="O214" s="260"/>
    </row>
    <row r="215" spans="1:15" ht="12.75">
      <c r="A215" s="269"/>
      <c r="B215" s="272"/>
      <c r="C215" s="336" t="s">
        <v>734</v>
      </c>
      <c r="D215" s="337"/>
      <c r="E215" s="273">
        <v>0.6207</v>
      </c>
      <c r="F215" s="274"/>
      <c r="G215" s="275"/>
      <c r="H215" s="276"/>
      <c r="I215" s="270"/>
      <c r="J215" s="277"/>
      <c r="K215" s="270"/>
      <c r="M215" s="271" t="s">
        <v>734</v>
      </c>
      <c r="O215" s="260"/>
    </row>
    <row r="216" spans="1:15" ht="12.75">
      <c r="A216" s="269"/>
      <c r="B216" s="272"/>
      <c r="C216" s="336" t="s">
        <v>688</v>
      </c>
      <c r="D216" s="337"/>
      <c r="E216" s="273">
        <v>0</v>
      </c>
      <c r="F216" s="274"/>
      <c r="G216" s="275"/>
      <c r="H216" s="276"/>
      <c r="I216" s="270"/>
      <c r="J216" s="277"/>
      <c r="K216" s="270"/>
      <c r="M216" s="271" t="s">
        <v>688</v>
      </c>
      <c r="O216" s="260"/>
    </row>
    <row r="217" spans="1:15" ht="12.75">
      <c r="A217" s="269"/>
      <c r="B217" s="272"/>
      <c r="C217" s="336" t="s">
        <v>735</v>
      </c>
      <c r="D217" s="337"/>
      <c r="E217" s="273">
        <v>1.7049</v>
      </c>
      <c r="F217" s="274"/>
      <c r="G217" s="275"/>
      <c r="H217" s="276"/>
      <c r="I217" s="270"/>
      <c r="J217" s="277"/>
      <c r="K217" s="270"/>
      <c r="M217" s="271" t="s">
        <v>735</v>
      </c>
      <c r="O217" s="260"/>
    </row>
    <row r="218" spans="1:15" ht="22.5">
      <c r="A218" s="269"/>
      <c r="B218" s="272"/>
      <c r="C218" s="336" t="s">
        <v>736</v>
      </c>
      <c r="D218" s="337"/>
      <c r="E218" s="273">
        <v>2.8556</v>
      </c>
      <c r="F218" s="274"/>
      <c r="G218" s="275"/>
      <c r="H218" s="276"/>
      <c r="I218" s="270"/>
      <c r="J218" s="277"/>
      <c r="K218" s="270"/>
      <c r="M218" s="271" t="s">
        <v>736</v>
      </c>
      <c r="O218" s="260"/>
    </row>
    <row r="219" spans="1:15" ht="12.75">
      <c r="A219" s="269"/>
      <c r="B219" s="272"/>
      <c r="C219" s="336" t="s">
        <v>737</v>
      </c>
      <c r="D219" s="337"/>
      <c r="E219" s="273">
        <v>0.3952</v>
      </c>
      <c r="F219" s="274"/>
      <c r="G219" s="275"/>
      <c r="H219" s="276"/>
      <c r="I219" s="270"/>
      <c r="J219" s="277"/>
      <c r="K219" s="270"/>
      <c r="M219" s="271" t="s">
        <v>737</v>
      </c>
      <c r="O219" s="260"/>
    </row>
    <row r="220" spans="1:15" ht="22.5">
      <c r="A220" s="269"/>
      <c r="B220" s="272"/>
      <c r="C220" s="336" t="s">
        <v>738</v>
      </c>
      <c r="D220" s="337"/>
      <c r="E220" s="273">
        <v>1.3356</v>
      </c>
      <c r="F220" s="274"/>
      <c r="G220" s="275"/>
      <c r="H220" s="276"/>
      <c r="I220" s="270"/>
      <c r="J220" s="277"/>
      <c r="K220" s="270"/>
      <c r="M220" s="271" t="s">
        <v>738</v>
      </c>
      <c r="O220" s="260"/>
    </row>
    <row r="221" spans="1:15" ht="12.75">
      <c r="A221" s="269"/>
      <c r="B221" s="272"/>
      <c r="C221" s="336" t="s">
        <v>739</v>
      </c>
      <c r="D221" s="337"/>
      <c r="E221" s="273">
        <v>0.3723</v>
      </c>
      <c r="F221" s="274"/>
      <c r="G221" s="275"/>
      <c r="H221" s="276"/>
      <c r="I221" s="270"/>
      <c r="J221" s="277"/>
      <c r="K221" s="270"/>
      <c r="M221" s="271" t="s">
        <v>739</v>
      </c>
      <c r="O221" s="260"/>
    </row>
    <row r="222" spans="1:15" ht="12.75">
      <c r="A222" s="269"/>
      <c r="B222" s="272"/>
      <c r="C222" s="336" t="s">
        <v>740</v>
      </c>
      <c r="D222" s="337"/>
      <c r="E222" s="273">
        <v>0.0461</v>
      </c>
      <c r="F222" s="274"/>
      <c r="G222" s="275"/>
      <c r="H222" s="276"/>
      <c r="I222" s="270"/>
      <c r="J222" s="277"/>
      <c r="K222" s="270"/>
      <c r="M222" s="271" t="s">
        <v>740</v>
      </c>
      <c r="O222" s="260"/>
    </row>
    <row r="223" spans="1:15" ht="12.75">
      <c r="A223" s="269"/>
      <c r="B223" s="272"/>
      <c r="C223" s="336" t="s">
        <v>690</v>
      </c>
      <c r="D223" s="337"/>
      <c r="E223" s="273">
        <v>0</v>
      </c>
      <c r="F223" s="274"/>
      <c r="G223" s="275"/>
      <c r="H223" s="276"/>
      <c r="I223" s="270"/>
      <c r="J223" s="277"/>
      <c r="K223" s="270"/>
      <c r="M223" s="271" t="s">
        <v>690</v>
      </c>
      <c r="O223" s="260"/>
    </row>
    <row r="224" spans="1:15" ht="12.75">
      <c r="A224" s="269"/>
      <c r="B224" s="272"/>
      <c r="C224" s="336" t="s">
        <v>741</v>
      </c>
      <c r="D224" s="337"/>
      <c r="E224" s="273">
        <v>0.4002</v>
      </c>
      <c r="F224" s="274"/>
      <c r="G224" s="275"/>
      <c r="H224" s="276"/>
      <c r="I224" s="270"/>
      <c r="J224" s="277"/>
      <c r="K224" s="270"/>
      <c r="M224" s="271" t="s">
        <v>741</v>
      </c>
      <c r="O224" s="260"/>
    </row>
    <row r="225" spans="1:15" ht="22.5">
      <c r="A225" s="269"/>
      <c r="B225" s="272"/>
      <c r="C225" s="336" t="s">
        <v>742</v>
      </c>
      <c r="D225" s="337"/>
      <c r="E225" s="273">
        <v>0.036</v>
      </c>
      <c r="F225" s="274"/>
      <c r="G225" s="275"/>
      <c r="H225" s="276"/>
      <c r="I225" s="270"/>
      <c r="J225" s="277"/>
      <c r="K225" s="270"/>
      <c r="M225" s="271" t="s">
        <v>742</v>
      </c>
      <c r="O225" s="260"/>
    </row>
    <row r="226" spans="1:15" ht="12.75">
      <c r="A226" s="269"/>
      <c r="B226" s="272"/>
      <c r="C226" s="336" t="s">
        <v>743</v>
      </c>
      <c r="D226" s="337"/>
      <c r="E226" s="273">
        <v>0.5246</v>
      </c>
      <c r="F226" s="274"/>
      <c r="G226" s="275"/>
      <c r="H226" s="276"/>
      <c r="I226" s="270"/>
      <c r="J226" s="277"/>
      <c r="K226" s="270"/>
      <c r="M226" s="271" t="s">
        <v>743</v>
      </c>
      <c r="O226" s="260"/>
    </row>
    <row r="227" spans="1:15" ht="12.75">
      <c r="A227" s="269"/>
      <c r="B227" s="272"/>
      <c r="C227" s="336" t="s">
        <v>744</v>
      </c>
      <c r="D227" s="337"/>
      <c r="E227" s="273">
        <v>0.1726</v>
      </c>
      <c r="F227" s="274"/>
      <c r="G227" s="275"/>
      <c r="H227" s="276"/>
      <c r="I227" s="270"/>
      <c r="J227" s="277"/>
      <c r="K227" s="270"/>
      <c r="M227" s="271" t="s">
        <v>744</v>
      </c>
      <c r="O227" s="260"/>
    </row>
    <row r="228" spans="1:80" ht="22.5">
      <c r="A228" s="261">
        <v>56</v>
      </c>
      <c r="B228" s="262" t="s">
        <v>745</v>
      </c>
      <c r="C228" s="263" t="s">
        <v>746</v>
      </c>
      <c r="D228" s="264" t="s">
        <v>747</v>
      </c>
      <c r="E228" s="265">
        <v>1</v>
      </c>
      <c r="F228" s="265">
        <v>0</v>
      </c>
      <c r="G228" s="266">
        <f>E228*F228</f>
        <v>0</v>
      </c>
      <c r="H228" s="267">
        <v>0</v>
      </c>
      <c r="I228" s="268">
        <f>E228*H228</f>
        <v>0</v>
      </c>
      <c r="J228" s="267"/>
      <c r="K228" s="268">
        <f>E228*J228</f>
        <v>0</v>
      </c>
      <c r="O228" s="260">
        <v>2</v>
      </c>
      <c r="AA228" s="233">
        <v>12</v>
      </c>
      <c r="AB228" s="233">
        <v>0</v>
      </c>
      <c r="AC228" s="233">
        <v>305</v>
      </c>
      <c r="AZ228" s="233">
        <v>1</v>
      </c>
      <c r="BA228" s="233">
        <f>IF(AZ228=1,G228,0)</f>
        <v>0</v>
      </c>
      <c r="BB228" s="233">
        <f>IF(AZ228=2,G228,0)</f>
        <v>0</v>
      </c>
      <c r="BC228" s="233">
        <f>IF(AZ228=3,G228,0)</f>
        <v>0</v>
      </c>
      <c r="BD228" s="233">
        <f>IF(AZ228=4,G228,0)</f>
        <v>0</v>
      </c>
      <c r="BE228" s="233">
        <f>IF(AZ228=5,G228,0)</f>
        <v>0</v>
      </c>
      <c r="CA228" s="260">
        <v>12</v>
      </c>
      <c r="CB228" s="260">
        <v>0</v>
      </c>
    </row>
    <row r="229" spans="1:80" ht="22.5">
      <c r="A229" s="261">
        <v>57</v>
      </c>
      <c r="B229" s="262" t="s">
        <v>748</v>
      </c>
      <c r="C229" s="263" t="s">
        <v>749</v>
      </c>
      <c r="D229" s="264" t="s">
        <v>591</v>
      </c>
      <c r="E229" s="265">
        <v>4</v>
      </c>
      <c r="F229" s="265">
        <v>0</v>
      </c>
      <c r="G229" s="266">
        <f>E229*F229</f>
        <v>0</v>
      </c>
      <c r="H229" s="267">
        <v>0</v>
      </c>
      <c r="I229" s="268">
        <f>E229*H229</f>
        <v>0</v>
      </c>
      <c r="J229" s="267"/>
      <c r="K229" s="268">
        <f>E229*J229</f>
        <v>0</v>
      </c>
      <c r="O229" s="260">
        <v>2</v>
      </c>
      <c r="AA229" s="233">
        <v>12</v>
      </c>
      <c r="AB229" s="233">
        <v>0</v>
      </c>
      <c r="AC229" s="233">
        <v>295</v>
      </c>
      <c r="AZ229" s="233">
        <v>1</v>
      </c>
      <c r="BA229" s="233">
        <f>IF(AZ229=1,G229,0)</f>
        <v>0</v>
      </c>
      <c r="BB229" s="233">
        <f>IF(AZ229=2,G229,0)</f>
        <v>0</v>
      </c>
      <c r="BC229" s="233">
        <f>IF(AZ229=3,G229,0)</f>
        <v>0</v>
      </c>
      <c r="BD229" s="233">
        <f>IF(AZ229=4,G229,0)</f>
        <v>0</v>
      </c>
      <c r="BE229" s="233">
        <f>IF(AZ229=5,G229,0)</f>
        <v>0</v>
      </c>
      <c r="CA229" s="260">
        <v>12</v>
      </c>
      <c r="CB229" s="260">
        <v>0</v>
      </c>
    </row>
    <row r="230" spans="1:80" ht="22.5">
      <c r="A230" s="261">
        <v>58</v>
      </c>
      <c r="B230" s="262" t="s">
        <v>750</v>
      </c>
      <c r="C230" s="263" t="s">
        <v>751</v>
      </c>
      <c r="D230" s="264" t="s">
        <v>591</v>
      </c>
      <c r="E230" s="265">
        <v>1</v>
      </c>
      <c r="F230" s="265">
        <v>0</v>
      </c>
      <c r="G230" s="266">
        <f>E230*F230</f>
        <v>0</v>
      </c>
      <c r="H230" s="267">
        <v>0</v>
      </c>
      <c r="I230" s="268">
        <f>E230*H230</f>
        <v>0</v>
      </c>
      <c r="J230" s="267"/>
      <c r="K230" s="268">
        <f>E230*J230</f>
        <v>0</v>
      </c>
      <c r="O230" s="260">
        <v>2</v>
      </c>
      <c r="AA230" s="233">
        <v>12</v>
      </c>
      <c r="AB230" s="233">
        <v>0</v>
      </c>
      <c r="AC230" s="233">
        <v>296</v>
      </c>
      <c r="AZ230" s="233">
        <v>1</v>
      </c>
      <c r="BA230" s="233">
        <f>IF(AZ230=1,G230,0)</f>
        <v>0</v>
      </c>
      <c r="BB230" s="233">
        <f>IF(AZ230=2,G230,0)</f>
        <v>0</v>
      </c>
      <c r="BC230" s="233">
        <f>IF(AZ230=3,G230,0)</f>
        <v>0</v>
      </c>
      <c r="BD230" s="233">
        <f>IF(AZ230=4,G230,0)</f>
        <v>0</v>
      </c>
      <c r="BE230" s="233">
        <f>IF(AZ230=5,G230,0)</f>
        <v>0</v>
      </c>
      <c r="CA230" s="260">
        <v>12</v>
      </c>
      <c r="CB230" s="260">
        <v>0</v>
      </c>
    </row>
    <row r="231" spans="1:57" ht="12.75">
      <c r="A231" s="278"/>
      <c r="B231" s="279" t="s">
        <v>468</v>
      </c>
      <c r="C231" s="280" t="s">
        <v>682</v>
      </c>
      <c r="D231" s="281"/>
      <c r="E231" s="282"/>
      <c r="F231" s="283"/>
      <c r="G231" s="284">
        <f>SUM(G165:G230)</f>
        <v>0</v>
      </c>
      <c r="H231" s="285"/>
      <c r="I231" s="286">
        <f>SUM(I165:I230)</f>
        <v>377.55482271700004</v>
      </c>
      <c r="J231" s="285"/>
      <c r="K231" s="286">
        <f>SUM(K165:K230)</f>
        <v>0</v>
      </c>
      <c r="O231" s="260">
        <v>4</v>
      </c>
      <c r="BA231" s="287">
        <f>SUM(BA165:BA230)</f>
        <v>0</v>
      </c>
      <c r="BB231" s="287">
        <f>SUM(BB165:BB230)</f>
        <v>0</v>
      </c>
      <c r="BC231" s="287">
        <f>SUM(BC165:BC230)</f>
        <v>0</v>
      </c>
      <c r="BD231" s="287">
        <f>SUM(BD165:BD230)</f>
        <v>0</v>
      </c>
      <c r="BE231" s="287">
        <f>SUM(BE165:BE230)</f>
        <v>0</v>
      </c>
    </row>
    <row r="232" spans="1:15" ht="12.75">
      <c r="A232" s="250" t="s">
        <v>466</v>
      </c>
      <c r="B232" s="251" t="s">
        <v>752</v>
      </c>
      <c r="C232" s="252" t="s">
        <v>753</v>
      </c>
      <c r="D232" s="253"/>
      <c r="E232" s="254"/>
      <c r="F232" s="254"/>
      <c r="G232" s="255"/>
      <c r="H232" s="256"/>
      <c r="I232" s="257"/>
      <c r="J232" s="258"/>
      <c r="K232" s="259"/>
      <c r="O232" s="260">
        <v>1</v>
      </c>
    </row>
    <row r="233" spans="1:80" ht="12.75">
      <c r="A233" s="261">
        <v>59</v>
      </c>
      <c r="B233" s="262" t="s">
        <v>755</v>
      </c>
      <c r="C233" s="263" t="s">
        <v>756</v>
      </c>
      <c r="D233" s="264" t="s">
        <v>495</v>
      </c>
      <c r="E233" s="265">
        <v>6.2446</v>
      </c>
      <c r="F233" s="265">
        <v>0</v>
      </c>
      <c r="G233" s="266">
        <f>E233*F233</f>
        <v>0</v>
      </c>
      <c r="H233" s="267">
        <v>2.44644</v>
      </c>
      <c r="I233" s="268">
        <f>E233*H233</f>
        <v>15.277039224</v>
      </c>
      <c r="J233" s="267">
        <v>0</v>
      </c>
      <c r="K233" s="268">
        <f>E233*J233</f>
        <v>0</v>
      </c>
      <c r="O233" s="260">
        <v>2</v>
      </c>
      <c r="AA233" s="233">
        <v>1</v>
      </c>
      <c r="AB233" s="233">
        <v>1</v>
      </c>
      <c r="AC233" s="233">
        <v>1</v>
      </c>
      <c r="AZ233" s="233">
        <v>1</v>
      </c>
      <c r="BA233" s="233">
        <f>IF(AZ233=1,G233,0)</f>
        <v>0</v>
      </c>
      <c r="BB233" s="233">
        <f>IF(AZ233=2,G233,0)</f>
        <v>0</v>
      </c>
      <c r="BC233" s="233">
        <f>IF(AZ233=3,G233,0)</f>
        <v>0</v>
      </c>
      <c r="BD233" s="233">
        <f>IF(AZ233=4,G233,0)</f>
        <v>0</v>
      </c>
      <c r="BE233" s="233">
        <f>IF(AZ233=5,G233,0)</f>
        <v>0</v>
      </c>
      <c r="CA233" s="260">
        <v>1</v>
      </c>
      <c r="CB233" s="260">
        <v>1</v>
      </c>
    </row>
    <row r="234" spans="1:15" ht="12.75">
      <c r="A234" s="269"/>
      <c r="B234" s="272"/>
      <c r="C234" s="336" t="s">
        <v>757</v>
      </c>
      <c r="D234" s="337"/>
      <c r="E234" s="273">
        <v>6.2446</v>
      </c>
      <c r="F234" s="274"/>
      <c r="G234" s="275"/>
      <c r="H234" s="276"/>
      <c r="I234" s="270"/>
      <c r="J234" s="277"/>
      <c r="K234" s="270"/>
      <c r="M234" s="271" t="s">
        <v>757</v>
      </c>
      <c r="O234" s="260"/>
    </row>
    <row r="235" spans="1:80" ht="12.75">
      <c r="A235" s="261">
        <v>60</v>
      </c>
      <c r="B235" s="262" t="s">
        <v>758</v>
      </c>
      <c r="C235" s="263" t="s">
        <v>759</v>
      </c>
      <c r="D235" s="264" t="s">
        <v>571</v>
      </c>
      <c r="E235" s="265">
        <v>33.3587</v>
      </c>
      <c r="F235" s="265">
        <v>0</v>
      </c>
      <c r="G235" s="266">
        <f>E235*F235</f>
        <v>0</v>
      </c>
      <c r="H235" s="267">
        <v>0.04538</v>
      </c>
      <c r="I235" s="268">
        <f>E235*H235</f>
        <v>1.5138178059999998</v>
      </c>
      <c r="J235" s="267">
        <v>0</v>
      </c>
      <c r="K235" s="268">
        <f>E235*J235</f>
        <v>0</v>
      </c>
      <c r="O235" s="260">
        <v>2</v>
      </c>
      <c r="AA235" s="233">
        <v>1</v>
      </c>
      <c r="AB235" s="233">
        <v>1</v>
      </c>
      <c r="AC235" s="233">
        <v>1</v>
      </c>
      <c r="AZ235" s="233">
        <v>1</v>
      </c>
      <c r="BA235" s="233">
        <f>IF(AZ235=1,G235,0)</f>
        <v>0</v>
      </c>
      <c r="BB235" s="233">
        <f>IF(AZ235=2,G235,0)</f>
        <v>0</v>
      </c>
      <c r="BC235" s="233">
        <f>IF(AZ235=3,G235,0)</f>
        <v>0</v>
      </c>
      <c r="BD235" s="233">
        <f>IF(AZ235=4,G235,0)</f>
        <v>0</v>
      </c>
      <c r="BE235" s="233">
        <f>IF(AZ235=5,G235,0)</f>
        <v>0</v>
      </c>
      <c r="CA235" s="260">
        <v>1</v>
      </c>
      <c r="CB235" s="260">
        <v>1</v>
      </c>
    </row>
    <row r="236" spans="1:15" ht="12.75">
      <c r="A236" s="269"/>
      <c r="B236" s="272"/>
      <c r="C236" s="336" t="s">
        <v>760</v>
      </c>
      <c r="D236" s="337"/>
      <c r="E236" s="273">
        <v>33.3587</v>
      </c>
      <c r="F236" s="274"/>
      <c r="G236" s="275"/>
      <c r="H236" s="276"/>
      <c r="I236" s="270"/>
      <c r="J236" s="277"/>
      <c r="K236" s="270"/>
      <c r="M236" s="271" t="s">
        <v>760</v>
      </c>
      <c r="O236" s="260"/>
    </row>
    <row r="237" spans="1:80" ht="12.75">
      <c r="A237" s="261">
        <v>61</v>
      </c>
      <c r="B237" s="262" t="s">
        <v>761</v>
      </c>
      <c r="C237" s="263" t="s">
        <v>762</v>
      </c>
      <c r="D237" s="264" t="s">
        <v>571</v>
      </c>
      <c r="E237" s="265">
        <v>33.3587</v>
      </c>
      <c r="F237" s="265">
        <v>0</v>
      </c>
      <c r="G237" s="266">
        <f>E237*F237</f>
        <v>0</v>
      </c>
      <c r="H237" s="267">
        <v>0</v>
      </c>
      <c r="I237" s="268">
        <f>E237*H237</f>
        <v>0</v>
      </c>
      <c r="J237" s="267">
        <v>0</v>
      </c>
      <c r="K237" s="268">
        <f>E237*J237</f>
        <v>0</v>
      </c>
      <c r="O237" s="260">
        <v>2</v>
      </c>
      <c r="AA237" s="233">
        <v>1</v>
      </c>
      <c r="AB237" s="233">
        <v>1</v>
      </c>
      <c r="AC237" s="233">
        <v>1</v>
      </c>
      <c r="AZ237" s="233">
        <v>1</v>
      </c>
      <c r="BA237" s="233">
        <f>IF(AZ237=1,G237,0)</f>
        <v>0</v>
      </c>
      <c r="BB237" s="233">
        <f>IF(AZ237=2,G237,0)</f>
        <v>0</v>
      </c>
      <c r="BC237" s="233">
        <f>IF(AZ237=3,G237,0)</f>
        <v>0</v>
      </c>
      <c r="BD237" s="233">
        <f>IF(AZ237=4,G237,0)</f>
        <v>0</v>
      </c>
      <c r="BE237" s="233">
        <f>IF(AZ237=5,G237,0)</f>
        <v>0</v>
      </c>
      <c r="CA237" s="260">
        <v>1</v>
      </c>
      <c r="CB237" s="260">
        <v>1</v>
      </c>
    </row>
    <row r="238" spans="1:80" ht="12.75">
      <c r="A238" s="261">
        <v>62</v>
      </c>
      <c r="B238" s="262" t="s">
        <v>763</v>
      </c>
      <c r="C238" s="263" t="s">
        <v>764</v>
      </c>
      <c r="D238" s="264" t="s">
        <v>605</v>
      </c>
      <c r="E238" s="265">
        <v>0.5121</v>
      </c>
      <c r="F238" s="265">
        <v>0</v>
      </c>
      <c r="G238" s="266">
        <f>E238*F238</f>
        <v>0</v>
      </c>
      <c r="H238" s="267">
        <v>1.05728</v>
      </c>
      <c r="I238" s="268">
        <f>E238*H238</f>
        <v>0.541433088</v>
      </c>
      <c r="J238" s="267">
        <v>0</v>
      </c>
      <c r="K238" s="268">
        <f>E238*J238</f>
        <v>0</v>
      </c>
      <c r="O238" s="260">
        <v>2</v>
      </c>
      <c r="AA238" s="233">
        <v>1</v>
      </c>
      <c r="AB238" s="233">
        <v>1</v>
      </c>
      <c r="AC238" s="233">
        <v>1</v>
      </c>
      <c r="AZ238" s="233">
        <v>1</v>
      </c>
      <c r="BA238" s="233">
        <f>IF(AZ238=1,G238,0)</f>
        <v>0</v>
      </c>
      <c r="BB238" s="233">
        <f>IF(AZ238=2,G238,0)</f>
        <v>0</v>
      </c>
      <c r="BC238" s="233">
        <f>IF(AZ238=3,G238,0)</f>
        <v>0</v>
      </c>
      <c r="BD238" s="233">
        <f>IF(AZ238=4,G238,0)</f>
        <v>0</v>
      </c>
      <c r="BE238" s="233">
        <f>IF(AZ238=5,G238,0)</f>
        <v>0</v>
      </c>
      <c r="CA238" s="260">
        <v>1</v>
      </c>
      <c r="CB238" s="260">
        <v>1</v>
      </c>
    </row>
    <row r="239" spans="1:15" ht="12.75">
      <c r="A239" s="269"/>
      <c r="B239" s="272"/>
      <c r="C239" s="336" t="s">
        <v>765</v>
      </c>
      <c r="D239" s="337"/>
      <c r="E239" s="273">
        <v>0.5121</v>
      </c>
      <c r="F239" s="274"/>
      <c r="G239" s="275"/>
      <c r="H239" s="276"/>
      <c r="I239" s="270"/>
      <c r="J239" s="277"/>
      <c r="K239" s="270"/>
      <c r="M239" s="271" t="s">
        <v>765</v>
      </c>
      <c r="O239" s="260"/>
    </row>
    <row r="240" spans="1:80" ht="22.5">
      <c r="A240" s="261">
        <v>63</v>
      </c>
      <c r="B240" s="262" t="s">
        <v>766</v>
      </c>
      <c r="C240" s="263" t="s">
        <v>767</v>
      </c>
      <c r="D240" s="264" t="s">
        <v>495</v>
      </c>
      <c r="E240" s="265">
        <v>2.4246</v>
      </c>
      <c r="F240" s="265">
        <v>0</v>
      </c>
      <c r="G240" s="266">
        <f>E240*F240</f>
        <v>0</v>
      </c>
      <c r="H240" s="267">
        <v>2.44639</v>
      </c>
      <c r="I240" s="268">
        <f>E240*H240</f>
        <v>5.9315171939999995</v>
      </c>
      <c r="J240" s="267">
        <v>0</v>
      </c>
      <c r="K240" s="268">
        <f>E240*J240</f>
        <v>0</v>
      </c>
      <c r="O240" s="260">
        <v>2</v>
      </c>
      <c r="AA240" s="233">
        <v>1</v>
      </c>
      <c r="AB240" s="233">
        <v>1</v>
      </c>
      <c r="AC240" s="233">
        <v>1</v>
      </c>
      <c r="AZ240" s="233">
        <v>1</v>
      </c>
      <c r="BA240" s="233">
        <f>IF(AZ240=1,G240,0)</f>
        <v>0</v>
      </c>
      <c r="BB240" s="233">
        <f>IF(AZ240=2,G240,0)</f>
        <v>0</v>
      </c>
      <c r="BC240" s="233">
        <f>IF(AZ240=3,G240,0)</f>
        <v>0</v>
      </c>
      <c r="BD240" s="233">
        <f>IF(AZ240=4,G240,0)</f>
        <v>0</v>
      </c>
      <c r="BE240" s="233">
        <f>IF(AZ240=5,G240,0)</f>
        <v>0</v>
      </c>
      <c r="CA240" s="260">
        <v>1</v>
      </c>
      <c r="CB240" s="260">
        <v>1</v>
      </c>
    </row>
    <row r="241" spans="1:15" ht="12.75">
      <c r="A241" s="269"/>
      <c r="B241" s="272"/>
      <c r="C241" s="336" t="s">
        <v>768</v>
      </c>
      <c r="D241" s="337"/>
      <c r="E241" s="273">
        <v>0.8487</v>
      </c>
      <c r="F241" s="274"/>
      <c r="G241" s="275"/>
      <c r="H241" s="276"/>
      <c r="I241" s="270"/>
      <c r="J241" s="277"/>
      <c r="K241" s="270"/>
      <c r="M241" s="271" t="s">
        <v>768</v>
      </c>
      <c r="O241" s="260"/>
    </row>
    <row r="242" spans="1:15" ht="12.75">
      <c r="A242" s="269"/>
      <c r="B242" s="272"/>
      <c r="C242" s="336" t="s">
        <v>769</v>
      </c>
      <c r="D242" s="337"/>
      <c r="E242" s="273">
        <v>1.5759</v>
      </c>
      <c r="F242" s="274"/>
      <c r="G242" s="275"/>
      <c r="H242" s="276"/>
      <c r="I242" s="270"/>
      <c r="J242" s="277"/>
      <c r="K242" s="270"/>
      <c r="M242" s="271" t="s">
        <v>769</v>
      </c>
      <c r="O242" s="260"/>
    </row>
    <row r="243" spans="1:80" ht="12.75">
      <c r="A243" s="261">
        <v>64</v>
      </c>
      <c r="B243" s="262" t="s">
        <v>770</v>
      </c>
      <c r="C243" s="263" t="s">
        <v>771</v>
      </c>
      <c r="D243" s="264" t="s">
        <v>571</v>
      </c>
      <c r="E243" s="265">
        <v>16.7449</v>
      </c>
      <c r="F243" s="265">
        <v>0</v>
      </c>
      <c r="G243" s="266">
        <f>E243*F243</f>
        <v>0</v>
      </c>
      <c r="H243" s="267">
        <v>0.00341</v>
      </c>
      <c r="I243" s="268">
        <f>E243*H243</f>
        <v>0.057100109</v>
      </c>
      <c r="J243" s="267">
        <v>0</v>
      </c>
      <c r="K243" s="268">
        <f>E243*J243</f>
        <v>0</v>
      </c>
      <c r="O243" s="260">
        <v>2</v>
      </c>
      <c r="AA243" s="233">
        <v>1</v>
      </c>
      <c r="AB243" s="233">
        <v>1</v>
      </c>
      <c r="AC243" s="233">
        <v>1</v>
      </c>
      <c r="AZ243" s="233">
        <v>1</v>
      </c>
      <c r="BA243" s="233">
        <f>IF(AZ243=1,G243,0)</f>
        <v>0</v>
      </c>
      <c r="BB243" s="233">
        <f>IF(AZ243=2,G243,0)</f>
        <v>0</v>
      </c>
      <c r="BC243" s="233">
        <f>IF(AZ243=3,G243,0)</f>
        <v>0</v>
      </c>
      <c r="BD243" s="233">
        <f>IF(AZ243=4,G243,0)</f>
        <v>0</v>
      </c>
      <c r="BE243" s="233">
        <f>IF(AZ243=5,G243,0)</f>
        <v>0</v>
      </c>
      <c r="CA243" s="260">
        <v>1</v>
      </c>
      <c r="CB243" s="260">
        <v>1</v>
      </c>
    </row>
    <row r="244" spans="1:15" ht="12.75">
      <c r="A244" s="269"/>
      <c r="B244" s="272"/>
      <c r="C244" s="336" t="s">
        <v>772</v>
      </c>
      <c r="D244" s="337"/>
      <c r="E244" s="273">
        <v>6.7393</v>
      </c>
      <c r="F244" s="274"/>
      <c r="G244" s="275"/>
      <c r="H244" s="276"/>
      <c r="I244" s="270"/>
      <c r="J244" s="277"/>
      <c r="K244" s="270"/>
      <c r="M244" s="271" t="s">
        <v>772</v>
      </c>
      <c r="O244" s="260"/>
    </row>
    <row r="245" spans="1:15" ht="12.75">
      <c r="A245" s="269"/>
      <c r="B245" s="272"/>
      <c r="C245" s="336" t="s">
        <v>773</v>
      </c>
      <c r="D245" s="337"/>
      <c r="E245" s="273">
        <v>10.0056</v>
      </c>
      <c r="F245" s="274"/>
      <c r="G245" s="275"/>
      <c r="H245" s="276"/>
      <c r="I245" s="270"/>
      <c r="J245" s="277"/>
      <c r="K245" s="270"/>
      <c r="M245" s="271" t="s">
        <v>773</v>
      </c>
      <c r="O245" s="260"/>
    </row>
    <row r="246" spans="1:80" ht="12.75">
      <c r="A246" s="261">
        <v>65</v>
      </c>
      <c r="B246" s="262" t="s">
        <v>774</v>
      </c>
      <c r="C246" s="263" t="s">
        <v>775</v>
      </c>
      <c r="D246" s="264" t="s">
        <v>571</v>
      </c>
      <c r="E246" s="265">
        <v>16.7449</v>
      </c>
      <c r="F246" s="265">
        <v>0</v>
      </c>
      <c r="G246" s="266">
        <f>E246*F246</f>
        <v>0</v>
      </c>
      <c r="H246" s="267">
        <v>0</v>
      </c>
      <c r="I246" s="268">
        <f>E246*H246</f>
        <v>0</v>
      </c>
      <c r="J246" s="267">
        <v>0</v>
      </c>
      <c r="K246" s="268">
        <f>E246*J246</f>
        <v>0</v>
      </c>
      <c r="O246" s="260">
        <v>2</v>
      </c>
      <c r="AA246" s="233">
        <v>1</v>
      </c>
      <c r="AB246" s="233">
        <v>1</v>
      </c>
      <c r="AC246" s="233">
        <v>1</v>
      </c>
      <c r="AZ246" s="233">
        <v>1</v>
      </c>
      <c r="BA246" s="233">
        <f>IF(AZ246=1,G246,0)</f>
        <v>0</v>
      </c>
      <c r="BB246" s="233">
        <f>IF(AZ246=2,G246,0)</f>
        <v>0</v>
      </c>
      <c r="BC246" s="233">
        <f>IF(AZ246=3,G246,0)</f>
        <v>0</v>
      </c>
      <c r="BD246" s="233">
        <f>IF(AZ246=4,G246,0)</f>
        <v>0</v>
      </c>
      <c r="BE246" s="233">
        <f>IF(AZ246=5,G246,0)</f>
        <v>0</v>
      </c>
      <c r="CA246" s="260">
        <v>1</v>
      </c>
      <c r="CB246" s="260">
        <v>1</v>
      </c>
    </row>
    <row r="247" spans="1:80" ht="12.75">
      <c r="A247" s="261">
        <v>66</v>
      </c>
      <c r="B247" s="262" t="s">
        <v>776</v>
      </c>
      <c r="C247" s="263" t="s">
        <v>777</v>
      </c>
      <c r="D247" s="264" t="s">
        <v>605</v>
      </c>
      <c r="E247" s="265">
        <v>0.2788</v>
      </c>
      <c r="F247" s="265">
        <v>0</v>
      </c>
      <c r="G247" s="266">
        <f>E247*F247</f>
        <v>0</v>
      </c>
      <c r="H247" s="267">
        <v>1.01665</v>
      </c>
      <c r="I247" s="268">
        <f>E247*H247</f>
        <v>0.28344202</v>
      </c>
      <c r="J247" s="267">
        <v>0</v>
      </c>
      <c r="K247" s="268">
        <f>E247*J247</f>
        <v>0</v>
      </c>
      <c r="O247" s="260">
        <v>2</v>
      </c>
      <c r="AA247" s="233">
        <v>1</v>
      </c>
      <c r="AB247" s="233">
        <v>1</v>
      </c>
      <c r="AC247" s="233">
        <v>1</v>
      </c>
      <c r="AZ247" s="233">
        <v>1</v>
      </c>
      <c r="BA247" s="233">
        <f>IF(AZ247=1,G247,0)</f>
        <v>0</v>
      </c>
      <c r="BB247" s="233">
        <f>IF(AZ247=2,G247,0)</f>
        <v>0</v>
      </c>
      <c r="BC247" s="233">
        <f>IF(AZ247=3,G247,0)</f>
        <v>0</v>
      </c>
      <c r="BD247" s="233">
        <f>IF(AZ247=4,G247,0)</f>
        <v>0</v>
      </c>
      <c r="BE247" s="233">
        <f>IF(AZ247=5,G247,0)</f>
        <v>0</v>
      </c>
      <c r="CA247" s="260">
        <v>1</v>
      </c>
      <c r="CB247" s="260">
        <v>1</v>
      </c>
    </row>
    <row r="248" spans="1:15" ht="12.75">
      <c r="A248" s="269"/>
      <c r="B248" s="272"/>
      <c r="C248" s="336" t="s">
        <v>778</v>
      </c>
      <c r="D248" s="337"/>
      <c r="E248" s="273">
        <v>0.0976</v>
      </c>
      <c r="F248" s="274"/>
      <c r="G248" s="275"/>
      <c r="H248" s="276"/>
      <c r="I248" s="270"/>
      <c r="J248" s="277"/>
      <c r="K248" s="270"/>
      <c r="M248" s="271" t="s">
        <v>778</v>
      </c>
      <c r="O248" s="260"/>
    </row>
    <row r="249" spans="1:15" ht="12.75">
      <c r="A249" s="269"/>
      <c r="B249" s="272"/>
      <c r="C249" s="336" t="s">
        <v>779</v>
      </c>
      <c r="D249" s="337"/>
      <c r="E249" s="273">
        <v>0.1812</v>
      </c>
      <c r="F249" s="274"/>
      <c r="G249" s="275"/>
      <c r="H249" s="276"/>
      <c r="I249" s="270"/>
      <c r="J249" s="277"/>
      <c r="K249" s="270"/>
      <c r="M249" s="271" t="s">
        <v>779</v>
      </c>
      <c r="O249" s="260"/>
    </row>
    <row r="250" spans="1:57" ht="12.75">
      <c r="A250" s="278"/>
      <c r="B250" s="279" t="s">
        <v>468</v>
      </c>
      <c r="C250" s="280" t="s">
        <v>754</v>
      </c>
      <c r="D250" s="281"/>
      <c r="E250" s="282"/>
      <c r="F250" s="283"/>
      <c r="G250" s="284">
        <f>SUM(G232:G249)</f>
        <v>0</v>
      </c>
      <c r="H250" s="285"/>
      <c r="I250" s="286">
        <f>SUM(I232:I249)</f>
        <v>23.604349440999997</v>
      </c>
      <c r="J250" s="285"/>
      <c r="K250" s="286">
        <f>SUM(K232:K249)</f>
        <v>0</v>
      </c>
      <c r="O250" s="260">
        <v>4</v>
      </c>
      <c r="BA250" s="287">
        <f>SUM(BA232:BA249)</f>
        <v>0</v>
      </c>
      <c r="BB250" s="287">
        <f>SUM(BB232:BB249)</f>
        <v>0</v>
      </c>
      <c r="BC250" s="287">
        <f>SUM(BC232:BC249)</f>
        <v>0</v>
      </c>
      <c r="BD250" s="287">
        <f>SUM(BD232:BD249)</f>
        <v>0</v>
      </c>
      <c r="BE250" s="287">
        <f>SUM(BE232:BE249)</f>
        <v>0</v>
      </c>
    </row>
    <row r="251" spans="1:15" ht="12.75">
      <c r="A251" s="250" t="s">
        <v>466</v>
      </c>
      <c r="B251" s="251" t="s">
        <v>780</v>
      </c>
      <c r="C251" s="252" t="s">
        <v>781</v>
      </c>
      <c r="D251" s="253"/>
      <c r="E251" s="254"/>
      <c r="F251" s="254"/>
      <c r="G251" s="255"/>
      <c r="H251" s="256"/>
      <c r="I251" s="257"/>
      <c r="J251" s="258"/>
      <c r="K251" s="259"/>
      <c r="O251" s="260">
        <v>1</v>
      </c>
    </row>
    <row r="252" spans="1:80" ht="12.75">
      <c r="A252" s="261">
        <v>67</v>
      </c>
      <c r="B252" s="262" t="s">
        <v>783</v>
      </c>
      <c r="C252" s="263" t="s">
        <v>784</v>
      </c>
      <c r="D252" s="264" t="s">
        <v>571</v>
      </c>
      <c r="E252" s="265">
        <v>0.928</v>
      </c>
      <c r="F252" s="265">
        <v>0</v>
      </c>
      <c r="G252" s="266">
        <f>E252*F252</f>
        <v>0</v>
      </c>
      <c r="H252" s="267">
        <v>4E-05</v>
      </c>
      <c r="I252" s="268">
        <f>E252*H252</f>
        <v>3.7120000000000004E-05</v>
      </c>
      <c r="J252" s="267">
        <v>0</v>
      </c>
      <c r="K252" s="268">
        <f>E252*J252</f>
        <v>0</v>
      </c>
      <c r="O252" s="260">
        <v>2</v>
      </c>
      <c r="AA252" s="233">
        <v>1</v>
      </c>
      <c r="AB252" s="233">
        <v>1</v>
      </c>
      <c r="AC252" s="233">
        <v>1</v>
      </c>
      <c r="AZ252" s="233">
        <v>1</v>
      </c>
      <c r="BA252" s="233">
        <f>IF(AZ252=1,G252,0)</f>
        <v>0</v>
      </c>
      <c r="BB252" s="233">
        <f>IF(AZ252=2,G252,0)</f>
        <v>0</v>
      </c>
      <c r="BC252" s="233">
        <f>IF(AZ252=3,G252,0)</f>
        <v>0</v>
      </c>
      <c r="BD252" s="233">
        <f>IF(AZ252=4,G252,0)</f>
        <v>0</v>
      </c>
      <c r="BE252" s="233">
        <f>IF(AZ252=5,G252,0)</f>
        <v>0</v>
      </c>
      <c r="CA252" s="260">
        <v>1</v>
      </c>
      <c r="CB252" s="260">
        <v>1</v>
      </c>
    </row>
    <row r="253" spans="1:15" ht="12.75">
      <c r="A253" s="269"/>
      <c r="B253" s="272"/>
      <c r="C253" s="336" t="s">
        <v>785</v>
      </c>
      <c r="D253" s="337"/>
      <c r="E253" s="273">
        <v>0.928</v>
      </c>
      <c r="F253" s="274"/>
      <c r="G253" s="275"/>
      <c r="H253" s="276"/>
      <c r="I253" s="270"/>
      <c r="J253" s="277"/>
      <c r="K253" s="270"/>
      <c r="M253" s="271" t="s">
        <v>785</v>
      </c>
      <c r="O253" s="260"/>
    </row>
    <row r="254" spans="1:80" ht="12.75">
      <c r="A254" s="261">
        <v>68</v>
      </c>
      <c r="B254" s="262" t="s">
        <v>786</v>
      </c>
      <c r="C254" s="263" t="s">
        <v>787</v>
      </c>
      <c r="D254" s="264" t="s">
        <v>571</v>
      </c>
      <c r="E254" s="265">
        <v>29.05</v>
      </c>
      <c r="F254" s="265">
        <v>0</v>
      </c>
      <c r="G254" s="266">
        <f>E254*F254</f>
        <v>0</v>
      </c>
      <c r="H254" s="267">
        <v>0.05123</v>
      </c>
      <c r="I254" s="268">
        <f>E254*H254</f>
        <v>1.4882315</v>
      </c>
      <c r="J254" s="267">
        <v>0</v>
      </c>
      <c r="K254" s="268">
        <f>E254*J254</f>
        <v>0</v>
      </c>
      <c r="O254" s="260">
        <v>2</v>
      </c>
      <c r="AA254" s="233">
        <v>1</v>
      </c>
      <c r="AB254" s="233">
        <v>1</v>
      </c>
      <c r="AC254" s="233">
        <v>1</v>
      </c>
      <c r="AZ254" s="233">
        <v>1</v>
      </c>
      <c r="BA254" s="233">
        <f>IF(AZ254=1,G254,0)</f>
        <v>0</v>
      </c>
      <c r="BB254" s="233">
        <f>IF(AZ254=2,G254,0)</f>
        <v>0</v>
      </c>
      <c r="BC254" s="233">
        <f>IF(AZ254=3,G254,0)</f>
        <v>0</v>
      </c>
      <c r="BD254" s="233">
        <f>IF(AZ254=4,G254,0)</f>
        <v>0</v>
      </c>
      <c r="BE254" s="233">
        <f>IF(AZ254=5,G254,0)</f>
        <v>0</v>
      </c>
      <c r="CA254" s="260">
        <v>1</v>
      </c>
      <c r="CB254" s="260">
        <v>1</v>
      </c>
    </row>
    <row r="255" spans="1:15" ht="12.75">
      <c r="A255" s="269"/>
      <c r="B255" s="272"/>
      <c r="C255" s="336" t="s">
        <v>788</v>
      </c>
      <c r="D255" s="337"/>
      <c r="E255" s="273">
        <v>29.05</v>
      </c>
      <c r="F255" s="274"/>
      <c r="G255" s="275"/>
      <c r="H255" s="276"/>
      <c r="I255" s="270"/>
      <c r="J255" s="277"/>
      <c r="K255" s="270"/>
      <c r="M255" s="271" t="s">
        <v>788</v>
      </c>
      <c r="O255" s="260"/>
    </row>
    <row r="256" spans="1:80" ht="12.75">
      <c r="A256" s="261">
        <v>69</v>
      </c>
      <c r="B256" s="262" t="s">
        <v>789</v>
      </c>
      <c r="C256" s="263" t="s">
        <v>790</v>
      </c>
      <c r="D256" s="264" t="s">
        <v>571</v>
      </c>
      <c r="E256" s="265">
        <v>11.07</v>
      </c>
      <c r="F256" s="265">
        <v>0</v>
      </c>
      <c r="G256" s="266">
        <f>E256*F256</f>
        <v>0</v>
      </c>
      <c r="H256" s="267">
        <v>0.01915</v>
      </c>
      <c r="I256" s="268">
        <f>E256*H256</f>
        <v>0.2119905</v>
      </c>
      <c r="J256" s="267">
        <v>0</v>
      </c>
      <c r="K256" s="268">
        <f>E256*J256</f>
        <v>0</v>
      </c>
      <c r="O256" s="260">
        <v>2</v>
      </c>
      <c r="AA256" s="233">
        <v>1</v>
      </c>
      <c r="AB256" s="233">
        <v>1</v>
      </c>
      <c r="AC256" s="233">
        <v>1</v>
      </c>
      <c r="AZ256" s="233">
        <v>1</v>
      </c>
      <c r="BA256" s="233">
        <f>IF(AZ256=1,G256,0)</f>
        <v>0</v>
      </c>
      <c r="BB256" s="233">
        <f>IF(AZ256=2,G256,0)</f>
        <v>0</v>
      </c>
      <c r="BC256" s="233">
        <f>IF(AZ256=3,G256,0)</f>
        <v>0</v>
      </c>
      <c r="BD256" s="233">
        <f>IF(AZ256=4,G256,0)</f>
        <v>0</v>
      </c>
      <c r="BE256" s="233">
        <f>IF(AZ256=5,G256,0)</f>
        <v>0</v>
      </c>
      <c r="CA256" s="260">
        <v>1</v>
      </c>
      <c r="CB256" s="260">
        <v>1</v>
      </c>
    </row>
    <row r="257" spans="1:15" ht="12.75">
      <c r="A257" s="269"/>
      <c r="B257" s="272"/>
      <c r="C257" s="336" t="s">
        <v>791</v>
      </c>
      <c r="D257" s="337"/>
      <c r="E257" s="273">
        <v>11.07</v>
      </c>
      <c r="F257" s="274"/>
      <c r="G257" s="275"/>
      <c r="H257" s="276"/>
      <c r="I257" s="270"/>
      <c r="J257" s="277"/>
      <c r="K257" s="270"/>
      <c r="M257" s="271" t="s">
        <v>791</v>
      </c>
      <c r="O257" s="260"/>
    </row>
    <row r="258" spans="1:80" ht="12.75">
      <c r="A258" s="261">
        <v>70</v>
      </c>
      <c r="B258" s="262" t="s">
        <v>792</v>
      </c>
      <c r="C258" s="263" t="s">
        <v>793</v>
      </c>
      <c r="D258" s="264" t="s">
        <v>571</v>
      </c>
      <c r="E258" s="265">
        <v>187.4369</v>
      </c>
      <c r="F258" s="265">
        <v>0</v>
      </c>
      <c r="G258" s="266">
        <f>E258*F258</f>
        <v>0</v>
      </c>
      <c r="H258" s="267">
        <v>0.0223</v>
      </c>
      <c r="I258" s="268">
        <f>E258*H258</f>
        <v>4.17984287</v>
      </c>
      <c r="J258" s="267">
        <v>0</v>
      </c>
      <c r="K258" s="268">
        <f>E258*J258</f>
        <v>0</v>
      </c>
      <c r="O258" s="260">
        <v>2</v>
      </c>
      <c r="AA258" s="233">
        <v>1</v>
      </c>
      <c r="AB258" s="233">
        <v>1</v>
      </c>
      <c r="AC258" s="233">
        <v>1</v>
      </c>
      <c r="AZ258" s="233">
        <v>1</v>
      </c>
      <c r="BA258" s="233">
        <f>IF(AZ258=1,G258,0)</f>
        <v>0</v>
      </c>
      <c r="BB258" s="233">
        <f>IF(AZ258=2,G258,0)</f>
        <v>0</v>
      </c>
      <c r="BC258" s="233">
        <f>IF(AZ258=3,G258,0)</f>
        <v>0</v>
      </c>
      <c r="BD258" s="233">
        <f>IF(AZ258=4,G258,0)</f>
        <v>0</v>
      </c>
      <c r="BE258" s="233">
        <f>IF(AZ258=5,G258,0)</f>
        <v>0</v>
      </c>
      <c r="CA258" s="260">
        <v>1</v>
      </c>
      <c r="CB258" s="260">
        <v>1</v>
      </c>
    </row>
    <row r="259" spans="1:15" ht="22.5">
      <c r="A259" s="269"/>
      <c r="B259" s="272"/>
      <c r="C259" s="336" t="s">
        <v>794</v>
      </c>
      <c r="D259" s="337"/>
      <c r="E259" s="273">
        <v>96.4589</v>
      </c>
      <c r="F259" s="274"/>
      <c r="G259" s="275"/>
      <c r="H259" s="276"/>
      <c r="I259" s="270"/>
      <c r="J259" s="277"/>
      <c r="K259" s="270"/>
      <c r="M259" s="271" t="s">
        <v>794</v>
      </c>
      <c r="O259" s="260"/>
    </row>
    <row r="260" spans="1:15" ht="12.75">
      <c r="A260" s="269"/>
      <c r="B260" s="272"/>
      <c r="C260" s="336" t="s">
        <v>795</v>
      </c>
      <c r="D260" s="337"/>
      <c r="E260" s="273">
        <v>2.26</v>
      </c>
      <c r="F260" s="274"/>
      <c r="G260" s="275"/>
      <c r="H260" s="276"/>
      <c r="I260" s="270"/>
      <c r="J260" s="277"/>
      <c r="K260" s="270"/>
      <c r="M260" s="271" t="s">
        <v>795</v>
      </c>
      <c r="O260" s="260"/>
    </row>
    <row r="261" spans="1:15" ht="22.5">
      <c r="A261" s="269"/>
      <c r="B261" s="272"/>
      <c r="C261" s="336" t="s">
        <v>796</v>
      </c>
      <c r="D261" s="337"/>
      <c r="E261" s="273">
        <v>43.806</v>
      </c>
      <c r="F261" s="274"/>
      <c r="G261" s="275"/>
      <c r="H261" s="276"/>
      <c r="I261" s="270"/>
      <c r="J261" s="277"/>
      <c r="K261" s="270"/>
      <c r="M261" s="271" t="s">
        <v>796</v>
      </c>
      <c r="O261" s="260"/>
    </row>
    <row r="262" spans="1:15" ht="22.5">
      <c r="A262" s="269"/>
      <c r="B262" s="272"/>
      <c r="C262" s="336" t="s">
        <v>797</v>
      </c>
      <c r="D262" s="337"/>
      <c r="E262" s="273">
        <v>43.387</v>
      </c>
      <c r="F262" s="274"/>
      <c r="G262" s="275"/>
      <c r="H262" s="276"/>
      <c r="I262" s="270"/>
      <c r="J262" s="277"/>
      <c r="K262" s="270"/>
      <c r="M262" s="271" t="s">
        <v>797</v>
      </c>
      <c r="O262" s="260"/>
    </row>
    <row r="263" spans="1:15" ht="12.75">
      <c r="A263" s="269"/>
      <c r="B263" s="272"/>
      <c r="C263" s="336" t="s">
        <v>798</v>
      </c>
      <c r="D263" s="337"/>
      <c r="E263" s="273">
        <v>15.395</v>
      </c>
      <c r="F263" s="274"/>
      <c r="G263" s="275"/>
      <c r="H263" s="276"/>
      <c r="I263" s="270"/>
      <c r="J263" s="277"/>
      <c r="K263" s="270"/>
      <c r="M263" s="271" t="s">
        <v>798</v>
      </c>
      <c r="O263" s="260"/>
    </row>
    <row r="264" spans="1:15" ht="12.75">
      <c r="A264" s="269"/>
      <c r="B264" s="272"/>
      <c r="C264" s="336" t="s">
        <v>799</v>
      </c>
      <c r="D264" s="337"/>
      <c r="E264" s="273">
        <v>-13.87</v>
      </c>
      <c r="F264" s="274"/>
      <c r="G264" s="275"/>
      <c r="H264" s="276"/>
      <c r="I264" s="270"/>
      <c r="J264" s="277"/>
      <c r="K264" s="270"/>
      <c r="M264" s="271" t="s">
        <v>799</v>
      </c>
      <c r="O264" s="260"/>
    </row>
    <row r="265" spans="1:80" ht="12.75">
      <c r="A265" s="261">
        <v>71</v>
      </c>
      <c r="B265" s="262" t="s">
        <v>800</v>
      </c>
      <c r="C265" s="263" t="s">
        <v>801</v>
      </c>
      <c r="D265" s="264" t="s">
        <v>584</v>
      </c>
      <c r="E265" s="265">
        <v>14</v>
      </c>
      <c r="F265" s="265">
        <v>0</v>
      </c>
      <c r="G265" s="266">
        <f>E265*F265</f>
        <v>0</v>
      </c>
      <c r="H265" s="267">
        <v>0.00046</v>
      </c>
      <c r="I265" s="268">
        <f>E265*H265</f>
        <v>0.00644</v>
      </c>
      <c r="J265" s="267">
        <v>0</v>
      </c>
      <c r="K265" s="268">
        <f>E265*J265</f>
        <v>0</v>
      </c>
      <c r="O265" s="260">
        <v>2</v>
      </c>
      <c r="AA265" s="233">
        <v>1</v>
      </c>
      <c r="AB265" s="233">
        <v>1</v>
      </c>
      <c r="AC265" s="233">
        <v>1</v>
      </c>
      <c r="AZ265" s="233">
        <v>1</v>
      </c>
      <c r="BA265" s="233">
        <f>IF(AZ265=1,G265,0)</f>
        <v>0</v>
      </c>
      <c r="BB265" s="233">
        <f>IF(AZ265=2,G265,0)</f>
        <v>0</v>
      </c>
      <c r="BC265" s="233">
        <f>IF(AZ265=3,G265,0)</f>
        <v>0</v>
      </c>
      <c r="BD265" s="233">
        <f>IF(AZ265=4,G265,0)</f>
        <v>0</v>
      </c>
      <c r="BE265" s="233">
        <f>IF(AZ265=5,G265,0)</f>
        <v>0</v>
      </c>
      <c r="CA265" s="260">
        <v>1</v>
      </c>
      <c r="CB265" s="260">
        <v>1</v>
      </c>
    </row>
    <row r="266" spans="1:15" ht="12.75">
      <c r="A266" s="269"/>
      <c r="B266" s="272"/>
      <c r="C266" s="336" t="s">
        <v>802</v>
      </c>
      <c r="D266" s="337"/>
      <c r="E266" s="273">
        <v>4</v>
      </c>
      <c r="F266" s="274"/>
      <c r="G266" s="275"/>
      <c r="H266" s="276"/>
      <c r="I266" s="270"/>
      <c r="J266" s="277"/>
      <c r="K266" s="270"/>
      <c r="M266" s="271" t="s">
        <v>802</v>
      </c>
      <c r="O266" s="260"/>
    </row>
    <row r="267" spans="1:15" ht="12.75">
      <c r="A267" s="269"/>
      <c r="B267" s="272"/>
      <c r="C267" s="336" t="s">
        <v>803</v>
      </c>
      <c r="D267" s="337"/>
      <c r="E267" s="273">
        <v>4</v>
      </c>
      <c r="F267" s="274"/>
      <c r="G267" s="275"/>
      <c r="H267" s="276"/>
      <c r="I267" s="270"/>
      <c r="J267" s="277"/>
      <c r="K267" s="270"/>
      <c r="M267" s="271" t="s">
        <v>803</v>
      </c>
      <c r="O267" s="260"/>
    </row>
    <row r="268" spans="1:15" ht="12.75">
      <c r="A268" s="269"/>
      <c r="B268" s="272"/>
      <c r="C268" s="336" t="s">
        <v>804</v>
      </c>
      <c r="D268" s="337"/>
      <c r="E268" s="273">
        <v>6</v>
      </c>
      <c r="F268" s="274"/>
      <c r="G268" s="275"/>
      <c r="H268" s="276"/>
      <c r="I268" s="270"/>
      <c r="J268" s="277"/>
      <c r="K268" s="270"/>
      <c r="M268" s="271" t="s">
        <v>804</v>
      </c>
      <c r="O268" s="260"/>
    </row>
    <row r="269" spans="1:57" ht="12.75">
      <c r="A269" s="278"/>
      <c r="B269" s="279" t="s">
        <v>468</v>
      </c>
      <c r="C269" s="280" t="s">
        <v>782</v>
      </c>
      <c r="D269" s="281"/>
      <c r="E269" s="282"/>
      <c r="F269" s="283"/>
      <c r="G269" s="284">
        <f>SUM(G251:G268)</f>
        <v>0</v>
      </c>
      <c r="H269" s="285"/>
      <c r="I269" s="286">
        <f>SUM(I251:I268)</f>
        <v>5.88654199</v>
      </c>
      <c r="J269" s="285"/>
      <c r="K269" s="286">
        <f>SUM(K251:K268)</f>
        <v>0</v>
      </c>
      <c r="O269" s="260">
        <v>4</v>
      </c>
      <c r="BA269" s="287">
        <f>SUM(BA251:BA268)</f>
        <v>0</v>
      </c>
      <c r="BB269" s="287">
        <f>SUM(BB251:BB268)</f>
        <v>0</v>
      </c>
      <c r="BC269" s="287">
        <f>SUM(BC251:BC268)</f>
        <v>0</v>
      </c>
      <c r="BD269" s="287">
        <f>SUM(BD251:BD268)</f>
        <v>0</v>
      </c>
      <c r="BE269" s="287">
        <f>SUM(BE251:BE268)</f>
        <v>0</v>
      </c>
    </row>
    <row r="270" spans="1:15" ht="12.75">
      <c r="A270" s="250" t="s">
        <v>466</v>
      </c>
      <c r="B270" s="251" t="s">
        <v>805</v>
      </c>
      <c r="C270" s="252" t="s">
        <v>806</v>
      </c>
      <c r="D270" s="253"/>
      <c r="E270" s="254"/>
      <c r="F270" s="254"/>
      <c r="G270" s="255"/>
      <c r="H270" s="256"/>
      <c r="I270" s="257"/>
      <c r="J270" s="258"/>
      <c r="K270" s="259"/>
      <c r="O270" s="260">
        <v>1</v>
      </c>
    </row>
    <row r="271" spans="1:80" ht="12.75">
      <c r="A271" s="261">
        <v>72</v>
      </c>
      <c r="B271" s="262" t="s">
        <v>808</v>
      </c>
      <c r="C271" s="263" t="s">
        <v>809</v>
      </c>
      <c r="D271" s="264" t="s">
        <v>571</v>
      </c>
      <c r="E271" s="265">
        <v>14.875</v>
      </c>
      <c r="F271" s="265">
        <v>0</v>
      </c>
      <c r="G271" s="266">
        <f>E271*F271</f>
        <v>0</v>
      </c>
      <c r="H271" s="267">
        <v>0.0001</v>
      </c>
      <c r="I271" s="268">
        <f>E271*H271</f>
        <v>0.0014875</v>
      </c>
      <c r="J271" s="267">
        <v>0</v>
      </c>
      <c r="K271" s="268">
        <f>E271*J271</f>
        <v>0</v>
      </c>
      <c r="O271" s="260">
        <v>2</v>
      </c>
      <c r="AA271" s="233">
        <v>1</v>
      </c>
      <c r="AB271" s="233">
        <v>1</v>
      </c>
      <c r="AC271" s="233">
        <v>1</v>
      </c>
      <c r="AZ271" s="233">
        <v>1</v>
      </c>
      <c r="BA271" s="233">
        <f>IF(AZ271=1,G271,0)</f>
        <v>0</v>
      </c>
      <c r="BB271" s="233">
        <f>IF(AZ271=2,G271,0)</f>
        <v>0</v>
      </c>
      <c r="BC271" s="233">
        <f>IF(AZ271=3,G271,0)</f>
        <v>0</v>
      </c>
      <c r="BD271" s="233">
        <f>IF(AZ271=4,G271,0)</f>
        <v>0</v>
      </c>
      <c r="BE271" s="233">
        <f>IF(AZ271=5,G271,0)</f>
        <v>0</v>
      </c>
      <c r="CA271" s="260">
        <v>1</v>
      </c>
      <c r="CB271" s="260">
        <v>1</v>
      </c>
    </row>
    <row r="272" spans="1:15" ht="12.75">
      <c r="A272" s="269"/>
      <c r="B272" s="272"/>
      <c r="C272" s="336" t="s">
        <v>810</v>
      </c>
      <c r="D272" s="337"/>
      <c r="E272" s="273">
        <v>14.875</v>
      </c>
      <c r="F272" s="274"/>
      <c r="G272" s="275"/>
      <c r="H272" s="276"/>
      <c r="I272" s="270"/>
      <c r="J272" s="277"/>
      <c r="K272" s="270"/>
      <c r="M272" s="271" t="s">
        <v>810</v>
      </c>
      <c r="O272" s="260"/>
    </row>
    <row r="273" spans="1:80" ht="12.75">
      <c r="A273" s="261">
        <v>73</v>
      </c>
      <c r="B273" s="262" t="s">
        <v>811</v>
      </c>
      <c r="C273" s="263" t="s">
        <v>812</v>
      </c>
      <c r="D273" s="264" t="s">
        <v>571</v>
      </c>
      <c r="E273" s="265">
        <v>147.426</v>
      </c>
      <c r="F273" s="265">
        <v>0</v>
      </c>
      <c r="G273" s="266">
        <f>E273*F273</f>
        <v>0</v>
      </c>
      <c r="H273" s="267">
        <v>0.05258</v>
      </c>
      <c r="I273" s="268">
        <f>E273*H273</f>
        <v>7.75165908</v>
      </c>
      <c r="J273" s="267">
        <v>0</v>
      </c>
      <c r="K273" s="268">
        <f>E273*J273</f>
        <v>0</v>
      </c>
      <c r="O273" s="260">
        <v>2</v>
      </c>
      <c r="AA273" s="233">
        <v>1</v>
      </c>
      <c r="AB273" s="233">
        <v>1</v>
      </c>
      <c r="AC273" s="233">
        <v>1</v>
      </c>
      <c r="AZ273" s="233">
        <v>1</v>
      </c>
      <c r="BA273" s="233">
        <f>IF(AZ273=1,G273,0)</f>
        <v>0</v>
      </c>
      <c r="BB273" s="233">
        <f>IF(AZ273=2,G273,0)</f>
        <v>0</v>
      </c>
      <c r="BC273" s="233">
        <f>IF(AZ273=3,G273,0)</f>
        <v>0</v>
      </c>
      <c r="BD273" s="233">
        <f>IF(AZ273=4,G273,0)</f>
        <v>0</v>
      </c>
      <c r="BE273" s="233">
        <f>IF(AZ273=5,G273,0)</f>
        <v>0</v>
      </c>
      <c r="CA273" s="260">
        <v>1</v>
      </c>
      <c r="CB273" s="260">
        <v>1</v>
      </c>
    </row>
    <row r="274" spans="1:15" ht="22.5">
      <c r="A274" s="269"/>
      <c r="B274" s="272"/>
      <c r="C274" s="336" t="s">
        <v>813</v>
      </c>
      <c r="D274" s="337"/>
      <c r="E274" s="273">
        <v>34.385</v>
      </c>
      <c r="F274" s="274"/>
      <c r="G274" s="275"/>
      <c r="H274" s="276"/>
      <c r="I274" s="270"/>
      <c r="J274" s="277"/>
      <c r="K274" s="270"/>
      <c r="M274" s="271" t="s">
        <v>813</v>
      </c>
      <c r="O274" s="260"/>
    </row>
    <row r="275" spans="1:15" ht="12.75">
      <c r="A275" s="269"/>
      <c r="B275" s="272"/>
      <c r="C275" s="336" t="s">
        <v>814</v>
      </c>
      <c r="D275" s="337"/>
      <c r="E275" s="273">
        <v>0.525</v>
      </c>
      <c r="F275" s="274"/>
      <c r="G275" s="275"/>
      <c r="H275" s="276"/>
      <c r="I275" s="270"/>
      <c r="J275" s="277"/>
      <c r="K275" s="270"/>
      <c r="M275" s="271" t="s">
        <v>814</v>
      </c>
      <c r="O275" s="260"/>
    </row>
    <row r="276" spans="1:15" ht="22.5">
      <c r="A276" s="269"/>
      <c r="B276" s="272"/>
      <c r="C276" s="336" t="s">
        <v>815</v>
      </c>
      <c r="D276" s="337"/>
      <c r="E276" s="273">
        <v>44.061</v>
      </c>
      <c r="F276" s="274"/>
      <c r="G276" s="275"/>
      <c r="H276" s="276"/>
      <c r="I276" s="270"/>
      <c r="J276" s="277"/>
      <c r="K276" s="270"/>
      <c r="M276" s="271" t="s">
        <v>815</v>
      </c>
      <c r="O276" s="260"/>
    </row>
    <row r="277" spans="1:15" ht="22.5">
      <c r="A277" s="269"/>
      <c r="B277" s="272"/>
      <c r="C277" s="336" t="s">
        <v>816</v>
      </c>
      <c r="D277" s="337"/>
      <c r="E277" s="273">
        <v>34.03</v>
      </c>
      <c r="F277" s="274"/>
      <c r="G277" s="275"/>
      <c r="H277" s="276"/>
      <c r="I277" s="270"/>
      <c r="J277" s="277"/>
      <c r="K277" s="270"/>
      <c r="M277" s="271" t="s">
        <v>816</v>
      </c>
      <c r="O277" s="260"/>
    </row>
    <row r="278" spans="1:15" ht="12.75">
      <c r="A278" s="269"/>
      <c r="B278" s="272"/>
      <c r="C278" s="336" t="s">
        <v>817</v>
      </c>
      <c r="D278" s="337"/>
      <c r="E278" s="273">
        <v>34.425</v>
      </c>
      <c r="F278" s="274"/>
      <c r="G278" s="275"/>
      <c r="H278" s="276"/>
      <c r="I278" s="270"/>
      <c r="J278" s="277"/>
      <c r="K278" s="270"/>
      <c r="M278" s="271" t="s">
        <v>817</v>
      </c>
      <c r="O278" s="260"/>
    </row>
    <row r="279" spans="1:80" ht="12.75">
      <c r="A279" s="261">
        <v>74</v>
      </c>
      <c r="B279" s="262" t="s">
        <v>818</v>
      </c>
      <c r="C279" s="263" t="s">
        <v>819</v>
      </c>
      <c r="D279" s="264" t="s">
        <v>571</v>
      </c>
      <c r="E279" s="265">
        <v>25</v>
      </c>
      <c r="F279" s="265">
        <v>0</v>
      </c>
      <c r="G279" s="266">
        <f>E279*F279</f>
        <v>0</v>
      </c>
      <c r="H279" s="267">
        <v>0.00618</v>
      </c>
      <c r="I279" s="268">
        <f>E279*H279</f>
        <v>0.1545</v>
      </c>
      <c r="J279" s="267">
        <v>0</v>
      </c>
      <c r="K279" s="268">
        <f>E279*J279</f>
        <v>0</v>
      </c>
      <c r="O279" s="260">
        <v>2</v>
      </c>
      <c r="AA279" s="233">
        <v>1</v>
      </c>
      <c r="AB279" s="233">
        <v>1</v>
      </c>
      <c r="AC279" s="233">
        <v>1</v>
      </c>
      <c r="AZ279" s="233">
        <v>1</v>
      </c>
      <c r="BA279" s="233">
        <f>IF(AZ279=1,G279,0)</f>
        <v>0</v>
      </c>
      <c r="BB279" s="233">
        <f>IF(AZ279=2,G279,0)</f>
        <v>0</v>
      </c>
      <c r="BC279" s="233">
        <f>IF(AZ279=3,G279,0)</f>
        <v>0</v>
      </c>
      <c r="BD279" s="233">
        <f>IF(AZ279=4,G279,0)</f>
        <v>0</v>
      </c>
      <c r="BE279" s="233">
        <f>IF(AZ279=5,G279,0)</f>
        <v>0</v>
      </c>
      <c r="CA279" s="260">
        <v>1</v>
      </c>
      <c r="CB279" s="260">
        <v>1</v>
      </c>
    </row>
    <row r="280" spans="1:15" ht="12.75">
      <c r="A280" s="269"/>
      <c r="B280" s="272"/>
      <c r="C280" s="336" t="s">
        <v>820</v>
      </c>
      <c r="D280" s="337"/>
      <c r="E280" s="273">
        <v>25</v>
      </c>
      <c r="F280" s="274"/>
      <c r="G280" s="275"/>
      <c r="H280" s="276"/>
      <c r="I280" s="270"/>
      <c r="J280" s="277"/>
      <c r="K280" s="270"/>
      <c r="M280" s="271" t="s">
        <v>820</v>
      </c>
      <c r="O280" s="260"/>
    </row>
    <row r="281" spans="1:80" ht="12.75">
      <c r="A281" s="261">
        <v>75</v>
      </c>
      <c r="B281" s="262" t="s">
        <v>821</v>
      </c>
      <c r="C281" s="263" t="s">
        <v>822</v>
      </c>
      <c r="D281" s="264" t="s">
        <v>571</v>
      </c>
      <c r="E281" s="265">
        <v>122.426</v>
      </c>
      <c r="F281" s="265">
        <v>0</v>
      </c>
      <c r="G281" s="266">
        <f>E281*F281</f>
        <v>0</v>
      </c>
      <c r="H281" s="267">
        <v>0.0021</v>
      </c>
      <c r="I281" s="268">
        <f>E281*H281</f>
        <v>0.2570946</v>
      </c>
      <c r="J281" s="267">
        <v>0</v>
      </c>
      <c r="K281" s="268">
        <f>E281*J281</f>
        <v>0</v>
      </c>
      <c r="O281" s="260">
        <v>2</v>
      </c>
      <c r="AA281" s="233">
        <v>1</v>
      </c>
      <c r="AB281" s="233">
        <v>1</v>
      </c>
      <c r="AC281" s="233">
        <v>1</v>
      </c>
      <c r="AZ281" s="233">
        <v>1</v>
      </c>
      <c r="BA281" s="233">
        <f>IF(AZ281=1,G281,0)</f>
        <v>0</v>
      </c>
      <c r="BB281" s="233">
        <f>IF(AZ281=2,G281,0)</f>
        <v>0</v>
      </c>
      <c r="BC281" s="233">
        <f>IF(AZ281=3,G281,0)</f>
        <v>0</v>
      </c>
      <c r="BD281" s="233">
        <f>IF(AZ281=4,G281,0)</f>
        <v>0</v>
      </c>
      <c r="BE281" s="233">
        <f>IF(AZ281=5,G281,0)</f>
        <v>0</v>
      </c>
      <c r="CA281" s="260">
        <v>1</v>
      </c>
      <c r="CB281" s="260">
        <v>1</v>
      </c>
    </row>
    <row r="282" spans="1:15" ht="22.5">
      <c r="A282" s="269"/>
      <c r="B282" s="272"/>
      <c r="C282" s="336" t="s">
        <v>813</v>
      </c>
      <c r="D282" s="337"/>
      <c r="E282" s="273">
        <v>34.385</v>
      </c>
      <c r="F282" s="274"/>
      <c r="G282" s="275"/>
      <c r="H282" s="276"/>
      <c r="I282" s="270"/>
      <c r="J282" s="277"/>
      <c r="K282" s="270"/>
      <c r="M282" s="271" t="s">
        <v>813</v>
      </c>
      <c r="O282" s="260"/>
    </row>
    <row r="283" spans="1:15" ht="12.75">
      <c r="A283" s="269"/>
      <c r="B283" s="272"/>
      <c r="C283" s="336" t="s">
        <v>814</v>
      </c>
      <c r="D283" s="337"/>
      <c r="E283" s="273">
        <v>0.525</v>
      </c>
      <c r="F283" s="274"/>
      <c r="G283" s="275"/>
      <c r="H283" s="276"/>
      <c r="I283" s="270"/>
      <c r="J283" s="277"/>
      <c r="K283" s="270"/>
      <c r="M283" s="271" t="s">
        <v>814</v>
      </c>
      <c r="O283" s="260"/>
    </row>
    <row r="284" spans="1:15" ht="22.5">
      <c r="A284" s="269"/>
      <c r="B284" s="272"/>
      <c r="C284" s="336" t="s">
        <v>815</v>
      </c>
      <c r="D284" s="337"/>
      <c r="E284" s="273">
        <v>44.061</v>
      </c>
      <c r="F284" s="274"/>
      <c r="G284" s="275"/>
      <c r="H284" s="276"/>
      <c r="I284" s="270"/>
      <c r="J284" s="277"/>
      <c r="K284" s="270"/>
      <c r="M284" s="271" t="s">
        <v>815</v>
      </c>
      <c r="O284" s="260"/>
    </row>
    <row r="285" spans="1:15" ht="22.5">
      <c r="A285" s="269"/>
      <c r="B285" s="272"/>
      <c r="C285" s="336" t="s">
        <v>816</v>
      </c>
      <c r="D285" s="337"/>
      <c r="E285" s="273">
        <v>34.03</v>
      </c>
      <c r="F285" s="274"/>
      <c r="G285" s="275"/>
      <c r="H285" s="276"/>
      <c r="I285" s="270"/>
      <c r="J285" s="277"/>
      <c r="K285" s="270"/>
      <c r="M285" s="271" t="s">
        <v>816</v>
      </c>
      <c r="O285" s="260"/>
    </row>
    <row r="286" spans="1:15" ht="12.75">
      <c r="A286" s="269"/>
      <c r="B286" s="272"/>
      <c r="C286" s="336" t="s">
        <v>817</v>
      </c>
      <c r="D286" s="337"/>
      <c r="E286" s="273">
        <v>34.425</v>
      </c>
      <c r="F286" s="274"/>
      <c r="G286" s="275"/>
      <c r="H286" s="276"/>
      <c r="I286" s="270"/>
      <c r="J286" s="277"/>
      <c r="K286" s="270"/>
      <c r="M286" s="271" t="s">
        <v>817</v>
      </c>
      <c r="O286" s="260"/>
    </row>
    <row r="287" spans="1:15" ht="12.75">
      <c r="A287" s="269"/>
      <c r="B287" s="272"/>
      <c r="C287" s="336" t="s">
        <v>823</v>
      </c>
      <c r="D287" s="337"/>
      <c r="E287" s="273">
        <v>-25</v>
      </c>
      <c r="F287" s="274"/>
      <c r="G287" s="275"/>
      <c r="H287" s="276"/>
      <c r="I287" s="270"/>
      <c r="J287" s="277"/>
      <c r="K287" s="270"/>
      <c r="M287" s="271" t="s">
        <v>823</v>
      </c>
      <c r="O287" s="260"/>
    </row>
    <row r="288" spans="1:80" ht="22.5">
      <c r="A288" s="261">
        <v>76</v>
      </c>
      <c r="B288" s="262" t="s">
        <v>824</v>
      </c>
      <c r="C288" s="263" t="s">
        <v>825</v>
      </c>
      <c r="D288" s="264" t="s">
        <v>571</v>
      </c>
      <c r="E288" s="265">
        <v>25</v>
      </c>
      <c r="F288" s="265">
        <v>0</v>
      </c>
      <c r="G288" s="266">
        <f>E288*F288</f>
        <v>0</v>
      </c>
      <c r="H288" s="267">
        <v>0.00367</v>
      </c>
      <c r="I288" s="268">
        <f>E288*H288</f>
        <v>0.09175</v>
      </c>
      <c r="J288" s="267">
        <v>0</v>
      </c>
      <c r="K288" s="268">
        <f>E288*J288</f>
        <v>0</v>
      </c>
      <c r="O288" s="260">
        <v>2</v>
      </c>
      <c r="AA288" s="233">
        <v>1</v>
      </c>
      <c r="AB288" s="233">
        <v>1</v>
      </c>
      <c r="AC288" s="233">
        <v>1</v>
      </c>
      <c r="AZ288" s="233">
        <v>1</v>
      </c>
      <c r="BA288" s="233">
        <f>IF(AZ288=1,G288,0)</f>
        <v>0</v>
      </c>
      <c r="BB288" s="233">
        <f>IF(AZ288=2,G288,0)</f>
        <v>0</v>
      </c>
      <c r="BC288" s="233">
        <f>IF(AZ288=3,G288,0)</f>
        <v>0</v>
      </c>
      <c r="BD288" s="233">
        <f>IF(AZ288=4,G288,0)</f>
        <v>0</v>
      </c>
      <c r="BE288" s="233">
        <f>IF(AZ288=5,G288,0)</f>
        <v>0</v>
      </c>
      <c r="CA288" s="260">
        <v>1</v>
      </c>
      <c r="CB288" s="260">
        <v>1</v>
      </c>
    </row>
    <row r="289" spans="1:15" ht="12.75">
      <c r="A289" s="269"/>
      <c r="B289" s="272"/>
      <c r="C289" s="336" t="s">
        <v>820</v>
      </c>
      <c r="D289" s="337"/>
      <c r="E289" s="273">
        <v>25</v>
      </c>
      <c r="F289" s="274"/>
      <c r="G289" s="275"/>
      <c r="H289" s="276"/>
      <c r="I289" s="270"/>
      <c r="J289" s="277"/>
      <c r="K289" s="270"/>
      <c r="M289" s="271" t="s">
        <v>820</v>
      </c>
      <c r="O289" s="260"/>
    </row>
    <row r="290" spans="1:80" ht="12.75">
      <c r="A290" s="261">
        <v>77</v>
      </c>
      <c r="B290" s="262" t="s">
        <v>826</v>
      </c>
      <c r="C290" s="263" t="s">
        <v>827</v>
      </c>
      <c r="D290" s="264" t="s">
        <v>571</v>
      </c>
      <c r="E290" s="265">
        <v>11.212</v>
      </c>
      <c r="F290" s="265">
        <v>0</v>
      </c>
      <c r="G290" s="266">
        <f>E290*F290</f>
        <v>0</v>
      </c>
      <c r="H290" s="267">
        <v>0.00092</v>
      </c>
      <c r="I290" s="268">
        <f>E290*H290</f>
        <v>0.01031504</v>
      </c>
      <c r="J290" s="267">
        <v>0</v>
      </c>
      <c r="K290" s="268">
        <f>E290*J290</f>
        <v>0</v>
      </c>
      <c r="O290" s="260">
        <v>2</v>
      </c>
      <c r="AA290" s="233">
        <v>1</v>
      </c>
      <c r="AB290" s="233">
        <v>1</v>
      </c>
      <c r="AC290" s="233">
        <v>1</v>
      </c>
      <c r="AZ290" s="233">
        <v>1</v>
      </c>
      <c r="BA290" s="233">
        <f>IF(AZ290=1,G290,0)</f>
        <v>0</v>
      </c>
      <c r="BB290" s="233">
        <f>IF(AZ290=2,G290,0)</f>
        <v>0</v>
      </c>
      <c r="BC290" s="233">
        <f>IF(AZ290=3,G290,0)</f>
        <v>0</v>
      </c>
      <c r="BD290" s="233">
        <f>IF(AZ290=4,G290,0)</f>
        <v>0</v>
      </c>
      <c r="BE290" s="233">
        <f>IF(AZ290=5,G290,0)</f>
        <v>0</v>
      </c>
      <c r="CA290" s="260">
        <v>1</v>
      </c>
      <c r="CB290" s="260">
        <v>1</v>
      </c>
    </row>
    <row r="291" spans="1:15" ht="12.75">
      <c r="A291" s="269"/>
      <c r="B291" s="272"/>
      <c r="C291" s="336" t="s">
        <v>828</v>
      </c>
      <c r="D291" s="337"/>
      <c r="E291" s="273">
        <v>0</v>
      </c>
      <c r="F291" s="274"/>
      <c r="G291" s="275"/>
      <c r="H291" s="276"/>
      <c r="I291" s="270"/>
      <c r="J291" s="277"/>
      <c r="K291" s="270"/>
      <c r="M291" s="271" t="s">
        <v>828</v>
      </c>
      <c r="O291" s="260"/>
    </row>
    <row r="292" spans="1:15" ht="12.75">
      <c r="A292" s="269"/>
      <c r="B292" s="272"/>
      <c r="C292" s="336" t="s">
        <v>829</v>
      </c>
      <c r="D292" s="337"/>
      <c r="E292" s="273">
        <v>5.888</v>
      </c>
      <c r="F292" s="274"/>
      <c r="G292" s="275"/>
      <c r="H292" s="276"/>
      <c r="I292" s="270"/>
      <c r="J292" s="277"/>
      <c r="K292" s="270"/>
      <c r="M292" s="271" t="s">
        <v>829</v>
      </c>
      <c r="O292" s="260"/>
    </row>
    <row r="293" spans="1:15" ht="12.75">
      <c r="A293" s="269"/>
      <c r="B293" s="272"/>
      <c r="C293" s="336" t="s">
        <v>830</v>
      </c>
      <c r="D293" s="337"/>
      <c r="E293" s="273">
        <v>5.324</v>
      </c>
      <c r="F293" s="274"/>
      <c r="G293" s="275"/>
      <c r="H293" s="276"/>
      <c r="I293" s="270"/>
      <c r="J293" s="277"/>
      <c r="K293" s="270"/>
      <c r="M293" s="271" t="s">
        <v>830</v>
      </c>
      <c r="O293" s="260"/>
    </row>
    <row r="294" spans="1:57" ht="12.75">
      <c r="A294" s="278"/>
      <c r="B294" s="279" t="s">
        <v>468</v>
      </c>
      <c r="C294" s="280" t="s">
        <v>807</v>
      </c>
      <c r="D294" s="281"/>
      <c r="E294" s="282"/>
      <c r="F294" s="283"/>
      <c r="G294" s="284">
        <f>SUM(G270:G293)</f>
        <v>0</v>
      </c>
      <c r="H294" s="285"/>
      <c r="I294" s="286">
        <f>SUM(I270:I293)</f>
        <v>8.266806219999998</v>
      </c>
      <c r="J294" s="285"/>
      <c r="K294" s="286">
        <f>SUM(K270:K293)</f>
        <v>0</v>
      </c>
      <c r="O294" s="260">
        <v>4</v>
      </c>
      <c r="BA294" s="287">
        <f>SUM(BA270:BA293)</f>
        <v>0</v>
      </c>
      <c r="BB294" s="287">
        <f>SUM(BB270:BB293)</f>
        <v>0</v>
      </c>
      <c r="BC294" s="287">
        <f>SUM(BC270:BC293)</f>
        <v>0</v>
      </c>
      <c r="BD294" s="287">
        <f>SUM(BD270:BD293)</f>
        <v>0</v>
      </c>
      <c r="BE294" s="287">
        <f>SUM(BE270:BE293)</f>
        <v>0</v>
      </c>
    </row>
    <row r="295" spans="1:15" ht="12.75">
      <c r="A295" s="250" t="s">
        <v>466</v>
      </c>
      <c r="B295" s="251" t="s">
        <v>831</v>
      </c>
      <c r="C295" s="252" t="s">
        <v>832</v>
      </c>
      <c r="D295" s="253"/>
      <c r="E295" s="254"/>
      <c r="F295" s="254"/>
      <c r="G295" s="255"/>
      <c r="H295" s="256"/>
      <c r="I295" s="257"/>
      <c r="J295" s="258"/>
      <c r="K295" s="259"/>
      <c r="O295" s="260">
        <v>1</v>
      </c>
    </row>
    <row r="296" spans="1:80" ht="12.75">
      <c r="A296" s="261">
        <v>78</v>
      </c>
      <c r="B296" s="262" t="s">
        <v>834</v>
      </c>
      <c r="C296" s="263" t="s">
        <v>835</v>
      </c>
      <c r="D296" s="264" t="s">
        <v>495</v>
      </c>
      <c r="E296" s="265">
        <v>1.264</v>
      </c>
      <c r="F296" s="265">
        <v>0</v>
      </c>
      <c r="G296" s="266">
        <f>E296*F296</f>
        <v>0</v>
      </c>
      <c r="H296" s="267">
        <v>2.45329</v>
      </c>
      <c r="I296" s="268">
        <f>E296*H296</f>
        <v>3.10095856</v>
      </c>
      <c r="J296" s="267">
        <v>0</v>
      </c>
      <c r="K296" s="268">
        <f>E296*J296</f>
        <v>0</v>
      </c>
      <c r="O296" s="260">
        <v>2</v>
      </c>
      <c r="AA296" s="233">
        <v>1</v>
      </c>
      <c r="AB296" s="233">
        <v>1</v>
      </c>
      <c r="AC296" s="233">
        <v>1</v>
      </c>
      <c r="AZ296" s="233">
        <v>1</v>
      </c>
      <c r="BA296" s="233">
        <f>IF(AZ296=1,G296,0)</f>
        <v>0</v>
      </c>
      <c r="BB296" s="233">
        <f>IF(AZ296=2,G296,0)</f>
        <v>0</v>
      </c>
      <c r="BC296" s="233">
        <f>IF(AZ296=3,G296,0)</f>
        <v>0</v>
      </c>
      <c r="BD296" s="233">
        <f>IF(AZ296=4,G296,0)</f>
        <v>0</v>
      </c>
      <c r="BE296" s="233">
        <f>IF(AZ296=5,G296,0)</f>
        <v>0</v>
      </c>
      <c r="CA296" s="260">
        <v>1</v>
      </c>
      <c r="CB296" s="260">
        <v>1</v>
      </c>
    </row>
    <row r="297" spans="1:15" ht="12.75">
      <c r="A297" s="269"/>
      <c r="B297" s="272"/>
      <c r="C297" s="336" t="s">
        <v>836</v>
      </c>
      <c r="D297" s="337"/>
      <c r="E297" s="273">
        <v>0.602</v>
      </c>
      <c r="F297" s="274"/>
      <c r="G297" s="275"/>
      <c r="H297" s="276"/>
      <c r="I297" s="270"/>
      <c r="J297" s="277"/>
      <c r="K297" s="270"/>
      <c r="M297" s="271" t="s">
        <v>836</v>
      </c>
      <c r="O297" s="260"/>
    </row>
    <row r="298" spans="1:15" ht="12.75">
      <c r="A298" s="269"/>
      <c r="B298" s="272"/>
      <c r="C298" s="336" t="s">
        <v>837</v>
      </c>
      <c r="D298" s="337"/>
      <c r="E298" s="273">
        <v>0.662</v>
      </c>
      <c r="F298" s="274"/>
      <c r="G298" s="275"/>
      <c r="H298" s="276"/>
      <c r="I298" s="270"/>
      <c r="J298" s="277"/>
      <c r="K298" s="270"/>
      <c r="M298" s="271" t="s">
        <v>837</v>
      </c>
      <c r="O298" s="260"/>
    </row>
    <row r="299" spans="1:80" ht="12.75">
      <c r="A299" s="261">
        <v>79</v>
      </c>
      <c r="B299" s="262" t="s">
        <v>838</v>
      </c>
      <c r="C299" s="263" t="s">
        <v>839</v>
      </c>
      <c r="D299" s="264" t="s">
        <v>495</v>
      </c>
      <c r="E299" s="265">
        <v>6.8902</v>
      </c>
      <c r="F299" s="265">
        <v>0</v>
      </c>
      <c r="G299" s="266">
        <f>E299*F299</f>
        <v>0</v>
      </c>
      <c r="H299" s="267">
        <v>2.37855</v>
      </c>
      <c r="I299" s="268">
        <f>E299*H299</f>
        <v>16.388685210000002</v>
      </c>
      <c r="J299" s="267">
        <v>0</v>
      </c>
      <c r="K299" s="268">
        <f>E299*J299</f>
        <v>0</v>
      </c>
      <c r="O299" s="260">
        <v>2</v>
      </c>
      <c r="AA299" s="233">
        <v>1</v>
      </c>
      <c r="AB299" s="233">
        <v>1</v>
      </c>
      <c r="AC299" s="233">
        <v>1</v>
      </c>
      <c r="AZ299" s="233">
        <v>1</v>
      </c>
      <c r="BA299" s="233">
        <f>IF(AZ299=1,G299,0)</f>
        <v>0</v>
      </c>
      <c r="BB299" s="233">
        <f>IF(AZ299=2,G299,0)</f>
        <v>0</v>
      </c>
      <c r="BC299" s="233">
        <f>IF(AZ299=3,G299,0)</f>
        <v>0</v>
      </c>
      <c r="BD299" s="233">
        <f>IF(AZ299=4,G299,0)</f>
        <v>0</v>
      </c>
      <c r="BE299" s="233">
        <f>IF(AZ299=5,G299,0)</f>
        <v>0</v>
      </c>
      <c r="CA299" s="260">
        <v>1</v>
      </c>
      <c r="CB299" s="260">
        <v>1</v>
      </c>
    </row>
    <row r="300" spans="1:15" ht="22.5">
      <c r="A300" s="269"/>
      <c r="B300" s="272"/>
      <c r="C300" s="336" t="s">
        <v>840</v>
      </c>
      <c r="D300" s="337"/>
      <c r="E300" s="273">
        <v>6.8902</v>
      </c>
      <c r="F300" s="274"/>
      <c r="G300" s="275"/>
      <c r="H300" s="276"/>
      <c r="I300" s="270"/>
      <c r="J300" s="277"/>
      <c r="K300" s="270"/>
      <c r="M300" s="271" t="s">
        <v>840</v>
      </c>
      <c r="O300" s="260"/>
    </row>
    <row r="301" spans="1:80" ht="12.75">
      <c r="A301" s="261">
        <v>80</v>
      </c>
      <c r="B301" s="262" t="s">
        <v>841</v>
      </c>
      <c r="C301" s="263" t="s">
        <v>842</v>
      </c>
      <c r="D301" s="264" t="s">
        <v>495</v>
      </c>
      <c r="E301" s="265">
        <v>1.8002</v>
      </c>
      <c r="F301" s="265">
        <v>0</v>
      </c>
      <c r="G301" s="266">
        <f>E301*F301</f>
        <v>0</v>
      </c>
      <c r="H301" s="267">
        <v>2.45329</v>
      </c>
      <c r="I301" s="268">
        <f>E301*H301</f>
        <v>4.416412658</v>
      </c>
      <c r="J301" s="267">
        <v>0</v>
      </c>
      <c r="K301" s="268">
        <f>E301*J301</f>
        <v>0</v>
      </c>
      <c r="O301" s="260">
        <v>2</v>
      </c>
      <c r="AA301" s="233">
        <v>1</v>
      </c>
      <c r="AB301" s="233">
        <v>1</v>
      </c>
      <c r="AC301" s="233">
        <v>1</v>
      </c>
      <c r="AZ301" s="233">
        <v>1</v>
      </c>
      <c r="BA301" s="233">
        <f>IF(AZ301=1,G301,0)</f>
        <v>0</v>
      </c>
      <c r="BB301" s="233">
        <f>IF(AZ301=2,G301,0)</f>
        <v>0</v>
      </c>
      <c r="BC301" s="233">
        <f>IF(AZ301=3,G301,0)</f>
        <v>0</v>
      </c>
      <c r="BD301" s="233">
        <f>IF(AZ301=4,G301,0)</f>
        <v>0</v>
      </c>
      <c r="BE301" s="233">
        <f>IF(AZ301=5,G301,0)</f>
        <v>0</v>
      </c>
      <c r="CA301" s="260">
        <v>1</v>
      </c>
      <c r="CB301" s="260">
        <v>1</v>
      </c>
    </row>
    <row r="302" spans="1:15" ht="12.75">
      <c r="A302" s="269"/>
      <c r="B302" s="272"/>
      <c r="C302" s="336" t="s">
        <v>843</v>
      </c>
      <c r="D302" s="337"/>
      <c r="E302" s="273">
        <v>1.8002</v>
      </c>
      <c r="F302" s="274"/>
      <c r="G302" s="275"/>
      <c r="H302" s="276"/>
      <c r="I302" s="270"/>
      <c r="J302" s="277"/>
      <c r="K302" s="270"/>
      <c r="M302" s="271" t="s">
        <v>843</v>
      </c>
      <c r="O302" s="260"/>
    </row>
    <row r="303" spans="1:80" ht="12.75">
      <c r="A303" s="261">
        <v>81</v>
      </c>
      <c r="B303" s="262" t="s">
        <v>844</v>
      </c>
      <c r="C303" s="263" t="s">
        <v>845</v>
      </c>
      <c r="D303" s="264" t="s">
        <v>571</v>
      </c>
      <c r="E303" s="265">
        <v>4.7064</v>
      </c>
      <c r="F303" s="265">
        <v>0</v>
      </c>
      <c r="G303" s="266">
        <f>E303*F303</f>
        <v>0</v>
      </c>
      <c r="H303" s="267">
        <v>0.00861</v>
      </c>
      <c r="I303" s="268">
        <f>E303*H303</f>
        <v>0.040522104</v>
      </c>
      <c r="J303" s="267">
        <v>0</v>
      </c>
      <c r="K303" s="268">
        <f>E303*J303</f>
        <v>0</v>
      </c>
      <c r="O303" s="260">
        <v>2</v>
      </c>
      <c r="AA303" s="233">
        <v>1</v>
      </c>
      <c r="AB303" s="233">
        <v>1</v>
      </c>
      <c r="AC303" s="233">
        <v>1</v>
      </c>
      <c r="AZ303" s="233">
        <v>1</v>
      </c>
      <c r="BA303" s="233">
        <f>IF(AZ303=1,G303,0)</f>
        <v>0</v>
      </c>
      <c r="BB303" s="233">
        <f>IF(AZ303=2,G303,0)</f>
        <v>0</v>
      </c>
      <c r="BC303" s="233">
        <f>IF(AZ303=3,G303,0)</f>
        <v>0</v>
      </c>
      <c r="BD303" s="233">
        <f>IF(AZ303=4,G303,0)</f>
        <v>0</v>
      </c>
      <c r="BE303" s="233">
        <f>IF(AZ303=5,G303,0)</f>
        <v>0</v>
      </c>
      <c r="CA303" s="260">
        <v>1</v>
      </c>
      <c r="CB303" s="260">
        <v>1</v>
      </c>
    </row>
    <row r="304" spans="1:15" ht="22.5">
      <c r="A304" s="269"/>
      <c r="B304" s="272"/>
      <c r="C304" s="336" t="s">
        <v>846</v>
      </c>
      <c r="D304" s="337"/>
      <c r="E304" s="273">
        <v>4.3564</v>
      </c>
      <c r="F304" s="274"/>
      <c r="G304" s="275"/>
      <c r="H304" s="276"/>
      <c r="I304" s="270"/>
      <c r="J304" s="277"/>
      <c r="K304" s="270"/>
      <c r="M304" s="271" t="s">
        <v>846</v>
      </c>
      <c r="O304" s="260"/>
    </row>
    <row r="305" spans="1:15" ht="12.75">
      <c r="A305" s="269"/>
      <c r="B305" s="272"/>
      <c r="C305" s="336" t="s">
        <v>847</v>
      </c>
      <c r="D305" s="337"/>
      <c r="E305" s="273">
        <v>0.35</v>
      </c>
      <c r="F305" s="274"/>
      <c r="G305" s="275"/>
      <c r="H305" s="276"/>
      <c r="I305" s="270"/>
      <c r="J305" s="277"/>
      <c r="K305" s="270"/>
      <c r="M305" s="271" t="s">
        <v>847</v>
      </c>
      <c r="O305" s="260"/>
    </row>
    <row r="306" spans="1:80" ht="12.75">
      <c r="A306" s="261">
        <v>82</v>
      </c>
      <c r="B306" s="262" t="s">
        <v>848</v>
      </c>
      <c r="C306" s="263" t="s">
        <v>849</v>
      </c>
      <c r="D306" s="264" t="s">
        <v>571</v>
      </c>
      <c r="E306" s="265">
        <v>4.7064</v>
      </c>
      <c r="F306" s="265">
        <v>0</v>
      </c>
      <c r="G306" s="266">
        <f>E306*F306</f>
        <v>0</v>
      </c>
      <c r="H306" s="267">
        <v>0</v>
      </c>
      <c r="I306" s="268">
        <f>E306*H306</f>
        <v>0</v>
      </c>
      <c r="J306" s="267">
        <v>0</v>
      </c>
      <c r="K306" s="268">
        <f>E306*J306</f>
        <v>0</v>
      </c>
      <c r="O306" s="260">
        <v>2</v>
      </c>
      <c r="AA306" s="233">
        <v>1</v>
      </c>
      <c r="AB306" s="233">
        <v>1</v>
      </c>
      <c r="AC306" s="233">
        <v>1</v>
      </c>
      <c r="AZ306" s="233">
        <v>1</v>
      </c>
      <c r="BA306" s="233">
        <f>IF(AZ306=1,G306,0)</f>
        <v>0</v>
      </c>
      <c r="BB306" s="233">
        <f>IF(AZ306=2,G306,0)</f>
        <v>0</v>
      </c>
      <c r="BC306" s="233">
        <f>IF(AZ306=3,G306,0)</f>
        <v>0</v>
      </c>
      <c r="BD306" s="233">
        <f>IF(AZ306=4,G306,0)</f>
        <v>0</v>
      </c>
      <c r="BE306" s="233">
        <f>IF(AZ306=5,G306,0)</f>
        <v>0</v>
      </c>
      <c r="CA306" s="260">
        <v>1</v>
      </c>
      <c r="CB306" s="260">
        <v>1</v>
      </c>
    </row>
    <row r="307" spans="1:80" ht="12.75">
      <c r="A307" s="261">
        <v>83</v>
      </c>
      <c r="B307" s="262" t="s">
        <v>850</v>
      </c>
      <c r="C307" s="263" t="s">
        <v>851</v>
      </c>
      <c r="D307" s="264" t="s">
        <v>495</v>
      </c>
      <c r="E307" s="265">
        <v>103.278</v>
      </c>
      <c r="F307" s="265">
        <v>0</v>
      </c>
      <c r="G307" s="266">
        <f>E307*F307</f>
        <v>0</v>
      </c>
      <c r="H307" s="267">
        <v>0</v>
      </c>
      <c r="I307" s="268">
        <f>E307*H307</f>
        <v>0</v>
      </c>
      <c r="J307" s="267">
        <v>0</v>
      </c>
      <c r="K307" s="268">
        <f>E307*J307</f>
        <v>0</v>
      </c>
      <c r="O307" s="260">
        <v>2</v>
      </c>
      <c r="AA307" s="233">
        <v>1</v>
      </c>
      <c r="AB307" s="233">
        <v>1</v>
      </c>
      <c r="AC307" s="233">
        <v>1</v>
      </c>
      <c r="AZ307" s="233">
        <v>1</v>
      </c>
      <c r="BA307" s="233">
        <f>IF(AZ307=1,G307,0)</f>
        <v>0</v>
      </c>
      <c r="BB307" s="233">
        <f>IF(AZ307=2,G307,0)</f>
        <v>0</v>
      </c>
      <c r="BC307" s="233">
        <f>IF(AZ307=3,G307,0)</f>
        <v>0</v>
      </c>
      <c r="BD307" s="233">
        <f>IF(AZ307=4,G307,0)</f>
        <v>0</v>
      </c>
      <c r="BE307" s="233">
        <f>IF(AZ307=5,G307,0)</f>
        <v>0</v>
      </c>
      <c r="CA307" s="260">
        <v>1</v>
      </c>
      <c r="CB307" s="260">
        <v>1</v>
      </c>
    </row>
    <row r="308" spans="1:15" ht="12.75">
      <c r="A308" s="269"/>
      <c r="B308" s="272"/>
      <c r="C308" s="336" t="s">
        <v>852</v>
      </c>
      <c r="D308" s="337"/>
      <c r="E308" s="273">
        <v>17.3115</v>
      </c>
      <c r="F308" s="274"/>
      <c r="G308" s="275"/>
      <c r="H308" s="276"/>
      <c r="I308" s="270"/>
      <c r="J308" s="277"/>
      <c r="K308" s="270"/>
      <c r="M308" s="271" t="s">
        <v>852</v>
      </c>
      <c r="O308" s="260"/>
    </row>
    <row r="309" spans="1:15" ht="12.75">
      <c r="A309" s="269"/>
      <c r="B309" s="272"/>
      <c r="C309" s="336" t="s">
        <v>853</v>
      </c>
      <c r="D309" s="337"/>
      <c r="E309" s="273">
        <v>5.4375</v>
      </c>
      <c r="F309" s="274"/>
      <c r="G309" s="275"/>
      <c r="H309" s="276"/>
      <c r="I309" s="270"/>
      <c r="J309" s="277"/>
      <c r="K309" s="270"/>
      <c r="M309" s="271" t="s">
        <v>853</v>
      </c>
      <c r="O309" s="260"/>
    </row>
    <row r="310" spans="1:15" ht="12.75">
      <c r="A310" s="269"/>
      <c r="B310" s="272"/>
      <c r="C310" s="336" t="s">
        <v>854</v>
      </c>
      <c r="D310" s="337"/>
      <c r="E310" s="273">
        <v>5.721</v>
      </c>
      <c r="F310" s="274"/>
      <c r="G310" s="275"/>
      <c r="H310" s="276"/>
      <c r="I310" s="270"/>
      <c r="J310" s="277"/>
      <c r="K310" s="270"/>
      <c r="M310" s="271" t="s">
        <v>854</v>
      </c>
      <c r="O310" s="260"/>
    </row>
    <row r="311" spans="1:15" ht="12.75">
      <c r="A311" s="269"/>
      <c r="B311" s="272"/>
      <c r="C311" s="336" t="s">
        <v>559</v>
      </c>
      <c r="D311" s="337"/>
      <c r="E311" s="273">
        <v>0</v>
      </c>
      <c r="F311" s="274"/>
      <c r="G311" s="275"/>
      <c r="H311" s="276"/>
      <c r="I311" s="270"/>
      <c r="J311" s="277"/>
      <c r="K311" s="270"/>
      <c r="M311" s="271">
        <v>0</v>
      </c>
      <c r="O311" s="260"/>
    </row>
    <row r="312" spans="1:15" ht="33.75">
      <c r="A312" s="269"/>
      <c r="B312" s="272"/>
      <c r="C312" s="336" t="s">
        <v>855</v>
      </c>
      <c r="D312" s="337"/>
      <c r="E312" s="273">
        <v>21.7206</v>
      </c>
      <c r="F312" s="274"/>
      <c r="G312" s="275"/>
      <c r="H312" s="276"/>
      <c r="I312" s="270"/>
      <c r="J312" s="277"/>
      <c r="K312" s="270"/>
      <c r="M312" s="271" t="s">
        <v>855</v>
      </c>
      <c r="O312" s="260"/>
    </row>
    <row r="313" spans="1:15" ht="33.75">
      <c r="A313" s="269"/>
      <c r="B313" s="272"/>
      <c r="C313" s="336" t="s">
        <v>856</v>
      </c>
      <c r="D313" s="337"/>
      <c r="E313" s="273">
        <v>53.0874</v>
      </c>
      <c r="F313" s="274"/>
      <c r="G313" s="275"/>
      <c r="H313" s="276"/>
      <c r="I313" s="270"/>
      <c r="J313" s="277"/>
      <c r="K313" s="270"/>
      <c r="M313" s="271" t="s">
        <v>856</v>
      </c>
      <c r="O313" s="260"/>
    </row>
    <row r="314" spans="1:80" ht="12.75">
      <c r="A314" s="261">
        <v>84</v>
      </c>
      <c r="B314" s="262" t="s">
        <v>857</v>
      </c>
      <c r="C314" s="263" t="s">
        <v>858</v>
      </c>
      <c r="D314" s="264" t="s">
        <v>571</v>
      </c>
      <c r="E314" s="265">
        <v>2.4455</v>
      </c>
      <c r="F314" s="265">
        <v>0</v>
      </c>
      <c r="G314" s="266">
        <f>E314*F314</f>
        <v>0</v>
      </c>
      <c r="H314" s="267">
        <v>0.1231</v>
      </c>
      <c r="I314" s="268">
        <f>E314*H314</f>
        <v>0.30104105</v>
      </c>
      <c r="J314" s="267">
        <v>0</v>
      </c>
      <c r="K314" s="268">
        <f>E314*J314</f>
        <v>0</v>
      </c>
      <c r="O314" s="260">
        <v>2</v>
      </c>
      <c r="AA314" s="233">
        <v>1</v>
      </c>
      <c r="AB314" s="233">
        <v>1</v>
      </c>
      <c r="AC314" s="233">
        <v>1</v>
      </c>
      <c r="AZ314" s="233">
        <v>1</v>
      </c>
      <c r="BA314" s="233">
        <f>IF(AZ314=1,G314,0)</f>
        <v>0</v>
      </c>
      <c r="BB314" s="233">
        <f>IF(AZ314=2,G314,0)</f>
        <v>0</v>
      </c>
      <c r="BC314" s="233">
        <f>IF(AZ314=3,G314,0)</f>
        <v>0</v>
      </c>
      <c r="BD314" s="233">
        <f>IF(AZ314=4,G314,0)</f>
        <v>0</v>
      </c>
      <c r="BE314" s="233">
        <f>IF(AZ314=5,G314,0)</f>
        <v>0</v>
      </c>
      <c r="CA314" s="260">
        <v>1</v>
      </c>
      <c r="CB314" s="260">
        <v>1</v>
      </c>
    </row>
    <row r="315" spans="1:15" ht="12.75">
      <c r="A315" s="269"/>
      <c r="B315" s="272"/>
      <c r="C315" s="336" t="s">
        <v>859</v>
      </c>
      <c r="D315" s="337"/>
      <c r="E315" s="273">
        <v>2.4455</v>
      </c>
      <c r="F315" s="274"/>
      <c r="G315" s="275"/>
      <c r="H315" s="276"/>
      <c r="I315" s="270"/>
      <c r="J315" s="277"/>
      <c r="K315" s="270"/>
      <c r="M315" s="271" t="s">
        <v>859</v>
      </c>
      <c r="O315" s="260"/>
    </row>
    <row r="316" spans="1:80" ht="12.75">
      <c r="A316" s="261">
        <v>85</v>
      </c>
      <c r="B316" s="262" t="s">
        <v>860</v>
      </c>
      <c r="C316" s="263" t="s">
        <v>861</v>
      </c>
      <c r="D316" s="264" t="s">
        <v>611</v>
      </c>
      <c r="E316" s="265">
        <v>82.2887</v>
      </c>
      <c r="F316" s="265">
        <v>0</v>
      </c>
      <c r="G316" s="266">
        <f>E316*F316</f>
        <v>0</v>
      </c>
      <c r="H316" s="267">
        <v>1</v>
      </c>
      <c r="I316" s="268">
        <f>E316*H316</f>
        <v>82.2887</v>
      </c>
      <c r="J316" s="267"/>
      <c r="K316" s="268">
        <f>E316*J316</f>
        <v>0</v>
      </c>
      <c r="O316" s="260">
        <v>2</v>
      </c>
      <c r="AA316" s="233">
        <v>3</v>
      </c>
      <c r="AB316" s="233">
        <v>1</v>
      </c>
      <c r="AC316" s="233">
        <v>583417003</v>
      </c>
      <c r="AZ316" s="233">
        <v>1</v>
      </c>
      <c r="BA316" s="233">
        <f>IF(AZ316=1,G316,0)</f>
        <v>0</v>
      </c>
      <c r="BB316" s="233">
        <f>IF(AZ316=2,G316,0)</f>
        <v>0</v>
      </c>
      <c r="BC316" s="233">
        <f>IF(AZ316=3,G316,0)</f>
        <v>0</v>
      </c>
      <c r="BD316" s="233">
        <f>IF(AZ316=4,G316,0)</f>
        <v>0</v>
      </c>
      <c r="BE316" s="233">
        <f>IF(AZ316=5,G316,0)</f>
        <v>0</v>
      </c>
      <c r="CA316" s="260">
        <v>3</v>
      </c>
      <c r="CB316" s="260">
        <v>1</v>
      </c>
    </row>
    <row r="317" spans="1:15" ht="33.75">
      <c r="A317" s="269"/>
      <c r="B317" s="272"/>
      <c r="C317" s="336" t="s">
        <v>862</v>
      </c>
      <c r="D317" s="337"/>
      <c r="E317" s="273">
        <v>23.8926</v>
      </c>
      <c r="F317" s="274"/>
      <c r="G317" s="275"/>
      <c r="H317" s="276"/>
      <c r="I317" s="270"/>
      <c r="J317" s="277"/>
      <c r="K317" s="270"/>
      <c r="M317" s="271" t="s">
        <v>862</v>
      </c>
      <c r="O317" s="260"/>
    </row>
    <row r="318" spans="1:15" ht="33.75">
      <c r="A318" s="269"/>
      <c r="B318" s="272"/>
      <c r="C318" s="336" t="s">
        <v>863</v>
      </c>
      <c r="D318" s="337"/>
      <c r="E318" s="273">
        <v>58.3961</v>
      </c>
      <c r="F318" s="274"/>
      <c r="G318" s="275"/>
      <c r="H318" s="276"/>
      <c r="I318" s="270"/>
      <c r="J318" s="277"/>
      <c r="K318" s="270"/>
      <c r="M318" s="271" t="s">
        <v>863</v>
      </c>
      <c r="O318" s="260"/>
    </row>
    <row r="319" spans="1:80" ht="12.75">
      <c r="A319" s="261">
        <v>86</v>
      </c>
      <c r="B319" s="262" t="s">
        <v>864</v>
      </c>
      <c r="C319" s="263" t="s">
        <v>865</v>
      </c>
      <c r="D319" s="264" t="s">
        <v>611</v>
      </c>
      <c r="E319" s="265">
        <v>50.1073</v>
      </c>
      <c r="F319" s="265">
        <v>0</v>
      </c>
      <c r="G319" s="266">
        <f>E319*F319</f>
        <v>0</v>
      </c>
      <c r="H319" s="267">
        <v>1</v>
      </c>
      <c r="I319" s="268">
        <f>E319*H319</f>
        <v>50.1073</v>
      </c>
      <c r="J319" s="267"/>
      <c r="K319" s="268">
        <f>E319*J319</f>
        <v>0</v>
      </c>
      <c r="O319" s="260">
        <v>2</v>
      </c>
      <c r="AA319" s="233">
        <v>3</v>
      </c>
      <c r="AB319" s="233">
        <v>1</v>
      </c>
      <c r="AC319" s="233">
        <v>583418024</v>
      </c>
      <c r="AZ319" s="233">
        <v>1</v>
      </c>
      <c r="BA319" s="233">
        <f>IF(AZ319=1,G319,0)</f>
        <v>0</v>
      </c>
      <c r="BB319" s="233">
        <f>IF(AZ319=2,G319,0)</f>
        <v>0</v>
      </c>
      <c r="BC319" s="233">
        <f>IF(AZ319=3,G319,0)</f>
        <v>0</v>
      </c>
      <c r="BD319" s="233">
        <f>IF(AZ319=4,G319,0)</f>
        <v>0</v>
      </c>
      <c r="BE319" s="233">
        <f>IF(AZ319=5,G319,0)</f>
        <v>0</v>
      </c>
      <c r="CA319" s="260">
        <v>3</v>
      </c>
      <c r="CB319" s="260">
        <v>1</v>
      </c>
    </row>
    <row r="320" spans="1:15" ht="12.75">
      <c r="A320" s="269"/>
      <c r="B320" s="272"/>
      <c r="C320" s="336" t="s">
        <v>866</v>
      </c>
      <c r="D320" s="337"/>
      <c r="E320" s="273">
        <v>30.4682</v>
      </c>
      <c r="F320" s="274"/>
      <c r="G320" s="275"/>
      <c r="H320" s="276"/>
      <c r="I320" s="270"/>
      <c r="J320" s="277"/>
      <c r="K320" s="270"/>
      <c r="M320" s="271" t="s">
        <v>866</v>
      </c>
      <c r="O320" s="260"/>
    </row>
    <row r="321" spans="1:15" ht="22.5">
      <c r="A321" s="269"/>
      <c r="B321" s="272"/>
      <c r="C321" s="336" t="s">
        <v>867</v>
      </c>
      <c r="D321" s="337"/>
      <c r="E321" s="273">
        <v>9.57</v>
      </c>
      <c r="F321" s="274"/>
      <c r="G321" s="275"/>
      <c r="H321" s="276"/>
      <c r="I321" s="270"/>
      <c r="J321" s="277"/>
      <c r="K321" s="270"/>
      <c r="M321" s="271" t="s">
        <v>867</v>
      </c>
      <c r="O321" s="260"/>
    </row>
    <row r="322" spans="1:15" ht="22.5">
      <c r="A322" s="269"/>
      <c r="B322" s="272"/>
      <c r="C322" s="336" t="s">
        <v>868</v>
      </c>
      <c r="D322" s="337"/>
      <c r="E322" s="273">
        <v>10.069</v>
      </c>
      <c r="F322" s="274"/>
      <c r="G322" s="275"/>
      <c r="H322" s="276"/>
      <c r="I322" s="270"/>
      <c r="J322" s="277"/>
      <c r="K322" s="270"/>
      <c r="M322" s="271" t="s">
        <v>868</v>
      </c>
      <c r="O322" s="260"/>
    </row>
    <row r="323" spans="1:57" ht="12.75">
      <c r="A323" s="278"/>
      <c r="B323" s="279" t="s">
        <v>468</v>
      </c>
      <c r="C323" s="280" t="s">
        <v>833</v>
      </c>
      <c r="D323" s="281"/>
      <c r="E323" s="282"/>
      <c r="F323" s="283"/>
      <c r="G323" s="284">
        <f>SUM(G295:G322)</f>
        <v>0</v>
      </c>
      <c r="H323" s="285"/>
      <c r="I323" s="286">
        <f>SUM(I295:I322)</f>
        <v>156.643619582</v>
      </c>
      <c r="J323" s="285"/>
      <c r="K323" s="286">
        <f>SUM(K295:K322)</f>
        <v>0</v>
      </c>
      <c r="O323" s="260">
        <v>4</v>
      </c>
      <c r="BA323" s="287">
        <f>SUM(BA295:BA322)</f>
        <v>0</v>
      </c>
      <c r="BB323" s="287">
        <f>SUM(BB295:BB322)</f>
        <v>0</v>
      </c>
      <c r="BC323" s="287">
        <f>SUM(BC295:BC322)</f>
        <v>0</v>
      </c>
      <c r="BD323" s="287">
        <f>SUM(BD295:BD322)</f>
        <v>0</v>
      </c>
      <c r="BE323" s="287">
        <f>SUM(BE295:BE322)</f>
        <v>0</v>
      </c>
    </row>
    <row r="324" spans="1:15" ht="12.75">
      <c r="A324" s="250" t="s">
        <v>466</v>
      </c>
      <c r="B324" s="251" t="s">
        <v>869</v>
      </c>
      <c r="C324" s="252" t="s">
        <v>870</v>
      </c>
      <c r="D324" s="253"/>
      <c r="E324" s="254"/>
      <c r="F324" s="254"/>
      <c r="G324" s="255"/>
      <c r="H324" s="256"/>
      <c r="I324" s="257"/>
      <c r="J324" s="258"/>
      <c r="K324" s="259"/>
      <c r="O324" s="260">
        <v>1</v>
      </c>
    </row>
    <row r="325" spans="1:80" ht="12.75">
      <c r="A325" s="261">
        <v>87</v>
      </c>
      <c r="B325" s="262" t="s">
        <v>872</v>
      </c>
      <c r="C325" s="263" t="s">
        <v>873</v>
      </c>
      <c r="D325" s="264" t="s">
        <v>591</v>
      </c>
      <c r="E325" s="265">
        <v>1</v>
      </c>
      <c r="F325" s="265">
        <v>0</v>
      </c>
      <c r="G325" s="266">
        <f>E325*F325</f>
        <v>0</v>
      </c>
      <c r="H325" s="267">
        <v>0.01891</v>
      </c>
      <c r="I325" s="268">
        <f>E325*H325</f>
        <v>0.01891</v>
      </c>
      <c r="J325" s="267">
        <v>0</v>
      </c>
      <c r="K325" s="268">
        <f>E325*J325</f>
        <v>0</v>
      </c>
      <c r="O325" s="260">
        <v>2</v>
      </c>
      <c r="AA325" s="233">
        <v>1</v>
      </c>
      <c r="AB325" s="233">
        <v>1</v>
      </c>
      <c r="AC325" s="233">
        <v>1</v>
      </c>
      <c r="AZ325" s="233">
        <v>1</v>
      </c>
      <c r="BA325" s="233">
        <f>IF(AZ325=1,G325,0)</f>
        <v>0</v>
      </c>
      <c r="BB325" s="233">
        <f>IF(AZ325=2,G325,0)</f>
        <v>0</v>
      </c>
      <c r="BC325" s="233">
        <f>IF(AZ325=3,G325,0)</f>
        <v>0</v>
      </c>
      <c r="BD325" s="233">
        <f>IF(AZ325=4,G325,0)</f>
        <v>0</v>
      </c>
      <c r="BE325" s="233">
        <f>IF(AZ325=5,G325,0)</f>
        <v>0</v>
      </c>
      <c r="CA325" s="260">
        <v>1</v>
      </c>
      <c r="CB325" s="260">
        <v>1</v>
      </c>
    </row>
    <row r="326" spans="1:15" ht="12.75">
      <c r="A326" s="269"/>
      <c r="B326" s="272"/>
      <c r="C326" s="336" t="s">
        <v>874</v>
      </c>
      <c r="D326" s="337"/>
      <c r="E326" s="273">
        <v>1</v>
      </c>
      <c r="F326" s="274"/>
      <c r="G326" s="275"/>
      <c r="H326" s="276"/>
      <c r="I326" s="270"/>
      <c r="J326" s="277"/>
      <c r="K326" s="270"/>
      <c r="M326" s="271" t="s">
        <v>874</v>
      </c>
      <c r="O326" s="260"/>
    </row>
    <row r="327" spans="1:80" ht="12.75">
      <c r="A327" s="261">
        <v>88</v>
      </c>
      <c r="B327" s="262" t="s">
        <v>875</v>
      </c>
      <c r="C327" s="263" t="s">
        <v>876</v>
      </c>
      <c r="D327" s="264" t="s">
        <v>591</v>
      </c>
      <c r="E327" s="265">
        <v>1</v>
      </c>
      <c r="F327" s="265">
        <v>0</v>
      </c>
      <c r="G327" s="266">
        <f>E327*F327</f>
        <v>0</v>
      </c>
      <c r="H327" s="267">
        <v>0.01056</v>
      </c>
      <c r="I327" s="268">
        <f>E327*H327</f>
        <v>0.01056</v>
      </c>
      <c r="J327" s="267"/>
      <c r="K327" s="268">
        <f>E327*J327</f>
        <v>0</v>
      </c>
      <c r="O327" s="260">
        <v>2</v>
      </c>
      <c r="AA327" s="233">
        <v>3</v>
      </c>
      <c r="AB327" s="233">
        <v>1</v>
      </c>
      <c r="AC327" s="233">
        <v>55330381</v>
      </c>
      <c r="AZ327" s="233">
        <v>1</v>
      </c>
      <c r="BA327" s="233">
        <f>IF(AZ327=1,G327,0)</f>
        <v>0</v>
      </c>
      <c r="BB327" s="233">
        <f>IF(AZ327=2,G327,0)</f>
        <v>0</v>
      </c>
      <c r="BC327" s="233">
        <f>IF(AZ327=3,G327,0)</f>
        <v>0</v>
      </c>
      <c r="BD327" s="233">
        <f>IF(AZ327=4,G327,0)</f>
        <v>0</v>
      </c>
      <c r="BE327" s="233">
        <f>IF(AZ327=5,G327,0)</f>
        <v>0</v>
      </c>
      <c r="CA327" s="260">
        <v>3</v>
      </c>
      <c r="CB327" s="260">
        <v>1</v>
      </c>
    </row>
    <row r="328" spans="1:15" ht="12.75">
      <c r="A328" s="269"/>
      <c r="B328" s="272"/>
      <c r="C328" s="336" t="s">
        <v>874</v>
      </c>
      <c r="D328" s="337"/>
      <c r="E328" s="273">
        <v>1</v>
      </c>
      <c r="F328" s="274"/>
      <c r="G328" s="275"/>
      <c r="H328" s="276"/>
      <c r="I328" s="270"/>
      <c r="J328" s="277"/>
      <c r="K328" s="270"/>
      <c r="M328" s="271" t="s">
        <v>874</v>
      </c>
      <c r="O328" s="260"/>
    </row>
    <row r="329" spans="1:57" ht="12.75">
      <c r="A329" s="278"/>
      <c r="B329" s="279" t="s">
        <v>468</v>
      </c>
      <c r="C329" s="280" t="s">
        <v>871</v>
      </c>
      <c r="D329" s="281"/>
      <c r="E329" s="282"/>
      <c r="F329" s="283"/>
      <c r="G329" s="284">
        <f>SUM(G324:G328)</f>
        <v>0</v>
      </c>
      <c r="H329" s="285"/>
      <c r="I329" s="286">
        <f>SUM(I324:I328)</f>
        <v>0.02947</v>
      </c>
      <c r="J329" s="285"/>
      <c r="K329" s="286">
        <f>SUM(K324:K328)</f>
        <v>0</v>
      </c>
      <c r="O329" s="260">
        <v>4</v>
      </c>
      <c r="BA329" s="287">
        <f>SUM(BA324:BA328)</f>
        <v>0</v>
      </c>
      <c r="BB329" s="287">
        <f>SUM(BB324:BB328)</f>
        <v>0</v>
      </c>
      <c r="BC329" s="287">
        <f>SUM(BC324:BC328)</f>
        <v>0</v>
      </c>
      <c r="BD329" s="287">
        <f>SUM(BD324:BD328)</f>
        <v>0</v>
      </c>
      <c r="BE329" s="287">
        <f>SUM(BE324:BE328)</f>
        <v>0</v>
      </c>
    </row>
    <row r="330" spans="1:15" ht="12.75">
      <c r="A330" s="250" t="s">
        <v>466</v>
      </c>
      <c r="B330" s="251" t="s">
        <v>877</v>
      </c>
      <c r="C330" s="252" t="s">
        <v>878</v>
      </c>
      <c r="D330" s="253"/>
      <c r="E330" s="254"/>
      <c r="F330" s="254"/>
      <c r="G330" s="255"/>
      <c r="H330" s="256"/>
      <c r="I330" s="257"/>
      <c r="J330" s="258"/>
      <c r="K330" s="259"/>
      <c r="O330" s="260">
        <v>1</v>
      </c>
    </row>
    <row r="331" spans="1:80" ht="12.75">
      <c r="A331" s="261">
        <v>89</v>
      </c>
      <c r="B331" s="262" t="s">
        <v>880</v>
      </c>
      <c r="C331" s="263" t="s">
        <v>881</v>
      </c>
      <c r="D331" s="264" t="s">
        <v>584</v>
      </c>
      <c r="E331" s="265">
        <v>17.5</v>
      </c>
      <c r="F331" s="265">
        <v>0</v>
      </c>
      <c r="G331" s="266">
        <f>E331*F331</f>
        <v>0</v>
      </c>
      <c r="H331" s="267">
        <v>0.13753</v>
      </c>
      <c r="I331" s="268">
        <f>E331*H331</f>
        <v>2.406775</v>
      </c>
      <c r="J331" s="267">
        <v>0</v>
      </c>
      <c r="K331" s="268">
        <f>E331*J331</f>
        <v>0</v>
      </c>
      <c r="O331" s="260">
        <v>2</v>
      </c>
      <c r="AA331" s="233">
        <v>1</v>
      </c>
      <c r="AB331" s="233">
        <v>1</v>
      </c>
      <c r="AC331" s="233">
        <v>1</v>
      </c>
      <c r="AZ331" s="233">
        <v>1</v>
      </c>
      <c r="BA331" s="233">
        <f>IF(AZ331=1,G331,0)</f>
        <v>0</v>
      </c>
      <c r="BB331" s="233">
        <f>IF(AZ331=2,G331,0)</f>
        <v>0</v>
      </c>
      <c r="BC331" s="233">
        <f>IF(AZ331=3,G331,0)</f>
        <v>0</v>
      </c>
      <c r="BD331" s="233">
        <f>IF(AZ331=4,G331,0)</f>
        <v>0</v>
      </c>
      <c r="BE331" s="233">
        <f>IF(AZ331=5,G331,0)</f>
        <v>0</v>
      </c>
      <c r="CA331" s="260">
        <v>1</v>
      </c>
      <c r="CB331" s="260">
        <v>1</v>
      </c>
    </row>
    <row r="332" spans="1:15" ht="12.75">
      <c r="A332" s="269"/>
      <c r="B332" s="272"/>
      <c r="C332" s="336" t="s">
        <v>882</v>
      </c>
      <c r="D332" s="337"/>
      <c r="E332" s="273">
        <v>17.5</v>
      </c>
      <c r="F332" s="274"/>
      <c r="G332" s="275"/>
      <c r="H332" s="276"/>
      <c r="I332" s="270"/>
      <c r="J332" s="277"/>
      <c r="K332" s="270"/>
      <c r="M332" s="271" t="s">
        <v>882</v>
      </c>
      <c r="O332" s="260"/>
    </row>
    <row r="333" spans="1:80" ht="12.75">
      <c r="A333" s="261">
        <v>90</v>
      </c>
      <c r="B333" s="262" t="s">
        <v>883</v>
      </c>
      <c r="C333" s="263" t="s">
        <v>884</v>
      </c>
      <c r="D333" s="264" t="s">
        <v>584</v>
      </c>
      <c r="E333" s="265">
        <v>37</v>
      </c>
      <c r="F333" s="265">
        <v>0</v>
      </c>
      <c r="G333" s="266">
        <f>E333*F333</f>
        <v>0</v>
      </c>
      <c r="H333" s="267">
        <v>0</v>
      </c>
      <c r="I333" s="268">
        <f>E333*H333</f>
        <v>0</v>
      </c>
      <c r="J333" s="267"/>
      <c r="K333" s="268">
        <f>E333*J333</f>
        <v>0</v>
      </c>
      <c r="O333" s="260">
        <v>2</v>
      </c>
      <c r="AA333" s="233">
        <v>12</v>
      </c>
      <c r="AB333" s="233">
        <v>0</v>
      </c>
      <c r="AC333" s="233">
        <v>61</v>
      </c>
      <c r="AZ333" s="233">
        <v>1</v>
      </c>
      <c r="BA333" s="233">
        <f>IF(AZ333=1,G333,0)</f>
        <v>0</v>
      </c>
      <c r="BB333" s="233">
        <f>IF(AZ333=2,G333,0)</f>
        <v>0</v>
      </c>
      <c r="BC333" s="233">
        <f>IF(AZ333=3,G333,0)</f>
        <v>0</v>
      </c>
      <c r="BD333" s="233">
        <f>IF(AZ333=4,G333,0)</f>
        <v>0</v>
      </c>
      <c r="BE333" s="233">
        <f>IF(AZ333=5,G333,0)</f>
        <v>0</v>
      </c>
      <c r="CA333" s="260">
        <v>12</v>
      </c>
      <c r="CB333" s="260">
        <v>0</v>
      </c>
    </row>
    <row r="334" spans="1:80" ht="12.75">
      <c r="A334" s="261">
        <v>91</v>
      </c>
      <c r="B334" s="262" t="s">
        <v>885</v>
      </c>
      <c r="C334" s="263" t="s">
        <v>886</v>
      </c>
      <c r="D334" s="264" t="s">
        <v>584</v>
      </c>
      <c r="E334" s="265">
        <v>2.2</v>
      </c>
      <c r="F334" s="265">
        <v>0</v>
      </c>
      <c r="G334" s="266">
        <f>E334*F334</f>
        <v>0</v>
      </c>
      <c r="H334" s="267">
        <v>0</v>
      </c>
      <c r="I334" s="268">
        <f>E334*H334</f>
        <v>0</v>
      </c>
      <c r="J334" s="267"/>
      <c r="K334" s="268">
        <f>E334*J334</f>
        <v>0</v>
      </c>
      <c r="O334" s="260">
        <v>2</v>
      </c>
      <c r="AA334" s="233">
        <v>12</v>
      </c>
      <c r="AB334" s="233">
        <v>0</v>
      </c>
      <c r="AC334" s="233">
        <v>300</v>
      </c>
      <c r="AZ334" s="233">
        <v>1</v>
      </c>
      <c r="BA334" s="233">
        <f>IF(AZ334=1,G334,0)</f>
        <v>0</v>
      </c>
      <c r="BB334" s="233">
        <f>IF(AZ334=2,G334,0)</f>
        <v>0</v>
      </c>
      <c r="BC334" s="233">
        <f>IF(AZ334=3,G334,0)</f>
        <v>0</v>
      </c>
      <c r="BD334" s="233">
        <f>IF(AZ334=4,G334,0)</f>
        <v>0</v>
      </c>
      <c r="BE334" s="233">
        <f>IF(AZ334=5,G334,0)</f>
        <v>0</v>
      </c>
      <c r="CA334" s="260">
        <v>12</v>
      </c>
      <c r="CB334" s="260">
        <v>0</v>
      </c>
    </row>
    <row r="335" spans="1:80" ht="22.5">
      <c r="A335" s="261">
        <v>92</v>
      </c>
      <c r="B335" s="262" t="s">
        <v>887</v>
      </c>
      <c r="C335" s="263" t="s">
        <v>888</v>
      </c>
      <c r="D335" s="264" t="s">
        <v>584</v>
      </c>
      <c r="E335" s="265">
        <v>99</v>
      </c>
      <c r="F335" s="265">
        <v>0</v>
      </c>
      <c r="G335" s="266">
        <f>E335*F335</f>
        <v>0</v>
      </c>
      <c r="H335" s="267">
        <v>0</v>
      </c>
      <c r="I335" s="268">
        <f>E335*H335</f>
        <v>0</v>
      </c>
      <c r="J335" s="267"/>
      <c r="K335" s="268">
        <f>E335*J335</f>
        <v>0</v>
      </c>
      <c r="O335" s="260">
        <v>2</v>
      </c>
      <c r="AA335" s="233">
        <v>12</v>
      </c>
      <c r="AB335" s="233">
        <v>0</v>
      </c>
      <c r="AC335" s="233">
        <v>62</v>
      </c>
      <c r="AZ335" s="233">
        <v>1</v>
      </c>
      <c r="BA335" s="233">
        <f>IF(AZ335=1,G335,0)</f>
        <v>0</v>
      </c>
      <c r="BB335" s="233">
        <f>IF(AZ335=2,G335,0)</f>
        <v>0</v>
      </c>
      <c r="BC335" s="233">
        <f>IF(AZ335=3,G335,0)</f>
        <v>0</v>
      </c>
      <c r="BD335" s="233">
        <f>IF(AZ335=4,G335,0)</f>
        <v>0</v>
      </c>
      <c r="BE335" s="233">
        <f>IF(AZ335=5,G335,0)</f>
        <v>0</v>
      </c>
      <c r="CA335" s="260">
        <v>12</v>
      </c>
      <c r="CB335" s="260">
        <v>0</v>
      </c>
    </row>
    <row r="336" spans="1:15" ht="12.75">
      <c r="A336" s="269"/>
      <c r="B336" s="272"/>
      <c r="C336" s="336" t="s">
        <v>889</v>
      </c>
      <c r="D336" s="337"/>
      <c r="E336" s="273">
        <v>99</v>
      </c>
      <c r="F336" s="274"/>
      <c r="G336" s="275"/>
      <c r="H336" s="276"/>
      <c r="I336" s="270"/>
      <c r="J336" s="277"/>
      <c r="K336" s="270"/>
      <c r="M336" s="271" t="s">
        <v>889</v>
      </c>
      <c r="O336" s="260"/>
    </row>
    <row r="337" spans="1:80" ht="22.5">
      <c r="A337" s="261">
        <v>93</v>
      </c>
      <c r="B337" s="262" t="s">
        <v>890</v>
      </c>
      <c r="C337" s="263" t="s">
        <v>891</v>
      </c>
      <c r="D337" s="264" t="s">
        <v>591</v>
      </c>
      <c r="E337" s="265">
        <v>2</v>
      </c>
      <c r="F337" s="265">
        <v>0</v>
      </c>
      <c r="G337" s="266">
        <f>E337*F337</f>
        <v>0</v>
      </c>
      <c r="H337" s="267">
        <v>0</v>
      </c>
      <c r="I337" s="268">
        <f>E337*H337</f>
        <v>0</v>
      </c>
      <c r="J337" s="267"/>
      <c r="K337" s="268">
        <f>E337*J337</f>
        <v>0</v>
      </c>
      <c r="O337" s="260">
        <v>2</v>
      </c>
      <c r="AA337" s="233">
        <v>12</v>
      </c>
      <c r="AB337" s="233">
        <v>0</v>
      </c>
      <c r="AC337" s="233">
        <v>294</v>
      </c>
      <c r="AZ337" s="233">
        <v>1</v>
      </c>
      <c r="BA337" s="233">
        <f>IF(AZ337=1,G337,0)</f>
        <v>0</v>
      </c>
      <c r="BB337" s="233">
        <f>IF(AZ337=2,G337,0)</f>
        <v>0</v>
      </c>
      <c r="BC337" s="233">
        <f>IF(AZ337=3,G337,0)</f>
        <v>0</v>
      </c>
      <c r="BD337" s="233">
        <f>IF(AZ337=4,G337,0)</f>
        <v>0</v>
      </c>
      <c r="BE337" s="233">
        <f>IF(AZ337=5,G337,0)</f>
        <v>0</v>
      </c>
      <c r="CA337" s="260">
        <v>12</v>
      </c>
      <c r="CB337" s="260">
        <v>0</v>
      </c>
    </row>
    <row r="338" spans="1:80" ht="12.75">
      <c r="A338" s="261">
        <v>94</v>
      </c>
      <c r="B338" s="262" t="s">
        <v>892</v>
      </c>
      <c r="C338" s="263" t="s">
        <v>893</v>
      </c>
      <c r="D338" s="264" t="s">
        <v>591</v>
      </c>
      <c r="E338" s="265">
        <v>35.35</v>
      </c>
      <c r="F338" s="265">
        <v>0</v>
      </c>
      <c r="G338" s="266">
        <f>E338*F338</f>
        <v>0</v>
      </c>
      <c r="H338" s="267">
        <v>0.053</v>
      </c>
      <c r="I338" s="268">
        <f>E338*H338</f>
        <v>1.87355</v>
      </c>
      <c r="J338" s="267"/>
      <c r="K338" s="268">
        <f>E338*J338</f>
        <v>0</v>
      </c>
      <c r="O338" s="260">
        <v>2</v>
      </c>
      <c r="AA338" s="233">
        <v>3</v>
      </c>
      <c r="AB338" s="233">
        <v>1</v>
      </c>
      <c r="AC338" s="233">
        <v>59227516</v>
      </c>
      <c r="AZ338" s="233">
        <v>1</v>
      </c>
      <c r="BA338" s="233">
        <f>IF(AZ338=1,G338,0)</f>
        <v>0</v>
      </c>
      <c r="BB338" s="233">
        <f>IF(AZ338=2,G338,0)</f>
        <v>0</v>
      </c>
      <c r="BC338" s="233">
        <f>IF(AZ338=3,G338,0)</f>
        <v>0</v>
      </c>
      <c r="BD338" s="233">
        <f>IF(AZ338=4,G338,0)</f>
        <v>0</v>
      </c>
      <c r="BE338" s="233">
        <f>IF(AZ338=5,G338,0)</f>
        <v>0</v>
      </c>
      <c r="CA338" s="260">
        <v>3</v>
      </c>
      <c r="CB338" s="260">
        <v>1</v>
      </c>
    </row>
    <row r="339" spans="1:15" ht="12.75">
      <c r="A339" s="269"/>
      <c r="B339" s="272"/>
      <c r="C339" s="336" t="s">
        <v>894</v>
      </c>
      <c r="D339" s="337"/>
      <c r="E339" s="273">
        <v>35.35</v>
      </c>
      <c r="F339" s="274"/>
      <c r="G339" s="275"/>
      <c r="H339" s="276"/>
      <c r="I339" s="270"/>
      <c r="J339" s="277"/>
      <c r="K339" s="270"/>
      <c r="M339" s="271" t="s">
        <v>894</v>
      </c>
      <c r="O339" s="260"/>
    </row>
    <row r="340" spans="1:57" ht="12.75">
      <c r="A340" s="278"/>
      <c r="B340" s="279" t="s">
        <v>468</v>
      </c>
      <c r="C340" s="280" t="s">
        <v>879</v>
      </c>
      <c r="D340" s="281"/>
      <c r="E340" s="282"/>
      <c r="F340" s="283"/>
      <c r="G340" s="284">
        <f>SUM(G330:G339)</f>
        <v>0</v>
      </c>
      <c r="H340" s="285"/>
      <c r="I340" s="286">
        <f>SUM(I330:I339)</f>
        <v>4.280325</v>
      </c>
      <c r="J340" s="285"/>
      <c r="K340" s="286">
        <f>SUM(K330:K339)</f>
        <v>0</v>
      </c>
      <c r="O340" s="260">
        <v>4</v>
      </c>
      <c r="BA340" s="287">
        <f>SUM(BA330:BA339)</f>
        <v>0</v>
      </c>
      <c r="BB340" s="287">
        <f>SUM(BB330:BB339)</f>
        <v>0</v>
      </c>
      <c r="BC340" s="287">
        <f>SUM(BC330:BC339)</f>
        <v>0</v>
      </c>
      <c r="BD340" s="287">
        <f>SUM(BD330:BD339)</f>
        <v>0</v>
      </c>
      <c r="BE340" s="287">
        <f>SUM(BE330:BE339)</f>
        <v>0</v>
      </c>
    </row>
    <row r="341" spans="1:15" ht="12.75">
      <c r="A341" s="250" t="s">
        <v>466</v>
      </c>
      <c r="B341" s="251" t="s">
        <v>895</v>
      </c>
      <c r="C341" s="252" t="s">
        <v>896</v>
      </c>
      <c r="D341" s="253"/>
      <c r="E341" s="254"/>
      <c r="F341" s="254"/>
      <c r="G341" s="255"/>
      <c r="H341" s="256"/>
      <c r="I341" s="257"/>
      <c r="J341" s="258"/>
      <c r="K341" s="259"/>
      <c r="O341" s="260">
        <v>1</v>
      </c>
    </row>
    <row r="342" spans="1:80" ht="12.75">
      <c r="A342" s="261">
        <v>95</v>
      </c>
      <c r="B342" s="262" t="s">
        <v>898</v>
      </c>
      <c r="C342" s="263" t="s">
        <v>899</v>
      </c>
      <c r="D342" s="264" t="s">
        <v>571</v>
      </c>
      <c r="E342" s="265">
        <v>161.65</v>
      </c>
      <c r="F342" s="265">
        <v>0</v>
      </c>
      <c r="G342" s="266">
        <f>E342*F342</f>
        <v>0</v>
      </c>
      <c r="H342" s="267">
        <v>0.03338</v>
      </c>
      <c r="I342" s="268">
        <f>E342*H342</f>
        <v>5.3958770000000005</v>
      </c>
      <c r="J342" s="267">
        <v>0</v>
      </c>
      <c r="K342" s="268">
        <f>E342*J342</f>
        <v>0</v>
      </c>
      <c r="O342" s="260">
        <v>2</v>
      </c>
      <c r="AA342" s="233">
        <v>1</v>
      </c>
      <c r="AB342" s="233">
        <v>1</v>
      </c>
      <c r="AC342" s="233">
        <v>1</v>
      </c>
      <c r="AZ342" s="233">
        <v>1</v>
      </c>
      <c r="BA342" s="233">
        <f>IF(AZ342=1,G342,0)</f>
        <v>0</v>
      </c>
      <c r="BB342" s="233">
        <f>IF(AZ342=2,G342,0)</f>
        <v>0</v>
      </c>
      <c r="BC342" s="233">
        <f>IF(AZ342=3,G342,0)</f>
        <v>0</v>
      </c>
      <c r="BD342" s="233">
        <f>IF(AZ342=4,G342,0)</f>
        <v>0</v>
      </c>
      <c r="BE342" s="233">
        <f>IF(AZ342=5,G342,0)</f>
        <v>0</v>
      </c>
      <c r="CA342" s="260">
        <v>1</v>
      </c>
      <c r="CB342" s="260">
        <v>1</v>
      </c>
    </row>
    <row r="343" spans="1:15" ht="12.75">
      <c r="A343" s="269"/>
      <c r="B343" s="272"/>
      <c r="C343" s="336" t="s">
        <v>900</v>
      </c>
      <c r="D343" s="337"/>
      <c r="E343" s="273">
        <v>0</v>
      </c>
      <c r="F343" s="274"/>
      <c r="G343" s="275"/>
      <c r="H343" s="276"/>
      <c r="I343" s="270"/>
      <c r="J343" s="277"/>
      <c r="K343" s="270"/>
      <c r="M343" s="271" t="s">
        <v>900</v>
      </c>
      <c r="O343" s="260"/>
    </row>
    <row r="344" spans="1:15" ht="12.75">
      <c r="A344" s="269"/>
      <c r="B344" s="272"/>
      <c r="C344" s="336" t="s">
        <v>901</v>
      </c>
      <c r="D344" s="337"/>
      <c r="E344" s="273">
        <v>34.85</v>
      </c>
      <c r="F344" s="274"/>
      <c r="G344" s="275"/>
      <c r="H344" s="276"/>
      <c r="I344" s="270"/>
      <c r="J344" s="277"/>
      <c r="K344" s="270"/>
      <c r="M344" s="271" t="s">
        <v>901</v>
      </c>
      <c r="O344" s="260"/>
    </row>
    <row r="345" spans="1:15" ht="12.75">
      <c r="A345" s="269"/>
      <c r="B345" s="272"/>
      <c r="C345" s="336" t="s">
        <v>902</v>
      </c>
      <c r="D345" s="337"/>
      <c r="E345" s="273">
        <v>50.3</v>
      </c>
      <c r="F345" s="274"/>
      <c r="G345" s="275"/>
      <c r="H345" s="276"/>
      <c r="I345" s="270"/>
      <c r="J345" s="277"/>
      <c r="K345" s="270"/>
      <c r="M345" s="271" t="s">
        <v>902</v>
      </c>
      <c r="O345" s="260"/>
    </row>
    <row r="346" spans="1:15" ht="12.75">
      <c r="A346" s="269"/>
      <c r="B346" s="272"/>
      <c r="C346" s="336" t="s">
        <v>903</v>
      </c>
      <c r="D346" s="337"/>
      <c r="E346" s="273">
        <v>31.5</v>
      </c>
      <c r="F346" s="274"/>
      <c r="G346" s="275"/>
      <c r="H346" s="276"/>
      <c r="I346" s="270"/>
      <c r="J346" s="277"/>
      <c r="K346" s="270"/>
      <c r="M346" s="271" t="s">
        <v>903</v>
      </c>
      <c r="O346" s="260"/>
    </row>
    <row r="347" spans="1:15" ht="12.75">
      <c r="A347" s="269"/>
      <c r="B347" s="272"/>
      <c r="C347" s="336" t="s">
        <v>904</v>
      </c>
      <c r="D347" s="337"/>
      <c r="E347" s="273">
        <v>45</v>
      </c>
      <c r="F347" s="274"/>
      <c r="G347" s="275"/>
      <c r="H347" s="276"/>
      <c r="I347" s="270"/>
      <c r="J347" s="277"/>
      <c r="K347" s="270"/>
      <c r="M347" s="271" t="s">
        <v>904</v>
      </c>
      <c r="O347" s="260"/>
    </row>
    <row r="348" spans="1:80" ht="12.75">
      <c r="A348" s="261">
        <v>96</v>
      </c>
      <c r="B348" s="262" t="s">
        <v>905</v>
      </c>
      <c r="C348" s="263" t="s">
        <v>906</v>
      </c>
      <c r="D348" s="264" t="s">
        <v>571</v>
      </c>
      <c r="E348" s="265">
        <v>323.3</v>
      </c>
      <c r="F348" s="265">
        <v>0</v>
      </c>
      <c r="G348" s="266">
        <f>E348*F348</f>
        <v>0</v>
      </c>
      <c r="H348" s="267">
        <v>0</v>
      </c>
      <c r="I348" s="268">
        <f>E348*H348</f>
        <v>0</v>
      </c>
      <c r="J348" s="267">
        <v>0</v>
      </c>
      <c r="K348" s="268">
        <f>E348*J348</f>
        <v>0</v>
      </c>
      <c r="O348" s="260">
        <v>2</v>
      </c>
      <c r="AA348" s="233">
        <v>1</v>
      </c>
      <c r="AB348" s="233">
        <v>1</v>
      </c>
      <c r="AC348" s="233">
        <v>1</v>
      </c>
      <c r="AZ348" s="233">
        <v>1</v>
      </c>
      <c r="BA348" s="233">
        <f>IF(AZ348=1,G348,0)</f>
        <v>0</v>
      </c>
      <c r="BB348" s="233">
        <f>IF(AZ348=2,G348,0)</f>
        <v>0</v>
      </c>
      <c r="BC348" s="233">
        <f>IF(AZ348=3,G348,0)</f>
        <v>0</v>
      </c>
      <c r="BD348" s="233">
        <f>IF(AZ348=4,G348,0)</f>
        <v>0</v>
      </c>
      <c r="BE348" s="233">
        <f>IF(AZ348=5,G348,0)</f>
        <v>0</v>
      </c>
      <c r="CA348" s="260">
        <v>1</v>
      </c>
      <c r="CB348" s="260">
        <v>1</v>
      </c>
    </row>
    <row r="349" spans="1:15" ht="12.75">
      <c r="A349" s="269"/>
      <c r="B349" s="272"/>
      <c r="C349" s="336" t="s">
        <v>907</v>
      </c>
      <c r="D349" s="337"/>
      <c r="E349" s="273">
        <v>323.3</v>
      </c>
      <c r="F349" s="274"/>
      <c r="G349" s="275"/>
      <c r="H349" s="276"/>
      <c r="I349" s="270"/>
      <c r="J349" s="277"/>
      <c r="K349" s="270"/>
      <c r="M349" s="271" t="s">
        <v>907</v>
      </c>
      <c r="O349" s="260"/>
    </row>
    <row r="350" spans="1:80" ht="12.75">
      <c r="A350" s="261">
        <v>97</v>
      </c>
      <c r="B350" s="262" t="s">
        <v>908</v>
      </c>
      <c r="C350" s="263" t="s">
        <v>909</v>
      </c>
      <c r="D350" s="264" t="s">
        <v>571</v>
      </c>
      <c r="E350" s="265">
        <v>161.65</v>
      </c>
      <c r="F350" s="265">
        <v>0</v>
      </c>
      <c r="G350" s="266">
        <f>E350*F350</f>
        <v>0</v>
      </c>
      <c r="H350" s="267">
        <v>0</v>
      </c>
      <c r="I350" s="268">
        <f>E350*H350</f>
        <v>0</v>
      </c>
      <c r="J350" s="267">
        <v>0</v>
      </c>
      <c r="K350" s="268">
        <f>E350*J350</f>
        <v>0</v>
      </c>
      <c r="O350" s="260">
        <v>2</v>
      </c>
      <c r="AA350" s="233">
        <v>1</v>
      </c>
      <c r="AB350" s="233">
        <v>1</v>
      </c>
      <c r="AC350" s="233">
        <v>1</v>
      </c>
      <c r="AZ350" s="233">
        <v>1</v>
      </c>
      <c r="BA350" s="233">
        <f>IF(AZ350=1,G350,0)</f>
        <v>0</v>
      </c>
      <c r="BB350" s="233">
        <f>IF(AZ350=2,G350,0)</f>
        <v>0</v>
      </c>
      <c r="BC350" s="233">
        <f>IF(AZ350=3,G350,0)</f>
        <v>0</v>
      </c>
      <c r="BD350" s="233">
        <f>IF(AZ350=4,G350,0)</f>
        <v>0</v>
      </c>
      <c r="BE350" s="233">
        <f>IF(AZ350=5,G350,0)</f>
        <v>0</v>
      </c>
      <c r="CA350" s="260">
        <v>1</v>
      </c>
      <c r="CB350" s="260">
        <v>1</v>
      </c>
    </row>
    <row r="351" spans="1:80" ht="12.75">
      <c r="A351" s="261">
        <v>98</v>
      </c>
      <c r="B351" s="262" t="s">
        <v>910</v>
      </c>
      <c r="C351" s="263" t="s">
        <v>911</v>
      </c>
      <c r="D351" s="264" t="s">
        <v>571</v>
      </c>
      <c r="E351" s="265">
        <v>29.05</v>
      </c>
      <c r="F351" s="265">
        <v>0</v>
      </c>
      <c r="G351" s="266">
        <f>E351*F351</f>
        <v>0</v>
      </c>
      <c r="H351" s="267">
        <v>0.03459</v>
      </c>
      <c r="I351" s="268">
        <f>E351*H351</f>
        <v>1.0048395</v>
      </c>
      <c r="J351" s="267">
        <v>0</v>
      </c>
      <c r="K351" s="268">
        <f>E351*J351</f>
        <v>0</v>
      </c>
      <c r="O351" s="260">
        <v>2</v>
      </c>
      <c r="AA351" s="233">
        <v>1</v>
      </c>
      <c r="AB351" s="233">
        <v>1</v>
      </c>
      <c r="AC351" s="233">
        <v>1</v>
      </c>
      <c r="AZ351" s="233">
        <v>1</v>
      </c>
      <c r="BA351" s="233">
        <f>IF(AZ351=1,G351,0)</f>
        <v>0</v>
      </c>
      <c r="BB351" s="233">
        <f>IF(AZ351=2,G351,0)</f>
        <v>0</v>
      </c>
      <c r="BC351" s="233">
        <f>IF(AZ351=3,G351,0)</f>
        <v>0</v>
      </c>
      <c r="BD351" s="233">
        <f>IF(AZ351=4,G351,0)</f>
        <v>0</v>
      </c>
      <c r="BE351" s="233">
        <f>IF(AZ351=5,G351,0)</f>
        <v>0</v>
      </c>
      <c r="CA351" s="260">
        <v>1</v>
      </c>
      <c r="CB351" s="260">
        <v>1</v>
      </c>
    </row>
    <row r="352" spans="1:15" ht="12.75">
      <c r="A352" s="269"/>
      <c r="B352" s="272"/>
      <c r="C352" s="336" t="s">
        <v>788</v>
      </c>
      <c r="D352" s="337"/>
      <c r="E352" s="273">
        <v>29.05</v>
      </c>
      <c r="F352" s="274"/>
      <c r="G352" s="275"/>
      <c r="H352" s="276"/>
      <c r="I352" s="270"/>
      <c r="J352" s="277"/>
      <c r="K352" s="270"/>
      <c r="M352" s="271" t="s">
        <v>788</v>
      </c>
      <c r="O352" s="260"/>
    </row>
    <row r="353" spans="1:80" ht="12.75">
      <c r="A353" s="261">
        <v>99</v>
      </c>
      <c r="B353" s="262" t="s">
        <v>912</v>
      </c>
      <c r="C353" s="263" t="s">
        <v>913</v>
      </c>
      <c r="D353" s="264" t="s">
        <v>571</v>
      </c>
      <c r="E353" s="265">
        <v>28.8269</v>
      </c>
      <c r="F353" s="265">
        <v>0</v>
      </c>
      <c r="G353" s="266">
        <f>E353*F353</f>
        <v>0</v>
      </c>
      <c r="H353" s="267">
        <v>0.00592</v>
      </c>
      <c r="I353" s="268">
        <f>E353*H353</f>
        <v>0.17065524799999998</v>
      </c>
      <c r="J353" s="267">
        <v>0</v>
      </c>
      <c r="K353" s="268">
        <f>E353*J353</f>
        <v>0</v>
      </c>
      <c r="O353" s="260">
        <v>2</v>
      </c>
      <c r="AA353" s="233">
        <v>1</v>
      </c>
      <c r="AB353" s="233">
        <v>1</v>
      </c>
      <c r="AC353" s="233">
        <v>1</v>
      </c>
      <c r="AZ353" s="233">
        <v>1</v>
      </c>
      <c r="BA353" s="233">
        <f>IF(AZ353=1,G353,0)</f>
        <v>0</v>
      </c>
      <c r="BB353" s="233">
        <f>IF(AZ353=2,G353,0)</f>
        <v>0</v>
      </c>
      <c r="BC353" s="233">
        <f>IF(AZ353=3,G353,0)</f>
        <v>0</v>
      </c>
      <c r="BD353" s="233">
        <f>IF(AZ353=4,G353,0)</f>
        <v>0</v>
      </c>
      <c r="BE353" s="233">
        <f>IF(AZ353=5,G353,0)</f>
        <v>0</v>
      </c>
      <c r="CA353" s="260">
        <v>1</v>
      </c>
      <c r="CB353" s="260">
        <v>1</v>
      </c>
    </row>
    <row r="354" spans="1:15" ht="12.75">
      <c r="A354" s="269"/>
      <c r="B354" s="272"/>
      <c r="C354" s="336" t="s">
        <v>916</v>
      </c>
      <c r="D354" s="337"/>
      <c r="E354" s="273">
        <v>28.8269</v>
      </c>
      <c r="F354" s="274"/>
      <c r="G354" s="275"/>
      <c r="H354" s="276"/>
      <c r="I354" s="270"/>
      <c r="J354" s="277"/>
      <c r="K354" s="270"/>
      <c r="M354" s="271" t="s">
        <v>916</v>
      </c>
      <c r="O354" s="260"/>
    </row>
    <row r="355" spans="1:57" ht="12.75">
      <c r="A355" s="278"/>
      <c r="B355" s="279" t="s">
        <v>468</v>
      </c>
      <c r="C355" s="280" t="s">
        <v>897</v>
      </c>
      <c r="D355" s="281"/>
      <c r="E355" s="282"/>
      <c r="F355" s="283"/>
      <c r="G355" s="284">
        <f>SUM(G341:G354)</f>
        <v>0</v>
      </c>
      <c r="H355" s="285"/>
      <c r="I355" s="286">
        <f>SUM(I341:I354)</f>
        <v>6.571371748000001</v>
      </c>
      <c r="J355" s="285"/>
      <c r="K355" s="286">
        <f>SUM(K341:K354)</f>
        <v>0</v>
      </c>
      <c r="O355" s="260">
        <v>4</v>
      </c>
      <c r="BA355" s="287">
        <f>SUM(BA341:BA354)</f>
        <v>0</v>
      </c>
      <c r="BB355" s="287">
        <f>SUM(BB341:BB354)</f>
        <v>0</v>
      </c>
      <c r="BC355" s="287">
        <f>SUM(BC341:BC354)</f>
        <v>0</v>
      </c>
      <c r="BD355" s="287">
        <f>SUM(BD341:BD354)</f>
        <v>0</v>
      </c>
      <c r="BE355" s="287">
        <f>SUM(BE341:BE354)</f>
        <v>0</v>
      </c>
    </row>
    <row r="356" spans="1:15" ht="12.75">
      <c r="A356" s="250" t="s">
        <v>466</v>
      </c>
      <c r="B356" s="251" t="s">
        <v>917</v>
      </c>
      <c r="C356" s="252" t="s">
        <v>918</v>
      </c>
      <c r="D356" s="253"/>
      <c r="E356" s="254"/>
      <c r="F356" s="254"/>
      <c r="G356" s="255"/>
      <c r="H356" s="256"/>
      <c r="I356" s="257"/>
      <c r="J356" s="258"/>
      <c r="K356" s="259"/>
      <c r="O356" s="260">
        <v>1</v>
      </c>
    </row>
    <row r="357" spans="1:80" ht="12.75">
      <c r="A357" s="261">
        <v>100</v>
      </c>
      <c r="B357" s="262" t="s">
        <v>920</v>
      </c>
      <c r="C357" s="263" t="s">
        <v>921</v>
      </c>
      <c r="D357" s="264" t="s">
        <v>571</v>
      </c>
      <c r="E357" s="265">
        <v>104.14</v>
      </c>
      <c r="F357" s="265">
        <v>0</v>
      </c>
      <c r="G357" s="266">
        <f>E357*F357</f>
        <v>0</v>
      </c>
      <c r="H357" s="267">
        <v>4E-05</v>
      </c>
      <c r="I357" s="268">
        <f>E357*H357</f>
        <v>0.0041656</v>
      </c>
      <c r="J357" s="267">
        <v>0</v>
      </c>
      <c r="K357" s="268">
        <f>E357*J357</f>
        <v>0</v>
      </c>
      <c r="O357" s="260">
        <v>2</v>
      </c>
      <c r="AA357" s="233">
        <v>1</v>
      </c>
      <c r="AB357" s="233">
        <v>1</v>
      </c>
      <c r="AC357" s="233">
        <v>1</v>
      </c>
      <c r="AZ357" s="233">
        <v>1</v>
      </c>
      <c r="BA357" s="233">
        <f>IF(AZ357=1,G357,0)</f>
        <v>0</v>
      </c>
      <c r="BB357" s="233">
        <f>IF(AZ357=2,G357,0)</f>
        <v>0</v>
      </c>
      <c r="BC357" s="233">
        <f>IF(AZ357=3,G357,0)</f>
        <v>0</v>
      </c>
      <c r="BD357" s="233">
        <f>IF(AZ357=4,G357,0)</f>
        <v>0</v>
      </c>
      <c r="BE357" s="233">
        <f>IF(AZ357=5,G357,0)</f>
        <v>0</v>
      </c>
      <c r="CA357" s="260">
        <v>1</v>
      </c>
      <c r="CB357" s="260">
        <v>1</v>
      </c>
    </row>
    <row r="358" spans="1:15" ht="12.75">
      <c r="A358" s="269"/>
      <c r="B358" s="272"/>
      <c r="C358" s="336" t="s">
        <v>922</v>
      </c>
      <c r="D358" s="337"/>
      <c r="E358" s="273">
        <v>46.26</v>
      </c>
      <c r="F358" s="274"/>
      <c r="G358" s="275"/>
      <c r="H358" s="276"/>
      <c r="I358" s="270"/>
      <c r="J358" s="277"/>
      <c r="K358" s="270"/>
      <c r="M358" s="271" t="s">
        <v>922</v>
      </c>
      <c r="O358" s="260"/>
    </row>
    <row r="359" spans="1:15" ht="12.75">
      <c r="A359" s="269"/>
      <c r="B359" s="272"/>
      <c r="C359" s="336" t="s">
        <v>923</v>
      </c>
      <c r="D359" s="337"/>
      <c r="E359" s="273">
        <v>57.88</v>
      </c>
      <c r="F359" s="274"/>
      <c r="G359" s="275"/>
      <c r="H359" s="276"/>
      <c r="I359" s="270"/>
      <c r="J359" s="277"/>
      <c r="K359" s="270"/>
      <c r="M359" s="271" t="s">
        <v>923</v>
      </c>
      <c r="O359" s="260"/>
    </row>
    <row r="360" spans="1:80" ht="12.75">
      <c r="A360" s="261">
        <v>101</v>
      </c>
      <c r="B360" s="262" t="s">
        <v>924</v>
      </c>
      <c r="C360" s="263" t="s">
        <v>925</v>
      </c>
      <c r="D360" s="264" t="s">
        <v>584</v>
      </c>
      <c r="E360" s="265">
        <v>2.5</v>
      </c>
      <c r="F360" s="265">
        <v>0</v>
      </c>
      <c r="G360" s="266">
        <f>E360*F360</f>
        <v>0</v>
      </c>
      <c r="H360" s="267">
        <v>0.01114</v>
      </c>
      <c r="I360" s="268">
        <f>E360*H360</f>
        <v>0.02785</v>
      </c>
      <c r="J360" s="267">
        <v>0</v>
      </c>
      <c r="K360" s="268">
        <f>E360*J360</f>
        <v>0</v>
      </c>
      <c r="O360" s="260">
        <v>2</v>
      </c>
      <c r="AA360" s="233">
        <v>1</v>
      </c>
      <c r="AB360" s="233">
        <v>1</v>
      </c>
      <c r="AC360" s="233">
        <v>1</v>
      </c>
      <c r="AZ360" s="233">
        <v>1</v>
      </c>
      <c r="BA360" s="233">
        <f>IF(AZ360=1,G360,0)</f>
        <v>0</v>
      </c>
      <c r="BB360" s="233">
        <f>IF(AZ360=2,G360,0)</f>
        <v>0</v>
      </c>
      <c r="BC360" s="233">
        <f>IF(AZ360=3,G360,0)</f>
        <v>0</v>
      </c>
      <c r="BD360" s="233">
        <f>IF(AZ360=4,G360,0)</f>
        <v>0</v>
      </c>
      <c r="BE360" s="233">
        <f>IF(AZ360=5,G360,0)</f>
        <v>0</v>
      </c>
      <c r="CA360" s="260">
        <v>1</v>
      </c>
      <c r="CB360" s="260">
        <v>1</v>
      </c>
    </row>
    <row r="361" spans="1:15" ht="12.75">
      <c r="A361" s="269"/>
      <c r="B361" s="272"/>
      <c r="C361" s="336" t="s">
        <v>926</v>
      </c>
      <c r="D361" s="337"/>
      <c r="E361" s="273">
        <v>2.5</v>
      </c>
      <c r="F361" s="274"/>
      <c r="G361" s="275"/>
      <c r="H361" s="276"/>
      <c r="I361" s="270"/>
      <c r="J361" s="277"/>
      <c r="K361" s="270"/>
      <c r="M361" s="271" t="s">
        <v>926</v>
      </c>
      <c r="O361" s="260"/>
    </row>
    <row r="362" spans="1:80" ht="12.75">
      <c r="A362" s="261">
        <v>102</v>
      </c>
      <c r="B362" s="262" t="s">
        <v>927</v>
      </c>
      <c r="C362" s="263" t="s">
        <v>928</v>
      </c>
      <c r="D362" s="264" t="s">
        <v>591</v>
      </c>
      <c r="E362" s="265">
        <v>3</v>
      </c>
      <c r="F362" s="265">
        <v>0</v>
      </c>
      <c r="G362" s="266">
        <f>E362*F362</f>
        <v>0</v>
      </c>
      <c r="H362" s="267">
        <v>0.00044</v>
      </c>
      <c r="I362" s="268">
        <f>E362*H362</f>
        <v>0.00132</v>
      </c>
      <c r="J362" s="267">
        <v>0</v>
      </c>
      <c r="K362" s="268">
        <f>E362*J362</f>
        <v>0</v>
      </c>
      <c r="O362" s="260">
        <v>2</v>
      </c>
      <c r="AA362" s="233">
        <v>1</v>
      </c>
      <c r="AB362" s="233">
        <v>1</v>
      </c>
      <c r="AC362" s="233">
        <v>1</v>
      </c>
      <c r="AZ362" s="233">
        <v>1</v>
      </c>
      <c r="BA362" s="233">
        <f>IF(AZ362=1,G362,0)</f>
        <v>0</v>
      </c>
      <c r="BB362" s="233">
        <f>IF(AZ362=2,G362,0)</f>
        <v>0</v>
      </c>
      <c r="BC362" s="233">
        <f>IF(AZ362=3,G362,0)</f>
        <v>0</v>
      </c>
      <c r="BD362" s="233">
        <f>IF(AZ362=4,G362,0)</f>
        <v>0</v>
      </c>
      <c r="BE362" s="233">
        <f>IF(AZ362=5,G362,0)</f>
        <v>0</v>
      </c>
      <c r="CA362" s="260">
        <v>1</v>
      </c>
      <c r="CB362" s="260">
        <v>1</v>
      </c>
    </row>
    <row r="363" spans="1:15" ht="12.75">
      <c r="A363" s="269"/>
      <c r="B363" s="272"/>
      <c r="C363" s="336" t="s">
        <v>929</v>
      </c>
      <c r="D363" s="337"/>
      <c r="E363" s="273">
        <v>3</v>
      </c>
      <c r="F363" s="274"/>
      <c r="G363" s="275"/>
      <c r="H363" s="276"/>
      <c r="I363" s="270"/>
      <c r="J363" s="277"/>
      <c r="K363" s="270"/>
      <c r="M363" s="271" t="s">
        <v>929</v>
      </c>
      <c r="O363" s="260"/>
    </row>
    <row r="364" spans="1:80" ht="12.75">
      <c r="A364" s="261">
        <v>103</v>
      </c>
      <c r="B364" s="262" t="s">
        <v>930</v>
      </c>
      <c r="C364" s="263" t="s">
        <v>931</v>
      </c>
      <c r="D364" s="264" t="s">
        <v>591</v>
      </c>
      <c r="E364" s="265">
        <v>48</v>
      </c>
      <c r="F364" s="265">
        <v>0</v>
      </c>
      <c r="G364" s="266">
        <f>E364*F364</f>
        <v>0</v>
      </c>
      <c r="H364" s="267">
        <v>0</v>
      </c>
      <c r="I364" s="268">
        <f>E364*H364</f>
        <v>0</v>
      </c>
      <c r="J364" s="267">
        <v>0</v>
      </c>
      <c r="K364" s="268">
        <f>E364*J364</f>
        <v>0</v>
      </c>
      <c r="O364" s="260">
        <v>2</v>
      </c>
      <c r="AA364" s="233">
        <v>1</v>
      </c>
      <c r="AB364" s="233">
        <v>1</v>
      </c>
      <c r="AC364" s="233">
        <v>1</v>
      </c>
      <c r="AZ364" s="233">
        <v>1</v>
      </c>
      <c r="BA364" s="233">
        <f>IF(AZ364=1,G364,0)</f>
        <v>0</v>
      </c>
      <c r="BB364" s="233">
        <f>IF(AZ364=2,G364,0)</f>
        <v>0</v>
      </c>
      <c r="BC364" s="233">
        <f>IF(AZ364=3,G364,0)</f>
        <v>0</v>
      </c>
      <c r="BD364" s="233">
        <f>IF(AZ364=4,G364,0)</f>
        <v>0</v>
      </c>
      <c r="BE364" s="233">
        <f>IF(AZ364=5,G364,0)</f>
        <v>0</v>
      </c>
      <c r="CA364" s="260">
        <v>1</v>
      </c>
      <c r="CB364" s="260">
        <v>1</v>
      </c>
    </row>
    <row r="365" spans="1:15" ht="12.75">
      <c r="A365" s="269"/>
      <c r="B365" s="272"/>
      <c r="C365" s="336" t="s">
        <v>932</v>
      </c>
      <c r="D365" s="337"/>
      <c r="E365" s="273">
        <v>48</v>
      </c>
      <c r="F365" s="274"/>
      <c r="G365" s="275"/>
      <c r="H365" s="276"/>
      <c r="I365" s="270"/>
      <c r="J365" s="277"/>
      <c r="K365" s="270"/>
      <c r="M365" s="271" t="s">
        <v>932</v>
      </c>
      <c r="O365" s="260"/>
    </row>
    <row r="366" spans="1:80" ht="22.5">
      <c r="A366" s="261">
        <v>104</v>
      </c>
      <c r="B366" s="262" t="s">
        <v>933</v>
      </c>
      <c r="C366" s="263" t="s">
        <v>934</v>
      </c>
      <c r="D366" s="264" t="s">
        <v>591</v>
      </c>
      <c r="E366" s="265">
        <v>1</v>
      </c>
      <c r="F366" s="265">
        <v>0</v>
      </c>
      <c r="G366" s="266">
        <f aca="true" t="shared" si="0" ref="G366:G387">E366*F366</f>
        <v>0</v>
      </c>
      <c r="H366" s="267">
        <v>0</v>
      </c>
      <c r="I366" s="268">
        <f aca="true" t="shared" si="1" ref="I366:I387">E366*H366</f>
        <v>0</v>
      </c>
      <c r="J366" s="267"/>
      <c r="K366" s="268">
        <f aca="true" t="shared" si="2" ref="K366:K387">E366*J366</f>
        <v>0</v>
      </c>
      <c r="O366" s="260">
        <v>2</v>
      </c>
      <c r="AA366" s="233">
        <v>12</v>
      </c>
      <c r="AB366" s="233">
        <v>0</v>
      </c>
      <c r="AC366" s="233">
        <v>275</v>
      </c>
      <c r="AZ366" s="233">
        <v>1</v>
      </c>
      <c r="BA366" s="233">
        <f aca="true" t="shared" si="3" ref="BA366:BA387">IF(AZ366=1,G366,0)</f>
        <v>0</v>
      </c>
      <c r="BB366" s="233">
        <f aca="true" t="shared" si="4" ref="BB366:BB387">IF(AZ366=2,G366,0)</f>
        <v>0</v>
      </c>
      <c r="BC366" s="233">
        <f aca="true" t="shared" si="5" ref="BC366:BC387">IF(AZ366=3,G366,0)</f>
        <v>0</v>
      </c>
      <c r="BD366" s="233">
        <f aca="true" t="shared" si="6" ref="BD366:BD387">IF(AZ366=4,G366,0)</f>
        <v>0</v>
      </c>
      <c r="BE366" s="233">
        <f aca="true" t="shared" si="7" ref="BE366:BE387">IF(AZ366=5,G366,0)</f>
        <v>0</v>
      </c>
      <c r="CA366" s="260">
        <v>12</v>
      </c>
      <c r="CB366" s="260">
        <v>0</v>
      </c>
    </row>
    <row r="367" spans="1:80" ht="22.5">
      <c r="A367" s="261">
        <v>105</v>
      </c>
      <c r="B367" s="262" t="s">
        <v>935</v>
      </c>
      <c r="C367" s="263" t="s">
        <v>936</v>
      </c>
      <c r="D367" s="264" t="s">
        <v>591</v>
      </c>
      <c r="E367" s="265">
        <v>1</v>
      </c>
      <c r="F367" s="265">
        <v>0</v>
      </c>
      <c r="G367" s="266">
        <f t="shared" si="0"/>
        <v>0</v>
      </c>
      <c r="H367" s="267">
        <v>0</v>
      </c>
      <c r="I367" s="268">
        <f t="shared" si="1"/>
        <v>0</v>
      </c>
      <c r="J367" s="267"/>
      <c r="K367" s="268">
        <f t="shared" si="2"/>
        <v>0</v>
      </c>
      <c r="O367" s="260">
        <v>2</v>
      </c>
      <c r="AA367" s="233">
        <v>12</v>
      </c>
      <c r="AB367" s="233">
        <v>0</v>
      </c>
      <c r="AC367" s="233">
        <v>278</v>
      </c>
      <c r="AZ367" s="233">
        <v>1</v>
      </c>
      <c r="BA367" s="233">
        <f t="shared" si="3"/>
        <v>0</v>
      </c>
      <c r="BB367" s="233">
        <f t="shared" si="4"/>
        <v>0</v>
      </c>
      <c r="BC367" s="233">
        <f t="shared" si="5"/>
        <v>0</v>
      </c>
      <c r="BD367" s="233">
        <f t="shared" si="6"/>
        <v>0</v>
      </c>
      <c r="BE367" s="233">
        <f t="shared" si="7"/>
        <v>0</v>
      </c>
      <c r="CA367" s="260">
        <v>12</v>
      </c>
      <c r="CB367" s="260">
        <v>0</v>
      </c>
    </row>
    <row r="368" spans="1:80" ht="22.5">
      <c r="A368" s="261">
        <v>106</v>
      </c>
      <c r="B368" s="262" t="s">
        <v>935</v>
      </c>
      <c r="C368" s="263" t="s">
        <v>937</v>
      </c>
      <c r="D368" s="264" t="s">
        <v>591</v>
      </c>
      <c r="E368" s="265">
        <v>3</v>
      </c>
      <c r="F368" s="265">
        <v>0</v>
      </c>
      <c r="G368" s="266">
        <f t="shared" si="0"/>
        <v>0</v>
      </c>
      <c r="H368" s="267">
        <v>0</v>
      </c>
      <c r="I368" s="268">
        <f t="shared" si="1"/>
        <v>0</v>
      </c>
      <c r="J368" s="267"/>
      <c r="K368" s="268">
        <f t="shared" si="2"/>
        <v>0</v>
      </c>
      <c r="O368" s="260">
        <v>2</v>
      </c>
      <c r="AA368" s="233">
        <v>12</v>
      </c>
      <c r="AB368" s="233">
        <v>0</v>
      </c>
      <c r="AC368" s="233">
        <v>276</v>
      </c>
      <c r="AZ368" s="233">
        <v>1</v>
      </c>
      <c r="BA368" s="233">
        <f t="shared" si="3"/>
        <v>0</v>
      </c>
      <c r="BB368" s="233">
        <f t="shared" si="4"/>
        <v>0</v>
      </c>
      <c r="BC368" s="233">
        <f t="shared" si="5"/>
        <v>0</v>
      </c>
      <c r="BD368" s="233">
        <f t="shared" si="6"/>
        <v>0</v>
      </c>
      <c r="BE368" s="233">
        <f t="shared" si="7"/>
        <v>0</v>
      </c>
      <c r="CA368" s="260">
        <v>12</v>
      </c>
      <c r="CB368" s="260">
        <v>0</v>
      </c>
    </row>
    <row r="369" spans="1:80" ht="22.5">
      <c r="A369" s="261">
        <v>107</v>
      </c>
      <c r="B369" s="262" t="s">
        <v>938</v>
      </c>
      <c r="C369" s="263" t="s">
        <v>939</v>
      </c>
      <c r="D369" s="264" t="s">
        <v>591</v>
      </c>
      <c r="E369" s="265">
        <v>1</v>
      </c>
      <c r="F369" s="265">
        <v>0</v>
      </c>
      <c r="G369" s="266">
        <f t="shared" si="0"/>
        <v>0</v>
      </c>
      <c r="H369" s="267">
        <v>0</v>
      </c>
      <c r="I369" s="268">
        <f t="shared" si="1"/>
        <v>0</v>
      </c>
      <c r="J369" s="267"/>
      <c r="K369" s="268">
        <f t="shared" si="2"/>
        <v>0</v>
      </c>
      <c r="O369" s="260">
        <v>2</v>
      </c>
      <c r="AA369" s="233">
        <v>12</v>
      </c>
      <c r="AB369" s="233">
        <v>0</v>
      </c>
      <c r="AC369" s="233">
        <v>277</v>
      </c>
      <c r="AZ369" s="233">
        <v>1</v>
      </c>
      <c r="BA369" s="233">
        <f t="shared" si="3"/>
        <v>0</v>
      </c>
      <c r="BB369" s="233">
        <f t="shared" si="4"/>
        <v>0</v>
      </c>
      <c r="BC369" s="233">
        <f t="shared" si="5"/>
        <v>0</v>
      </c>
      <c r="BD369" s="233">
        <f t="shared" si="6"/>
        <v>0</v>
      </c>
      <c r="BE369" s="233">
        <f t="shared" si="7"/>
        <v>0</v>
      </c>
      <c r="CA369" s="260">
        <v>12</v>
      </c>
      <c r="CB369" s="260">
        <v>0</v>
      </c>
    </row>
    <row r="370" spans="1:80" ht="22.5">
      <c r="A370" s="261">
        <v>108</v>
      </c>
      <c r="B370" s="262" t="s">
        <v>940</v>
      </c>
      <c r="C370" s="263" t="s">
        <v>941</v>
      </c>
      <c r="D370" s="264" t="s">
        <v>591</v>
      </c>
      <c r="E370" s="265">
        <v>1</v>
      </c>
      <c r="F370" s="265">
        <v>0</v>
      </c>
      <c r="G370" s="266">
        <f t="shared" si="0"/>
        <v>0</v>
      </c>
      <c r="H370" s="267">
        <v>0</v>
      </c>
      <c r="I370" s="268">
        <f t="shared" si="1"/>
        <v>0</v>
      </c>
      <c r="J370" s="267"/>
      <c r="K370" s="268">
        <f t="shared" si="2"/>
        <v>0</v>
      </c>
      <c r="O370" s="260">
        <v>2</v>
      </c>
      <c r="AA370" s="233">
        <v>12</v>
      </c>
      <c r="AB370" s="233">
        <v>0</v>
      </c>
      <c r="AC370" s="233">
        <v>279</v>
      </c>
      <c r="AZ370" s="233">
        <v>1</v>
      </c>
      <c r="BA370" s="233">
        <f t="shared" si="3"/>
        <v>0</v>
      </c>
      <c r="BB370" s="233">
        <f t="shared" si="4"/>
        <v>0</v>
      </c>
      <c r="BC370" s="233">
        <f t="shared" si="5"/>
        <v>0</v>
      </c>
      <c r="BD370" s="233">
        <f t="shared" si="6"/>
        <v>0</v>
      </c>
      <c r="BE370" s="233">
        <f t="shared" si="7"/>
        <v>0</v>
      </c>
      <c r="CA370" s="260">
        <v>12</v>
      </c>
      <c r="CB370" s="260">
        <v>0</v>
      </c>
    </row>
    <row r="371" spans="1:80" ht="22.5">
      <c r="A371" s="261">
        <v>109</v>
      </c>
      <c r="B371" s="262" t="s">
        <v>942</v>
      </c>
      <c r="C371" s="263" t="s">
        <v>943</v>
      </c>
      <c r="D371" s="264" t="s">
        <v>591</v>
      </c>
      <c r="E371" s="265">
        <v>1</v>
      </c>
      <c r="F371" s="265">
        <v>0</v>
      </c>
      <c r="G371" s="266">
        <f t="shared" si="0"/>
        <v>0</v>
      </c>
      <c r="H371" s="267">
        <v>0</v>
      </c>
      <c r="I371" s="268">
        <f t="shared" si="1"/>
        <v>0</v>
      </c>
      <c r="J371" s="267"/>
      <c r="K371" s="268">
        <f t="shared" si="2"/>
        <v>0</v>
      </c>
      <c r="O371" s="260">
        <v>2</v>
      </c>
      <c r="AA371" s="233">
        <v>12</v>
      </c>
      <c r="AB371" s="233">
        <v>0</v>
      </c>
      <c r="AC371" s="233">
        <v>280</v>
      </c>
      <c r="AZ371" s="233">
        <v>1</v>
      </c>
      <c r="BA371" s="233">
        <f t="shared" si="3"/>
        <v>0</v>
      </c>
      <c r="BB371" s="233">
        <f t="shared" si="4"/>
        <v>0</v>
      </c>
      <c r="BC371" s="233">
        <f t="shared" si="5"/>
        <v>0</v>
      </c>
      <c r="BD371" s="233">
        <f t="shared" si="6"/>
        <v>0</v>
      </c>
      <c r="BE371" s="233">
        <f t="shared" si="7"/>
        <v>0</v>
      </c>
      <c r="CA371" s="260">
        <v>12</v>
      </c>
      <c r="CB371" s="260">
        <v>0</v>
      </c>
    </row>
    <row r="372" spans="1:80" ht="22.5">
      <c r="A372" s="261">
        <v>110</v>
      </c>
      <c r="B372" s="262" t="s">
        <v>944</v>
      </c>
      <c r="C372" s="263" t="s">
        <v>945</v>
      </c>
      <c r="D372" s="264" t="s">
        <v>591</v>
      </c>
      <c r="E372" s="265">
        <v>1</v>
      </c>
      <c r="F372" s="265">
        <v>0</v>
      </c>
      <c r="G372" s="266">
        <f t="shared" si="0"/>
        <v>0</v>
      </c>
      <c r="H372" s="267">
        <v>0</v>
      </c>
      <c r="I372" s="268">
        <f t="shared" si="1"/>
        <v>0</v>
      </c>
      <c r="J372" s="267"/>
      <c r="K372" s="268">
        <f t="shared" si="2"/>
        <v>0</v>
      </c>
      <c r="O372" s="260">
        <v>2</v>
      </c>
      <c r="AA372" s="233">
        <v>12</v>
      </c>
      <c r="AB372" s="233">
        <v>0</v>
      </c>
      <c r="AC372" s="233">
        <v>262</v>
      </c>
      <c r="AZ372" s="233">
        <v>1</v>
      </c>
      <c r="BA372" s="233">
        <f t="shared" si="3"/>
        <v>0</v>
      </c>
      <c r="BB372" s="233">
        <f t="shared" si="4"/>
        <v>0</v>
      </c>
      <c r="BC372" s="233">
        <f t="shared" si="5"/>
        <v>0</v>
      </c>
      <c r="BD372" s="233">
        <f t="shared" si="6"/>
        <v>0</v>
      </c>
      <c r="BE372" s="233">
        <f t="shared" si="7"/>
        <v>0</v>
      </c>
      <c r="CA372" s="260">
        <v>12</v>
      </c>
      <c r="CB372" s="260">
        <v>0</v>
      </c>
    </row>
    <row r="373" spans="1:80" ht="22.5">
      <c r="A373" s="261">
        <v>111</v>
      </c>
      <c r="B373" s="262" t="s">
        <v>946</v>
      </c>
      <c r="C373" s="263" t="s">
        <v>947</v>
      </c>
      <c r="D373" s="264" t="s">
        <v>591</v>
      </c>
      <c r="E373" s="265">
        <v>3</v>
      </c>
      <c r="F373" s="265">
        <v>0</v>
      </c>
      <c r="G373" s="266">
        <f t="shared" si="0"/>
        <v>0</v>
      </c>
      <c r="H373" s="267">
        <v>0</v>
      </c>
      <c r="I373" s="268">
        <f t="shared" si="1"/>
        <v>0</v>
      </c>
      <c r="J373" s="267"/>
      <c r="K373" s="268">
        <f t="shared" si="2"/>
        <v>0</v>
      </c>
      <c r="O373" s="260">
        <v>2</v>
      </c>
      <c r="AA373" s="233">
        <v>12</v>
      </c>
      <c r="AB373" s="233">
        <v>0</v>
      </c>
      <c r="AC373" s="233">
        <v>77</v>
      </c>
      <c r="AZ373" s="233">
        <v>1</v>
      </c>
      <c r="BA373" s="233">
        <f t="shared" si="3"/>
        <v>0</v>
      </c>
      <c r="BB373" s="233">
        <f t="shared" si="4"/>
        <v>0</v>
      </c>
      <c r="BC373" s="233">
        <f t="shared" si="5"/>
        <v>0</v>
      </c>
      <c r="BD373" s="233">
        <f t="shared" si="6"/>
        <v>0</v>
      </c>
      <c r="BE373" s="233">
        <f t="shared" si="7"/>
        <v>0</v>
      </c>
      <c r="CA373" s="260">
        <v>12</v>
      </c>
      <c r="CB373" s="260">
        <v>0</v>
      </c>
    </row>
    <row r="374" spans="1:80" ht="22.5">
      <c r="A374" s="261">
        <v>112</v>
      </c>
      <c r="B374" s="262" t="s">
        <v>948</v>
      </c>
      <c r="C374" s="263" t="s">
        <v>949</v>
      </c>
      <c r="D374" s="264" t="s">
        <v>591</v>
      </c>
      <c r="E374" s="265">
        <v>1</v>
      </c>
      <c r="F374" s="265">
        <v>0</v>
      </c>
      <c r="G374" s="266">
        <f t="shared" si="0"/>
        <v>0</v>
      </c>
      <c r="H374" s="267">
        <v>0</v>
      </c>
      <c r="I374" s="268">
        <f t="shared" si="1"/>
        <v>0</v>
      </c>
      <c r="J374" s="267"/>
      <c r="K374" s="268">
        <f t="shared" si="2"/>
        <v>0</v>
      </c>
      <c r="O374" s="260">
        <v>2</v>
      </c>
      <c r="AA374" s="233">
        <v>12</v>
      </c>
      <c r="AB374" s="233">
        <v>0</v>
      </c>
      <c r="AC374" s="233">
        <v>263</v>
      </c>
      <c r="AZ374" s="233">
        <v>1</v>
      </c>
      <c r="BA374" s="233">
        <f t="shared" si="3"/>
        <v>0</v>
      </c>
      <c r="BB374" s="233">
        <f t="shared" si="4"/>
        <v>0</v>
      </c>
      <c r="BC374" s="233">
        <f t="shared" si="5"/>
        <v>0</v>
      </c>
      <c r="BD374" s="233">
        <f t="shared" si="6"/>
        <v>0</v>
      </c>
      <c r="BE374" s="233">
        <f t="shared" si="7"/>
        <v>0</v>
      </c>
      <c r="CA374" s="260">
        <v>12</v>
      </c>
      <c r="CB374" s="260">
        <v>0</v>
      </c>
    </row>
    <row r="375" spans="1:80" ht="22.5">
      <c r="A375" s="261">
        <v>113</v>
      </c>
      <c r="B375" s="262" t="s">
        <v>950</v>
      </c>
      <c r="C375" s="263" t="s">
        <v>951</v>
      </c>
      <c r="D375" s="264" t="s">
        <v>591</v>
      </c>
      <c r="E375" s="265">
        <v>2</v>
      </c>
      <c r="F375" s="265">
        <v>0</v>
      </c>
      <c r="G375" s="266">
        <f t="shared" si="0"/>
        <v>0</v>
      </c>
      <c r="H375" s="267">
        <v>0</v>
      </c>
      <c r="I375" s="268">
        <f t="shared" si="1"/>
        <v>0</v>
      </c>
      <c r="J375" s="267"/>
      <c r="K375" s="268">
        <f t="shared" si="2"/>
        <v>0</v>
      </c>
      <c r="O375" s="260">
        <v>2</v>
      </c>
      <c r="AA375" s="233">
        <v>12</v>
      </c>
      <c r="AB375" s="233">
        <v>0</v>
      </c>
      <c r="AC375" s="233">
        <v>269</v>
      </c>
      <c r="AZ375" s="233">
        <v>1</v>
      </c>
      <c r="BA375" s="233">
        <f t="shared" si="3"/>
        <v>0</v>
      </c>
      <c r="BB375" s="233">
        <f t="shared" si="4"/>
        <v>0</v>
      </c>
      <c r="BC375" s="233">
        <f t="shared" si="5"/>
        <v>0</v>
      </c>
      <c r="BD375" s="233">
        <f t="shared" si="6"/>
        <v>0</v>
      </c>
      <c r="BE375" s="233">
        <f t="shared" si="7"/>
        <v>0</v>
      </c>
      <c r="CA375" s="260">
        <v>12</v>
      </c>
      <c r="CB375" s="260">
        <v>0</v>
      </c>
    </row>
    <row r="376" spans="1:80" ht="22.5">
      <c r="A376" s="261">
        <v>114</v>
      </c>
      <c r="B376" s="262" t="s">
        <v>952</v>
      </c>
      <c r="C376" s="263" t="s">
        <v>953</v>
      </c>
      <c r="D376" s="264" t="s">
        <v>591</v>
      </c>
      <c r="E376" s="265">
        <v>1</v>
      </c>
      <c r="F376" s="265">
        <v>0</v>
      </c>
      <c r="G376" s="266">
        <f t="shared" si="0"/>
        <v>0</v>
      </c>
      <c r="H376" s="267">
        <v>0</v>
      </c>
      <c r="I376" s="268">
        <f t="shared" si="1"/>
        <v>0</v>
      </c>
      <c r="J376" s="267"/>
      <c r="K376" s="268">
        <f t="shared" si="2"/>
        <v>0</v>
      </c>
      <c r="O376" s="260">
        <v>2</v>
      </c>
      <c r="AA376" s="233">
        <v>12</v>
      </c>
      <c r="AB376" s="233">
        <v>0</v>
      </c>
      <c r="AC376" s="233">
        <v>270</v>
      </c>
      <c r="AZ376" s="233">
        <v>1</v>
      </c>
      <c r="BA376" s="233">
        <f t="shared" si="3"/>
        <v>0</v>
      </c>
      <c r="BB376" s="233">
        <f t="shared" si="4"/>
        <v>0</v>
      </c>
      <c r="BC376" s="233">
        <f t="shared" si="5"/>
        <v>0</v>
      </c>
      <c r="BD376" s="233">
        <f t="shared" si="6"/>
        <v>0</v>
      </c>
      <c r="BE376" s="233">
        <f t="shared" si="7"/>
        <v>0</v>
      </c>
      <c r="CA376" s="260">
        <v>12</v>
      </c>
      <c r="CB376" s="260">
        <v>0</v>
      </c>
    </row>
    <row r="377" spans="1:80" ht="22.5">
      <c r="A377" s="261">
        <v>115</v>
      </c>
      <c r="B377" s="262" t="s">
        <v>954</v>
      </c>
      <c r="C377" s="263" t="s">
        <v>945</v>
      </c>
      <c r="D377" s="264" t="s">
        <v>591</v>
      </c>
      <c r="E377" s="265">
        <v>1</v>
      </c>
      <c r="F377" s="265">
        <v>0</v>
      </c>
      <c r="G377" s="266">
        <f t="shared" si="0"/>
        <v>0</v>
      </c>
      <c r="H377" s="267">
        <v>0</v>
      </c>
      <c r="I377" s="268">
        <f t="shared" si="1"/>
        <v>0</v>
      </c>
      <c r="J377" s="267"/>
      <c r="K377" s="268">
        <f t="shared" si="2"/>
        <v>0</v>
      </c>
      <c r="O377" s="260">
        <v>2</v>
      </c>
      <c r="AA377" s="233">
        <v>12</v>
      </c>
      <c r="AB377" s="233">
        <v>0</v>
      </c>
      <c r="AC377" s="233">
        <v>271</v>
      </c>
      <c r="AZ377" s="233">
        <v>1</v>
      </c>
      <c r="BA377" s="233">
        <f t="shared" si="3"/>
        <v>0</v>
      </c>
      <c r="BB377" s="233">
        <f t="shared" si="4"/>
        <v>0</v>
      </c>
      <c r="BC377" s="233">
        <f t="shared" si="5"/>
        <v>0</v>
      </c>
      <c r="BD377" s="233">
        <f t="shared" si="6"/>
        <v>0</v>
      </c>
      <c r="BE377" s="233">
        <f t="shared" si="7"/>
        <v>0</v>
      </c>
      <c r="CA377" s="260">
        <v>12</v>
      </c>
      <c r="CB377" s="260">
        <v>0</v>
      </c>
    </row>
    <row r="378" spans="1:80" ht="22.5">
      <c r="A378" s="261">
        <v>116</v>
      </c>
      <c r="B378" s="262" t="s">
        <v>954</v>
      </c>
      <c r="C378" s="263" t="s">
        <v>955</v>
      </c>
      <c r="D378" s="264" t="s">
        <v>591</v>
      </c>
      <c r="E378" s="265">
        <v>1</v>
      </c>
      <c r="F378" s="265">
        <v>0</v>
      </c>
      <c r="G378" s="266">
        <f t="shared" si="0"/>
        <v>0</v>
      </c>
      <c r="H378" s="267">
        <v>0</v>
      </c>
      <c r="I378" s="268">
        <f t="shared" si="1"/>
        <v>0</v>
      </c>
      <c r="J378" s="267"/>
      <c r="K378" s="268">
        <f t="shared" si="2"/>
        <v>0</v>
      </c>
      <c r="O378" s="260">
        <v>2</v>
      </c>
      <c r="AA378" s="233">
        <v>12</v>
      </c>
      <c r="AB378" s="233">
        <v>0</v>
      </c>
      <c r="AC378" s="233">
        <v>274</v>
      </c>
      <c r="AZ378" s="233">
        <v>1</v>
      </c>
      <c r="BA378" s="233">
        <f t="shared" si="3"/>
        <v>0</v>
      </c>
      <c r="BB378" s="233">
        <f t="shared" si="4"/>
        <v>0</v>
      </c>
      <c r="BC378" s="233">
        <f t="shared" si="5"/>
        <v>0</v>
      </c>
      <c r="BD378" s="233">
        <f t="shared" si="6"/>
        <v>0</v>
      </c>
      <c r="BE378" s="233">
        <f t="shared" si="7"/>
        <v>0</v>
      </c>
      <c r="CA378" s="260">
        <v>12</v>
      </c>
      <c r="CB378" s="260">
        <v>0</v>
      </c>
    </row>
    <row r="379" spans="1:80" ht="22.5">
      <c r="A379" s="261">
        <v>117</v>
      </c>
      <c r="B379" s="262" t="s">
        <v>956</v>
      </c>
      <c r="C379" s="263" t="s">
        <v>945</v>
      </c>
      <c r="D379" s="264" t="s">
        <v>591</v>
      </c>
      <c r="E379" s="265">
        <v>1</v>
      </c>
      <c r="F379" s="265">
        <v>0</v>
      </c>
      <c r="G379" s="266">
        <f t="shared" si="0"/>
        <v>0</v>
      </c>
      <c r="H379" s="267">
        <v>0</v>
      </c>
      <c r="I379" s="268">
        <f t="shared" si="1"/>
        <v>0</v>
      </c>
      <c r="J379" s="267"/>
      <c r="K379" s="268">
        <f t="shared" si="2"/>
        <v>0</v>
      </c>
      <c r="O379" s="260">
        <v>2</v>
      </c>
      <c r="AA379" s="233">
        <v>12</v>
      </c>
      <c r="AB379" s="233">
        <v>0</v>
      </c>
      <c r="AC379" s="233">
        <v>272</v>
      </c>
      <c r="AZ379" s="233">
        <v>1</v>
      </c>
      <c r="BA379" s="233">
        <f t="shared" si="3"/>
        <v>0</v>
      </c>
      <c r="BB379" s="233">
        <f t="shared" si="4"/>
        <v>0</v>
      </c>
      <c r="BC379" s="233">
        <f t="shared" si="5"/>
        <v>0</v>
      </c>
      <c r="BD379" s="233">
        <f t="shared" si="6"/>
        <v>0</v>
      </c>
      <c r="BE379" s="233">
        <f t="shared" si="7"/>
        <v>0</v>
      </c>
      <c r="CA379" s="260">
        <v>12</v>
      </c>
      <c r="CB379" s="260">
        <v>0</v>
      </c>
    </row>
    <row r="380" spans="1:80" ht="22.5">
      <c r="A380" s="261">
        <v>118</v>
      </c>
      <c r="B380" s="262" t="s">
        <v>957</v>
      </c>
      <c r="C380" s="263" t="s">
        <v>958</v>
      </c>
      <c r="D380" s="264" t="s">
        <v>591</v>
      </c>
      <c r="E380" s="265">
        <v>1</v>
      </c>
      <c r="F380" s="265">
        <v>0</v>
      </c>
      <c r="G380" s="266">
        <f t="shared" si="0"/>
        <v>0</v>
      </c>
      <c r="H380" s="267">
        <v>0</v>
      </c>
      <c r="I380" s="268">
        <f t="shared" si="1"/>
        <v>0</v>
      </c>
      <c r="J380" s="267"/>
      <c r="K380" s="268">
        <f t="shared" si="2"/>
        <v>0</v>
      </c>
      <c r="O380" s="260">
        <v>2</v>
      </c>
      <c r="AA380" s="233">
        <v>12</v>
      </c>
      <c r="AB380" s="233">
        <v>0</v>
      </c>
      <c r="AC380" s="233">
        <v>273</v>
      </c>
      <c r="AZ380" s="233">
        <v>1</v>
      </c>
      <c r="BA380" s="233">
        <f t="shared" si="3"/>
        <v>0</v>
      </c>
      <c r="BB380" s="233">
        <f t="shared" si="4"/>
        <v>0</v>
      </c>
      <c r="BC380" s="233">
        <f t="shared" si="5"/>
        <v>0</v>
      </c>
      <c r="BD380" s="233">
        <f t="shared" si="6"/>
        <v>0</v>
      </c>
      <c r="BE380" s="233">
        <f t="shared" si="7"/>
        <v>0</v>
      </c>
      <c r="CA380" s="260">
        <v>12</v>
      </c>
      <c r="CB380" s="260">
        <v>0</v>
      </c>
    </row>
    <row r="381" spans="1:80" ht="22.5">
      <c r="A381" s="261">
        <v>119</v>
      </c>
      <c r="B381" s="262" t="s">
        <v>959</v>
      </c>
      <c r="C381" s="263" t="s">
        <v>960</v>
      </c>
      <c r="D381" s="264" t="s">
        <v>591</v>
      </c>
      <c r="E381" s="265">
        <v>1</v>
      </c>
      <c r="F381" s="265">
        <v>0</v>
      </c>
      <c r="G381" s="266">
        <f t="shared" si="0"/>
        <v>0</v>
      </c>
      <c r="H381" s="267">
        <v>0</v>
      </c>
      <c r="I381" s="268">
        <f t="shared" si="1"/>
        <v>0</v>
      </c>
      <c r="J381" s="267"/>
      <c r="K381" s="268">
        <f t="shared" si="2"/>
        <v>0</v>
      </c>
      <c r="O381" s="260">
        <v>2</v>
      </c>
      <c r="AA381" s="233">
        <v>12</v>
      </c>
      <c r="AB381" s="233">
        <v>0</v>
      </c>
      <c r="AC381" s="233">
        <v>264</v>
      </c>
      <c r="AZ381" s="233">
        <v>1</v>
      </c>
      <c r="BA381" s="233">
        <f t="shared" si="3"/>
        <v>0</v>
      </c>
      <c r="BB381" s="233">
        <f t="shared" si="4"/>
        <v>0</v>
      </c>
      <c r="BC381" s="233">
        <f t="shared" si="5"/>
        <v>0</v>
      </c>
      <c r="BD381" s="233">
        <f t="shared" si="6"/>
        <v>0</v>
      </c>
      <c r="BE381" s="233">
        <f t="shared" si="7"/>
        <v>0</v>
      </c>
      <c r="CA381" s="260">
        <v>12</v>
      </c>
      <c r="CB381" s="260">
        <v>0</v>
      </c>
    </row>
    <row r="382" spans="1:80" ht="22.5">
      <c r="A382" s="261">
        <v>120</v>
      </c>
      <c r="B382" s="262" t="s">
        <v>961</v>
      </c>
      <c r="C382" s="263" t="s">
        <v>962</v>
      </c>
      <c r="D382" s="264" t="s">
        <v>591</v>
      </c>
      <c r="E382" s="265">
        <v>1</v>
      </c>
      <c r="F382" s="265">
        <v>0</v>
      </c>
      <c r="G382" s="266">
        <f t="shared" si="0"/>
        <v>0</v>
      </c>
      <c r="H382" s="267">
        <v>0</v>
      </c>
      <c r="I382" s="268">
        <f t="shared" si="1"/>
        <v>0</v>
      </c>
      <c r="J382" s="267"/>
      <c r="K382" s="268">
        <f t="shared" si="2"/>
        <v>0</v>
      </c>
      <c r="O382" s="260">
        <v>2</v>
      </c>
      <c r="AA382" s="233">
        <v>12</v>
      </c>
      <c r="AB382" s="233">
        <v>0</v>
      </c>
      <c r="AC382" s="233">
        <v>265</v>
      </c>
      <c r="AZ382" s="233">
        <v>1</v>
      </c>
      <c r="BA382" s="233">
        <f t="shared" si="3"/>
        <v>0</v>
      </c>
      <c r="BB382" s="233">
        <f t="shared" si="4"/>
        <v>0</v>
      </c>
      <c r="BC382" s="233">
        <f t="shared" si="5"/>
        <v>0</v>
      </c>
      <c r="BD382" s="233">
        <f t="shared" si="6"/>
        <v>0</v>
      </c>
      <c r="BE382" s="233">
        <f t="shared" si="7"/>
        <v>0</v>
      </c>
      <c r="CA382" s="260">
        <v>12</v>
      </c>
      <c r="CB382" s="260">
        <v>0</v>
      </c>
    </row>
    <row r="383" spans="1:80" ht="22.5">
      <c r="A383" s="261">
        <v>121</v>
      </c>
      <c r="B383" s="262" t="s">
        <v>963</v>
      </c>
      <c r="C383" s="263" t="s">
        <v>964</v>
      </c>
      <c r="D383" s="264" t="s">
        <v>591</v>
      </c>
      <c r="E383" s="265">
        <v>1</v>
      </c>
      <c r="F383" s="265">
        <v>0</v>
      </c>
      <c r="G383" s="266">
        <f t="shared" si="0"/>
        <v>0</v>
      </c>
      <c r="H383" s="267">
        <v>0</v>
      </c>
      <c r="I383" s="268">
        <f t="shared" si="1"/>
        <v>0</v>
      </c>
      <c r="J383" s="267"/>
      <c r="K383" s="268">
        <f t="shared" si="2"/>
        <v>0</v>
      </c>
      <c r="O383" s="260">
        <v>2</v>
      </c>
      <c r="AA383" s="233">
        <v>12</v>
      </c>
      <c r="AB383" s="233">
        <v>0</v>
      </c>
      <c r="AC383" s="233">
        <v>90</v>
      </c>
      <c r="AZ383" s="233">
        <v>1</v>
      </c>
      <c r="BA383" s="233">
        <f t="shared" si="3"/>
        <v>0</v>
      </c>
      <c r="BB383" s="233">
        <f t="shared" si="4"/>
        <v>0</v>
      </c>
      <c r="BC383" s="233">
        <f t="shared" si="5"/>
        <v>0</v>
      </c>
      <c r="BD383" s="233">
        <f t="shared" si="6"/>
        <v>0</v>
      </c>
      <c r="BE383" s="233">
        <f t="shared" si="7"/>
        <v>0</v>
      </c>
      <c r="CA383" s="260">
        <v>12</v>
      </c>
      <c r="CB383" s="260">
        <v>0</v>
      </c>
    </row>
    <row r="384" spans="1:80" ht="22.5">
      <c r="A384" s="261">
        <v>122</v>
      </c>
      <c r="B384" s="262" t="s">
        <v>965</v>
      </c>
      <c r="C384" s="263" t="s">
        <v>966</v>
      </c>
      <c r="D384" s="264" t="s">
        <v>591</v>
      </c>
      <c r="E384" s="265">
        <v>1</v>
      </c>
      <c r="F384" s="265">
        <v>0</v>
      </c>
      <c r="G384" s="266">
        <f t="shared" si="0"/>
        <v>0</v>
      </c>
      <c r="H384" s="267">
        <v>0</v>
      </c>
      <c r="I384" s="268">
        <f t="shared" si="1"/>
        <v>0</v>
      </c>
      <c r="J384" s="267"/>
      <c r="K384" s="268">
        <f t="shared" si="2"/>
        <v>0</v>
      </c>
      <c r="O384" s="260">
        <v>2</v>
      </c>
      <c r="AA384" s="233">
        <v>12</v>
      </c>
      <c r="AB384" s="233">
        <v>0</v>
      </c>
      <c r="AC384" s="233">
        <v>266</v>
      </c>
      <c r="AZ384" s="233">
        <v>1</v>
      </c>
      <c r="BA384" s="233">
        <f t="shared" si="3"/>
        <v>0</v>
      </c>
      <c r="BB384" s="233">
        <f t="shared" si="4"/>
        <v>0</v>
      </c>
      <c r="BC384" s="233">
        <f t="shared" si="5"/>
        <v>0</v>
      </c>
      <c r="BD384" s="233">
        <f t="shared" si="6"/>
        <v>0</v>
      </c>
      <c r="BE384" s="233">
        <f t="shared" si="7"/>
        <v>0</v>
      </c>
      <c r="CA384" s="260">
        <v>12</v>
      </c>
      <c r="CB384" s="260">
        <v>0</v>
      </c>
    </row>
    <row r="385" spans="1:80" ht="22.5">
      <c r="A385" s="261">
        <v>123</v>
      </c>
      <c r="B385" s="262" t="s">
        <v>967</v>
      </c>
      <c r="C385" s="263" t="s">
        <v>968</v>
      </c>
      <c r="D385" s="264" t="s">
        <v>591</v>
      </c>
      <c r="E385" s="265">
        <v>1</v>
      </c>
      <c r="F385" s="265">
        <v>0</v>
      </c>
      <c r="G385" s="266">
        <f t="shared" si="0"/>
        <v>0</v>
      </c>
      <c r="H385" s="267">
        <v>0</v>
      </c>
      <c r="I385" s="268">
        <f t="shared" si="1"/>
        <v>0</v>
      </c>
      <c r="J385" s="267"/>
      <c r="K385" s="268">
        <f t="shared" si="2"/>
        <v>0</v>
      </c>
      <c r="O385" s="260">
        <v>2</v>
      </c>
      <c r="AA385" s="233">
        <v>12</v>
      </c>
      <c r="AB385" s="233">
        <v>0</v>
      </c>
      <c r="AC385" s="233">
        <v>267</v>
      </c>
      <c r="AZ385" s="233">
        <v>1</v>
      </c>
      <c r="BA385" s="233">
        <f t="shared" si="3"/>
        <v>0</v>
      </c>
      <c r="BB385" s="233">
        <f t="shared" si="4"/>
        <v>0</v>
      </c>
      <c r="BC385" s="233">
        <f t="shared" si="5"/>
        <v>0</v>
      </c>
      <c r="BD385" s="233">
        <f t="shared" si="6"/>
        <v>0</v>
      </c>
      <c r="BE385" s="233">
        <f t="shared" si="7"/>
        <v>0</v>
      </c>
      <c r="CA385" s="260">
        <v>12</v>
      </c>
      <c r="CB385" s="260">
        <v>0</v>
      </c>
    </row>
    <row r="386" spans="1:80" ht="22.5">
      <c r="A386" s="261">
        <v>124</v>
      </c>
      <c r="B386" s="262" t="s">
        <v>969</v>
      </c>
      <c r="C386" s="263" t="s">
        <v>970</v>
      </c>
      <c r="D386" s="264" t="s">
        <v>591</v>
      </c>
      <c r="E386" s="265">
        <v>1</v>
      </c>
      <c r="F386" s="265">
        <v>0</v>
      </c>
      <c r="G386" s="266">
        <f t="shared" si="0"/>
        <v>0</v>
      </c>
      <c r="H386" s="267">
        <v>0</v>
      </c>
      <c r="I386" s="268">
        <f t="shared" si="1"/>
        <v>0</v>
      </c>
      <c r="J386" s="267"/>
      <c r="K386" s="268">
        <f t="shared" si="2"/>
        <v>0</v>
      </c>
      <c r="O386" s="260">
        <v>2</v>
      </c>
      <c r="AA386" s="233">
        <v>12</v>
      </c>
      <c r="AB386" s="233">
        <v>0</v>
      </c>
      <c r="AC386" s="233">
        <v>268</v>
      </c>
      <c r="AZ386" s="233">
        <v>1</v>
      </c>
      <c r="BA386" s="233">
        <f t="shared" si="3"/>
        <v>0</v>
      </c>
      <c r="BB386" s="233">
        <f t="shared" si="4"/>
        <v>0</v>
      </c>
      <c r="BC386" s="233">
        <f t="shared" si="5"/>
        <v>0</v>
      </c>
      <c r="BD386" s="233">
        <f t="shared" si="6"/>
        <v>0</v>
      </c>
      <c r="BE386" s="233">
        <f t="shared" si="7"/>
        <v>0</v>
      </c>
      <c r="CA386" s="260">
        <v>12</v>
      </c>
      <c r="CB386" s="260">
        <v>0</v>
      </c>
    </row>
    <row r="387" spans="1:80" ht="12.75">
      <c r="A387" s="261">
        <v>125</v>
      </c>
      <c r="B387" s="262" t="s">
        <v>971</v>
      </c>
      <c r="C387" s="263" t="s">
        <v>972</v>
      </c>
      <c r="D387" s="264" t="s">
        <v>973</v>
      </c>
      <c r="E387" s="265">
        <v>75.41</v>
      </c>
      <c r="F387" s="265">
        <v>0</v>
      </c>
      <c r="G387" s="266">
        <f t="shared" si="0"/>
        <v>0</v>
      </c>
      <c r="H387" s="267">
        <v>0.001</v>
      </c>
      <c r="I387" s="268">
        <f t="shared" si="1"/>
        <v>0.07541</v>
      </c>
      <c r="J387" s="267"/>
      <c r="K387" s="268">
        <f t="shared" si="2"/>
        <v>0</v>
      </c>
      <c r="O387" s="260">
        <v>2</v>
      </c>
      <c r="AA387" s="233">
        <v>3</v>
      </c>
      <c r="AB387" s="233">
        <v>1</v>
      </c>
      <c r="AC387" s="233">
        <v>55399994</v>
      </c>
      <c r="AZ387" s="233">
        <v>1</v>
      </c>
      <c r="BA387" s="233">
        <f t="shared" si="3"/>
        <v>0</v>
      </c>
      <c r="BB387" s="233">
        <f t="shared" si="4"/>
        <v>0</v>
      </c>
      <c r="BC387" s="233">
        <f t="shared" si="5"/>
        <v>0</v>
      </c>
      <c r="BD387" s="233">
        <f t="shared" si="6"/>
        <v>0</v>
      </c>
      <c r="BE387" s="233">
        <f t="shared" si="7"/>
        <v>0</v>
      </c>
      <c r="CA387" s="260">
        <v>3</v>
      </c>
      <c r="CB387" s="260">
        <v>1</v>
      </c>
    </row>
    <row r="388" spans="1:15" ht="12.75">
      <c r="A388" s="269"/>
      <c r="B388" s="272"/>
      <c r="C388" s="336" t="s">
        <v>974</v>
      </c>
      <c r="D388" s="337"/>
      <c r="E388" s="273">
        <v>75.41</v>
      </c>
      <c r="F388" s="274"/>
      <c r="G388" s="275"/>
      <c r="H388" s="276"/>
      <c r="I388" s="270"/>
      <c r="J388" s="277"/>
      <c r="K388" s="270"/>
      <c r="M388" s="271" t="s">
        <v>974</v>
      </c>
      <c r="O388" s="260"/>
    </row>
    <row r="389" spans="1:80" ht="12.75">
      <c r="A389" s="261">
        <v>126</v>
      </c>
      <c r="B389" s="262" t="s">
        <v>975</v>
      </c>
      <c r="C389" s="263" t="s">
        <v>976</v>
      </c>
      <c r="D389" s="264" t="s">
        <v>973</v>
      </c>
      <c r="E389" s="265">
        <v>75.41</v>
      </c>
      <c r="F389" s="265">
        <v>0</v>
      </c>
      <c r="G389" s="266">
        <f>E389*F389</f>
        <v>0</v>
      </c>
      <c r="H389" s="267">
        <v>0</v>
      </c>
      <c r="I389" s="268">
        <f>E389*H389</f>
        <v>0</v>
      </c>
      <c r="J389" s="267"/>
      <c r="K389" s="268">
        <f>E389*J389</f>
        <v>0</v>
      </c>
      <c r="O389" s="260">
        <v>2</v>
      </c>
      <c r="AA389" s="233">
        <v>3</v>
      </c>
      <c r="AB389" s="233">
        <v>1</v>
      </c>
      <c r="AC389" s="233" t="s">
        <v>975</v>
      </c>
      <c r="AZ389" s="233">
        <v>1</v>
      </c>
      <c r="BA389" s="233">
        <f>IF(AZ389=1,G389,0)</f>
        <v>0</v>
      </c>
      <c r="BB389" s="233">
        <f>IF(AZ389=2,G389,0)</f>
        <v>0</v>
      </c>
      <c r="BC389" s="233">
        <f>IF(AZ389=3,G389,0)</f>
        <v>0</v>
      </c>
      <c r="BD389" s="233">
        <f>IF(AZ389=4,G389,0)</f>
        <v>0</v>
      </c>
      <c r="BE389" s="233">
        <f>IF(AZ389=5,G389,0)</f>
        <v>0</v>
      </c>
      <c r="CA389" s="260">
        <v>3</v>
      </c>
      <c r="CB389" s="260">
        <v>1</v>
      </c>
    </row>
    <row r="390" spans="1:15" ht="12.75">
      <c r="A390" s="269"/>
      <c r="B390" s="272"/>
      <c r="C390" s="336" t="s">
        <v>974</v>
      </c>
      <c r="D390" s="337"/>
      <c r="E390" s="273">
        <v>75.41</v>
      </c>
      <c r="F390" s="274"/>
      <c r="G390" s="275"/>
      <c r="H390" s="276"/>
      <c r="I390" s="270"/>
      <c r="J390" s="277"/>
      <c r="K390" s="270"/>
      <c r="M390" s="271" t="s">
        <v>974</v>
      </c>
      <c r="O390" s="260"/>
    </row>
    <row r="391" spans="1:57" ht="12.75">
      <c r="A391" s="278"/>
      <c r="B391" s="279" t="s">
        <v>468</v>
      </c>
      <c r="C391" s="280" t="s">
        <v>919</v>
      </c>
      <c r="D391" s="281"/>
      <c r="E391" s="282"/>
      <c r="F391" s="283"/>
      <c r="G391" s="284">
        <f>SUM(G356:G390)</f>
        <v>0</v>
      </c>
      <c r="H391" s="285"/>
      <c r="I391" s="286">
        <f>SUM(I356:I390)</f>
        <v>0.1087456</v>
      </c>
      <c r="J391" s="285"/>
      <c r="K391" s="286">
        <f>SUM(K356:K390)</f>
        <v>0</v>
      </c>
      <c r="O391" s="260">
        <v>4</v>
      </c>
      <c r="BA391" s="287">
        <f>SUM(BA356:BA390)</f>
        <v>0</v>
      </c>
      <c r="BB391" s="287">
        <f>SUM(BB356:BB390)</f>
        <v>0</v>
      </c>
      <c r="BC391" s="287">
        <f>SUM(BC356:BC390)</f>
        <v>0</v>
      </c>
      <c r="BD391" s="287">
        <f>SUM(BD356:BD390)</f>
        <v>0</v>
      </c>
      <c r="BE391" s="287">
        <f>SUM(BE356:BE390)</f>
        <v>0</v>
      </c>
    </row>
    <row r="392" spans="1:15" ht="12.75">
      <c r="A392" s="250" t="s">
        <v>466</v>
      </c>
      <c r="B392" s="251" t="s">
        <v>977</v>
      </c>
      <c r="C392" s="252" t="s">
        <v>978</v>
      </c>
      <c r="D392" s="253"/>
      <c r="E392" s="254"/>
      <c r="F392" s="254"/>
      <c r="G392" s="255"/>
      <c r="H392" s="256"/>
      <c r="I392" s="257"/>
      <c r="J392" s="258"/>
      <c r="K392" s="259"/>
      <c r="O392" s="260">
        <v>1</v>
      </c>
    </row>
    <row r="393" spans="1:80" ht="12.75">
      <c r="A393" s="261">
        <v>127</v>
      </c>
      <c r="B393" s="262" t="s">
        <v>980</v>
      </c>
      <c r="C393" s="263" t="s">
        <v>981</v>
      </c>
      <c r="D393" s="264" t="s">
        <v>605</v>
      </c>
      <c r="E393" s="265">
        <v>660.754508453</v>
      </c>
      <c r="F393" s="265">
        <v>0</v>
      </c>
      <c r="G393" s="266">
        <f>E393*F393</f>
        <v>0</v>
      </c>
      <c r="H393" s="267">
        <v>0</v>
      </c>
      <c r="I393" s="268">
        <f>E393*H393</f>
        <v>0</v>
      </c>
      <c r="J393" s="267"/>
      <c r="K393" s="268">
        <f>E393*J393</f>
        <v>0</v>
      </c>
      <c r="O393" s="260">
        <v>2</v>
      </c>
      <c r="AA393" s="233">
        <v>7</v>
      </c>
      <c r="AB393" s="233">
        <v>1</v>
      </c>
      <c r="AC393" s="233">
        <v>2</v>
      </c>
      <c r="AZ393" s="233">
        <v>1</v>
      </c>
      <c r="BA393" s="233">
        <f>IF(AZ393=1,G393,0)</f>
        <v>0</v>
      </c>
      <c r="BB393" s="233">
        <f>IF(AZ393=2,G393,0)</f>
        <v>0</v>
      </c>
      <c r="BC393" s="233">
        <f>IF(AZ393=3,G393,0)</f>
        <v>0</v>
      </c>
      <c r="BD393" s="233">
        <f>IF(AZ393=4,G393,0)</f>
        <v>0</v>
      </c>
      <c r="BE393" s="233">
        <f>IF(AZ393=5,G393,0)</f>
        <v>0</v>
      </c>
      <c r="CA393" s="260">
        <v>7</v>
      </c>
      <c r="CB393" s="260">
        <v>1</v>
      </c>
    </row>
    <row r="394" spans="1:57" ht="12.75">
      <c r="A394" s="278"/>
      <c r="B394" s="279" t="s">
        <v>468</v>
      </c>
      <c r="C394" s="280" t="s">
        <v>979</v>
      </c>
      <c r="D394" s="281"/>
      <c r="E394" s="282"/>
      <c r="F394" s="283"/>
      <c r="G394" s="284">
        <f>SUM(G392:G393)</f>
        <v>0</v>
      </c>
      <c r="H394" s="285"/>
      <c r="I394" s="286">
        <f>SUM(I392:I393)</f>
        <v>0</v>
      </c>
      <c r="J394" s="285"/>
      <c r="K394" s="286">
        <f>SUM(K392:K393)</f>
        <v>0</v>
      </c>
      <c r="O394" s="260">
        <v>4</v>
      </c>
      <c r="BA394" s="287">
        <f>SUM(BA392:BA393)</f>
        <v>0</v>
      </c>
      <c r="BB394" s="287">
        <f>SUM(BB392:BB393)</f>
        <v>0</v>
      </c>
      <c r="BC394" s="287">
        <f>SUM(BC392:BC393)</f>
        <v>0</v>
      </c>
      <c r="BD394" s="287">
        <f>SUM(BD392:BD393)</f>
        <v>0</v>
      </c>
      <c r="BE394" s="287">
        <f>SUM(BE392:BE393)</f>
        <v>0</v>
      </c>
    </row>
    <row r="395" spans="1:15" ht="12.75">
      <c r="A395" s="250" t="s">
        <v>466</v>
      </c>
      <c r="B395" s="251" t="s">
        <v>982</v>
      </c>
      <c r="C395" s="252" t="s">
        <v>983</v>
      </c>
      <c r="D395" s="253"/>
      <c r="E395" s="254"/>
      <c r="F395" s="254"/>
      <c r="G395" s="255"/>
      <c r="H395" s="256"/>
      <c r="I395" s="257"/>
      <c r="J395" s="258"/>
      <c r="K395" s="259"/>
      <c r="O395" s="260">
        <v>1</v>
      </c>
    </row>
    <row r="396" spans="1:80" ht="22.5">
      <c r="A396" s="261">
        <v>128</v>
      </c>
      <c r="B396" s="262" t="s">
        <v>985</v>
      </c>
      <c r="C396" s="263" t="s">
        <v>986</v>
      </c>
      <c r="D396" s="264" t="s">
        <v>571</v>
      </c>
      <c r="E396" s="265">
        <v>34.9425</v>
      </c>
      <c r="F396" s="265">
        <v>0</v>
      </c>
      <c r="G396" s="266">
        <f>E396*F396</f>
        <v>0</v>
      </c>
      <c r="H396" s="267">
        <v>0.0002</v>
      </c>
      <c r="I396" s="268">
        <f>E396*H396</f>
        <v>0.006988500000000001</v>
      </c>
      <c r="J396" s="267">
        <v>0</v>
      </c>
      <c r="K396" s="268">
        <f>E396*J396</f>
        <v>0</v>
      </c>
      <c r="O396" s="260">
        <v>2</v>
      </c>
      <c r="AA396" s="233">
        <v>1</v>
      </c>
      <c r="AB396" s="233">
        <v>7</v>
      </c>
      <c r="AC396" s="233">
        <v>7</v>
      </c>
      <c r="AZ396" s="233">
        <v>2</v>
      </c>
      <c r="BA396" s="233">
        <f>IF(AZ396=1,G396,0)</f>
        <v>0</v>
      </c>
      <c r="BB396" s="233">
        <f>IF(AZ396=2,G396,0)</f>
        <v>0</v>
      </c>
      <c r="BC396" s="233">
        <f>IF(AZ396=3,G396,0)</f>
        <v>0</v>
      </c>
      <c r="BD396" s="233">
        <f>IF(AZ396=4,G396,0)</f>
        <v>0</v>
      </c>
      <c r="BE396" s="233">
        <f>IF(AZ396=5,G396,0)</f>
        <v>0</v>
      </c>
      <c r="CA396" s="260">
        <v>1</v>
      </c>
      <c r="CB396" s="260">
        <v>7</v>
      </c>
    </row>
    <row r="397" spans="1:15" ht="12.75">
      <c r="A397" s="269"/>
      <c r="B397" s="272"/>
      <c r="C397" s="336" t="s">
        <v>987</v>
      </c>
      <c r="D397" s="337"/>
      <c r="E397" s="273">
        <v>34.9425</v>
      </c>
      <c r="F397" s="274"/>
      <c r="G397" s="275"/>
      <c r="H397" s="276"/>
      <c r="I397" s="270"/>
      <c r="J397" s="277"/>
      <c r="K397" s="270"/>
      <c r="M397" s="271" t="s">
        <v>987</v>
      </c>
      <c r="O397" s="260"/>
    </row>
    <row r="398" spans="1:80" ht="22.5">
      <c r="A398" s="261">
        <v>129</v>
      </c>
      <c r="B398" s="262" t="s">
        <v>988</v>
      </c>
      <c r="C398" s="263" t="s">
        <v>989</v>
      </c>
      <c r="D398" s="264" t="s">
        <v>571</v>
      </c>
      <c r="E398" s="265">
        <v>18.54</v>
      </c>
      <c r="F398" s="265">
        <v>0</v>
      </c>
      <c r="G398" s="266">
        <f>E398*F398</f>
        <v>0</v>
      </c>
      <c r="H398" s="267">
        <v>0.00042</v>
      </c>
      <c r="I398" s="268">
        <f>E398*H398</f>
        <v>0.0077868</v>
      </c>
      <c r="J398" s="267">
        <v>0</v>
      </c>
      <c r="K398" s="268">
        <f>E398*J398</f>
        <v>0</v>
      </c>
      <c r="O398" s="260">
        <v>2</v>
      </c>
      <c r="AA398" s="233">
        <v>1</v>
      </c>
      <c r="AB398" s="233">
        <v>7</v>
      </c>
      <c r="AC398" s="233">
        <v>7</v>
      </c>
      <c r="AZ398" s="233">
        <v>2</v>
      </c>
      <c r="BA398" s="233">
        <f>IF(AZ398=1,G398,0)</f>
        <v>0</v>
      </c>
      <c r="BB398" s="233">
        <f>IF(AZ398=2,G398,0)</f>
        <v>0</v>
      </c>
      <c r="BC398" s="233">
        <f>IF(AZ398=3,G398,0)</f>
        <v>0</v>
      </c>
      <c r="BD398" s="233">
        <f>IF(AZ398=4,G398,0)</f>
        <v>0</v>
      </c>
      <c r="BE398" s="233">
        <f>IF(AZ398=5,G398,0)</f>
        <v>0</v>
      </c>
      <c r="CA398" s="260">
        <v>1</v>
      </c>
      <c r="CB398" s="260">
        <v>7</v>
      </c>
    </row>
    <row r="399" spans="1:15" ht="22.5">
      <c r="A399" s="269"/>
      <c r="B399" s="272"/>
      <c r="C399" s="336" t="s">
        <v>990</v>
      </c>
      <c r="D399" s="337"/>
      <c r="E399" s="273">
        <v>5.715</v>
      </c>
      <c r="F399" s="274"/>
      <c r="G399" s="275"/>
      <c r="H399" s="276"/>
      <c r="I399" s="270"/>
      <c r="J399" s="277"/>
      <c r="K399" s="270"/>
      <c r="M399" s="271" t="s">
        <v>990</v>
      </c>
      <c r="O399" s="260"/>
    </row>
    <row r="400" spans="1:15" ht="12.75">
      <c r="A400" s="269"/>
      <c r="B400" s="272"/>
      <c r="C400" s="336" t="s">
        <v>991</v>
      </c>
      <c r="D400" s="337"/>
      <c r="E400" s="273">
        <v>12.825</v>
      </c>
      <c r="F400" s="274"/>
      <c r="G400" s="275"/>
      <c r="H400" s="276"/>
      <c r="I400" s="270"/>
      <c r="J400" s="277"/>
      <c r="K400" s="270"/>
      <c r="M400" s="271" t="s">
        <v>991</v>
      </c>
      <c r="O400" s="260"/>
    </row>
    <row r="401" spans="1:80" ht="22.5">
      <c r="A401" s="261">
        <v>130</v>
      </c>
      <c r="B401" s="262" t="s">
        <v>992</v>
      </c>
      <c r="C401" s="263" t="s">
        <v>993</v>
      </c>
      <c r="D401" s="264" t="s">
        <v>571</v>
      </c>
      <c r="E401" s="265">
        <v>34.9425</v>
      </c>
      <c r="F401" s="265">
        <v>0</v>
      </c>
      <c r="G401" s="266">
        <f>E401*F401</f>
        <v>0</v>
      </c>
      <c r="H401" s="267">
        <v>0.00041</v>
      </c>
      <c r="I401" s="268">
        <f>E401*H401</f>
        <v>0.014326425</v>
      </c>
      <c r="J401" s="267">
        <v>0</v>
      </c>
      <c r="K401" s="268">
        <f>E401*J401</f>
        <v>0</v>
      </c>
      <c r="O401" s="260">
        <v>2</v>
      </c>
      <c r="AA401" s="233">
        <v>1</v>
      </c>
      <c r="AB401" s="233">
        <v>7</v>
      </c>
      <c r="AC401" s="233">
        <v>7</v>
      </c>
      <c r="AZ401" s="233">
        <v>2</v>
      </c>
      <c r="BA401" s="233">
        <f>IF(AZ401=1,G401,0)</f>
        <v>0</v>
      </c>
      <c r="BB401" s="233">
        <f>IF(AZ401=2,G401,0)</f>
        <v>0</v>
      </c>
      <c r="BC401" s="233">
        <f>IF(AZ401=3,G401,0)</f>
        <v>0</v>
      </c>
      <c r="BD401" s="233">
        <f>IF(AZ401=4,G401,0)</f>
        <v>0</v>
      </c>
      <c r="BE401" s="233">
        <f>IF(AZ401=5,G401,0)</f>
        <v>0</v>
      </c>
      <c r="CA401" s="260">
        <v>1</v>
      </c>
      <c r="CB401" s="260">
        <v>7</v>
      </c>
    </row>
    <row r="402" spans="1:15" ht="12.75">
      <c r="A402" s="269"/>
      <c r="B402" s="272"/>
      <c r="C402" s="336" t="s">
        <v>987</v>
      </c>
      <c r="D402" s="337"/>
      <c r="E402" s="273">
        <v>34.9425</v>
      </c>
      <c r="F402" s="274"/>
      <c r="G402" s="275"/>
      <c r="H402" s="276"/>
      <c r="I402" s="270"/>
      <c r="J402" s="277"/>
      <c r="K402" s="270"/>
      <c r="M402" s="271" t="s">
        <v>987</v>
      </c>
      <c r="O402" s="260"/>
    </row>
    <row r="403" spans="1:80" ht="22.5">
      <c r="A403" s="261">
        <v>131</v>
      </c>
      <c r="B403" s="262" t="s">
        <v>994</v>
      </c>
      <c r="C403" s="263" t="s">
        <v>995</v>
      </c>
      <c r="D403" s="264" t="s">
        <v>571</v>
      </c>
      <c r="E403" s="265">
        <v>18.54</v>
      </c>
      <c r="F403" s="265">
        <v>0</v>
      </c>
      <c r="G403" s="266">
        <f>E403*F403</f>
        <v>0</v>
      </c>
      <c r="H403" s="267">
        <v>0.00058</v>
      </c>
      <c r="I403" s="268">
        <f>E403*H403</f>
        <v>0.0107532</v>
      </c>
      <c r="J403" s="267">
        <v>0</v>
      </c>
      <c r="K403" s="268">
        <f>E403*J403</f>
        <v>0</v>
      </c>
      <c r="O403" s="260">
        <v>2</v>
      </c>
      <c r="AA403" s="233">
        <v>1</v>
      </c>
      <c r="AB403" s="233">
        <v>7</v>
      </c>
      <c r="AC403" s="233">
        <v>7</v>
      </c>
      <c r="AZ403" s="233">
        <v>2</v>
      </c>
      <c r="BA403" s="233">
        <f>IF(AZ403=1,G403,0)</f>
        <v>0</v>
      </c>
      <c r="BB403" s="233">
        <f>IF(AZ403=2,G403,0)</f>
        <v>0</v>
      </c>
      <c r="BC403" s="233">
        <f>IF(AZ403=3,G403,0)</f>
        <v>0</v>
      </c>
      <c r="BD403" s="233">
        <f>IF(AZ403=4,G403,0)</f>
        <v>0</v>
      </c>
      <c r="BE403" s="233">
        <f>IF(AZ403=5,G403,0)</f>
        <v>0</v>
      </c>
      <c r="CA403" s="260">
        <v>1</v>
      </c>
      <c r="CB403" s="260">
        <v>7</v>
      </c>
    </row>
    <row r="404" spans="1:15" ht="22.5">
      <c r="A404" s="269"/>
      <c r="B404" s="272"/>
      <c r="C404" s="336" t="s">
        <v>990</v>
      </c>
      <c r="D404" s="337"/>
      <c r="E404" s="273">
        <v>5.715</v>
      </c>
      <c r="F404" s="274"/>
      <c r="G404" s="275"/>
      <c r="H404" s="276"/>
      <c r="I404" s="270"/>
      <c r="J404" s="277"/>
      <c r="K404" s="270"/>
      <c r="M404" s="271" t="s">
        <v>990</v>
      </c>
      <c r="O404" s="260"/>
    </row>
    <row r="405" spans="1:15" ht="12.75">
      <c r="A405" s="269"/>
      <c r="B405" s="272"/>
      <c r="C405" s="336" t="s">
        <v>991</v>
      </c>
      <c r="D405" s="337"/>
      <c r="E405" s="273">
        <v>12.825</v>
      </c>
      <c r="F405" s="274"/>
      <c r="G405" s="275"/>
      <c r="H405" s="276"/>
      <c r="I405" s="270"/>
      <c r="J405" s="277"/>
      <c r="K405" s="270"/>
      <c r="M405" s="271" t="s">
        <v>991</v>
      </c>
      <c r="O405" s="260"/>
    </row>
    <row r="406" spans="1:80" ht="22.5">
      <c r="A406" s="261">
        <v>132</v>
      </c>
      <c r="B406" s="262" t="s">
        <v>996</v>
      </c>
      <c r="C406" s="263" t="s">
        <v>997</v>
      </c>
      <c r="D406" s="264" t="s">
        <v>571</v>
      </c>
      <c r="E406" s="265">
        <v>62.4319</v>
      </c>
      <c r="F406" s="265">
        <v>0</v>
      </c>
      <c r="G406" s="266">
        <f>E406*F406</f>
        <v>0</v>
      </c>
      <c r="H406" s="267">
        <v>0.0046</v>
      </c>
      <c r="I406" s="268">
        <f>E406*H406</f>
        <v>0.28718674</v>
      </c>
      <c r="J406" s="267"/>
      <c r="K406" s="268">
        <f>E406*J406</f>
        <v>0</v>
      </c>
      <c r="O406" s="260">
        <v>2</v>
      </c>
      <c r="AA406" s="233">
        <v>3</v>
      </c>
      <c r="AB406" s="233">
        <v>7</v>
      </c>
      <c r="AC406" s="233">
        <v>62852251</v>
      </c>
      <c r="AZ406" s="233">
        <v>2</v>
      </c>
      <c r="BA406" s="233">
        <f>IF(AZ406=1,G406,0)</f>
        <v>0</v>
      </c>
      <c r="BB406" s="233">
        <f>IF(AZ406=2,G406,0)</f>
        <v>0</v>
      </c>
      <c r="BC406" s="233">
        <f>IF(AZ406=3,G406,0)</f>
        <v>0</v>
      </c>
      <c r="BD406" s="233">
        <f>IF(AZ406=4,G406,0)</f>
        <v>0</v>
      </c>
      <c r="BE406" s="233">
        <f>IF(AZ406=5,G406,0)</f>
        <v>0</v>
      </c>
      <c r="CA406" s="260">
        <v>3</v>
      </c>
      <c r="CB406" s="260">
        <v>7</v>
      </c>
    </row>
    <row r="407" spans="1:15" ht="12.75">
      <c r="A407" s="269"/>
      <c r="B407" s="272"/>
      <c r="C407" s="336" t="s">
        <v>998</v>
      </c>
      <c r="D407" s="337"/>
      <c r="E407" s="273">
        <v>40.1839</v>
      </c>
      <c r="F407" s="274"/>
      <c r="G407" s="275"/>
      <c r="H407" s="276"/>
      <c r="I407" s="270"/>
      <c r="J407" s="277"/>
      <c r="K407" s="270"/>
      <c r="M407" s="271" t="s">
        <v>998</v>
      </c>
      <c r="O407" s="260"/>
    </row>
    <row r="408" spans="1:15" ht="22.5">
      <c r="A408" s="269"/>
      <c r="B408" s="272"/>
      <c r="C408" s="336" t="s">
        <v>999</v>
      </c>
      <c r="D408" s="337"/>
      <c r="E408" s="273">
        <v>6.858</v>
      </c>
      <c r="F408" s="274"/>
      <c r="G408" s="275"/>
      <c r="H408" s="276"/>
      <c r="I408" s="270"/>
      <c r="J408" s="277"/>
      <c r="K408" s="270"/>
      <c r="M408" s="271" t="s">
        <v>999</v>
      </c>
      <c r="O408" s="260"/>
    </row>
    <row r="409" spans="1:15" ht="12.75">
      <c r="A409" s="269"/>
      <c r="B409" s="272"/>
      <c r="C409" s="336" t="s">
        <v>1000</v>
      </c>
      <c r="D409" s="337"/>
      <c r="E409" s="273">
        <v>15.39</v>
      </c>
      <c r="F409" s="274"/>
      <c r="G409" s="275"/>
      <c r="H409" s="276"/>
      <c r="I409" s="270"/>
      <c r="J409" s="277"/>
      <c r="K409" s="270"/>
      <c r="M409" s="271" t="s">
        <v>1000</v>
      </c>
      <c r="O409" s="260"/>
    </row>
    <row r="410" spans="1:80" ht="12.75">
      <c r="A410" s="261">
        <v>133</v>
      </c>
      <c r="B410" s="262" t="s">
        <v>1001</v>
      </c>
      <c r="C410" s="263" t="s">
        <v>1002</v>
      </c>
      <c r="D410" s="264" t="s">
        <v>605</v>
      </c>
      <c r="E410" s="265">
        <v>0.327041665</v>
      </c>
      <c r="F410" s="265">
        <v>0</v>
      </c>
      <c r="G410" s="266">
        <f>E410*F410</f>
        <v>0</v>
      </c>
      <c r="H410" s="267">
        <v>0</v>
      </c>
      <c r="I410" s="268">
        <f>E410*H410</f>
        <v>0</v>
      </c>
      <c r="J410" s="267"/>
      <c r="K410" s="268">
        <f>E410*J410</f>
        <v>0</v>
      </c>
      <c r="O410" s="260">
        <v>2</v>
      </c>
      <c r="AA410" s="233">
        <v>7</v>
      </c>
      <c r="AB410" s="233">
        <v>1001</v>
      </c>
      <c r="AC410" s="233">
        <v>5</v>
      </c>
      <c r="AZ410" s="233">
        <v>2</v>
      </c>
      <c r="BA410" s="233">
        <f>IF(AZ410=1,G410,0)</f>
        <v>0</v>
      </c>
      <c r="BB410" s="233">
        <f>IF(AZ410=2,G410,0)</f>
        <v>0</v>
      </c>
      <c r="BC410" s="233">
        <f>IF(AZ410=3,G410,0)</f>
        <v>0</v>
      </c>
      <c r="BD410" s="233">
        <f>IF(AZ410=4,G410,0)</f>
        <v>0</v>
      </c>
      <c r="BE410" s="233">
        <f>IF(AZ410=5,G410,0)</f>
        <v>0</v>
      </c>
      <c r="CA410" s="260">
        <v>7</v>
      </c>
      <c r="CB410" s="260">
        <v>1001</v>
      </c>
    </row>
    <row r="411" spans="1:57" ht="12.75">
      <c r="A411" s="278"/>
      <c r="B411" s="279" t="s">
        <v>468</v>
      </c>
      <c r="C411" s="280" t="s">
        <v>984</v>
      </c>
      <c r="D411" s="281"/>
      <c r="E411" s="282"/>
      <c r="F411" s="283"/>
      <c r="G411" s="284">
        <f>SUM(G395:G410)</f>
        <v>0</v>
      </c>
      <c r="H411" s="285"/>
      <c r="I411" s="286">
        <f>SUM(I395:I410)</f>
        <v>0.327041665</v>
      </c>
      <c r="J411" s="285"/>
      <c r="K411" s="286">
        <f>SUM(K395:K410)</f>
        <v>0</v>
      </c>
      <c r="O411" s="260">
        <v>4</v>
      </c>
      <c r="BA411" s="287">
        <f>SUM(BA395:BA410)</f>
        <v>0</v>
      </c>
      <c r="BB411" s="287">
        <f>SUM(BB395:BB410)</f>
        <v>0</v>
      </c>
      <c r="BC411" s="287">
        <f>SUM(BC395:BC410)</f>
        <v>0</v>
      </c>
      <c r="BD411" s="287">
        <f>SUM(BD395:BD410)</f>
        <v>0</v>
      </c>
      <c r="BE411" s="287">
        <f>SUM(BE395:BE410)</f>
        <v>0</v>
      </c>
    </row>
    <row r="412" spans="1:15" ht="12.75">
      <c r="A412" s="250" t="s">
        <v>466</v>
      </c>
      <c r="B412" s="251" t="s">
        <v>1003</v>
      </c>
      <c r="C412" s="252" t="s">
        <v>1004</v>
      </c>
      <c r="D412" s="253"/>
      <c r="E412" s="254"/>
      <c r="F412" s="254"/>
      <c r="G412" s="255"/>
      <c r="H412" s="256"/>
      <c r="I412" s="257"/>
      <c r="J412" s="258"/>
      <c r="K412" s="259"/>
      <c r="O412" s="260">
        <v>1</v>
      </c>
    </row>
    <row r="413" spans="1:80" ht="22.5">
      <c r="A413" s="261">
        <v>134</v>
      </c>
      <c r="B413" s="262" t="s">
        <v>1006</v>
      </c>
      <c r="C413" s="263" t="s">
        <v>1007</v>
      </c>
      <c r="D413" s="264" t="s">
        <v>571</v>
      </c>
      <c r="E413" s="265">
        <v>35.7</v>
      </c>
      <c r="F413" s="265">
        <v>0</v>
      </c>
      <c r="G413" s="266">
        <f>E413*F413</f>
        <v>0</v>
      </c>
      <c r="H413" s="267">
        <v>0.0003</v>
      </c>
      <c r="I413" s="268">
        <f>E413*H413</f>
        <v>0.01071</v>
      </c>
      <c r="J413" s="267">
        <v>0</v>
      </c>
      <c r="K413" s="268">
        <f>E413*J413</f>
        <v>0</v>
      </c>
      <c r="O413" s="260">
        <v>2</v>
      </c>
      <c r="AA413" s="233">
        <v>1</v>
      </c>
      <c r="AB413" s="233">
        <v>7</v>
      </c>
      <c r="AC413" s="233">
        <v>7</v>
      </c>
      <c r="AZ413" s="233">
        <v>2</v>
      </c>
      <c r="BA413" s="233">
        <f>IF(AZ413=1,G413,0)</f>
        <v>0</v>
      </c>
      <c r="BB413" s="233">
        <f>IF(AZ413=2,G413,0)</f>
        <v>0</v>
      </c>
      <c r="BC413" s="233">
        <f>IF(AZ413=3,G413,0)</f>
        <v>0</v>
      </c>
      <c r="BD413" s="233">
        <f>IF(AZ413=4,G413,0)</f>
        <v>0</v>
      </c>
      <c r="BE413" s="233">
        <f>IF(AZ413=5,G413,0)</f>
        <v>0</v>
      </c>
      <c r="CA413" s="260">
        <v>1</v>
      </c>
      <c r="CB413" s="260">
        <v>7</v>
      </c>
    </row>
    <row r="414" spans="1:15" ht="12.75">
      <c r="A414" s="269"/>
      <c r="B414" s="272"/>
      <c r="C414" s="336" t="s">
        <v>1008</v>
      </c>
      <c r="D414" s="337"/>
      <c r="E414" s="273">
        <v>35.7</v>
      </c>
      <c r="F414" s="274"/>
      <c r="G414" s="275"/>
      <c r="H414" s="276"/>
      <c r="I414" s="270"/>
      <c r="J414" s="277"/>
      <c r="K414" s="270"/>
      <c r="M414" s="271" t="s">
        <v>1008</v>
      </c>
      <c r="O414" s="260"/>
    </row>
    <row r="415" spans="1:80" ht="22.5">
      <c r="A415" s="261">
        <v>135</v>
      </c>
      <c r="B415" s="262" t="s">
        <v>1009</v>
      </c>
      <c r="C415" s="263" t="s">
        <v>1010</v>
      </c>
      <c r="D415" s="264" t="s">
        <v>571</v>
      </c>
      <c r="E415" s="265">
        <v>92.46</v>
      </c>
      <c r="F415" s="265">
        <v>0</v>
      </c>
      <c r="G415" s="266">
        <f>E415*F415</f>
        <v>0</v>
      </c>
      <c r="H415" s="267">
        <v>0</v>
      </c>
      <c r="I415" s="268">
        <f>E415*H415</f>
        <v>0</v>
      </c>
      <c r="J415" s="267">
        <v>0</v>
      </c>
      <c r="K415" s="268">
        <f>E415*J415</f>
        <v>0</v>
      </c>
      <c r="O415" s="260">
        <v>2</v>
      </c>
      <c r="AA415" s="233">
        <v>1</v>
      </c>
      <c r="AB415" s="233">
        <v>7</v>
      </c>
      <c r="AC415" s="233">
        <v>7</v>
      </c>
      <c r="AZ415" s="233">
        <v>2</v>
      </c>
      <c r="BA415" s="233">
        <f>IF(AZ415=1,G415,0)</f>
        <v>0</v>
      </c>
      <c r="BB415" s="233">
        <f>IF(AZ415=2,G415,0)</f>
        <v>0</v>
      </c>
      <c r="BC415" s="233">
        <f>IF(AZ415=3,G415,0)</f>
        <v>0</v>
      </c>
      <c r="BD415" s="233">
        <f>IF(AZ415=4,G415,0)</f>
        <v>0</v>
      </c>
      <c r="BE415" s="233">
        <f>IF(AZ415=5,G415,0)</f>
        <v>0</v>
      </c>
      <c r="CA415" s="260">
        <v>1</v>
      </c>
      <c r="CB415" s="260">
        <v>7</v>
      </c>
    </row>
    <row r="416" spans="1:15" ht="12.75">
      <c r="A416" s="269"/>
      <c r="B416" s="272"/>
      <c r="C416" s="336" t="s">
        <v>1011</v>
      </c>
      <c r="D416" s="337"/>
      <c r="E416" s="273">
        <v>92.46</v>
      </c>
      <c r="F416" s="274"/>
      <c r="G416" s="275"/>
      <c r="H416" s="276"/>
      <c r="I416" s="270"/>
      <c r="J416" s="277"/>
      <c r="K416" s="270"/>
      <c r="M416" s="271" t="s">
        <v>1011</v>
      </c>
      <c r="O416" s="260"/>
    </row>
    <row r="417" spans="1:80" ht="22.5">
      <c r="A417" s="261">
        <v>136</v>
      </c>
      <c r="B417" s="262" t="s">
        <v>1012</v>
      </c>
      <c r="C417" s="263" t="s">
        <v>1013</v>
      </c>
      <c r="D417" s="264" t="s">
        <v>571</v>
      </c>
      <c r="E417" s="265">
        <v>35.7</v>
      </c>
      <c r="F417" s="265">
        <v>0</v>
      </c>
      <c r="G417" s="266">
        <f>E417*F417</f>
        <v>0</v>
      </c>
      <c r="H417" s="267">
        <v>0.00035</v>
      </c>
      <c r="I417" s="268">
        <f>E417*H417</f>
        <v>0.012495000000000001</v>
      </c>
      <c r="J417" s="267">
        <v>0</v>
      </c>
      <c r="K417" s="268">
        <f>E417*J417</f>
        <v>0</v>
      </c>
      <c r="O417" s="260">
        <v>2</v>
      </c>
      <c r="AA417" s="233">
        <v>1</v>
      </c>
      <c r="AB417" s="233">
        <v>7</v>
      </c>
      <c r="AC417" s="233">
        <v>7</v>
      </c>
      <c r="AZ417" s="233">
        <v>2</v>
      </c>
      <c r="BA417" s="233">
        <f>IF(AZ417=1,G417,0)</f>
        <v>0</v>
      </c>
      <c r="BB417" s="233">
        <f>IF(AZ417=2,G417,0)</f>
        <v>0</v>
      </c>
      <c r="BC417" s="233">
        <f>IF(AZ417=3,G417,0)</f>
        <v>0</v>
      </c>
      <c r="BD417" s="233">
        <f>IF(AZ417=4,G417,0)</f>
        <v>0</v>
      </c>
      <c r="BE417" s="233">
        <f>IF(AZ417=5,G417,0)</f>
        <v>0</v>
      </c>
      <c r="CA417" s="260">
        <v>1</v>
      </c>
      <c r="CB417" s="260">
        <v>7</v>
      </c>
    </row>
    <row r="418" spans="1:15" ht="12.75">
      <c r="A418" s="269"/>
      <c r="B418" s="272"/>
      <c r="C418" s="336" t="s">
        <v>1008</v>
      </c>
      <c r="D418" s="337"/>
      <c r="E418" s="273">
        <v>35.7</v>
      </c>
      <c r="F418" s="274"/>
      <c r="G418" s="275"/>
      <c r="H418" s="276"/>
      <c r="I418" s="270"/>
      <c r="J418" s="277"/>
      <c r="K418" s="270"/>
      <c r="M418" s="271" t="s">
        <v>1008</v>
      </c>
      <c r="O418" s="260"/>
    </row>
    <row r="419" spans="1:80" ht="22.5">
      <c r="A419" s="261">
        <v>137</v>
      </c>
      <c r="B419" s="262" t="s">
        <v>1014</v>
      </c>
      <c r="C419" s="263" t="s">
        <v>1015</v>
      </c>
      <c r="D419" s="264" t="s">
        <v>571</v>
      </c>
      <c r="E419" s="265">
        <v>147.384</v>
      </c>
      <c r="F419" s="265">
        <v>0</v>
      </c>
      <c r="G419" s="266">
        <f>E419*F419</f>
        <v>0</v>
      </c>
      <c r="H419" s="267">
        <v>0.0062</v>
      </c>
      <c r="I419" s="268">
        <f>E419*H419</f>
        <v>0.9137807999999998</v>
      </c>
      <c r="J419" s="267"/>
      <c r="K419" s="268">
        <f>E419*J419</f>
        <v>0</v>
      </c>
      <c r="O419" s="260">
        <v>2</v>
      </c>
      <c r="AA419" s="233">
        <v>3</v>
      </c>
      <c r="AB419" s="233">
        <v>7</v>
      </c>
      <c r="AC419" s="233">
        <v>62842020</v>
      </c>
      <c r="AZ419" s="233">
        <v>2</v>
      </c>
      <c r="BA419" s="233">
        <f>IF(AZ419=1,G419,0)</f>
        <v>0</v>
      </c>
      <c r="BB419" s="233">
        <f>IF(AZ419=2,G419,0)</f>
        <v>0</v>
      </c>
      <c r="BC419" s="233">
        <f>IF(AZ419=3,G419,0)</f>
        <v>0</v>
      </c>
      <c r="BD419" s="233">
        <f>IF(AZ419=4,G419,0)</f>
        <v>0</v>
      </c>
      <c r="BE419" s="233">
        <f>IF(AZ419=5,G419,0)</f>
        <v>0</v>
      </c>
      <c r="CA419" s="260">
        <v>3</v>
      </c>
      <c r="CB419" s="260">
        <v>7</v>
      </c>
    </row>
    <row r="420" spans="1:15" ht="12.75">
      <c r="A420" s="269"/>
      <c r="B420" s="272"/>
      <c r="C420" s="336" t="s">
        <v>1016</v>
      </c>
      <c r="D420" s="337"/>
      <c r="E420" s="273">
        <v>106.329</v>
      </c>
      <c r="F420" s="274"/>
      <c r="G420" s="275"/>
      <c r="H420" s="276"/>
      <c r="I420" s="270"/>
      <c r="J420" s="277"/>
      <c r="K420" s="270"/>
      <c r="M420" s="271" t="s">
        <v>1016</v>
      </c>
      <c r="O420" s="260"/>
    </row>
    <row r="421" spans="1:15" ht="12.75">
      <c r="A421" s="269"/>
      <c r="B421" s="272"/>
      <c r="C421" s="336" t="s">
        <v>1017</v>
      </c>
      <c r="D421" s="337"/>
      <c r="E421" s="273">
        <v>41.055</v>
      </c>
      <c r="F421" s="274"/>
      <c r="G421" s="275"/>
      <c r="H421" s="276"/>
      <c r="I421" s="270"/>
      <c r="J421" s="277"/>
      <c r="K421" s="270"/>
      <c r="M421" s="271" t="s">
        <v>1017</v>
      </c>
      <c r="O421" s="260"/>
    </row>
    <row r="422" spans="1:80" ht="12.75">
      <c r="A422" s="261">
        <v>138</v>
      </c>
      <c r="B422" s="262" t="s">
        <v>1018</v>
      </c>
      <c r="C422" s="263" t="s">
        <v>1019</v>
      </c>
      <c r="D422" s="264" t="s">
        <v>605</v>
      </c>
      <c r="E422" s="265">
        <v>0.9369858</v>
      </c>
      <c r="F422" s="265">
        <v>0</v>
      </c>
      <c r="G422" s="266">
        <f>E422*F422</f>
        <v>0</v>
      </c>
      <c r="H422" s="267">
        <v>0</v>
      </c>
      <c r="I422" s="268">
        <f>E422*H422</f>
        <v>0</v>
      </c>
      <c r="J422" s="267"/>
      <c r="K422" s="268">
        <f>E422*J422</f>
        <v>0</v>
      </c>
      <c r="O422" s="260">
        <v>2</v>
      </c>
      <c r="AA422" s="233">
        <v>7</v>
      </c>
      <c r="AB422" s="233">
        <v>1001</v>
      </c>
      <c r="AC422" s="233">
        <v>5</v>
      </c>
      <c r="AZ422" s="233">
        <v>2</v>
      </c>
      <c r="BA422" s="233">
        <f>IF(AZ422=1,G422,0)</f>
        <v>0</v>
      </c>
      <c r="BB422" s="233">
        <f>IF(AZ422=2,G422,0)</f>
        <v>0</v>
      </c>
      <c r="BC422" s="233">
        <f>IF(AZ422=3,G422,0)</f>
        <v>0</v>
      </c>
      <c r="BD422" s="233">
        <f>IF(AZ422=4,G422,0)</f>
        <v>0</v>
      </c>
      <c r="BE422" s="233">
        <f>IF(AZ422=5,G422,0)</f>
        <v>0</v>
      </c>
      <c r="CA422" s="260">
        <v>7</v>
      </c>
      <c r="CB422" s="260">
        <v>1001</v>
      </c>
    </row>
    <row r="423" spans="1:57" ht="12.75">
      <c r="A423" s="278"/>
      <c r="B423" s="279" t="s">
        <v>468</v>
      </c>
      <c r="C423" s="280" t="s">
        <v>1005</v>
      </c>
      <c r="D423" s="281"/>
      <c r="E423" s="282"/>
      <c r="F423" s="283"/>
      <c r="G423" s="284">
        <f>SUM(G412:G422)</f>
        <v>0</v>
      </c>
      <c r="H423" s="285"/>
      <c r="I423" s="286">
        <f>SUM(I412:I422)</f>
        <v>0.9369857999999999</v>
      </c>
      <c r="J423" s="285"/>
      <c r="K423" s="286">
        <f>SUM(K412:K422)</f>
        <v>0</v>
      </c>
      <c r="O423" s="260">
        <v>4</v>
      </c>
      <c r="BA423" s="287">
        <f>SUM(BA412:BA422)</f>
        <v>0</v>
      </c>
      <c r="BB423" s="287">
        <f>SUM(BB412:BB422)</f>
        <v>0</v>
      </c>
      <c r="BC423" s="287">
        <f>SUM(BC412:BC422)</f>
        <v>0</v>
      </c>
      <c r="BD423" s="287">
        <f>SUM(BD412:BD422)</f>
        <v>0</v>
      </c>
      <c r="BE423" s="287">
        <f>SUM(BE412:BE422)</f>
        <v>0</v>
      </c>
    </row>
    <row r="424" spans="1:15" ht="12.75">
      <c r="A424" s="250" t="s">
        <v>466</v>
      </c>
      <c r="B424" s="251" t="s">
        <v>1020</v>
      </c>
      <c r="C424" s="252" t="s">
        <v>1021</v>
      </c>
      <c r="D424" s="253"/>
      <c r="E424" s="254"/>
      <c r="F424" s="254"/>
      <c r="G424" s="255"/>
      <c r="H424" s="256"/>
      <c r="I424" s="257"/>
      <c r="J424" s="258"/>
      <c r="K424" s="259"/>
      <c r="O424" s="260">
        <v>1</v>
      </c>
    </row>
    <row r="425" spans="1:80" ht="22.5">
      <c r="A425" s="261">
        <v>139</v>
      </c>
      <c r="B425" s="262" t="s">
        <v>1023</v>
      </c>
      <c r="C425" s="263" t="s">
        <v>1024</v>
      </c>
      <c r="D425" s="264" t="s">
        <v>571</v>
      </c>
      <c r="E425" s="265">
        <v>35.7</v>
      </c>
      <c r="F425" s="265">
        <v>0</v>
      </c>
      <c r="G425" s="266">
        <f>E425*F425</f>
        <v>0</v>
      </c>
      <c r="H425" s="267">
        <v>0</v>
      </c>
      <c r="I425" s="268">
        <f>E425*H425</f>
        <v>0</v>
      </c>
      <c r="J425" s="267">
        <v>0</v>
      </c>
      <c r="K425" s="268">
        <f>E425*J425</f>
        <v>0</v>
      </c>
      <c r="O425" s="260">
        <v>2</v>
      </c>
      <c r="AA425" s="233">
        <v>1</v>
      </c>
      <c r="AB425" s="233">
        <v>7</v>
      </c>
      <c r="AC425" s="233">
        <v>7</v>
      </c>
      <c r="AZ425" s="233">
        <v>2</v>
      </c>
      <c r="BA425" s="233">
        <f>IF(AZ425=1,G425,0)</f>
        <v>0</v>
      </c>
      <c r="BB425" s="233">
        <f>IF(AZ425=2,G425,0)</f>
        <v>0</v>
      </c>
      <c r="BC425" s="233">
        <f>IF(AZ425=3,G425,0)</f>
        <v>0</v>
      </c>
      <c r="BD425" s="233">
        <f>IF(AZ425=4,G425,0)</f>
        <v>0</v>
      </c>
      <c r="BE425" s="233">
        <f>IF(AZ425=5,G425,0)</f>
        <v>0</v>
      </c>
      <c r="CA425" s="260">
        <v>1</v>
      </c>
      <c r="CB425" s="260">
        <v>7</v>
      </c>
    </row>
    <row r="426" spans="1:15" ht="12.75">
      <c r="A426" s="269"/>
      <c r="B426" s="272"/>
      <c r="C426" s="336" t="s">
        <v>1008</v>
      </c>
      <c r="D426" s="337"/>
      <c r="E426" s="273">
        <v>35.7</v>
      </c>
      <c r="F426" s="274"/>
      <c r="G426" s="275"/>
      <c r="H426" s="276"/>
      <c r="I426" s="270"/>
      <c r="J426" s="277"/>
      <c r="K426" s="270"/>
      <c r="M426" s="271" t="s">
        <v>1008</v>
      </c>
      <c r="O426" s="260"/>
    </row>
    <row r="427" spans="1:80" ht="22.5">
      <c r="A427" s="261">
        <v>140</v>
      </c>
      <c r="B427" s="262" t="s">
        <v>1025</v>
      </c>
      <c r="C427" s="263" t="s">
        <v>1026</v>
      </c>
      <c r="D427" s="264" t="s">
        <v>571</v>
      </c>
      <c r="E427" s="265">
        <v>37.196</v>
      </c>
      <c r="F427" s="265">
        <v>0</v>
      </c>
      <c r="G427" s="266">
        <f>E427*F427</f>
        <v>0</v>
      </c>
      <c r="H427" s="267">
        <v>0.00053</v>
      </c>
      <c r="I427" s="268">
        <f>E427*H427</f>
        <v>0.01971388</v>
      </c>
      <c r="J427" s="267">
        <v>0</v>
      </c>
      <c r="K427" s="268">
        <f>E427*J427</f>
        <v>0</v>
      </c>
      <c r="O427" s="260">
        <v>2</v>
      </c>
      <c r="AA427" s="233">
        <v>1</v>
      </c>
      <c r="AB427" s="233">
        <v>7</v>
      </c>
      <c r="AC427" s="233">
        <v>7</v>
      </c>
      <c r="AZ427" s="233">
        <v>2</v>
      </c>
      <c r="BA427" s="233">
        <f>IF(AZ427=1,G427,0)</f>
        <v>0</v>
      </c>
      <c r="BB427" s="233">
        <f>IF(AZ427=2,G427,0)</f>
        <v>0</v>
      </c>
      <c r="BC427" s="233">
        <f>IF(AZ427=3,G427,0)</f>
        <v>0</v>
      </c>
      <c r="BD427" s="233">
        <f>IF(AZ427=4,G427,0)</f>
        <v>0</v>
      </c>
      <c r="BE427" s="233">
        <f>IF(AZ427=5,G427,0)</f>
        <v>0</v>
      </c>
      <c r="CA427" s="260">
        <v>1</v>
      </c>
      <c r="CB427" s="260">
        <v>7</v>
      </c>
    </row>
    <row r="428" spans="1:15" ht="12.75">
      <c r="A428" s="269"/>
      <c r="B428" s="272"/>
      <c r="C428" s="336" t="s">
        <v>1027</v>
      </c>
      <c r="D428" s="337"/>
      <c r="E428" s="273">
        <v>37.196</v>
      </c>
      <c r="F428" s="274"/>
      <c r="G428" s="275"/>
      <c r="H428" s="276"/>
      <c r="I428" s="270"/>
      <c r="J428" s="277"/>
      <c r="K428" s="270"/>
      <c r="M428" s="271" t="s">
        <v>1027</v>
      </c>
      <c r="O428" s="260"/>
    </row>
    <row r="429" spans="1:80" ht="22.5">
      <c r="A429" s="261">
        <v>141</v>
      </c>
      <c r="B429" s="262" t="s">
        <v>1028</v>
      </c>
      <c r="C429" s="263" t="s">
        <v>1029</v>
      </c>
      <c r="D429" s="264" t="s">
        <v>571</v>
      </c>
      <c r="E429" s="265">
        <v>25.28</v>
      </c>
      <c r="F429" s="265">
        <v>0</v>
      </c>
      <c r="G429" s="266">
        <f>E429*F429</f>
        <v>0</v>
      </c>
      <c r="H429" s="267">
        <v>9E-05</v>
      </c>
      <c r="I429" s="268">
        <f>E429*H429</f>
        <v>0.0022752000000000002</v>
      </c>
      <c r="J429" s="267">
        <v>0</v>
      </c>
      <c r="K429" s="268">
        <f>E429*J429</f>
        <v>0</v>
      </c>
      <c r="O429" s="260">
        <v>2</v>
      </c>
      <c r="AA429" s="233">
        <v>1</v>
      </c>
      <c r="AB429" s="233">
        <v>7</v>
      </c>
      <c r="AC429" s="233">
        <v>7</v>
      </c>
      <c r="AZ429" s="233">
        <v>2</v>
      </c>
      <c r="BA429" s="233">
        <f>IF(AZ429=1,G429,0)</f>
        <v>0</v>
      </c>
      <c r="BB429" s="233">
        <f>IF(AZ429=2,G429,0)</f>
        <v>0</v>
      </c>
      <c r="BC429" s="233">
        <f>IF(AZ429=3,G429,0)</f>
        <v>0</v>
      </c>
      <c r="BD429" s="233">
        <f>IF(AZ429=4,G429,0)</f>
        <v>0</v>
      </c>
      <c r="BE429" s="233">
        <f>IF(AZ429=5,G429,0)</f>
        <v>0</v>
      </c>
      <c r="CA429" s="260">
        <v>1</v>
      </c>
      <c r="CB429" s="260">
        <v>7</v>
      </c>
    </row>
    <row r="430" spans="1:15" ht="12.75">
      <c r="A430" s="269"/>
      <c r="B430" s="272"/>
      <c r="C430" s="336" t="s">
        <v>1030</v>
      </c>
      <c r="D430" s="337"/>
      <c r="E430" s="273">
        <v>12.04</v>
      </c>
      <c r="F430" s="274"/>
      <c r="G430" s="275"/>
      <c r="H430" s="276"/>
      <c r="I430" s="270"/>
      <c r="J430" s="277"/>
      <c r="K430" s="270"/>
      <c r="M430" s="271" t="s">
        <v>1030</v>
      </c>
      <c r="O430" s="260"/>
    </row>
    <row r="431" spans="1:15" ht="12.75">
      <c r="A431" s="269"/>
      <c r="B431" s="272"/>
      <c r="C431" s="336" t="s">
        <v>1031</v>
      </c>
      <c r="D431" s="337"/>
      <c r="E431" s="273">
        <v>13.24</v>
      </c>
      <c r="F431" s="274"/>
      <c r="G431" s="275"/>
      <c r="H431" s="276"/>
      <c r="I431" s="270"/>
      <c r="J431" s="277"/>
      <c r="K431" s="270"/>
      <c r="M431" s="271" t="s">
        <v>1031</v>
      </c>
      <c r="O431" s="260"/>
    </row>
    <row r="432" spans="1:80" ht="12.75">
      <c r="A432" s="261">
        <v>142</v>
      </c>
      <c r="B432" s="262" t="s">
        <v>1032</v>
      </c>
      <c r="C432" s="263" t="s">
        <v>1033</v>
      </c>
      <c r="D432" s="264" t="s">
        <v>571</v>
      </c>
      <c r="E432" s="265">
        <v>12.825</v>
      </c>
      <c r="F432" s="265">
        <v>0</v>
      </c>
      <c r="G432" s="266">
        <f>E432*F432</f>
        <v>0</v>
      </c>
      <c r="H432" s="267">
        <v>0</v>
      </c>
      <c r="I432" s="268">
        <f>E432*H432</f>
        <v>0</v>
      </c>
      <c r="J432" s="267">
        <v>0</v>
      </c>
      <c r="K432" s="268">
        <f>E432*J432</f>
        <v>0</v>
      </c>
      <c r="O432" s="260">
        <v>2</v>
      </c>
      <c r="AA432" s="233">
        <v>1</v>
      </c>
      <c r="AB432" s="233">
        <v>7</v>
      </c>
      <c r="AC432" s="233">
        <v>7</v>
      </c>
      <c r="AZ432" s="233">
        <v>2</v>
      </c>
      <c r="BA432" s="233">
        <f>IF(AZ432=1,G432,0)</f>
        <v>0</v>
      </c>
      <c r="BB432" s="233">
        <f>IF(AZ432=2,G432,0)</f>
        <v>0</v>
      </c>
      <c r="BC432" s="233">
        <f>IF(AZ432=3,G432,0)</f>
        <v>0</v>
      </c>
      <c r="BD432" s="233">
        <f>IF(AZ432=4,G432,0)</f>
        <v>0</v>
      </c>
      <c r="BE432" s="233">
        <f>IF(AZ432=5,G432,0)</f>
        <v>0</v>
      </c>
      <c r="CA432" s="260">
        <v>1</v>
      </c>
      <c r="CB432" s="260">
        <v>7</v>
      </c>
    </row>
    <row r="433" spans="1:15" ht="12.75">
      <c r="A433" s="269"/>
      <c r="B433" s="272"/>
      <c r="C433" s="336" t="s">
        <v>991</v>
      </c>
      <c r="D433" s="337"/>
      <c r="E433" s="273">
        <v>12.825</v>
      </c>
      <c r="F433" s="274"/>
      <c r="G433" s="275"/>
      <c r="H433" s="276"/>
      <c r="I433" s="270"/>
      <c r="J433" s="277"/>
      <c r="K433" s="270"/>
      <c r="M433" s="271" t="s">
        <v>991</v>
      </c>
      <c r="O433" s="260"/>
    </row>
    <row r="434" spans="1:80" ht="12.75">
      <c r="A434" s="261">
        <v>143</v>
      </c>
      <c r="B434" s="262" t="s">
        <v>1034</v>
      </c>
      <c r="C434" s="263" t="s">
        <v>1035</v>
      </c>
      <c r="D434" s="264" t="s">
        <v>571</v>
      </c>
      <c r="E434" s="265">
        <v>25.28</v>
      </c>
      <c r="F434" s="265">
        <v>0</v>
      </c>
      <c r="G434" s="266">
        <f>E434*F434</f>
        <v>0</v>
      </c>
      <c r="H434" s="267">
        <v>1E-05</v>
      </c>
      <c r="I434" s="268">
        <f>E434*H434</f>
        <v>0.0002528</v>
      </c>
      <c r="J434" s="267">
        <v>0</v>
      </c>
      <c r="K434" s="268">
        <f>E434*J434</f>
        <v>0</v>
      </c>
      <c r="O434" s="260">
        <v>2</v>
      </c>
      <c r="AA434" s="233">
        <v>1</v>
      </c>
      <c r="AB434" s="233">
        <v>7</v>
      </c>
      <c r="AC434" s="233">
        <v>7</v>
      </c>
      <c r="AZ434" s="233">
        <v>2</v>
      </c>
      <c r="BA434" s="233">
        <f>IF(AZ434=1,G434,0)</f>
        <v>0</v>
      </c>
      <c r="BB434" s="233">
        <f>IF(AZ434=2,G434,0)</f>
        <v>0</v>
      </c>
      <c r="BC434" s="233">
        <f>IF(AZ434=3,G434,0)</f>
        <v>0</v>
      </c>
      <c r="BD434" s="233">
        <f>IF(AZ434=4,G434,0)</f>
        <v>0</v>
      </c>
      <c r="BE434" s="233">
        <f>IF(AZ434=5,G434,0)</f>
        <v>0</v>
      </c>
      <c r="CA434" s="260">
        <v>1</v>
      </c>
      <c r="CB434" s="260">
        <v>7</v>
      </c>
    </row>
    <row r="435" spans="1:15" ht="12.75">
      <c r="A435" s="269"/>
      <c r="B435" s="272"/>
      <c r="C435" s="336" t="s">
        <v>1030</v>
      </c>
      <c r="D435" s="337"/>
      <c r="E435" s="273">
        <v>12.04</v>
      </c>
      <c r="F435" s="274"/>
      <c r="G435" s="275"/>
      <c r="H435" s="276"/>
      <c r="I435" s="270"/>
      <c r="J435" s="277"/>
      <c r="K435" s="270"/>
      <c r="M435" s="271" t="s">
        <v>1030</v>
      </c>
      <c r="O435" s="260"/>
    </row>
    <row r="436" spans="1:15" ht="12.75">
      <c r="A436" s="269"/>
      <c r="B436" s="272"/>
      <c r="C436" s="336" t="s">
        <v>1031</v>
      </c>
      <c r="D436" s="337"/>
      <c r="E436" s="273">
        <v>13.24</v>
      </c>
      <c r="F436" s="274"/>
      <c r="G436" s="275"/>
      <c r="H436" s="276"/>
      <c r="I436" s="270"/>
      <c r="J436" s="277"/>
      <c r="K436" s="270"/>
      <c r="M436" s="271" t="s">
        <v>1031</v>
      </c>
      <c r="O436" s="260"/>
    </row>
    <row r="437" spans="1:80" ht="12.75">
      <c r="A437" s="261">
        <v>144</v>
      </c>
      <c r="B437" s="262" t="s">
        <v>1036</v>
      </c>
      <c r="C437" s="263" t="s">
        <v>1037</v>
      </c>
      <c r="D437" s="264" t="s">
        <v>495</v>
      </c>
      <c r="E437" s="265">
        <v>1.0314</v>
      </c>
      <c r="F437" s="265">
        <v>0</v>
      </c>
      <c r="G437" s="266">
        <f>E437*F437</f>
        <v>0</v>
      </c>
      <c r="H437" s="267">
        <v>0.025</v>
      </c>
      <c r="I437" s="268">
        <f>E437*H437</f>
        <v>0.025785000000000002</v>
      </c>
      <c r="J437" s="267"/>
      <c r="K437" s="268">
        <f>E437*J437</f>
        <v>0</v>
      </c>
      <c r="O437" s="260">
        <v>2</v>
      </c>
      <c r="AA437" s="233">
        <v>3</v>
      </c>
      <c r="AB437" s="233">
        <v>7</v>
      </c>
      <c r="AC437" s="233" t="s">
        <v>1036</v>
      </c>
      <c r="AZ437" s="233">
        <v>2</v>
      </c>
      <c r="BA437" s="233">
        <f>IF(AZ437=1,G437,0)</f>
        <v>0</v>
      </c>
      <c r="BB437" s="233">
        <f>IF(AZ437=2,G437,0)</f>
        <v>0</v>
      </c>
      <c r="BC437" s="233">
        <f>IF(AZ437=3,G437,0)</f>
        <v>0</v>
      </c>
      <c r="BD437" s="233">
        <f>IF(AZ437=4,G437,0)</f>
        <v>0</v>
      </c>
      <c r="BE437" s="233">
        <f>IF(AZ437=5,G437,0)</f>
        <v>0</v>
      </c>
      <c r="CA437" s="260">
        <v>3</v>
      </c>
      <c r="CB437" s="260">
        <v>7</v>
      </c>
    </row>
    <row r="438" spans="1:15" ht="12.75">
      <c r="A438" s="269"/>
      <c r="B438" s="272"/>
      <c r="C438" s="336" t="s">
        <v>1038</v>
      </c>
      <c r="D438" s="337"/>
      <c r="E438" s="273">
        <v>0.4912</v>
      </c>
      <c r="F438" s="274"/>
      <c r="G438" s="275"/>
      <c r="H438" s="276"/>
      <c r="I438" s="270"/>
      <c r="J438" s="277"/>
      <c r="K438" s="270"/>
      <c r="M438" s="271" t="s">
        <v>1038</v>
      </c>
      <c r="O438" s="260"/>
    </row>
    <row r="439" spans="1:15" ht="12.75">
      <c r="A439" s="269"/>
      <c r="B439" s="272"/>
      <c r="C439" s="336" t="s">
        <v>1039</v>
      </c>
      <c r="D439" s="337"/>
      <c r="E439" s="273">
        <v>0.5402</v>
      </c>
      <c r="F439" s="274"/>
      <c r="G439" s="275"/>
      <c r="H439" s="276"/>
      <c r="I439" s="270"/>
      <c r="J439" s="277"/>
      <c r="K439" s="270"/>
      <c r="M439" s="271" t="s">
        <v>1039</v>
      </c>
      <c r="O439" s="260"/>
    </row>
    <row r="440" spans="1:80" ht="12.75">
      <c r="A440" s="261">
        <v>145</v>
      </c>
      <c r="B440" s="262" t="s">
        <v>1040</v>
      </c>
      <c r="C440" s="263" t="s">
        <v>1041</v>
      </c>
      <c r="D440" s="264" t="s">
        <v>571</v>
      </c>
      <c r="E440" s="265">
        <v>13.0815</v>
      </c>
      <c r="F440" s="265">
        <v>0</v>
      </c>
      <c r="G440" s="266">
        <f>E440*F440</f>
        <v>0</v>
      </c>
      <c r="H440" s="267">
        <v>0.0014</v>
      </c>
      <c r="I440" s="268">
        <f>E440*H440</f>
        <v>0.0183141</v>
      </c>
      <c r="J440" s="267"/>
      <c r="K440" s="268">
        <f>E440*J440</f>
        <v>0</v>
      </c>
      <c r="O440" s="260">
        <v>2</v>
      </c>
      <c r="AA440" s="233">
        <v>3</v>
      </c>
      <c r="AB440" s="233">
        <v>7</v>
      </c>
      <c r="AC440" s="233">
        <v>28376328</v>
      </c>
      <c r="AZ440" s="233">
        <v>2</v>
      </c>
      <c r="BA440" s="233">
        <f>IF(AZ440=1,G440,0)</f>
        <v>0</v>
      </c>
      <c r="BB440" s="233">
        <f>IF(AZ440=2,G440,0)</f>
        <v>0</v>
      </c>
      <c r="BC440" s="233">
        <f>IF(AZ440=3,G440,0)</f>
        <v>0</v>
      </c>
      <c r="BD440" s="233">
        <f>IF(AZ440=4,G440,0)</f>
        <v>0</v>
      </c>
      <c r="BE440" s="233">
        <f>IF(AZ440=5,G440,0)</f>
        <v>0</v>
      </c>
      <c r="CA440" s="260">
        <v>3</v>
      </c>
      <c r="CB440" s="260">
        <v>7</v>
      </c>
    </row>
    <row r="441" spans="1:15" ht="12.75">
      <c r="A441" s="269"/>
      <c r="B441" s="272"/>
      <c r="C441" s="336" t="s">
        <v>1042</v>
      </c>
      <c r="D441" s="337"/>
      <c r="E441" s="273">
        <v>13.0815</v>
      </c>
      <c r="F441" s="274"/>
      <c r="G441" s="275"/>
      <c r="H441" s="276"/>
      <c r="I441" s="270"/>
      <c r="J441" s="277"/>
      <c r="K441" s="270"/>
      <c r="M441" s="271" t="s">
        <v>1042</v>
      </c>
      <c r="O441" s="260"/>
    </row>
    <row r="442" spans="1:80" ht="12.75">
      <c r="A442" s="261">
        <v>146</v>
      </c>
      <c r="B442" s="262" t="s">
        <v>1043</v>
      </c>
      <c r="C442" s="263" t="s">
        <v>1044</v>
      </c>
      <c r="D442" s="264" t="s">
        <v>591</v>
      </c>
      <c r="E442" s="265">
        <v>65.4075</v>
      </c>
      <c r="F442" s="265">
        <v>0</v>
      </c>
      <c r="G442" s="266">
        <f>E442*F442</f>
        <v>0</v>
      </c>
      <c r="H442" s="267">
        <v>0</v>
      </c>
      <c r="I442" s="268">
        <f>E442*H442</f>
        <v>0</v>
      </c>
      <c r="J442" s="267"/>
      <c r="K442" s="268">
        <f>E442*J442</f>
        <v>0</v>
      </c>
      <c r="O442" s="260">
        <v>2</v>
      </c>
      <c r="AA442" s="233">
        <v>3</v>
      </c>
      <c r="AB442" s="233">
        <v>7</v>
      </c>
      <c r="AC442" s="233" t="s">
        <v>1043</v>
      </c>
      <c r="AZ442" s="233">
        <v>2</v>
      </c>
      <c r="BA442" s="233">
        <f>IF(AZ442=1,G442,0)</f>
        <v>0</v>
      </c>
      <c r="BB442" s="233">
        <f>IF(AZ442=2,G442,0)</f>
        <v>0</v>
      </c>
      <c r="BC442" s="233">
        <f>IF(AZ442=3,G442,0)</f>
        <v>0</v>
      </c>
      <c r="BD442" s="233">
        <f>IF(AZ442=4,G442,0)</f>
        <v>0</v>
      </c>
      <c r="BE442" s="233">
        <f>IF(AZ442=5,G442,0)</f>
        <v>0</v>
      </c>
      <c r="CA442" s="260">
        <v>3</v>
      </c>
      <c r="CB442" s="260">
        <v>7</v>
      </c>
    </row>
    <row r="443" spans="1:15" ht="12.75">
      <c r="A443" s="269"/>
      <c r="B443" s="272"/>
      <c r="C443" s="336" t="s">
        <v>1045</v>
      </c>
      <c r="D443" s="337"/>
      <c r="E443" s="273">
        <v>65.4075</v>
      </c>
      <c r="F443" s="274"/>
      <c r="G443" s="275"/>
      <c r="H443" s="276"/>
      <c r="I443" s="270"/>
      <c r="J443" s="277"/>
      <c r="K443" s="270"/>
      <c r="M443" s="271" t="s">
        <v>1045</v>
      </c>
      <c r="O443" s="260"/>
    </row>
    <row r="444" spans="1:80" ht="12.75">
      <c r="A444" s="261">
        <v>147</v>
      </c>
      <c r="B444" s="262" t="s">
        <v>1046</v>
      </c>
      <c r="C444" s="263" t="s">
        <v>1047</v>
      </c>
      <c r="D444" s="264" t="s">
        <v>973</v>
      </c>
      <c r="E444" s="265">
        <v>53.352</v>
      </c>
      <c r="F444" s="265">
        <v>0</v>
      </c>
      <c r="G444" s="266">
        <f>E444*F444</f>
        <v>0</v>
      </c>
      <c r="H444" s="267">
        <v>0.001</v>
      </c>
      <c r="I444" s="268">
        <f>E444*H444</f>
        <v>0.053352</v>
      </c>
      <c r="J444" s="267"/>
      <c r="K444" s="268">
        <f>E444*J444</f>
        <v>0</v>
      </c>
      <c r="O444" s="260">
        <v>2</v>
      </c>
      <c r="AA444" s="233">
        <v>3</v>
      </c>
      <c r="AB444" s="233">
        <v>7</v>
      </c>
      <c r="AC444" s="233">
        <v>58556620</v>
      </c>
      <c r="AZ444" s="233">
        <v>2</v>
      </c>
      <c r="BA444" s="233">
        <f>IF(AZ444=1,G444,0)</f>
        <v>0</v>
      </c>
      <c r="BB444" s="233">
        <f>IF(AZ444=2,G444,0)</f>
        <v>0</v>
      </c>
      <c r="BC444" s="233">
        <f>IF(AZ444=3,G444,0)</f>
        <v>0</v>
      </c>
      <c r="BD444" s="233">
        <f>IF(AZ444=4,G444,0)</f>
        <v>0</v>
      </c>
      <c r="BE444" s="233">
        <f>IF(AZ444=5,G444,0)</f>
        <v>0</v>
      </c>
      <c r="CA444" s="260">
        <v>3</v>
      </c>
      <c r="CB444" s="260">
        <v>7</v>
      </c>
    </row>
    <row r="445" spans="1:15" ht="12.75">
      <c r="A445" s="269"/>
      <c r="B445" s="272"/>
      <c r="C445" s="336" t="s">
        <v>1048</v>
      </c>
      <c r="D445" s="337"/>
      <c r="E445" s="273">
        <v>53.352</v>
      </c>
      <c r="F445" s="274"/>
      <c r="G445" s="275"/>
      <c r="H445" s="276"/>
      <c r="I445" s="270"/>
      <c r="J445" s="277"/>
      <c r="K445" s="270"/>
      <c r="M445" s="271" t="s">
        <v>1048</v>
      </c>
      <c r="O445" s="260"/>
    </row>
    <row r="446" spans="1:80" ht="12.75">
      <c r="A446" s="261">
        <v>148</v>
      </c>
      <c r="B446" s="262" t="s">
        <v>1049</v>
      </c>
      <c r="C446" s="263" t="s">
        <v>1050</v>
      </c>
      <c r="D446" s="264" t="s">
        <v>571</v>
      </c>
      <c r="E446" s="265">
        <v>74.3539</v>
      </c>
      <c r="F446" s="265">
        <v>0</v>
      </c>
      <c r="G446" s="266">
        <f>E446*F446</f>
        <v>0</v>
      </c>
      <c r="H446" s="267">
        <v>0.0064</v>
      </c>
      <c r="I446" s="268">
        <f>E446*H446</f>
        <v>0.47586496</v>
      </c>
      <c r="J446" s="267"/>
      <c r="K446" s="268">
        <f>E446*J446</f>
        <v>0</v>
      </c>
      <c r="O446" s="260">
        <v>2</v>
      </c>
      <c r="AA446" s="233">
        <v>3</v>
      </c>
      <c r="AB446" s="233">
        <v>7</v>
      </c>
      <c r="AC446" s="233">
        <v>63151412</v>
      </c>
      <c r="AZ446" s="233">
        <v>2</v>
      </c>
      <c r="BA446" s="233">
        <f>IF(AZ446=1,G446,0)</f>
        <v>0</v>
      </c>
      <c r="BB446" s="233">
        <f>IF(AZ446=2,G446,0)</f>
        <v>0</v>
      </c>
      <c r="BC446" s="233">
        <f>IF(AZ446=3,G446,0)</f>
        <v>0</v>
      </c>
      <c r="BD446" s="233">
        <f>IF(AZ446=4,G446,0)</f>
        <v>0</v>
      </c>
      <c r="BE446" s="233">
        <f>IF(AZ446=5,G446,0)</f>
        <v>0</v>
      </c>
      <c r="CA446" s="260">
        <v>3</v>
      </c>
      <c r="CB446" s="260">
        <v>7</v>
      </c>
    </row>
    <row r="447" spans="1:15" ht="12.75">
      <c r="A447" s="269"/>
      <c r="B447" s="272"/>
      <c r="C447" s="336" t="s">
        <v>1051</v>
      </c>
      <c r="D447" s="337"/>
      <c r="E447" s="273">
        <v>37.9399</v>
      </c>
      <c r="F447" s="274"/>
      <c r="G447" s="275"/>
      <c r="H447" s="276"/>
      <c r="I447" s="270"/>
      <c r="J447" s="277"/>
      <c r="K447" s="270"/>
      <c r="M447" s="271" t="s">
        <v>1051</v>
      </c>
      <c r="O447" s="260"/>
    </row>
    <row r="448" spans="1:15" ht="12.75">
      <c r="A448" s="269"/>
      <c r="B448" s="272"/>
      <c r="C448" s="336" t="s">
        <v>1052</v>
      </c>
      <c r="D448" s="337"/>
      <c r="E448" s="273">
        <v>36.414</v>
      </c>
      <c r="F448" s="274"/>
      <c r="G448" s="275"/>
      <c r="H448" s="276"/>
      <c r="I448" s="270"/>
      <c r="J448" s="277"/>
      <c r="K448" s="270"/>
      <c r="M448" s="271" t="s">
        <v>1052</v>
      </c>
      <c r="O448" s="260"/>
    </row>
    <row r="449" spans="1:80" ht="12.75">
      <c r="A449" s="261">
        <v>149</v>
      </c>
      <c r="B449" s="262" t="s">
        <v>1053</v>
      </c>
      <c r="C449" s="263" t="s">
        <v>1054</v>
      </c>
      <c r="D449" s="264" t="s">
        <v>605</v>
      </c>
      <c r="E449" s="265">
        <v>0.59555794</v>
      </c>
      <c r="F449" s="265">
        <v>0</v>
      </c>
      <c r="G449" s="266">
        <f>E449*F449</f>
        <v>0</v>
      </c>
      <c r="H449" s="267">
        <v>0</v>
      </c>
      <c r="I449" s="268">
        <f>E449*H449</f>
        <v>0</v>
      </c>
      <c r="J449" s="267"/>
      <c r="K449" s="268">
        <f>E449*J449</f>
        <v>0</v>
      </c>
      <c r="O449" s="260">
        <v>2</v>
      </c>
      <c r="AA449" s="233">
        <v>7</v>
      </c>
      <c r="AB449" s="233">
        <v>1001</v>
      </c>
      <c r="AC449" s="233">
        <v>5</v>
      </c>
      <c r="AZ449" s="233">
        <v>2</v>
      </c>
      <c r="BA449" s="233">
        <f>IF(AZ449=1,G449,0)</f>
        <v>0</v>
      </c>
      <c r="BB449" s="233">
        <f>IF(AZ449=2,G449,0)</f>
        <v>0</v>
      </c>
      <c r="BC449" s="233">
        <f>IF(AZ449=3,G449,0)</f>
        <v>0</v>
      </c>
      <c r="BD449" s="233">
        <f>IF(AZ449=4,G449,0)</f>
        <v>0</v>
      </c>
      <c r="BE449" s="233">
        <f>IF(AZ449=5,G449,0)</f>
        <v>0</v>
      </c>
      <c r="CA449" s="260">
        <v>7</v>
      </c>
      <c r="CB449" s="260">
        <v>1001</v>
      </c>
    </row>
    <row r="450" spans="1:57" ht="12.75">
      <c r="A450" s="278"/>
      <c r="B450" s="279" t="s">
        <v>468</v>
      </c>
      <c r="C450" s="280" t="s">
        <v>1022</v>
      </c>
      <c r="D450" s="281"/>
      <c r="E450" s="282"/>
      <c r="F450" s="283"/>
      <c r="G450" s="284">
        <f>SUM(G424:G449)</f>
        <v>0</v>
      </c>
      <c r="H450" s="285"/>
      <c r="I450" s="286">
        <f>SUM(I424:I449)</f>
        <v>0.59555794</v>
      </c>
      <c r="J450" s="285"/>
      <c r="K450" s="286">
        <f>SUM(K424:K449)</f>
        <v>0</v>
      </c>
      <c r="O450" s="260">
        <v>4</v>
      </c>
      <c r="BA450" s="287">
        <f>SUM(BA424:BA449)</f>
        <v>0</v>
      </c>
      <c r="BB450" s="287">
        <f>SUM(BB424:BB449)</f>
        <v>0</v>
      </c>
      <c r="BC450" s="287">
        <f>SUM(BC424:BC449)</f>
        <v>0</v>
      </c>
      <c r="BD450" s="287">
        <f>SUM(BD424:BD449)</f>
        <v>0</v>
      </c>
      <c r="BE450" s="287">
        <f>SUM(BE424:BE449)</f>
        <v>0</v>
      </c>
    </row>
    <row r="451" spans="1:15" ht="12.75">
      <c r="A451" s="250" t="s">
        <v>466</v>
      </c>
      <c r="B451" s="251" t="s">
        <v>1055</v>
      </c>
      <c r="C451" s="252" t="s">
        <v>1056</v>
      </c>
      <c r="D451" s="253"/>
      <c r="E451" s="254"/>
      <c r="F451" s="254"/>
      <c r="G451" s="255"/>
      <c r="H451" s="256"/>
      <c r="I451" s="257"/>
      <c r="J451" s="258"/>
      <c r="K451" s="259"/>
      <c r="O451" s="260">
        <v>1</v>
      </c>
    </row>
    <row r="452" spans="1:80" ht="12.75">
      <c r="A452" s="261">
        <v>150</v>
      </c>
      <c r="B452" s="262" t="s">
        <v>1058</v>
      </c>
      <c r="C452" s="263" t="s">
        <v>1059</v>
      </c>
      <c r="D452" s="264" t="s">
        <v>584</v>
      </c>
      <c r="E452" s="265">
        <v>3.9</v>
      </c>
      <c r="F452" s="265">
        <v>0</v>
      </c>
      <c r="G452" s="266">
        <f>E452*F452</f>
        <v>0</v>
      </c>
      <c r="H452" s="267">
        <v>0.00047</v>
      </c>
      <c r="I452" s="268">
        <f>E452*H452</f>
        <v>0.001833</v>
      </c>
      <c r="J452" s="267">
        <v>0</v>
      </c>
      <c r="K452" s="268">
        <f>E452*J452</f>
        <v>0</v>
      </c>
      <c r="O452" s="260">
        <v>2</v>
      </c>
      <c r="AA452" s="233">
        <v>1</v>
      </c>
      <c r="AB452" s="233">
        <v>7</v>
      </c>
      <c r="AC452" s="233">
        <v>7</v>
      </c>
      <c r="AZ452" s="233">
        <v>2</v>
      </c>
      <c r="BA452" s="233">
        <f>IF(AZ452=1,G452,0)</f>
        <v>0</v>
      </c>
      <c r="BB452" s="233">
        <f>IF(AZ452=2,G452,0)</f>
        <v>0</v>
      </c>
      <c r="BC452" s="233">
        <f>IF(AZ452=3,G452,0)</f>
        <v>0</v>
      </c>
      <c r="BD452" s="233">
        <f>IF(AZ452=4,G452,0)</f>
        <v>0</v>
      </c>
      <c r="BE452" s="233">
        <f>IF(AZ452=5,G452,0)</f>
        <v>0</v>
      </c>
      <c r="CA452" s="260">
        <v>1</v>
      </c>
      <c r="CB452" s="260">
        <v>7</v>
      </c>
    </row>
    <row r="453" spans="1:15" ht="12.75">
      <c r="A453" s="269"/>
      <c r="B453" s="272"/>
      <c r="C453" s="336" t="s">
        <v>1060</v>
      </c>
      <c r="D453" s="337"/>
      <c r="E453" s="273">
        <v>3.9</v>
      </c>
      <c r="F453" s="274"/>
      <c r="G453" s="275"/>
      <c r="H453" s="276"/>
      <c r="I453" s="270"/>
      <c r="J453" s="277"/>
      <c r="K453" s="270"/>
      <c r="M453" s="271" t="s">
        <v>1060</v>
      </c>
      <c r="O453" s="260"/>
    </row>
    <row r="454" spans="1:80" ht="12.75">
      <c r="A454" s="261">
        <v>151</v>
      </c>
      <c r="B454" s="262" t="s">
        <v>1061</v>
      </c>
      <c r="C454" s="263" t="s">
        <v>1062</v>
      </c>
      <c r="D454" s="264" t="s">
        <v>584</v>
      </c>
      <c r="E454" s="265">
        <v>6</v>
      </c>
      <c r="F454" s="265">
        <v>0</v>
      </c>
      <c r="G454" s="266">
        <f>E454*F454</f>
        <v>0</v>
      </c>
      <c r="H454" s="267">
        <v>0.00152</v>
      </c>
      <c r="I454" s="268">
        <f>E454*H454</f>
        <v>0.00912</v>
      </c>
      <c r="J454" s="267">
        <v>0</v>
      </c>
      <c r="K454" s="268">
        <f>E454*J454</f>
        <v>0</v>
      </c>
      <c r="O454" s="260">
        <v>2</v>
      </c>
      <c r="AA454" s="233">
        <v>1</v>
      </c>
      <c r="AB454" s="233">
        <v>7</v>
      </c>
      <c r="AC454" s="233">
        <v>7</v>
      </c>
      <c r="AZ454" s="233">
        <v>2</v>
      </c>
      <c r="BA454" s="233">
        <f>IF(AZ454=1,G454,0)</f>
        <v>0</v>
      </c>
      <c r="BB454" s="233">
        <f>IF(AZ454=2,G454,0)</f>
        <v>0</v>
      </c>
      <c r="BC454" s="233">
        <f>IF(AZ454=3,G454,0)</f>
        <v>0</v>
      </c>
      <c r="BD454" s="233">
        <f>IF(AZ454=4,G454,0)</f>
        <v>0</v>
      </c>
      <c r="BE454" s="233">
        <f>IF(AZ454=5,G454,0)</f>
        <v>0</v>
      </c>
      <c r="CA454" s="260">
        <v>1</v>
      </c>
      <c r="CB454" s="260">
        <v>7</v>
      </c>
    </row>
    <row r="455" spans="1:15" ht="12.75">
      <c r="A455" s="269"/>
      <c r="B455" s="272"/>
      <c r="C455" s="336" t="s">
        <v>1063</v>
      </c>
      <c r="D455" s="337"/>
      <c r="E455" s="273">
        <v>6</v>
      </c>
      <c r="F455" s="274"/>
      <c r="G455" s="275"/>
      <c r="H455" s="276"/>
      <c r="I455" s="270"/>
      <c r="J455" s="277"/>
      <c r="K455" s="270"/>
      <c r="M455" s="271" t="s">
        <v>1063</v>
      </c>
      <c r="O455" s="260"/>
    </row>
    <row r="456" spans="1:80" ht="22.5">
      <c r="A456" s="261">
        <v>152</v>
      </c>
      <c r="B456" s="262" t="s">
        <v>1064</v>
      </c>
      <c r="C456" s="263" t="s">
        <v>1065</v>
      </c>
      <c r="D456" s="264" t="s">
        <v>584</v>
      </c>
      <c r="E456" s="265">
        <v>3</v>
      </c>
      <c r="F456" s="265">
        <v>0</v>
      </c>
      <c r="G456" s="266">
        <f aca="true" t="shared" si="8" ref="G456:G461">E456*F456</f>
        <v>0</v>
      </c>
      <c r="H456" s="267">
        <v>0.00355</v>
      </c>
      <c r="I456" s="268">
        <f aca="true" t="shared" si="9" ref="I456:I461">E456*H456</f>
        <v>0.01065</v>
      </c>
      <c r="J456" s="267">
        <v>0</v>
      </c>
      <c r="K456" s="268">
        <f aca="true" t="shared" si="10" ref="K456:K461">E456*J456</f>
        <v>0</v>
      </c>
      <c r="O456" s="260">
        <v>2</v>
      </c>
      <c r="AA456" s="233">
        <v>1</v>
      </c>
      <c r="AB456" s="233">
        <v>7</v>
      </c>
      <c r="AC456" s="233">
        <v>7</v>
      </c>
      <c r="AZ456" s="233">
        <v>2</v>
      </c>
      <c r="BA456" s="233">
        <f aca="true" t="shared" si="11" ref="BA456:BA461">IF(AZ456=1,G456,0)</f>
        <v>0</v>
      </c>
      <c r="BB456" s="233">
        <f aca="true" t="shared" si="12" ref="BB456:BB461">IF(AZ456=2,G456,0)</f>
        <v>0</v>
      </c>
      <c r="BC456" s="233">
        <f aca="true" t="shared" si="13" ref="BC456:BC461">IF(AZ456=3,G456,0)</f>
        <v>0</v>
      </c>
      <c r="BD456" s="233">
        <f aca="true" t="shared" si="14" ref="BD456:BD461">IF(AZ456=4,G456,0)</f>
        <v>0</v>
      </c>
      <c r="BE456" s="233">
        <f aca="true" t="shared" si="15" ref="BE456:BE461">IF(AZ456=5,G456,0)</f>
        <v>0</v>
      </c>
      <c r="CA456" s="260">
        <v>1</v>
      </c>
      <c r="CB456" s="260">
        <v>7</v>
      </c>
    </row>
    <row r="457" spans="1:80" ht="12.75">
      <c r="A457" s="261">
        <v>153</v>
      </c>
      <c r="B457" s="262" t="s">
        <v>1066</v>
      </c>
      <c r="C457" s="263" t="s">
        <v>1067</v>
      </c>
      <c r="D457" s="264" t="s">
        <v>591</v>
      </c>
      <c r="E457" s="265">
        <v>1</v>
      </c>
      <c r="F457" s="265">
        <v>0</v>
      </c>
      <c r="G457" s="266">
        <f t="shared" si="8"/>
        <v>0</v>
      </c>
      <c r="H457" s="267">
        <v>0.00027</v>
      </c>
      <c r="I457" s="268">
        <f t="shared" si="9"/>
        <v>0.00027</v>
      </c>
      <c r="J457" s="267">
        <v>0</v>
      </c>
      <c r="K457" s="268">
        <f t="shared" si="10"/>
        <v>0</v>
      </c>
      <c r="O457" s="260">
        <v>2</v>
      </c>
      <c r="AA457" s="233">
        <v>1</v>
      </c>
      <c r="AB457" s="233">
        <v>7</v>
      </c>
      <c r="AC457" s="233">
        <v>7</v>
      </c>
      <c r="AZ457" s="233">
        <v>2</v>
      </c>
      <c r="BA457" s="233">
        <f t="shared" si="11"/>
        <v>0</v>
      </c>
      <c r="BB457" s="233">
        <f t="shared" si="12"/>
        <v>0</v>
      </c>
      <c r="BC457" s="233">
        <f t="shared" si="13"/>
        <v>0</v>
      </c>
      <c r="BD457" s="233">
        <f t="shared" si="14"/>
        <v>0</v>
      </c>
      <c r="BE457" s="233">
        <f t="shared" si="15"/>
        <v>0</v>
      </c>
      <c r="CA457" s="260">
        <v>1</v>
      </c>
      <c r="CB457" s="260">
        <v>7</v>
      </c>
    </row>
    <row r="458" spans="1:80" ht="12.75">
      <c r="A458" s="261">
        <v>154</v>
      </c>
      <c r="B458" s="262" t="s">
        <v>1068</v>
      </c>
      <c r="C458" s="263" t="s">
        <v>1069</v>
      </c>
      <c r="D458" s="264" t="s">
        <v>584</v>
      </c>
      <c r="E458" s="265">
        <v>3.9</v>
      </c>
      <c r="F458" s="265">
        <v>0</v>
      </c>
      <c r="G458" s="266">
        <f t="shared" si="8"/>
        <v>0</v>
      </c>
      <c r="H458" s="267">
        <v>0</v>
      </c>
      <c r="I458" s="268">
        <f t="shared" si="9"/>
        <v>0</v>
      </c>
      <c r="J458" s="267">
        <v>0</v>
      </c>
      <c r="K458" s="268">
        <f t="shared" si="10"/>
        <v>0</v>
      </c>
      <c r="O458" s="260">
        <v>2</v>
      </c>
      <c r="AA458" s="233">
        <v>1</v>
      </c>
      <c r="AB458" s="233">
        <v>7</v>
      </c>
      <c r="AC458" s="233">
        <v>7</v>
      </c>
      <c r="AZ458" s="233">
        <v>2</v>
      </c>
      <c r="BA458" s="233">
        <f t="shared" si="11"/>
        <v>0</v>
      </c>
      <c r="BB458" s="233">
        <f t="shared" si="12"/>
        <v>0</v>
      </c>
      <c r="BC458" s="233">
        <f t="shared" si="13"/>
        <v>0</v>
      </c>
      <c r="BD458" s="233">
        <f t="shared" si="14"/>
        <v>0</v>
      </c>
      <c r="BE458" s="233">
        <f t="shared" si="15"/>
        <v>0</v>
      </c>
      <c r="CA458" s="260">
        <v>1</v>
      </c>
      <c r="CB458" s="260">
        <v>7</v>
      </c>
    </row>
    <row r="459" spans="1:80" ht="12.75">
      <c r="A459" s="261">
        <v>155</v>
      </c>
      <c r="B459" s="262" t="s">
        <v>1070</v>
      </c>
      <c r="C459" s="263" t="s">
        <v>1071</v>
      </c>
      <c r="D459" s="264" t="s">
        <v>584</v>
      </c>
      <c r="E459" s="265">
        <v>6</v>
      </c>
      <c r="F459" s="265">
        <v>0</v>
      </c>
      <c r="G459" s="266">
        <f t="shared" si="8"/>
        <v>0</v>
      </c>
      <c r="H459" s="267">
        <v>0</v>
      </c>
      <c r="I459" s="268">
        <f t="shared" si="9"/>
        <v>0</v>
      </c>
      <c r="J459" s="267">
        <v>0</v>
      </c>
      <c r="K459" s="268">
        <f t="shared" si="10"/>
        <v>0</v>
      </c>
      <c r="O459" s="260">
        <v>2</v>
      </c>
      <c r="AA459" s="233">
        <v>1</v>
      </c>
      <c r="AB459" s="233">
        <v>7</v>
      </c>
      <c r="AC459" s="233">
        <v>7</v>
      </c>
      <c r="AZ459" s="233">
        <v>2</v>
      </c>
      <c r="BA459" s="233">
        <f t="shared" si="11"/>
        <v>0</v>
      </c>
      <c r="BB459" s="233">
        <f t="shared" si="12"/>
        <v>0</v>
      </c>
      <c r="BC459" s="233">
        <f t="shared" si="13"/>
        <v>0</v>
      </c>
      <c r="BD459" s="233">
        <f t="shared" si="14"/>
        <v>0</v>
      </c>
      <c r="BE459" s="233">
        <f t="shared" si="15"/>
        <v>0</v>
      </c>
      <c r="CA459" s="260">
        <v>1</v>
      </c>
      <c r="CB459" s="260">
        <v>7</v>
      </c>
    </row>
    <row r="460" spans="1:80" ht="12.75">
      <c r="A460" s="261">
        <v>156</v>
      </c>
      <c r="B460" s="262" t="s">
        <v>1072</v>
      </c>
      <c r="C460" s="263" t="s">
        <v>1073</v>
      </c>
      <c r="D460" s="264" t="s">
        <v>381</v>
      </c>
      <c r="E460" s="265">
        <v>0.094</v>
      </c>
      <c r="F460" s="265">
        <v>0</v>
      </c>
      <c r="G460" s="266">
        <f t="shared" si="8"/>
        <v>0</v>
      </c>
      <c r="H460" s="267">
        <v>0</v>
      </c>
      <c r="I460" s="268">
        <f t="shared" si="9"/>
        <v>0</v>
      </c>
      <c r="J460" s="267"/>
      <c r="K460" s="268">
        <f t="shared" si="10"/>
        <v>0</v>
      </c>
      <c r="O460" s="260">
        <v>2</v>
      </c>
      <c r="AA460" s="233">
        <v>12</v>
      </c>
      <c r="AB460" s="233">
        <v>0</v>
      </c>
      <c r="AC460" s="233">
        <v>383</v>
      </c>
      <c r="AZ460" s="233">
        <v>2</v>
      </c>
      <c r="BA460" s="233">
        <f t="shared" si="11"/>
        <v>0</v>
      </c>
      <c r="BB460" s="233">
        <f t="shared" si="12"/>
        <v>0</v>
      </c>
      <c r="BC460" s="233">
        <f t="shared" si="13"/>
        <v>0</v>
      </c>
      <c r="BD460" s="233">
        <f t="shared" si="14"/>
        <v>0</v>
      </c>
      <c r="BE460" s="233">
        <f t="shared" si="15"/>
        <v>0</v>
      </c>
      <c r="CA460" s="260">
        <v>12</v>
      </c>
      <c r="CB460" s="260">
        <v>0</v>
      </c>
    </row>
    <row r="461" spans="1:80" ht="12.75">
      <c r="A461" s="261">
        <v>157</v>
      </c>
      <c r="B461" s="262" t="s">
        <v>1074</v>
      </c>
      <c r="C461" s="263" t="s">
        <v>1075</v>
      </c>
      <c r="D461" s="264" t="s">
        <v>605</v>
      </c>
      <c r="E461" s="265">
        <v>0.021873</v>
      </c>
      <c r="F461" s="265">
        <v>0</v>
      </c>
      <c r="G461" s="266">
        <f t="shared" si="8"/>
        <v>0</v>
      </c>
      <c r="H461" s="267">
        <v>0</v>
      </c>
      <c r="I461" s="268">
        <f t="shared" si="9"/>
        <v>0</v>
      </c>
      <c r="J461" s="267"/>
      <c r="K461" s="268">
        <f t="shared" si="10"/>
        <v>0</v>
      </c>
      <c r="O461" s="260">
        <v>2</v>
      </c>
      <c r="AA461" s="233">
        <v>7</v>
      </c>
      <c r="AB461" s="233">
        <v>1001</v>
      </c>
      <c r="AC461" s="233">
        <v>5</v>
      </c>
      <c r="AZ461" s="233">
        <v>2</v>
      </c>
      <c r="BA461" s="233">
        <f t="shared" si="11"/>
        <v>0</v>
      </c>
      <c r="BB461" s="233">
        <f t="shared" si="12"/>
        <v>0</v>
      </c>
      <c r="BC461" s="233">
        <f t="shared" si="13"/>
        <v>0</v>
      </c>
      <c r="BD461" s="233">
        <f t="shared" si="14"/>
        <v>0</v>
      </c>
      <c r="BE461" s="233">
        <f t="shared" si="15"/>
        <v>0</v>
      </c>
      <c r="CA461" s="260">
        <v>7</v>
      </c>
      <c r="CB461" s="260">
        <v>1001</v>
      </c>
    </row>
    <row r="462" spans="1:57" ht="12.75">
      <c r="A462" s="278"/>
      <c r="B462" s="279" t="s">
        <v>468</v>
      </c>
      <c r="C462" s="280" t="s">
        <v>1057</v>
      </c>
      <c r="D462" s="281"/>
      <c r="E462" s="282"/>
      <c r="F462" s="283"/>
      <c r="G462" s="284">
        <f>SUM(G451:G461)</f>
        <v>0</v>
      </c>
      <c r="H462" s="285"/>
      <c r="I462" s="286">
        <f>SUM(I451:I461)</f>
        <v>0.021872999999999997</v>
      </c>
      <c r="J462" s="285"/>
      <c r="K462" s="286">
        <f>SUM(K451:K461)</f>
        <v>0</v>
      </c>
      <c r="O462" s="260">
        <v>4</v>
      </c>
      <c r="BA462" s="287">
        <f>SUM(BA451:BA461)</f>
        <v>0</v>
      </c>
      <c r="BB462" s="287">
        <f>SUM(BB451:BB461)</f>
        <v>0</v>
      </c>
      <c r="BC462" s="287">
        <f>SUM(BC451:BC461)</f>
        <v>0</v>
      </c>
      <c r="BD462" s="287">
        <f>SUM(BD451:BD461)</f>
        <v>0</v>
      </c>
      <c r="BE462" s="287">
        <f>SUM(BE451:BE461)</f>
        <v>0</v>
      </c>
    </row>
    <row r="463" spans="1:15" ht="12.75">
      <c r="A463" s="250" t="s">
        <v>466</v>
      </c>
      <c r="B463" s="251" t="s">
        <v>1076</v>
      </c>
      <c r="C463" s="252" t="s">
        <v>1077</v>
      </c>
      <c r="D463" s="253"/>
      <c r="E463" s="254"/>
      <c r="F463" s="254"/>
      <c r="G463" s="255"/>
      <c r="H463" s="256"/>
      <c r="I463" s="257"/>
      <c r="J463" s="258"/>
      <c r="K463" s="259"/>
      <c r="O463" s="260">
        <v>1</v>
      </c>
    </row>
    <row r="464" spans="1:80" ht="12.75">
      <c r="A464" s="261">
        <v>158</v>
      </c>
      <c r="B464" s="262" t="s">
        <v>1079</v>
      </c>
      <c r="C464" s="263" t="s">
        <v>1080</v>
      </c>
      <c r="D464" s="264" t="s">
        <v>584</v>
      </c>
      <c r="E464" s="265">
        <v>3</v>
      </c>
      <c r="F464" s="265">
        <v>0</v>
      </c>
      <c r="G464" s="266">
        <f aca="true" t="shared" si="16" ref="G464:G471">E464*F464</f>
        <v>0</v>
      </c>
      <c r="H464" s="267">
        <v>0.00051</v>
      </c>
      <c r="I464" s="268">
        <f aca="true" t="shared" si="17" ref="I464:I471">E464*H464</f>
        <v>0.0015300000000000001</v>
      </c>
      <c r="J464" s="267">
        <v>0</v>
      </c>
      <c r="K464" s="268">
        <f aca="true" t="shared" si="18" ref="K464:K471">E464*J464</f>
        <v>0</v>
      </c>
      <c r="O464" s="260">
        <v>2</v>
      </c>
      <c r="AA464" s="233">
        <v>1</v>
      </c>
      <c r="AB464" s="233">
        <v>7</v>
      </c>
      <c r="AC464" s="233">
        <v>7</v>
      </c>
      <c r="AZ464" s="233">
        <v>2</v>
      </c>
      <c r="BA464" s="233">
        <f aca="true" t="shared" si="19" ref="BA464:BA471">IF(AZ464=1,G464,0)</f>
        <v>0</v>
      </c>
      <c r="BB464" s="233">
        <f aca="true" t="shared" si="20" ref="BB464:BB471">IF(AZ464=2,G464,0)</f>
        <v>0</v>
      </c>
      <c r="BC464" s="233">
        <f aca="true" t="shared" si="21" ref="BC464:BC471">IF(AZ464=3,G464,0)</f>
        <v>0</v>
      </c>
      <c r="BD464" s="233">
        <f aca="true" t="shared" si="22" ref="BD464:BD471">IF(AZ464=4,G464,0)</f>
        <v>0</v>
      </c>
      <c r="BE464" s="233">
        <f aca="true" t="shared" si="23" ref="BE464:BE471">IF(AZ464=5,G464,0)</f>
        <v>0</v>
      </c>
      <c r="CA464" s="260">
        <v>1</v>
      </c>
      <c r="CB464" s="260">
        <v>7</v>
      </c>
    </row>
    <row r="465" spans="1:80" ht="22.5">
      <c r="A465" s="261">
        <v>159</v>
      </c>
      <c r="B465" s="262" t="s">
        <v>1081</v>
      </c>
      <c r="C465" s="263" t="s">
        <v>1082</v>
      </c>
      <c r="D465" s="264" t="s">
        <v>584</v>
      </c>
      <c r="E465" s="265">
        <v>3</v>
      </c>
      <c r="F465" s="265">
        <v>0</v>
      </c>
      <c r="G465" s="266">
        <f t="shared" si="16"/>
        <v>0</v>
      </c>
      <c r="H465" s="267">
        <v>0</v>
      </c>
      <c r="I465" s="268">
        <f t="shared" si="17"/>
        <v>0</v>
      </c>
      <c r="J465" s="267">
        <v>0</v>
      </c>
      <c r="K465" s="268">
        <f t="shared" si="18"/>
        <v>0</v>
      </c>
      <c r="O465" s="260">
        <v>2</v>
      </c>
      <c r="AA465" s="233">
        <v>1</v>
      </c>
      <c r="AB465" s="233">
        <v>7</v>
      </c>
      <c r="AC465" s="233">
        <v>7</v>
      </c>
      <c r="AZ465" s="233">
        <v>2</v>
      </c>
      <c r="BA465" s="233">
        <f t="shared" si="19"/>
        <v>0</v>
      </c>
      <c r="BB465" s="233">
        <f t="shared" si="20"/>
        <v>0</v>
      </c>
      <c r="BC465" s="233">
        <f t="shared" si="21"/>
        <v>0</v>
      </c>
      <c r="BD465" s="233">
        <f t="shared" si="22"/>
        <v>0</v>
      </c>
      <c r="BE465" s="233">
        <f t="shared" si="23"/>
        <v>0</v>
      </c>
      <c r="CA465" s="260">
        <v>1</v>
      </c>
      <c r="CB465" s="260">
        <v>7</v>
      </c>
    </row>
    <row r="466" spans="1:80" ht="12.75">
      <c r="A466" s="261">
        <v>160</v>
      </c>
      <c r="B466" s="262" t="s">
        <v>1083</v>
      </c>
      <c r="C466" s="263" t="s">
        <v>1084</v>
      </c>
      <c r="D466" s="264" t="s">
        <v>591</v>
      </c>
      <c r="E466" s="265">
        <v>2</v>
      </c>
      <c r="F466" s="265">
        <v>0</v>
      </c>
      <c r="G466" s="266">
        <f t="shared" si="16"/>
        <v>0</v>
      </c>
      <c r="H466" s="267">
        <v>0</v>
      </c>
      <c r="I466" s="268">
        <f t="shared" si="17"/>
        <v>0</v>
      </c>
      <c r="J466" s="267">
        <v>0</v>
      </c>
      <c r="K466" s="268">
        <f t="shared" si="18"/>
        <v>0</v>
      </c>
      <c r="O466" s="260">
        <v>2</v>
      </c>
      <c r="AA466" s="233">
        <v>1</v>
      </c>
      <c r="AB466" s="233">
        <v>7</v>
      </c>
      <c r="AC466" s="233">
        <v>7</v>
      </c>
      <c r="AZ466" s="233">
        <v>2</v>
      </c>
      <c r="BA466" s="233">
        <f t="shared" si="19"/>
        <v>0</v>
      </c>
      <c r="BB466" s="233">
        <f t="shared" si="20"/>
        <v>0</v>
      </c>
      <c r="BC466" s="233">
        <f t="shared" si="21"/>
        <v>0</v>
      </c>
      <c r="BD466" s="233">
        <f t="shared" si="22"/>
        <v>0</v>
      </c>
      <c r="BE466" s="233">
        <f t="shared" si="23"/>
        <v>0</v>
      </c>
      <c r="CA466" s="260">
        <v>1</v>
      </c>
      <c r="CB466" s="260">
        <v>7</v>
      </c>
    </row>
    <row r="467" spans="1:80" ht="12.75">
      <c r="A467" s="261">
        <v>161</v>
      </c>
      <c r="B467" s="262" t="s">
        <v>1085</v>
      </c>
      <c r="C467" s="263" t="s">
        <v>1086</v>
      </c>
      <c r="D467" s="264" t="s">
        <v>1087</v>
      </c>
      <c r="E467" s="265">
        <v>1</v>
      </c>
      <c r="F467" s="265">
        <v>0</v>
      </c>
      <c r="G467" s="266">
        <f t="shared" si="16"/>
        <v>0</v>
      </c>
      <c r="H467" s="267">
        <v>0.00031</v>
      </c>
      <c r="I467" s="268">
        <f t="shared" si="17"/>
        <v>0.00031</v>
      </c>
      <c r="J467" s="267">
        <v>0</v>
      </c>
      <c r="K467" s="268">
        <f t="shared" si="18"/>
        <v>0</v>
      </c>
      <c r="O467" s="260">
        <v>2</v>
      </c>
      <c r="AA467" s="233">
        <v>1</v>
      </c>
      <c r="AB467" s="233">
        <v>7</v>
      </c>
      <c r="AC467" s="233">
        <v>7</v>
      </c>
      <c r="AZ467" s="233">
        <v>2</v>
      </c>
      <c r="BA467" s="233">
        <f t="shared" si="19"/>
        <v>0</v>
      </c>
      <c r="BB467" s="233">
        <f t="shared" si="20"/>
        <v>0</v>
      </c>
      <c r="BC467" s="233">
        <f t="shared" si="21"/>
        <v>0</v>
      </c>
      <c r="BD467" s="233">
        <f t="shared" si="22"/>
        <v>0</v>
      </c>
      <c r="BE467" s="233">
        <f t="shared" si="23"/>
        <v>0</v>
      </c>
      <c r="CA467" s="260">
        <v>1</v>
      </c>
      <c r="CB467" s="260">
        <v>7</v>
      </c>
    </row>
    <row r="468" spans="1:80" ht="12.75">
      <c r="A468" s="261">
        <v>162</v>
      </c>
      <c r="B468" s="262" t="s">
        <v>1088</v>
      </c>
      <c r="C468" s="263" t="s">
        <v>1089</v>
      </c>
      <c r="D468" s="264" t="s">
        <v>584</v>
      </c>
      <c r="E468" s="265">
        <v>3</v>
      </c>
      <c r="F468" s="265">
        <v>0</v>
      </c>
      <c r="G468" s="266">
        <f t="shared" si="16"/>
        <v>0</v>
      </c>
      <c r="H468" s="267">
        <v>0.00018</v>
      </c>
      <c r="I468" s="268">
        <f t="shared" si="17"/>
        <v>0.00054</v>
      </c>
      <c r="J468" s="267">
        <v>0</v>
      </c>
      <c r="K468" s="268">
        <f t="shared" si="18"/>
        <v>0</v>
      </c>
      <c r="O468" s="260">
        <v>2</v>
      </c>
      <c r="AA468" s="233">
        <v>1</v>
      </c>
      <c r="AB468" s="233">
        <v>7</v>
      </c>
      <c r="AC468" s="233">
        <v>7</v>
      </c>
      <c r="AZ468" s="233">
        <v>2</v>
      </c>
      <c r="BA468" s="233">
        <f t="shared" si="19"/>
        <v>0</v>
      </c>
      <c r="BB468" s="233">
        <f t="shared" si="20"/>
        <v>0</v>
      </c>
      <c r="BC468" s="233">
        <f t="shared" si="21"/>
        <v>0</v>
      </c>
      <c r="BD468" s="233">
        <f t="shared" si="22"/>
        <v>0</v>
      </c>
      <c r="BE468" s="233">
        <f t="shared" si="23"/>
        <v>0</v>
      </c>
      <c r="CA468" s="260">
        <v>1</v>
      </c>
      <c r="CB468" s="260">
        <v>7</v>
      </c>
    </row>
    <row r="469" spans="1:80" ht="12.75">
      <c r="A469" s="261">
        <v>163</v>
      </c>
      <c r="B469" s="262" t="s">
        <v>1090</v>
      </c>
      <c r="C469" s="263" t="s">
        <v>1091</v>
      </c>
      <c r="D469" s="264" t="s">
        <v>584</v>
      </c>
      <c r="E469" s="265">
        <v>3</v>
      </c>
      <c r="F469" s="265">
        <v>0</v>
      </c>
      <c r="G469" s="266">
        <f t="shared" si="16"/>
        <v>0</v>
      </c>
      <c r="H469" s="267">
        <v>1E-05</v>
      </c>
      <c r="I469" s="268">
        <f t="shared" si="17"/>
        <v>3.0000000000000004E-05</v>
      </c>
      <c r="J469" s="267">
        <v>0</v>
      </c>
      <c r="K469" s="268">
        <f t="shared" si="18"/>
        <v>0</v>
      </c>
      <c r="O469" s="260">
        <v>2</v>
      </c>
      <c r="AA469" s="233">
        <v>1</v>
      </c>
      <c r="AB469" s="233">
        <v>7</v>
      </c>
      <c r="AC469" s="233">
        <v>7</v>
      </c>
      <c r="AZ469" s="233">
        <v>2</v>
      </c>
      <c r="BA469" s="233">
        <f t="shared" si="19"/>
        <v>0</v>
      </c>
      <c r="BB469" s="233">
        <f t="shared" si="20"/>
        <v>0</v>
      </c>
      <c r="BC469" s="233">
        <f t="shared" si="21"/>
        <v>0</v>
      </c>
      <c r="BD469" s="233">
        <f t="shared" si="22"/>
        <v>0</v>
      </c>
      <c r="BE469" s="233">
        <f t="shared" si="23"/>
        <v>0</v>
      </c>
      <c r="CA469" s="260">
        <v>1</v>
      </c>
      <c r="CB469" s="260">
        <v>7</v>
      </c>
    </row>
    <row r="470" spans="1:80" ht="12.75">
      <c r="A470" s="261">
        <v>164</v>
      </c>
      <c r="B470" s="262" t="s">
        <v>1092</v>
      </c>
      <c r="C470" s="263" t="s">
        <v>1093</v>
      </c>
      <c r="D470" s="264" t="s">
        <v>381</v>
      </c>
      <c r="E470" s="265">
        <v>0.11</v>
      </c>
      <c r="F470" s="265">
        <v>0</v>
      </c>
      <c r="G470" s="266">
        <f t="shared" si="16"/>
        <v>0</v>
      </c>
      <c r="H470" s="267">
        <v>0</v>
      </c>
      <c r="I470" s="268">
        <f t="shared" si="17"/>
        <v>0</v>
      </c>
      <c r="J470" s="267"/>
      <c r="K470" s="268">
        <f t="shared" si="18"/>
        <v>0</v>
      </c>
      <c r="O470" s="260">
        <v>2</v>
      </c>
      <c r="AA470" s="233">
        <v>12</v>
      </c>
      <c r="AB470" s="233">
        <v>0</v>
      </c>
      <c r="AC470" s="233">
        <v>384</v>
      </c>
      <c r="AZ470" s="233">
        <v>2</v>
      </c>
      <c r="BA470" s="233">
        <f t="shared" si="19"/>
        <v>0</v>
      </c>
      <c r="BB470" s="233">
        <f t="shared" si="20"/>
        <v>0</v>
      </c>
      <c r="BC470" s="233">
        <f t="shared" si="21"/>
        <v>0</v>
      </c>
      <c r="BD470" s="233">
        <f t="shared" si="22"/>
        <v>0</v>
      </c>
      <c r="BE470" s="233">
        <f t="shared" si="23"/>
        <v>0</v>
      </c>
      <c r="CA470" s="260">
        <v>12</v>
      </c>
      <c r="CB470" s="260">
        <v>0</v>
      </c>
    </row>
    <row r="471" spans="1:80" ht="12.75">
      <c r="A471" s="261">
        <v>165</v>
      </c>
      <c r="B471" s="262" t="s">
        <v>1094</v>
      </c>
      <c r="C471" s="263" t="s">
        <v>1095</v>
      </c>
      <c r="D471" s="264" t="s">
        <v>584</v>
      </c>
      <c r="E471" s="265">
        <v>3.15</v>
      </c>
      <c r="F471" s="265">
        <v>0</v>
      </c>
      <c r="G471" s="266">
        <f t="shared" si="16"/>
        <v>0</v>
      </c>
      <c r="H471" s="267">
        <v>6E-05</v>
      </c>
      <c r="I471" s="268">
        <f t="shared" si="17"/>
        <v>0.00018899999999999999</v>
      </c>
      <c r="J471" s="267"/>
      <c r="K471" s="268">
        <f t="shared" si="18"/>
        <v>0</v>
      </c>
      <c r="O471" s="260">
        <v>2</v>
      </c>
      <c r="AA471" s="233">
        <v>3</v>
      </c>
      <c r="AB471" s="233">
        <v>7</v>
      </c>
      <c r="AC471" s="233">
        <v>28377111</v>
      </c>
      <c r="AZ471" s="233">
        <v>2</v>
      </c>
      <c r="BA471" s="233">
        <f t="shared" si="19"/>
        <v>0</v>
      </c>
      <c r="BB471" s="233">
        <f t="shared" si="20"/>
        <v>0</v>
      </c>
      <c r="BC471" s="233">
        <f t="shared" si="21"/>
        <v>0</v>
      </c>
      <c r="BD471" s="233">
        <f t="shared" si="22"/>
        <v>0</v>
      </c>
      <c r="BE471" s="233">
        <f t="shared" si="23"/>
        <v>0</v>
      </c>
      <c r="CA471" s="260">
        <v>3</v>
      </c>
      <c r="CB471" s="260">
        <v>7</v>
      </c>
    </row>
    <row r="472" spans="1:15" ht="12.75">
      <c r="A472" s="269"/>
      <c r="B472" s="272"/>
      <c r="C472" s="336" t="s">
        <v>1096</v>
      </c>
      <c r="D472" s="337"/>
      <c r="E472" s="273">
        <v>3.15</v>
      </c>
      <c r="F472" s="274"/>
      <c r="G472" s="275"/>
      <c r="H472" s="276"/>
      <c r="I472" s="270"/>
      <c r="J472" s="277"/>
      <c r="K472" s="270"/>
      <c r="M472" s="271" t="s">
        <v>1096</v>
      </c>
      <c r="O472" s="260"/>
    </row>
    <row r="473" spans="1:80" ht="12.75">
      <c r="A473" s="261">
        <v>166</v>
      </c>
      <c r="B473" s="262" t="s">
        <v>1097</v>
      </c>
      <c r="C473" s="263" t="s">
        <v>1098</v>
      </c>
      <c r="D473" s="264" t="s">
        <v>605</v>
      </c>
      <c r="E473" s="265">
        <v>0.002599</v>
      </c>
      <c r="F473" s="265">
        <v>0</v>
      </c>
      <c r="G473" s="266">
        <f>E473*F473</f>
        <v>0</v>
      </c>
      <c r="H473" s="267">
        <v>0</v>
      </c>
      <c r="I473" s="268">
        <f>E473*H473</f>
        <v>0</v>
      </c>
      <c r="J473" s="267"/>
      <c r="K473" s="268">
        <f>E473*J473</f>
        <v>0</v>
      </c>
      <c r="O473" s="260">
        <v>2</v>
      </c>
      <c r="AA473" s="233">
        <v>7</v>
      </c>
      <c r="AB473" s="233">
        <v>1001</v>
      </c>
      <c r="AC473" s="233">
        <v>5</v>
      </c>
      <c r="AZ473" s="233">
        <v>2</v>
      </c>
      <c r="BA473" s="233">
        <f>IF(AZ473=1,G473,0)</f>
        <v>0</v>
      </c>
      <c r="BB473" s="233">
        <f>IF(AZ473=2,G473,0)</f>
        <v>0</v>
      </c>
      <c r="BC473" s="233">
        <f>IF(AZ473=3,G473,0)</f>
        <v>0</v>
      </c>
      <c r="BD473" s="233">
        <f>IF(AZ473=4,G473,0)</f>
        <v>0</v>
      </c>
      <c r="BE473" s="233">
        <f>IF(AZ473=5,G473,0)</f>
        <v>0</v>
      </c>
      <c r="CA473" s="260">
        <v>7</v>
      </c>
      <c r="CB473" s="260">
        <v>1001</v>
      </c>
    </row>
    <row r="474" spans="1:57" ht="12.75">
      <c r="A474" s="278"/>
      <c r="B474" s="279" t="s">
        <v>468</v>
      </c>
      <c r="C474" s="280" t="s">
        <v>1078</v>
      </c>
      <c r="D474" s="281"/>
      <c r="E474" s="282"/>
      <c r="F474" s="283"/>
      <c r="G474" s="284">
        <f>SUM(G463:G473)</f>
        <v>0</v>
      </c>
      <c r="H474" s="285"/>
      <c r="I474" s="286">
        <f>SUM(I463:I473)</f>
        <v>0.002599</v>
      </c>
      <c r="J474" s="285"/>
      <c r="K474" s="286">
        <f>SUM(K463:K473)</f>
        <v>0</v>
      </c>
      <c r="O474" s="260">
        <v>4</v>
      </c>
      <c r="BA474" s="287">
        <f>SUM(BA463:BA473)</f>
        <v>0</v>
      </c>
      <c r="BB474" s="287">
        <f>SUM(BB463:BB473)</f>
        <v>0</v>
      </c>
      <c r="BC474" s="287">
        <f>SUM(BC463:BC473)</f>
        <v>0</v>
      </c>
      <c r="BD474" s="287">
        <f>SUM(BD463:BD473)</f>
        <v>0</v>
      </c>
      <c r="BE474" s="287">
        <f>SUM(BE463:BE473)</f>
        <v>0</v>
      </c>
    </row>
    <row r="475" spans="1:15" ht="12.75">
      <c r="A475" s="250" t="s">
        <v>466</v>
      </c>
      <c r="B475" s="251" t="s">
        <v>1099</v>
      </c>
      <c r="C475" s="252" t="s">
        <v>1100</v>
      </c>
      <c r="D475" s="253"/>
      <c r="E475" s="254"/>
      <c r="F475" s="254"/>
      <c r="G475" s="255"/>
      <c r="H475" s="256"/>
      <c r="I475" s="257"/>
      <c r="J475" s="258"/>
      <c r="K475" s="259"/>
      <c r="O475" s="260">
        <v>1</v>
      </c>
    </row>
    <row r="476" spans="1:80" ht="22.5">
      <c r="A476" s="261">
        <v>167</v>
      </c>
      <c r="B476" s="262" t="s">
        <v>1102</v>
      </c>
      <c r="C476" s="263" t="s">
        <v>1103</v>
      </c>
      <c r="D476" s="264" t="s">
        <v>1087</v>
      </c>
      <c r="E476" s="265">
        <v>1</v>
      </c>
      <c r="F476" s="265">
        <v>0</v>
      </c>
      <c r="G476" s="266">
        <f aca="true" t="shared" si="24" ref="G476:G489">E476*F476</f>
        <v>0</v>
      </c>
      <c r="H476" s="267">
        <v>0.03222</v>
      </c>
      <c r="I476" s="268">
        <f aca="true" t="shared" si="25" ref="I476:I489">E476*H476</f>
        <v>0.03222</v>
      </c>
      <c r="J476" s="267">
        <v>0</v>
      </c>
      <c r="K476" s="268">
        <f aca="true" t="shared" si="26" ref="K476:K489">E476*J476</f>
        <v>0</v>
      </c>
      <c r="O476" s="260">
        <v>2</v>
      </c>
      <c r="AA476" s="233">
        <v>1</v>
      </c>
      <c r="AB476" s="233">
        <v>7</v>
      </c>
      <c r="AC476" s="233">
        <v>7</v>
      </c>
      <c r="AZ476" s="233">
        <v>2</v>
      </c>
      <c r="BA476" s="233">
        <f aca="true" t="shared" si="27" ref="BA476:BA489">IF(AZ476=1,G476,0)</f>
        <v>0</v>
      </c>
      <c r="BB476" s="233">
        <f aca="true" t="shared" si="28" ref="BB476:BB489">IF(AZ476=2,G476,0)</f>
        <v>0</v>
      </c>
      <c r="BC476" s="233">
        <f aca="true" t="shared" si="29" ref="BC476:BC489">IF(AZ476=3,G476,0)</f>
        <v>0</v>
      </c>
      <c r="BD476" s="233">
        <f aca="true" t="shared" si="30" ref="BD476:BD489">IF(AZ476=4,G476,0)</f>
        <v>0</v>
      </c>
      <c r="BE476" s="233">
        <f aca="true" t="shared" si="31" ref="BE476:BE489">IF(AZ476=5,G476,0)</f>
        <v>0</v>
      </c>
      <c r="CA476" s="260">
        <v>1</v>
      </c>
      <c r="CB476" s="260">
        <v>7</v>
      </c>
    </row>
    <row r="477" spans="1:80" ht="12.75">
      <c r="A477" s="261">
        <v>168</v>
      </c>
      <c r="B477" s="262" t="s">
        <v>1104</v>
      </c>
      <c r="C477" s="263" t="s">
        <v>1105</v>
      </c>
      <c r="D477" s="264" t="s">
        <v>1087</v>
      </c>
      <c r="E477" s="265">
        <v>1</v>
      </c>
      <c r="F477" s="265">
        <v>0</v>
      </c>
      <c r="G477" s="266">
        <f t="shared" si="24"/>
        <v>0</v>
      </c>
      <c r="H477" s="267">
        <v>0.01351</v>
      </c>
      <c r="I477" s="268">
        <f t="shared" si="25"/>
        <v>0.01351</v>
      </c>
      <c r="J477" s="267">
        <v>0</v>
      </c>
      <c r="K477" s="268">
        <f t="shared" si="26"/>
        <v>0</v>
      </c>
      <c r="O477" s="260">
        <v>2</v>
      </c>
      <c r="AA477" s="233">
        <v>1</v>
      </c>
      <c r="AB477" s="233">
        <v>7</v>
      </c>
      <c r="AC477" s="233">
        <v>7</v>
      </c>
      <c r="AZ477" s="233">
        <v>2</v>
      </c>
      <c r="BA477" s="233">
        <f t="shared" si="27"/>
        <v>0</v>
      </c>
      <c r="BB477" s="233">
        <f t="shared" si="28"/>
        <v>0</v>
      </c>
      <c r="BC477" s="233">
        <f t="shared" si="29"/>
        <v>0</v>
      </c>
      <c r="BD477" s="233">
        <f t="shared" si="30"/>
        <v>0</v>
      </c>
      <c r="BE477" s="233">
        <f t="shared" si="31"/>
        <v>0</v>
      </c>
      <c r="CA477" s="260">
        <v>1</v>
      </c>
      <c r="CB477" s="260">
        <v>7</v>
      </c>
    </row>
    <row r="478" spans="1:80" ht="12.75">
      <c r="A478" s="261">
        <v>169</v>
      </c>
      <c r="B478" s="262" t="s">
        <v>1106</v>
      </c>
      <c r="C478" s="263" t="s">
        <v>1107</v>
      </c>
      <c r="D478" s="264" t="s">
        <v>1087</v>
      </c>
      <c r="E478" s="265">
        <v>3</v>
      </c>
      <c r="F478" s="265">
        <v>0</v>
      </c>
      <c r="G478" s="266">
        <f t="shared" si="24"/>
        <v>0</v>
      </c>
      <c r="H478" s="267">
        <v>3E-05</v>
      </c>
      <c r="I478" s="268">
        <f t="shared" si="25"/>
        <v>9E-05</v>
      </c>
      <c r="J478" s="267">
        <v>0</v>
      </c>
      <c r="K478" s="268">
        <f t="shared" si="26"/>
        <v>0</v>
      </c>
      <c r="O478" s="260">
        <v>2</v>
      </c>
      <c r="AA478" s="233">
        <v>1</v>
      </c>
      <c r="AB478" s="233">
        <v>7</v>
      </c>
      <c r="AC478" s="233">
        <v>7</v>
      </c>
      <c r="AZ478" s="233">
        <v>2</v>
      </c>
      <c r="BA478" s="233">
        <f t="shared" si="27"/>
        <v>0</v>
      </c>
      <c r="BB478" s="233">
        <f t="shared" si="28"/>
        <v>0</v>
      </c>
      <c r="BC478" s="233">
        <f t="shared" si="29"/>
        <v>0</v>
      </c>
      <c r="BD478" s="233">
        <f t="shared" si="30"/>
        <v>0</v>
      </c>
      <c r="BE478" s="233">
        <f t="shared" si="31"/>
        <v>0</v>
      </c>
      <c r="CA478" s="260">
        <v>1</v>
      </c>
      <c r="CB478" s="260">
        <v>7</v>
      </c>
    </row>
    <row r="479" spans="1:80" ht="12.75">
      <c r="A479" s="261">
        <v>170</v>
      </c>
      <c r="B479" s="262" t="s">
        <v>1108</v>
      </c>
      <c r="C479" s="263" t="s">
        <v>1109</v>
      </c>
      <c r="D479" s="264" t="s">
        <v>1087</v>
      </c>
      <c r="E479" s="265">
        <v>1</v>
      </c>
      <c r="F479" s="265">
        <v>0</v>
      </c>
      <c r="G479" s="266">
        <f t="shared" si="24"/>
        <v>0</v>
      </c>
      <c r="H479" s="267">
        <v>8E-05</v>
      </c>
      <c r="I479" s="268">
        <f t="shared" si="25"/>
        <v>8E-05</v>
      </c>
      <c r="J479" s="267">
        <v>0</v>
      </c>
      <c r="K479" s="268">
        <f t="shared" si="26"/>
        <v>0</v>
      </c>
      <c r="O479" s="260">
        <v>2</v>
      </c>
      <c r="AA479" s="233">
        <v>1</v>
      </c>
      <c r="AB479" s="233">
        <v>7</v>
      </c>
      <c r="AC479" s="233">
        <v>7</v>
      </c>
      <c r="AZ479" s="233">
        <v>2</v>
      </c>
      <c r="BA479" s="233">
        <f t="shared" si="27"/>
        <v>0</v>
      </c>
      <c r="BB479" s="233">
        <f t="shared" si="28"/>
        <v>0</v>
      </c>
      <c r="BC479" s="233">
        <f t="shared" si="29"/>
        <v>0</v>
      </c>
      <c r="BD479" s="233">
        <f t="shared" si="30"/>
        <v>0</v>
      </c>
      <c r="BE479" s="233">
        <f t="shared" si="31"/>
        <v>0</v>
      </c>
      <c r="CA479" s="260">
        <v>1</v>
      </c>
      <c r="CB479" s="260">
        <v>7</v>
      </c>
    </row>
    <row r="480" spans="1:80" ht="22.5">
      <c r="A480" s="261">
        <v>171</v>
      </c>
      <c r="B480" s="262" t="s">
        <v>1110</v>
      </c>
      <c r="C480" s="263" t="s">
        <v>1111</v>
      </c>
      <c r="D480" s="264" t="s">
        <v>591</v>
      </c>
      <c r="E480" s="265">
        <v>1</v>
      </c>
      <c r="F480" s="265">
        <v>0</v>
      </c>
      <c r="G480" s="266">
        <f t="shared" si="24"/>
        <v>0</v>
      </c>
      <c r="H480" s="267">
        <v>0.00172</v>
      </c>
      <c r="I480" s="268">
        <f t="shared" si="25"/>
        <v>0.00172</v>
      </c>
      <c r="J480" s="267">
        <v>0</v>
      </c>
      <c r="K480" s="268">
        <f t="shared" si="26"/>
        <v>0</v>
      </c>
      <c r="O480" s="260">
        <v>2</v>
      </c>
      <c r="AA480" s="233">
        <v>1</v>
      </c>
      <c r="AB480" s="233">
        <v>7</v>
      </c>
      <c r="AC480" s="233">
        <v>7</v>
      </c>
      <c r="AZ480" s="233">
        <v>2</v>
      </c>
      <c r="BA480" s="233">
        <f t="shared" si="27"/>
        <v>0</v>
      </c>
      <c r="BB480" s="233">
        <f t="shared" si="28"/>
        <v>0</v>
      </c>
      <c r="BC480" s="233">
        <f t="shared" si="29"/>
        <v>0</v>
      </c>
      <c r="BD480" s="233">
        <f t="shared" si="30"/>
        <v>0</v>
      </c>
      <c r="BE480" s="233">
        <f t="shared" si="31"/>
        <v>0</v>
      </c>
      <c r="CA480" s="260">
        <v>1</v>
      </c>
      <c r="CB480" s="260">
        <v>7</v>
      </c>
    </row>
    <row r="481" spans="1:80" ht="12.75">
      <c r="A481" s="261">
        <v>172</v>
      </c>
      <c r="B481" s="262" t="s">
        <v>1112</v>
      </c>
      <c r="C481" s="263" t="s">
        <v>1113</v>
      </c>
      <c r="D481" s="264" t="s">
        <v>591</v>
      </c>
      <c r="E481" s="265">
        <v>1</v>
      </c>
      <c r="F481" s="265">
        <v>0</v>
      </c>
      <c r="G481" s="266">
        <f t="shared" si="24"/>
        <v>0</v>
      </c>
      <c r="H481" s="267">
        <v>0.0002</v>
      </c>
      <c r="I481" s="268">
        <f t="shared" si="25"/>
        <v>0.0002</v>
      </c>
      <c r="J481" s="267">
        <v>0</v>
      </c>
      <c r="K481" s="268">
        <f t="shared" si="26"/>
        <v>0</v>
      </c>
      <c r="O481" s="260">
        <v>2</v>
      </c>
      <c r="AA481" s="233">
        <v>1</v>
      </c>
      <c r="AB481" s="233">
        <v>7</v>
      </c>
      <c r="AC481" s="233">
        <v>7</v>
      </c>
      <c r="AZ481" s="233">
        <v>2</v>
      </c>
      <c r="BA481" s="233">
        <f t="shared" si="27"/>
        <v>0</v>
      </c>
      <c r="BB481" s="233">
        <f t="shared" si="28"/>
        <v>0</v>
      </c>
      <c r="BC481" s="233">
        <f t="shared" si="29"/>
        <v>0</v>
      </c>
      <c r="BD481" s="233">
        <f t="shared" si="30"/>
        <v>0</v>
      </c>
      <c r="BE481" s="233">
        <f t="shared" si="31"/>
        <v>0</v>
      </c>
      <c r="CA481" s="260">
        <v>1</v>
      </c>
      <c r="CB481" s="260">
        <v>7</v>
      </c>
    </row>
    <row r="482" spans="1:80" ht="12.75">
      <c r="A482" s="261">
        <v>173</v>
      </c>
      <c r="B482" s="262" t="s">
        <v>1114</v>
      </c>
      <c r="C482" s="263" t="s">
        <v>1115</v>
      </c>
      <c r="D482" s="264" t="s">
        <v>591</v>
      </c>
      <c r="E482" s="265">
        <v>1</v>
      </c>
      <c r="F482" s="265">
        <v>0</v>
      </c>
      <c r="G482" s="266">
        <f t="shared" si="24"/>
        <v>0</v>
      </c>
      <c r="H482" s="267">
        <v>0.0005</v>
      </c>
      <c r="I482" s="268">
        <f t="shared" si="25"/>
        <v>0.0005</v>
      </c>
      <c r="J482" s="267">
        <v>0</v>
      </c>
      <c r="K482" s="268">
        <f t="shared" si="26"/>
        <v>0</v>
      </c>
      <c r="O482" s="260">
        <v>2</v>
      </c>
      <c r="AA482" s="233">
        <v>1</v>
      </c>
      <c r="AB482" s="233">
        <v>7</v>
      </c>
      <c r="AC482" s="233">
        <v>7</v>
      </c>
      <c r="AZ482" s="233">
        <v>2</v>
      </c>
      <c r="BA482" s="233">
        <f t="shared" si="27"/>
        <v>0</v>
      </c>
      <c r="BB482" s="233">
        <f t="shared" si="28"/>
        <v>0</v>
      </c>
      <c r="BC482" s="233">
        <f t="shared" si="29"/>
        <v>0</v>
      </c>
      <c r="BD482" s="233">
        <f t="shared" si="30"/>
        <v>0</v>
      </c>
      <c r="BE482" s="233">
        <f t="shared" si="31"/>
        <v>0</v>
      </c>
      <c r="CA482" s="260">
        <v>1</v>
      </c>
      <c r="CB482" s="260">
        <v>7</v>
      </c>
    </row>
    <row r="483" spans="1:80" ht="12.75">
      <c r="A483" s="261">
        <v>174</v>
      </c>
      <c r="B483" s="262" t="s">
        <v>1116</v>
      </c>
      <c r="C483" s="263" t="s">
        <v>1117</v>
      </c>
      <c r="D483" s="264" t="s">
        <v>381</v>
      </c>
      <c r="E483" s="265">
        <v>0.027</v>
      </c>
      <c r="F483" s="265">
        <v>0</v>
      </c>
      <c r="G483" s="266">
        <f t="shared" si="24"/>
        <v>0</v>
      </c>
      <c r="H483" s="267">
        <v>0</v>
      </c>
      <c r="I483" s="268">
        <f t="shared" si="25"/>
        <v>0</v>
      </c>
      <c r="J483" s="267"/>
      <c r="K483" s="268">
        <f t="shared" si="26"/>
        <v>0</v>
      </c>
      <c r="O483" s="260">
        <v>2</v>
      </c>
      <c r="AA483" s="233">
        <v>12</v>
      </c>
      <c r="AB483" s="233">
        <v>0</v>
      </c>
      <c r="AC483" s="233">
        <v>385</v>
      </c>
      <c r="AZ483" s="233">
        <v>2</v>
      </c>
      <c r="BA483" s="233">
        <f t="shared" si="27"/>
        <v>0</v>
      </c>
      <c r="BB483" s="233">
        <f t="shared" si="28"/>
        <v>0</v>
      </c>
      <c r="BC483" s="233">
        <f t="shared" si="29"/>
        <v>0</v>
      </c>
      <c r="BD483" s="233">
        <f t="shared" si="30"/>
        <v>0</v>
      </c>
      <c r="BE483" s="233">
        <f t="shared" si="31"/>
        <v>0</v>
      </c>
      <c r="CA483" s="260">
        <v>12</v>
      </c>
      <c r="CB483" s="260">
        <v>0</v>
      </c>
    </row>
    <row r="484" spans="1:80" ht="12.75">
      <c r="A484" s="261">
        <v>175</v>
      </c>
      <c r="B484" s="262" t="s">
        <v>1118</v>
      </c>
      <c r="C484" s="263" t="s">
        <v>1119</v>
      </c>
      <c r="D484" s="264" t="s">
        <v>591</v>
      </c>
      <c r="E484" s="265">
        <v>1</v>
      </c>
      <c r="F484" s="265">
        <v>0</v>
      </c>
      <c r="G484" s="266">
        <f t="shared" si="24"/>
        <v>0</v>
      </c>
      <c r="H484" s="267">
        <v>0.00021</v>
      </c>
      <c r="I484" s="268">
        <f t="shared" si="25"/>
        <v>0.00021</v>
      </c>
      <c r="J484" s="267"/>
      <c r="K484" s="268">
        <f t="shared" si="26"/>
        <v>0</v>
      </c>
      <c r="O484" s="260">
        <v>2</v>
      </c>
      <c r="AA484" s="233">
        <v>3</v>
      </c>
      <c r="AB484" s="233">
        <v>7</v>
      </c>
      <c r="AC484" s="233">
        <v>55141040</v>
      </c>
      <c r="AZ484" s="233">
        <v>2</v>
      </c>
      <c r="BA484" s="233">
        <f t="shared" si="27"/>
        <v>0</v>
      </c>
      <c r="BB484" s="233">
        <f t="shared" si="28"/>
        <v>0</v>
      </c>
      <c r="BC484" s="233">
        <f t="shared" si="29"/>
        <v>0</v>
      </c>
      <c r="BD484" s="233">
        <f t="shared" si="30"/>
        <v>0</v>
      </c>
      <c r="BE484" s="233">
        <f t="shared" si="31"/>
        <v>0</v>
      </c>
      <c r="CA484" s="260">
        <v>3</v>
      </c>
      <c r="CB484" s="260">
        <v>7</v>
      </c>
    </row>
    <row r="485" spans="1:80" ht="12.75">
      <c r="A485" s="261">
        <v>176</v>
      </c>
      <c r="B485" s="262" t="s">
        <v>1120</v>
      </c>
      <c r="C485" s="263" t="s">
        <v>1121</v>
      </c>
      <c r="D485" s="264" t="s">
        <v>591</v>
      </c>
      <c r="E485" s="265">
        <v>1</v>
      </c>
      <c r="F485" s="265">
        <v>0</v>
      </c>
      <c r="G485" s="266">
        <f t="shared" si="24"/>
        <v>0</v>
      </c>
      <c r="H485" s="267">
        <v>0.002</v>
      </c>
      <c r="I485" s="268">
        <f t="shared" si="25"/>
        <v>0.002</v>
      </c>
      <c r="J485" s="267"/>
      <c r="K485" s="268">
        <f t="shared" si="26"/>
        <v>0</v>
      </c>
      <c r="O485" s="260">
        <v>2</v>
      </c>
      <c r="AA485" s="233">
        <v>3</v>
      </c>
      <c r="AB485" s="233">
        <v>7</v>
      </c>
      <c r="AC485" s="233">
        <v>55149001</v>
      </c>
      <c r="AZ485" s="233">
        <v>2</v>
      </c>
      <c r="BA485" s="233">
        <f t="shared" si="27"/>
        <v>0</v>
      </c>
      <c r="BB485" s="233">
        <f t="shared" si="28"/>
        <v>0</v>
      </c>
      <c r="BC485" s="233">
        <f t="shared" si="29"/>
        <v>0</v>
      </c>
      <c r="BD485" s="233">
        <f t="shared" si="30"/>
        <v>0</v>
      </c>
      <c r="BE485" s="233">
        <f t="shared" si="31"/>
        <v>0</v>
      </c>
      <c r="CA485" s="260">
        <v>3</v>
      </c>
      <c r="CB485" s="260">
        <v>7</v>
      </c>
    </row>
    <row r="486" spans="1:80" ht="12.75">
      <c r="A486" s="261">
        <v>177</v>
      </c>
      <c r="B486" s="262" t="s">
        <v>1122</v>
      </c>
      <c r="C486" s="263" t="s">
        <v>1123</v>
      </c>
      <c r="D486" s="264" t="s">
        <v>591</v>
      </c>
      <c r="E486" s="265">
        <v>1</v>
      </c>
      <c r="F486" s="265">
        <v>0</v>
      </c>
      <c r="G486" s="266">
        <f t="shared" si="24"/>
        <v>0</v>
      </c>
      <c r="H486" s="267">
        <v>0.002</v>
      </c>
      <c r="I486" s="268">
        <f t="shared" si="25"/>
        <v>0.002</v>
      </c>
      <c r="J486" s="267"/>
      <c r="K486" s="268">
        <f t="shared" si="26"/>
        <v>0</v>
      </c>
      <c r="O486" s="260">
        <v>2</v>
      </c>
      <c r="AA486" s="233">
        <v>3</v>
      </c>
      <c r="AB486" s="233">
        <v>7</v>
      </c>
      <c r="AC486" s="233">
        <v>55149010</v>
      </c>
      <c r="AZ486" s="233">
        <v>2</v>
      </c>
      <c r="BA486" s="233">
        <f t="shared" si="27"/>
        <v>0</v>
      </c>
      <c r="BB486" s="233">
        <f t="shared" si="28"/>
        <v>0</v>
      </c>
      <c r="BC486" s="233">
        <f t="shared" si="29"/>
        <v>0</v>
      </c>
      <c r="BD486" s="233">
        <f t="shared" si="30"/>
        <v>0</v>
      </c>
      <c r="BE486" s="233">
        <f t="shared" si="31"/>
        <v>0</v>
      </c>
      <c r="CA486" s="260">
        <v>3</v>
      </c>
      <c r="CB486" s="260">
        <v>7</v>
      </c>
    </row>
    <row r="487" spans="1:80" ht="12.75">
      <c r="A487" s="261">
        <v>178</v>
      </c>
      <c r="B487" s="262" t="s">
        <v>1124</v>
      </c>
      <c r="C487" s="263" t="s">
        <v>1125</v>
      </c>
      <c r="D487" s="264" t="s">
        <v>591</v>
      </c>
      <c r="E487" s="265">
        <v>1</v>
      </c>
      <c r="F487" s="265">
        <v>0</v>
      </c>
      <c r="G487" s="266">
        <f t="shared" si="24"/>
        <v>0</v>
      </c>
      <c r="H487" s="267">
        <v>0.0005</v>
      </c>
      <c r="I487" s="268">
        <f t="shared" si="25"/>
        <v>0.0005</v>
      </c>
      <c r="J487" s="267"/>
      <c r="K487" s="268">
        <f t="shared" si="26"/>
        <v>0</v>
      </c>
      <c r="O487" s="260">
        <v>2</v>
      </c>
      <c r="AA487" s="233">
        <v>3</v>
      </c>
      <c r="AB487" s="233">
        <v>7</v>
      </c>
      <c r="AC487" s="233">
        <v>55149023</v>
      </c>
      <c r="AZ487" s="233">
        <v>2</v>
      </c>
      <c r="BA487" s="233">
        <f t="shared" si="27"/>
        <v>0</v>
      </c>
      <c r="BB487" s="233">
        <f t="shared" si="28"/>
        <v>0</v>
      </c>
      <c r="BC487" s="233">
        <f t="shared" si="29"/>
        <v>0</v>
      </c>
      <c r="BD487" s="233">
        <f t="shared" si="30"/>
        <v>0</v>
      </c>
      <c r="BE487" s="233">
        <f t="shared" si="31"/>
        <v>0</v>
      </c>
      <c r="CA487" s="260">
        <v>3</v>
      </c>
      <c r="CB487" s="260">
        <v>7</v>
      </c>
    </row>
    <row r="488" spans="1:80" ht="12.75">
      <c r="A488" s="261">
        <v>179</v>
      </c>
      <c r="B488" s="262" t="s">
        <v>1126</v>
      </c>
      <c r="C488" s="263" t="s">
        <v>1127</v>
      </c>
      <c r="D488" s="264" t="s">
        <v>591</v>
      </c>
      <c r="E488" s="265">
        <v>1</v>
      </c>
      <c r="F488" s="265">
        <v>0</v>
      </c>
      <c r="G488" s="266">
        <f t="shared" si="24"/>
        <v>0</v>
      </c>
      <c r="H488" s="267">
        <v>0.0007</v>
      </c>
      <c r="I488" s="268">
        <f t="shared" si="25"/>
        <v>0.0007</v>
      </c>
      <c r="J488" s="267"/>
      <c r="K488" s="268">
        <f t="shared" si="26"/>
        <v>0</v>
      </c>
      <c r="O488" s="260">
        <v>2</v>
      </c>
      <c r="AA488" s="233">
        <v>3</v>
      </c>
      <c r="AB488" s="233">
        <v>7</v>
      </c>
      <c r="AC488" s="233">
        <v>55149030</v>
      </c>
      <c r="AZ488" s="233">
        <v>2</v>
      </c>
      <c r="BA488" s="233">
        <f t="shared" si="27"/>
        <v>0</v>
      </c>
      <c r="BB488" s="233">
        <f t="shared" si="28"/>
        <v>0</v>
      </c>
      <c r="BC488" s="233">
        <f t="shared" si="29"/>
        <v>0</v>
      </c>
      <c r="BD488" s="233">
        <f t="shared" si="30"/>
        <v>0</v>
      </c>
      <c r="BE488" s="233">
        <f t="shared" si="31"/>
        <v>0</v>
      </c>
      <c r="CA488" s="260">
        <v>3</v>
      </c>
      <c r="CB488" s="260">
        <v>7</v>
      </c>
    </row>
    <row r="489" spans="1:80" ht="12.75">
      <c r="A489" s="261">
        <v>180</v>
      </c>
      <c r="B489" s="262" t="s">
        <v>1128</v>
      </c>
      <c r="C489" s="263" t="s">
        <v>1129</v>
      </c>
      <c r="D489" s="264" t="s">
        <v>605</v>
      </c>
      <c r="E489" s="265">
        <v>0.05373</v>
      </c>
      <c r="F489" s="265">
        <v>0</v>
      </c>
      <c r="G489" s="266">
        <f t="shared" si="24"/>
        <v>0</v>
      </c>
      <c r="H489" s="267">
        <v>0</v>
      </c>
      <c r="I489" s="268">
        <f t="shared" si="25"/>
        <v>0</v>
      </c>
      <c r="J489" s="267"/>
      <c r="K489" s="268">
        <f t="shared" si="26"/>
        <v>0</v>
      </c>
      <c r="O489" s="260">
        <v>2</v>
      </c>
      <c r="AA489" s="233">
        <v>7</v>
      </c>
      <c r="AB489" s="233">
        <v>1001</v>
      </c>
      <c r="AC489" s="233">
        <v>5</v>
      </c>
      <c r="AZ489" s="233">
        <v>2</v>
      </c>
      <c r="BA489" s="233">
        <f t="shared" si="27"/>
        <v>0</v>
      </c>
      <c r="BB489" s="233">
        <f t="shared" si="28"/>
        <v>0</v>
      </c>
      <c r="BC489" s="233">
        <f t="shared" si="29"/>
        <v>0</v>
      </c>
      <c r="BD489" s="233">
        <f t="shared" si="30"/>
        <v>0</v>
      </c>
      <c r="BE489" s="233">
        <f t="shared" si="31"/>
        <v>0</v>
      </c>
      <c r="CA489" s="260">
        <v>7</v>
      </c>
      <c r="CB489" s="260">
        <v>1001</v>
      </c>
    </row>
    <row r="490" spans="1:57" ht="12.75">
      <c r="A490" s="278"/>
      <c r="B490" s="279" t="s">
        <v>468</v>
      </c>
      <c r="C490" s="280" t="s">
        <v>1101</v>
      </c>
      <c r="D490" s="281"/>
      <c r="E490" s="282"/>
      <c r="F490" s="283"/>
      <c r="G490" s="284">
        <f>SUM(G475:G489)</f>
        <v>0</v>
      </c>
      <c r="H490" s="285"/>
      <c r="I490" s="286">
        <f>SUM(I475:I489)</f>
        <v>0.05373</v>
      </c>
      <c r="J490" s="285"/>
      <c r="K490" s="286">
        <f>SUM(K475:K489)</f>
        <v>0</v>
      </c>
      <c r="O490" s="260">
        <v>4</v>
      </c>
      <c r="BA490" s="287">
        <f>SUM(BA475:BA489)</f>
        <v>0</v>
      </c>
      <c r="BB490" s="287">
        <f>SUM(BB475:BB489)</f>
        <v>0</v>
      </c>
      <c r="BC490" s="287">
        <f>SUM(BC475:BC489)</f>
        <v>0</v>
      </c>
      <c r="BD490" s="287">
        <f>SUM(BD475:BD489)</f>
        <v>0</v>
      </c>
      <c r="BE490" s="287">
        <f>SUM(BE475:BE489)</f>
        <v>0</v>
      </c>
    </row>
    <row r="491" spans="1:15" ht="12.75">
      <c r="A491" s="250" t="s">
        <v>466</v>
      </c>
      <c r="B491" s="251" t="s">
        <v>1130</v>
      </c>
      <c r="C491" s="252" t="s">
        <v>1131</v>
      </c>
      <c r="D491" s="253"/>
      <c r="E491" s="254"/>
      <c r="F491" s="254"/>
      <c r="G491" s="255"/>
      <c r="H491" s="256"/>
      <c r="I491" s="257"/>
      <c r="J491" s="258"/>
      <c r="K491" s="259"/>
      <c r="O491" s="260">
        <v>1</v>
      </c>
    </row>
    <row r="492" spans="1:80" ht="12.75">
      <c r="A492" s="261">
        <v>181</v>
      </c>
      <c r="B492" s="262" t="s">
        <v>1133</v>
      </c>
      <c r="C492" s="263" t="s">
        <v>1134</v>
      </c>
      <c r="D492" s="264" t="s">
        <v>591</v>
      </c>
      <c r="E492" s="265">
        <v>24</v>
      </c>
      <c r="F492" s="265">
        <v>0</v>
      </c>
      <c r="G492" s="266">
        <f>E492*F492</f>
        <v>0</v>
      </c>
      <c r="H492" s="267">
        <v>0.00332</v>
      </c>
      <c r="I492" s="268">
        <f>E492*H492</f>
        <v>0.07968</v>
      </c>
      <c r="J492" s="267">
        <v>0</v>
      </c>
      <c r="K492" s="268">
        <f>E492*J492</f>
        <v>0</v>
      </c>
      <c r="O492" s="260">
        <v>2</v>
      </c>
      <c r="AA492" s="233">
        <v>1</v>
      </c>
      <c r="AB492" s="233">
        <v>7</v>
      </c>
      <c r="AC492" s="233">
        <v>7</v>
      </c>
      <c r="AZ492" s="233">
        <v>2</v>
      </c>
      <c r="BA492" s="233">
        <f>IF(AZ492=1,G492,0)</f>
        <v>0</v>
      </c>
      <c r="BB492" s="233">
        <f>IF(AZ492=2,G492,0)</f>
        <v>0</v>
      </c>
      <c r="BC492" s="233">
        <f>IF(AZ492=3,G492,0)</f>
        <v>0</v>
      </c>
      <c r="BD492" s="233">
        <f>IF(AZ492=4,G492,0)</f>
        <v>0</v>
      </c>
      <c r="BE492" s="233">
        <f>IF(AZ492=5,G492,0)</f>
        <v>0</v>
      </c>
      <c r="CA492" s="260">
        <v>1</v>
      </c>
      <c r="CB492" s="260">
        <v>7</v>
      </c>
    </row>
    <row r="493" spans="1:15" ht="12.75">
      <c r="A493" s="269"/>
      <c r="B493" s="272"/>
      <c r="C493" s="336" t="s">
        <v>1135</v>
      </c>
      <c r="D493" s="337"/>
      <c r="E493" s="273">
        <v>24</v>
      </c>
      <c r="F493" s="274"/>
      <c r="G493" s="275"/>
      <c r="H493" s="276"/>
      <c r="I493" s="270"/>
      <c r="J493" s="277"/>
      <c r="K493" s="270"/>
      <c r="M493" s="271" t="s">
        <v>1135</v>
      </c>
      <c r="O493" s="260"/>
    </row>
    <row r="494" spans="1:80" ht="12.75">
      <c r="A494" s="261">
        <v>182</v>
      </c>
      <c r="B494" s="262" t="s">
        <v>1136</v>
      </c>
      <c r="C494" s="263" t="s">
        <v>1139</v>
      </c>
      <c r="D494" s="264" t="s">
        <v>591</v>
      </c>
      <c r="E494" s="265">
        <v>24</v>
      </c>
      <c r="F494" s="265">
        <v>0</v>
      </c>
      <c r="G494" s="266">
        <f>E494*F494</f>
        <v>0</v>
      </c>
      <c r="H494" s="267">
        <v>0</v>
      </c>
      <c r="I494" s="268">
        <f>E494*H494</f>
        <v>0</v>
      </c>
      <c r="J494" s="267">
        <v>0</v>
      </c>
      <c r="K494" s="268">
        <f>E494*J494</f>
        <v>0</v>
      </c>
      <c r="O494" s="260">
        <v>2</v>
      </c>
      <c r="AA494" s="233">
        <v>1</v>
      </c>
      <c r="AB494" s="233">
        <v>7</v>
      </c>
      <c r="AC494" s="233">
        <v>7</v>
      </c>
      <c r="AZ494" s="233">
        <v>2</v>
      </c>
      <c r="BA494" s="233">
        <f>IF(AZ494=1,G494,0)</f>
        <v>0</v>
      </c>
      <c r="BB494" s="233">
        <f>IF(AZ494=2,G494,0)</f>
        <v>0</v>
      </c>
      <c r="BC494" s="233">
        <f>IF(AZ494=3,G494,0)</f>
        <v>0</v>
      </c>
      <c r="BD494" s="233">
        <f>IF(AZ494=4,G494,0)</f>
        <v>0</v>
      </c>
      <c r="BE494" s="233">
        <f>IF(AZ494=5,G494,0)</f>
        <v>0</v>
      </c>
      <c r="CA494" s="260">
        <v>1</v>
      </c>
      <c r="CB494" s="260">
        <v>7</v>
      </c>
    </row>
    <row r="495" spans="1:15" ht="12.75">
      <c r="A495" s="269"/>
      <c r="B495" s="272"/>
      <c r="C495" s="336" t="s">
        <v>1140</v>
      </c>
      <c r="D495" s="337"/>
      <c r="E495" s="273">
        <v>24</v>
      </c>
      <c r="F495" s="274"/>
      <c r="G495" s="275"/>
      <c r="H495" s="276"/>
      <c r="I495" s="270"/>
      <c r="J495" s="277"/>
      <c r="K495" s="270"/>
      <c r="M495" s="271" t="s">
        <v>1140</v>
      </c>
      <c r="O495" s="260"/>
    </row>
    <row r="496" spans="1:80" ht="12.75">
      <c r="A496" s="261">
        <v>183</v>
      </c>
      <c r="B496" s="262" t="s">
        <v>1141</v>
      </c>
      <c r="C496" s="263" t="s">
        <v>1142</v>
      </c>
      <c r="D496" s="264" t="s">
        <v>584</v>
      </c>
      <c r="E496" s="265">
        <v>20.7</v>
      </c>
      <c r="F496" s="265">
        <v>0</v>
      </c>
      <c r="G496" s="266">
        <f>E496*F496</f>
        <v>0</v>
      </c>
      <c r="H496" s="267">
        <v>0.00099</v>
      </c>
      <c r="I496" s="268">
        <f>E496*H496</f>
        <v>0.020493</v>
      </c>
      <c r="J496" s="267">
        <v>0</v>
      </c>
      <c r="K496" s="268">
        <f>E496*J496</f>
        <v>0</v>
      </c>
      <c r="O496" s="260">
        <v>2</v>
      </c>
      <c r="AA496" s="233">
        <v>1</v>
      </c>
      <c r="AB496" s="233">
        <v>7</v>
      </c>
      <c r="AC496" s="233">
        <v>7</v>
      </c>
      <c r="AZ496" s="233">
        <v>2</v>
      </c>
      <c r="BA496" s="233">
        <f>IF(AZ496=1,G496,0)</f>
        <v>0</v>
      </c>
      <c r="BB496" s="233">
        <f>IF(AZ496=2,G496,0)</f>
        <v>0</v>
      </c>
      <c r="BC496" s="233">
        <f>IF(AZ496=3,G496,0)</f>
        <v>0</v>
      </c>
      <c r="BD496" s="233">
        <f>IF(AZ496=4,G496,0)</f>
        <v>0</v>
      </c>
      <c r="BE496" s="233">
        <f>IF(AZ496=5,G496,0)</f>
        <v>0</v>
      </c>
      <c r="CA496" s="260">
        <v>1</v>
      </c>
      <c r="CB496" s="260">
        <v>7</v>
      </c>
    </row>
    <row r="497" spans="1:15" ht="12.75">
      <c r="A497" s="269"/>
      <c r="B497" s="272"/>
      <c r="C497" s="336" t="s">
        <v>1143</v>
      </c>
      <c r="D497" s="337"/>
      <c r="E497" s="273">
        <v>20.7</v>
      </c>
      <c r="F497" s="274"/>
      <c r="G497" s="275"/>
      <c r="H497" s="276"/>
      <c r="I497" s="270"/>
      <c r="J497" s="277"/>
      <c r="K497" s="270"/>
      <c r="M497" s="271" t="s">
        <v>1143</v>
      </c>
      <c r="O497" s="260"/>
    </row>
    <row r="498" spans="1:80" ht="12.75">
      <c r="A498" s="261">
        <v>184</v>
      </c>
      <c r="B498" s="262" t="s">
        <v>1144</v>
      </c>
      <c r="C498" s="263" t="s">
        <v>1145</v>
      </c>
      <c r="D498" s="264" t="s">
        <v>571</v>
      </c>
      <c r="E498" s="265">
        <v>92.46</v>
      </c>
      <c r="F498" s="265">
        <v>0</v>
      </c>
      <c r="G498" s="266">
        <f>E498*F498</f>
        <v>0</v>
      </c>
      <c r="H498" s="267">
        <v>0</v>
      </c>
      <c r="I498" s="268">
        <f>E498*H498</f>
        <v>0</v>
      </c>
      <c r="J498" s="267">
        <v>0</v>
      </c>
      <c r="K498" s="268">
        <f>E498*J498</f>
        <v>0</v>
      </c>
      <c r="O498" s="260">
        <v>2</v>
      </c>
      <c r="AA498" s="233">
        <v>1</v>
      </c>
      <c r="AB498" s="233">
        <v>7</v>
      </c>
      <c r="AC498" s="233">
        <v>7</v>
      </c>
      <c r="AZ498" s="233">
        <v>2</v>
      </c>
      <c r="BA498" s="233">
        <f>IF(AZ498=1,G498,0)</f>
        <v>0</v>
      </c>
      <c r="BB498" s="233">
        <f>IF(AZ498=2,G498,0)</f>
        <v>0</v>
      </c>
      <c r="BC498" s="233">
        <f>IF(AZ498=3,G498,0)</f>
        <v>0</v>
      </c>
      <c r="BD498" s="233">
        <f>IF(AZ498=4,G498,0)</f>
        <v>0</v>
      </c>
      <c r="BE498" s="233">
        <f>IF(AZ498=5,G498,0)</f>
        <v>0</v>
      </c>
      <c r="CA498" s="260">
        <v>1</v>
      </c>
      <c r="CB498" s="260">
        <v>7</v>
      </c>
    </row>
    <row r="499" spans="1:15" ht="12.75">
      <c r="A499" s="269"/>
      <c r="B499" s="272"/>
      <c r="C499" s="336" t="s">
        <v>1146</v>
      </c>
      <c r="D499" s="337"/>
      <c r="E499" s="273">
        <v>92.46</v>
      </c>
      <c r="F499" s="274"/>
      <c r="G499" s="275"/>
      <c r="H499" s="276"/>
      <c r="I499" s="270"/>
      <c r="J499" s="277"/>
      <c r="K499" s="270"/>
      <c r="M499" s="271" t="s">
        <v>1146</v>
      </c>
      <c r="O499" s="260"/>
    </row>
    <row r="500" spans="1:80" ht="12.75">
      <c r="A500" s="261">
        <v>185</v>
      </c>
      <c r="B500" s="262" t="s">
        <v>1147</v>
      </c>
      <c r="C500" s="263" t="s">
        <v>1148</v>
      </c>
      <c r="D500" s="264" t="s">
        <v>571</v>
      </c>
      <c r="E500" s="265">
        <v>92.46</v>
      </c>
      <c r="F500" s="265">
        <v>0</v>
      </c>
      <c r="G500" s="266">
        <f>E500*F500</f>
        <v>0</v>
      </c>
      <c r="H500" s="267">
        <v>0</v>
      </c>
      <c r="I500" s="268">
        <f>E500*H500</f>
        <v>0</v>
      </c>
      <c r="J500" s="267">
        <v>0</v>
      </c>
      <c r="K500" s="268">
        <f>E500*J500</f>
        <v>0</v>
      </c>
      <c r="O500" s="260">
        <v>2</v>
      </c>
      <c r="AA500" s="233">
        <v>1</v>
      </c>
      <c r="AB500" s="233">
        <v>7</v>
      </c>
      <c r="AC500" s="233">
        <v>7</v>
      </c>
      <c r="AZ500" s="233">
        <v>2</v>
      </c>
      <c r="BA500" s="233">
        <f>IF(AZ500=1,G500,0)</f>
        <v>0</v>
      </c>
      <c r="BB500" s="233">
        <f>IF(AZ500=2,G500,0)</f>
        <v>0</v>
      </c>
      <c r="BC500" s="233">
        <f>IF(AZ500=3,G500,0)</f>
        <v>0</v>
      </c>
      <c r="BD500" s="233">
        <f>IF(AZ500=4,G500,0)</f>
        <v>0</v>
      </c>
      <c r="BE500" s="233">
        <f>IF(AZ500=5,G500,0)</f>
        <v>0</v>
      </c>
      <c r="CA500" s="260">
        <v>1</v>
      </c>
      <c r="CB500" s="260">
        <v>7</v>
      </c>
    </row>
    <row r="501" spans="1:15" ht="12.75">
      <c r="A501" s="269"/>
      <c r="B501" s="272"/>
      <c r="C501" s="336" t="s">
        <v>1011</v>
      </c>
      <c r="D501" s="337"/>
      <c r="E501" s="273">
        <v>92.46</v>
      </c>
      <c r="F501" s="274"/>
      <c r="G501" s="275"/>
      <c r="H501" s="276"/>
      <c r="I501" s="270"/>
      <c r="J501" s="277"/>
      <c r="K501" s="270"/>
      <c r="M501" s="271" t="s">
        <v>1011</v>
      </c>
      <c r="O501" s="260"/>
    </row>
    <row r="502" spans="1:80" ht="12.75">
      <c r="A502" s="261">
        <v>186</v>
      </c>
      <c r="B502" s="262" t="s">
        <v>1149</v>
      </c>
      <c r="C502" s="263" t="s">
        <v>1150</v>
      </c>
      <c r="D502" s="264" t="s">
        <v>571</v>
      </c>
      <c r="E502" s="265">
        <v>92.46</v>
      </c>
      <c r="F502" s="265">
        <v>0</v>
      </c>
      <c r="G502" s="266">
        <f>E502*F502</f>
        <v>0</v>
      </c>
      <c r="H502" s="267">
        <v>0</v>
      </c>
      <c r="I502" s="268">
        <f>E502*H502</f>
        <v>0</v>
      </c>
      <c r="J502" s="267">
        <v>0</v>
      </c>
      <c r="K502" s="268">
        <f>E502*J502</f>
        <v>0</v>
      </c>
      <c r="O502" s="260">
        <v>2</v>
      </c>
      <c r="AA502" s="233">
        <v>1</v>
      </c>
      <c r="AB502" s="233">
        <v>7</v>
      </c>
      <c r="AC502" s="233">
        <v>7</v>
      </c>
      <c r="AZ502" s="233">
        <v>2</v>
      </c>
      <c r="BA502" s="233">
        <f>IF(AZ502=1,G502,0)</f>
        <v>0</v>
      </c>
      <c r="BB502" s="233">
        <f>IF(AZ502=2,G502,0)</f>
        <v>0</v>
      </c>
      <c r="BC502" s="233">
        <f>IF(AZ502=3,G502,0)</f>
        <v>0</v>
      </c>
      <c r="BD502" s="233">
        <f>IF(AZ502=4,G502,0)</f>
        <v>0</v>
      </c>
      <c r="BE502" s="233">
        <f>IF(AZ502=5,G502,0)</f>
        <v>0</v>
      </c>
      <c r="CA502" s="260">
        <v>1</v>
      </c>
      <c r="CB502" s="260">
        <v>7</v>
      </c>
    </row>
    <row r="503" spans="1:15" ht="12.75">
      <c r="A503" s="269"/>
      <c r="B503" s="272"/>
      <c r="C503" s="336" t="s">
        <v>1011</v>
      </c>
      <c r="D503" s="337"/>
      <c r="E503" s="273">
        <v>92.46</v>
      </c>
      <c r="F503" s="274"/>
      <c r="G503" s="275"/>
      <c r="H503" s="276"/>
      <c r="I503" s="270"/>
      <c r="J503" s="277"/>
      <c r="K503" s="270"/>
      <c r="M503" s="271" t="s">
        <v>1011</v>
      </c>
      <c r="O503" s="260"/>
    </row>
    <row r="504" spans="1:80" ht="12.75">
      <c r="A504" s="261">
        <v>187</v>
      </c>
      <c r="B504" s="262" t="s">
        <v>1151</v>
      </c>
      <c r="C504" s="263" t="s">
        <v>1152</v>
      </c>
      <c r="D504" s="264" t="s">
        <v>495</v>
      </c>
      <c r="E504" s="265">
        <v>4.3369</v>
      </c>
      <c r="F504" s="265">
        <v>0</v>
      </c>
      <c r="G504" s="266">
        <f>E504*F504</f>
        <v>0</v>
      </c>
      <c r="H504" s="267">
        <v>0.02357</v>
      </c>
      <c r="I504" s="268">
        <f>E504*H504</f>
        <v>0.10222073300000001</v>
      </c>
      <c r="J504" s="267">
        <v>0</v>
      </c>
      <c r="K504" s="268">
        <f>E504*J504</f>
        <v>0</v>
      </c>
      <c r="O504" s="260">
        <v>2</v>
      </c>
      <c r="AA504" s="233">
        <v>1</v>
      </c>
      <c r="AB504" s="233">
        <v>7</v>
      </c>
      <c r="AC504" s="233">
        <v>7</v>
      </c>
      <c r="AZ504" s="233">
        <v>2</v>
      </c>
      <c r="BA504" s="233">
        <f>IF(AZ504=1,G504,0)</f>
        <v>0</v>
      </c>
      <c r="BB504" s="233">
        <f>IF(AZ504=2,G504,0)</f>
        <v>0</v>
      </c>
      <c r="BC504" s="233">
        <f>IF(AZ504=3,G504,0)</f>
        <v>0</v>
      </c>
      <c r="BD504" s="233">
        <f>IF(AZ504=4,G504,0)</f>
        <v>0</v>
      </c>
      <c r="BE504" s="233">
        <f>IF(AZ504=5,G504,0)</f>
        <v>0</v>
      </c>
      <c r="CA504" s="260">
        <v>1</v>
      </c>
      <c r="CB504" s="260">
        <v>7</v>
      </c>
    </row>
    <row r="505" spans="1:15" ht="12.75">
      <c r="A505" s="269"/>
      <c r="B505" s="272"/>
      <c r="C505" s="336" t="s">
        <v>1153</v>
      </c>
      <c r="D505" s="337"/>
      <c r="E505" s="273">
        <v>2.9587</v>
      </c>
      <c r="F505" s="274"/>
      <c r="G505" s="275"/>
      <c r="H505" s="276"/>
      <c r="I505" s="270"/>
      <c r="J505" s="277"/>
      <c r="K505" s="270"/>
      <c r="M505" s="271" t="s">
        <v>1153</v>
      </c>
      <c r="O505" s="260"/>
    </row>
    <row r="506" spans="1:15" ht="12.75">
      <c r="A506" s="269"/>
      <c r="B506" s="272"/>
      <c r="C506" s="336" t="s">
        <v>1154</v>
      </c>
      <c r="D506" s="337"/>
      <c r="E506" s="273">
        <v>0.2484</v>
      </c>
      <c r="F506" s="274"/>
      <c r="G506" s="275"/>
      <c r="H506" s="276"/>
      <c r="I506" s="270"/>
      <c r="J506" s="277"/>
      <c r="K506" s="270"/>
      <c r="M506" s="271" t="s">
        <v>1154</v>
      </c>
      <c r="O506" s="260"/>
    </row>
    <row r="507" spans="1:15" ht="12.75">
      <c r="A507" s="269"/>
      <c r="B507" s="272"/>
      <c r="C507" s="336" t="s">
        <v>1155</v>
      </c>
      <c r="D507" s="337"/>
      <c r="E507" s="273">
        <v>0.414</v>
      </c>
      <c r="F507" s="274"/>
      <c r="G507" s="275"/>
      <c r="H507" s="276"/>
      <c r="I507" s="270"/>
      <c r="J507" s="277"/>
      <c r="K507" s="270"/>
      <c r="M507" s="271" t="s">
        <v>1155</v>
      </c>
      <c r="O507" s="260"/>
    </row>
    <row r="508" spans="1:15" ht="12.75">
      <c r="A508" s="269"/>
      <c r="B508" s="272"/>
      <c r="C508" s="336" t="s">
        <v>1156</v>
      </c>
      <c r="D508" s="337"/>
      <c r="E508" s="273">
        <v>0.7158</v>
      </c>
      <c r="F508" s="274"/>
      <c r="G508" s="275"/>
      <c r="H508" s="276"/>
      <c r="I508" s="270"/>
      <c r="J508" s="277"/>
      <c r="K508" s="270"/>
      <c r="M508" s="271" t="s">
        <v>1156</v>
      </c>
      <c r="O508" s="260"/>
    </row>
    <row r="509" spans="1:80" ht="12.75">
      <c r="A509" s="261">
        <v>188</v>
      </c>
      <c r="B509" s="262" t="s">
        <v>1157</v>
      </c>
      <c r="C509" s="263" t="s">
        <v>1158</v>
      </c>
      <c r="D509" s="264" t="s">
        <v>611</v>
      </c>
      <c r="E509" s="265">
        <v>0.0645</v>
      </c>
      <c r="F509" s="265">
        <v>0</v>
      </c>
      <c r="G509" s="266">
        <f>E509*F509</f>
        <v>0</v>
      </c>
      <c r="H509" s="267">
        <v>1</v>
      </c>
      <c r="I509" s="268">
        <f>E509*H509</f>
        <v>0.0645</v>
      </c>
      <c r="J509" s="267"/>
      <c r="K509" s="268">
        <f>E509*J509</f>
        <v>0</v>
      </c>
      <c r="O509" s="260">
        <v>2</v>
      </c>
      <c r="AA509" s="233">
        <v>3</v>
      </c>
      <c r="AB509" s="233">
        <v>7</v>
      </c>
      <c r="AC509" s="233">
        <v>13331834</v>
      </c>
      <c r="AZ509" s="233">
        <v>2</v>
      </c>
      <c r="BA509" s="233">
        <f>IF(AZ509=1,G509,0)</f>
        <v>0</v>
      </c>
      <c r="BB509" s="233">
        <f>IF(AZ509=2,G509,0)</f>
        <v>0</v>
      </c>
      <c r="BC509" s="233">
        <f>IF(AZ509=3,G509,0)</f>
        <v>0</v>
      </c>
      <c r="BD509" s="233">
        <f>IF(AZ509=4,G509,0)</f>
        <v>0</v>
      </c>
      <c r="BE509" s="233">
        <f>IF(AZ509=5,G509,0)</f>
        <v>0</v>
      </c>
      <c r="CA509" s="260">
        <v>3</v>
      </c>
      <c r="CB509" s="260">
        <v>7</v>
      </c>
    </row>
    <row r="510" spans="1:15" ht="12.75">
      <c r="A510" s="269"/>
      <c r="B510" s="272"/>
      <c r="C510" s="336" t="s">
        <v>1159</v>
      </c>
      <c r="D510" s="337"/>
      <c r="E510" s="273">
        <v>0.0645</v>
      </c>
      <c r="F510" s="274"/>
      <c r="G510" s="275"/>
      <c r="H510" s="276"/>
      <c r="I510" s="270"/>
      <c r="J510" s="277"/>
      <c r="K510" s="270"/>
      <c r="M510" s="271" t="s">
        <v>1159</v>
      </c>
      <c r="O510" s="260"/>
    </row>
    <row r="511" spans="1:80" ht="12.75">
      <c r="A511" s="261">
        <v>189</v>
      </c>
      <c r="B511" s="262" t="s">
        <v>1160</v>
      </c>
      <c r="C511" s="263" t="s">
        <v>1161</v>
      </c>
      <c r="D511" s="264" t="s">
        <v>591</v>
      </c>
      <c r="E511" s="265">
        <v>48</v>
      </c>
      <c r="F511" s="265">
        <v>0</v>
      </c>
      <c r="G511" s="266">
        <f>E511*F511</f>
        <v>0</v>
      </c>
      <c r="H511" s="267">
        <v>0</v>
      </c>
      <c r="I511" s="268">
        <f>E511*H511</f>
        <v>0</v>
      </c>
      <c r="J511" s="267"/>
      <c r="K511" s="268">
        <f>E511*J511</f>
        <v>0</v>
      </c>
      <c r="O511" s="260">
        <v>2</v>
      </c>
      <c r="AA511" s="233">
        <v>3</v>
      </c>
      <c r="AB511" s="233">
        <v>7</v>
      </c>
      <c r="AC511" s="233">
        <v>311110220000</v>
      </c>
      <c r="AZ511" s="233">
        <v>2</v>
      </c>
      <c r="BA511" s="233">
        <f>IF(AZ511=1,G511,0)</f>
        <v>0</v>
      </c>
      <c r="BB511" s="233">
        <f>IF(AZ511=2,G511,0)</f>
        <v>0</v>
      </c>
      <c r="BC511" s="233">
        <f>IF(AZ511=3,G511,0)</f>
        <v>0</v>
      </c>
      <c r="BD511" s="233">
        <f>IF(AZ511=4,G511,0)</f>
        <v>0</v>
      </c>
      <c r="BE511" s="233">
        <f>IF(AZ511=5,G511,0)</f>
        <v>0</v>
      </c>
      <c r="CA511" s="260">
        <v>3</v>
      </c>
      <c r="CB511" s="260">
        <v>7</v>
      </c>
    </row>
    <row r="512" spans="1:15" ht="12.75">
      <c r="A512" s="269"/>
      <c r="B512" s="272"/>
      <c r="C512" s="336" t="s">
        <v>1162</v>
      </c>
      <c r="D512" s="337"/>
      <c r="E512" s="273">
        <v>48</v>
      </c>
      <c r="F512" s="274"/>
      <c r="G512" s="275"/>
      <c r="H512" s="276"/>
      <c r="I512" s="270"/>
      <c r="J512" s="277"/>
      <c r="K512" s="270"/>
      <c r="M512" s="271" t="s">
        <v>1162</v>
      </c>
      <c r="O512" s="260"/>
    </row>
    <row r="513" spans="1:80" ht="12.75">
      <c r="A513" s="261">
        <v>190</v>
      </c>
      <c r="B513" s="262" t="s">
        <v>1163</v>
      </c>
      <c r="C513" s="263" t="s">
        <v>1164</v>
      </c>
      <c r="D513" s="264" t="s">
        <v>1165</v>
      </c>
      <c r="E513" s="265">
        <v>0.048</v>
      </c>
      <c r="F513" s="265">
        <v>0</v>
      </c>
      <c r="G513" s="266">
        <f>E513*F513</f>
        <v>0</v>
      </c>
      <c r="H513" s="267">
        <v>0.0937</v>
      </c>
      <c r="I513" s="268">
        <f>E513*H513</f>
        <v>0.0044976</v>
      </c>
      <c r="J513" s="267"/>
      <c r="K513" s="268">
        <f>E513*J513</f>
        <v>0</v>
      </c>
      <c r="O513" s="260">
        <v>2</v>
      </c>
      <c r="AA513" s="233">
        <v>3</v>
      </c>
      <c r="AB513" s="233">
        <v>7</v>
      </c>
      <c r="AC513" s="233">
        <v>31121222</v>
      </c>
      <c r="AZ513" s="233">
        <v>2</v>
      </c>
      <c r="BA513" s="233">
        <f>IF(AZ513=1,G513,0)</f>
        <v>0</v>
      </c>
      <c r="BB513" s="233">
        <f>IF(AZ513=2,G513,0)</f>
        <v>0</v>
      </c>
      <c r="BC513" s="233">
        <f>IF(AZ513=3,G513,0)</f>
        <v>0</v>
      </c>
      <c r="BD513" s="233">
        <f>IF(AZ513=4,G513,0)</f>
        <v>0</v>
      </c>
      <c r="BE513" s="233">
        <f>IF(AZ513=5,G513,0)</f>
        <v>0</v>
      </c>
      <c r="CA513" s="260">
        <v>3</v>
      </c>
      <c r="CB513" s="260">
        <v>7</v>
      </c>
    </row>
    <row r="514" spans="1:15" ht="12.75">
      <c r="A514" s="269"/>
      <c r="B514" s="272"/>
      <c r="C514" s="336" t="s">
        <v>1166</v>
      </c>
      <c r="D514" s="337"/>
      <c r="E514" s="273">
        <v>0.048</v>
      </c>
      <c r="F514" s="274"/>
      <c r="G514" s="275"/>
      <c r="H514" s="276"/>
      <c r="I514" s="270"/>
      <c r="J514" s="277"/>
      <c r="K514" s="270"/>
      <c r="M514" s="271" t="s">
        <v>1166</v>
      </c>
      <c r="O514" s="260"/>
    </row>
    <row r="515" spans="1:80" ht="12.75">
      <c r="A515" s="261">
        <v>191</v>
      </c>
      <c r="B515" s="262" t="s">
        <v>1167</v>
      </c>
      <c r="C515" s="263" t="s">
        <v>1168</v>
      </c>
      <c r="D515" s="264" t="s">
        <v>584</v>
      </c>
      <c r="E515" s="265">
        <v>3.168</v>
      </c>
      <c r="F515" s="265">
        <v>0</v>
      </c>
      <c r="G515" s="266">
        <f>E515*F515</f>
        <v>0</v>
      </c>
      <c r="H515" s="267">
        <v>0.00133</v>
      </c>
      <c r="I515" s="268">
        <f>E515*H515</f>
        <v>0.004213440000000001</v>
      </c>
      <c r="J515" s="267"/>
      <c r="K515" s="268">
        <f>E515*J515</f>
        <v>0</v>
      </c>
      <c r="O515" s="260">
        <v>2</v>
      </c>
      <c r="AA515" s="233">
        <v>3</v>
      </c>
      <c r="AB515" s="233">
        <v>7</v>
      </c>
      <c r="AC515" s="233">
        <v>31179129</v>
      </c>
      <c r="AZ515" s="233">
        <v>2</v>
      </c>
      <c r="BA515" s="233">
        <f>IF(AZ515=1,G515,0)</f>
        <v>0</v>
      </c>
      <c r="BB515" s="233">
        <f>IF(AZ515=2,G515,0)</f>
        <v>0</v>
      </c>
      <c r="BC515" s="233">
        <f>IF(AZ515=3,G515,0)</f>
        <v>0</v>
      </c>
      <c r="BD515" s="233">
        <f>IF(AZ515=4,G515,0)</f>
        <v>0</v>
      </c>
      <c r="BE515" s="233">
        <f>IF(AZ515=5,G515,0)</f>
        <v>0</v>
      </c>
      <c r="CA515" s="260">
        <v>3</v>
      </c>
      <c r="CB515" s="260">
        <v>7</v>
      </c>
    </row>
    <row r="516" spans="1:15" ht="12.75">
      <c r="A516" s="269"/>
      <c r="B516" s="272"/>
      <c r="C516" s="336" t="s">
        <v>1169</v>
      </c>
      <c r="D516" s="337"/>
      <c r="E516" s="273">
        <v>3.168</v>
      </c>
      <c r="F516" s="274"/>
      <c r="G516" s="275"/>
      <c r="H516" s="276"/>
      <c r="I516" s="270"/>
      <c r="J516" s="277"/>
      <c r="K516" s="270"/>
      <c r="M516" s="271" t="s">
        <v>1169</v>
      </c>
      <c r="O516" s="260"/>
    </row>
    <row r="517" spans="1:80" ht="12.75">
      <c r="A517" s="261">
        <v>192</v>
      </c>
      <c r="B517" s="262" t="s">
        <v>1170</v>
      </c>
      <c r="C517" s="263" t="s">
        <v>1171</v>
      </c>
      <c r="D517" s="264" t="s">
        <v>584</v>
      </c>
      <c r="E517" s="265">
        <v>328.0839</v>
      </c>
      <c r="F517" s="265">
        <v>0</v>
      </c>
      <c r="G517" s="266">
        <f>E517*F517</f>
        <v>0</v>
      </c>
      <c r="H517" s="267">
        <v>0.00132</v>
      </c>
      <c r="I517" s="268">
        <f>E517*H517</f>
        <v>0.43307074800000006</v>
      </c>
      <c r="J517" s="267"/>
      <c r="K517" s="268">
        <f>E517*J517</f>
        <v>0</v>
      </c>
      <c r="O517" s="260">
        <v>2</v>
      </c>
      <c r="AA517" s="233">
        <v>3</v>
      </c>
      <c r="AB517" s="233">
        <v>7</v>
      </c>
      <c r="AC517" s="233">
        <v>60510002</v>
      </c>
      <c r="AZ517" s="233">
        <v>2</v>
      </c>
      <c r="BA517" s="233">
        <f>IF(AZ517=1,G517,0)</f>
        <v>0</v>
      </c>
      <c r="BB517" s="233">
        <f>IF(AZ517=2,G517,0)</f>
        <v>0</v>
      </c>
      <c r="BC517" s="233">
        <f>IF(AZ517=3,G517,0)</f>
        <v>0</v>
      </c>
      <c r="BD517" s="233">
        <f>IF(AZ517=4,G517,0)</f>
        <v>0</v>
      </c>
      <c r="BE517" s="233">
        <f>IF(AZ517=5,G517,0)</f>
        <v>0</v>
      </c>
      <c r="CA517" s="260">
        <v>3</v>
      </c>
      <c r="CB517" s="260">
        <v>7</v>
      </c>
    </row>
    <row r="518" spans="1:15" ht="12.75">
      <c r="A518" s="269"/>
      <c r="B518" s="272"/>
      <c r="C518" s="336" t="s">
        <v>1172</v>
      </c>
      <c r="D518" s="337"/>
      <c r="E518" s="273">
        <v>328.0839</v>
      </c>
      <c r="F518" s="274"/>
      <c r="G518" s="275"/>
      <c r="H518" s="276"/>
      <c r="I518" s="270"/>
      <c r="J518" s="277"/>
      <c r="K518" s="270"/>
      <c r="M518" s="271" t="s">
        <v>1172</v>
      </c>
      <c r="O518" s="260"/>
    </row>
    <row r="519" spans="1:80" ht="12.75">
      <c r="A519" s="261">
        <v>193</v>
      </c>
      <c r="B519" s="262" t="s">
        <v>1173</v>
      </c>
      <c r="C519" s="263" t="s">
        <v>1174</v>
      </c>
      <c r="D519" s="264" t="s">
        <v>584</v>
      </c>
      <c r="E519" s="265">
        <v>113.85</v>
      </c>
      <c r="F519" s="265">
        <v>0</v>
      </c>
      <c r="G519" s="266">
        <f>E519*F519</f>
        <v>0</v>
      </c>
      <c r="H519" s="267">
        <v>0.0018</v>
      </c>
      <c r="I519" s="268">
        <f>E519*H519</f>
        <v>0.20492999999999997</v>
      </c>
      <c r="J519" s="267"/>
      <c r="K519" s="268">
        <f>E519*J519</f>
        <v>0</v>
      </c>
      <c r="O519" s="260">
        <v>2</v>
      </c>
      <c r="AA519" s="233">
        <v>3</v>
      </c>
      <c r="AB519" s="233">
        <v>7</v>
      </c>
      <c r="AC519" s="233">
        <v>60510013</v>
      </c>
      <c r="AZ519" s="233">
        <v>2</v>
      </c>
      <c r="BA519" s="233">
        <f>IF(AZ519=1,G519,0)</f>
        <v>0</v>
      </c>
      <c r="BB519" s="233">
        <f>IF(AZ519=2,G519,0)</f>
        <v>0</v>
      </c>
      <c r="BC519" s="233">
        <f>IF(AZ519=3,G519,0)</f>
        <v>0</v>
      </c>
      <c r="BD519" s="233">
        <f>IF(AZ519=4,G519,0)</f>
        <v>0</v>
      </c>
      <c r="BE519" s="233">
        <f>IF(AZ519=5,G519,0)</f>
        <v>0</v>
      </c>
      <c r="CA519" s="260">
        <v>3</v>
      </c>
      <c r="CB519" s="260">
        <v>7</v>
      </c>
    </row>
    <row r="520" spans="1:15" ht="12.75">
      <c r="A520" s="269"/>
      <c r="B520" s="272"/>
      <c r="C520" s="336" t="s">
        <v>1175</v>
      </c>
      <c r="D520" s="337"/>
      <c r="E520" s="273">
        <v>113.85</v>
      </c>
      <c r="F520" s="274"/>
      <c r="G520" s="275"/>
      <c r="H520" s="276"/>
      <c r="I520" s="270"/>
      <c r="J520" s="277"/>
      <c r="K520" s="270"/>
      <c r="M520" s="271" t="s">
        <v>1175</v>
      </c>
      <c r="O520" s="260"/>
    </row>
    <row r="521" spans="1:80" ht="12.75">
      <c r="A521" s="261">
        <v>194</v>
      </c>
      <c r="B521" s="262" t="s">
        <v>1176</v>
      </c>
      <c r="C521" s="263" t="s">
        <v>1177</v>
      </c>
      <c r="D521" s="264" t="s">
        <v>495</v>
      </c>
      <c r="E521" s="265">
        <v>3.2546</v>
      </c>
      <c r="F521" s="265">
        <v>0</v>
      </c>
      <c r="G521" s="266">
        <f>E521*F521</f>
        <v>0</v>
      </c>
      <c r="H521" s="267">
        <v>0.55</v>
      </c>
      <c r="I521" s="268">
        <f>E521*H521</f>
        <v>1.79003</v>
      </c>
      <c r="J521" s="267"/>
      <c r="K521" s="268">
        <f>E521*J521</f>
        <v>0</v>
      </c>
      <c r="O521" s="260">
        <v>2</v>
      </c>
      <c r="AA521" s="233">
        <v>3</v>
      </c>
      <c r="AB521" s="233">
        <v>7</v>
      </c>
      <c r="AC521" s="233">
        <v>60512566</v>
      </c>
      <c r="AZ521" s="233">
        <v>2</v>
      </c>
      <c r="BA521" s="233">
        <f>IF(AZ521=1,G521,0)</f>
        <v>0</v>
      </c>
      <c r="BB521" s="233">
        <f>IF(AZ521=2,G521,0)</f>
        <v>0</v>
      </c>
      <c r="BC521" s="233">
        <f>IF(AZ521=3,G521,0)</f>
        <v>0</v>
      </c>
      <c r="BD521" s="233">
        <f>IF(AZ521=4,G521,0)</f>
        <v>0</v>
      </c>
      <c r="BE521" s="233">
        <f>IF(AZ521=5,G521,0)</f>
        <v>0</v>
      </c>
      <c r="CA521" s="260">
        <v>3</v>
      </c>
      <c r="CB521" s="260">
        <v>7</v>
      </c>
    </row>
    <row r="522" spans="1:15" ht="12.75">
      <c r="A522" s="269"/>
      <c r="B522" s="272"/>
      <c r="C522" s="336" t="s">
        <v>1178</v>
      </c>
      <c r="D522" s="337"/>
      <c r="E522" s="273">
        <v>3.2546</v>
      </c>
      <c r="F522" s="274"/>
      <c r="G522" s="275"/>
      <c r="H522" s="276"/>
      <c r="I522" s="270"/>
      <c r="J522" s="277"/>
      <c r="K522" s="270"/>
      <c r="M522" s="271" t="s">
        <v>1178</v>
      </c>
      <c r="O522" s="260"/>
    </row>
    <row r="523" spans="1:80" ht="12.75">
      <c r="A523" s="261">
        <v>195</v>
      </c>
      <c r="B523" s="262" t="s">
        <v>1179</v>
      </c>
      <c r="C523" s="263" t="s">
        <v>1180</v>
      </c>
      <c r="D523" s="264" t="s">
        <v>495</v>
      </c>
      <c r="E523" s="265">
        <v>0.2732</v>
      </c>
      <c r="F523" s="265">
        <v>0</v>
      </c>
      <c r="G523" s="266">
        <f>E523*F523</f>
        <v>0</v>
      </c>
      <c r="H523" s="267">
        <v>0.55</v>
      </c>
      <c r="I523" s="268">
        <f>E523*H523</f>
        <v>0.15026</v>
      </c>
      <c r="J523" s="267"/>
      <c r="K523" s="268">
        <f>E523*J523</f>
        <v>0</v>
      </c>
      <c r="O523" s="260">
        <v>2</v>
      </c>
      <c r="AA523" s="233">
        <v>3</v>
      </c>
      <c r="AB523" s="233">
        <v>7</v>
      </c>
      <c r="AC523" s="233">
        <v>60515200</v>
      </c>
      <c r="AZ523" s="233">
        <v>2</v>
      </c>
      <c r="BA523" s="233">
        <f>IF(AZ523=1,G523,0)</f>
        <v>0</v>
      </c>
      <c r="BB523" s="233">
        <f>IF(AZ523=2,G523,0)</f>
        <v>0</v>
      </c>
      <c r="BC523" s="233">
        <f>IF(AZ523=3,G523,0)</f>
        <v>0</v>
      </c>
      <c r="BD523" s="233">
        <f>IF(AZ523=4,G523,0)</f>
        <v>0</v>
      </c>
      <c r="BE523" s="233">
        <f>IF(AZ523=5,G523,0)</f>
        <v>0</v>
      </c>
      <c r="CA523" s="260">
        <v>3</v>
      </c>
      <c r="CB523" s="260">
        <v>7</v>
      </c>
    </row>
    <row r="524" spans="1:15" ht="12.75">
      <c r="A524" s="269"/>
      <c r="B524" s="272"/>
      <c r="C524" s="336" t="s">
        <v>1181</v>
      </c>
      <c r="D524" s="337"/>
      <c r="E524" s="273">
        <v>0.2732</v>
      </c>
      <c r="F524" s="274"/>
      <c r="G524" s="275"/>
      <c r="H524" s="276"/>
      <c r="I524" s="270"/>
      <c r="J524" s="277"/>
      <c r="K524" s="270"/>
      <c r="M524" s="271" t="s">
        <v>1181</v>
      </c>
      <c r="O524" s="260"/>
    </row>
    <row r="525" spans="1:80" ht="12.75">
      <c r="A525" s="261">
        <v>196</v>
      </c>
      <c r="B525" s="262" t="s">
        <v>1182</v>
      </c>
      <c r="C525" s="263" t="s">
        <v>1183</v>
      </c>
      <c r="D525" s="264" t="s">
        <v>605</v>
      </c>
      <c r="E525" s="265">
        <v>2.853895521</v>
      </c>
      <c r="F525" s="265">
        <v>0</v>
      </c>
      <c r="G525" s="266">
        <f>E525*F525</f>
        <v>0</v>
      </c>
      <c r="H525" s="267">
        <v>0</v>
      </c>
      <c r="I525" s="268">
        <f>E525*H525</f>
        <v>0</v>
      </c>
      <c r="J525" s="267"/>
      <c r="K525" s="268">
        <f>E525*J525</f>
        <v>0</v>
      </c>
      <c r="O525" s="260">
        <v>2</v>
      </c>
      <c r="AA525" s="233">
        <v>7</v>
      </c>
      <c r="AB525" s="233">
        <v>1001</v>
      </c>
      <c r="AC525" s="233">
        <v>5</v>
      </c>
      <c r="AZ525" s="233">
        <v>2</v>
      </c>
      <c r="BA525" s="233">
        <f>IF(AZ525=1,G525,0)</f>
        <v>0</v>
      </c>
      <c r="BB525" s="233">
        <f>IF(AZ525=2,G525,0)</f>
        <v>0</v>
      </c>
      <c r="BC525" s="233">
        <f>IF(AZ525=3,G525,0)</f>
        <v>0</v>
      </c>
      <c r="BD525" s="233">
        <f>IF(AZ525=4,G525,0)</f>
        <v>0</v>
      </c>
      <c r="BE525" s="233">
        <f>IF(AZ525=5,G525,0)</f>
        <v>0</v>
      </c>
      <c r="CA525" s="260">
        <v>7</v>
      </c>
      <c r="CB525" s="260">
        <v>1001</v>
      </c>
    </row>
    <row r="526" spans="1:57" ht="12.75">
      <c r="A526" s="278"/>
      <c r="B526" s="279" t="s">
        <v>468</v>
      </c>
      <c r="C526" s="280" t="s">
        <v>1132</v>
      </c>
      <c r="D526" s="281"/>
      <c r="E526" s="282"/>
      <c r="F526" s="283"/>
      <c r="G526" s="284">
        <f>SUM(G491:G525)</f>
        <v>0</v>
      </c>
      <c r="H526" s="285"/>
      <c r="I526" s="286">
        <f>SUM(I491:I525)</f>
        <v>2.8538955209999997</v>
      </c>
      <c r="J526" s="285"/>
      <c r="K526" s="286">
        <f>SUM(K491:K525)</f>
        <v>0</v>
      </c>
      <c r="O526" s="260">
        <v>4</v>
      </c>
      <c r="BA526" s="287">
        <f>SUM(BA491:BA525)</f>
        <v>0</v>
      </c>
      <c r="BB526" s="287">
        <f>SUM(BB491:BB525)</f>
        <v>0</v>
      </c>
      <c r="BC526" s="287">
        <f>SUM(BC491:BC525)</f>
        <v>0</v>
      </c>
      <c r="BD526" s="287">
        <f>SUM(BD491:BD525)</f>
        <v>0</v>
      </c>
      <c r="BE526" s="287">
        <f>SUM(BE491:BE525)</f>
        <v>0</v>
      </c>
    </row>
    <row r="527" spans="1:15" ht="12.75">
      <c r="A527" s="250" t="s">
        <v>466</v>
      </c>
      <c r="B527" s="251" t="s">
        <v>1184</v>
      </c>
      <c r="C527" s="252" t="s">
        <v>1185</v>
      </c>
      <c r="D527" s="253"/>
      <c r="E527" s="254"/>
      <c r="F527" s="254"/>
      <c r="G527" s="255"/>
      <c r="H527" s="256"/>
      <c r="I527" s="257"/>
      <c r="J527" s="258"/>
      <c r="K527" s="259"/>
      <c r="O527" s="260">
        <v>1</v>
      </c>
    </row>
    <row r="528" spans="1:80" ht="12.75">
      <c r="A528" s="261">
        <v>197</v>
      </c>
      <c r="B528" s="262" t="s">
        <v>1187</v>
      </c>
      <c r="C528" s="263" t="s">
        <v>1188</v>
      </c>
      <c r="D528" s="264" t="s">
        <v>584</v>
      </c>
      <c r="E528" s="265">
        <v>79.2</v>
      </c>
      <c r="F528" s="265">
        <v>0</v>
      </c>
      <c r="G528" s="266">
        <f>E528*F528</f>
        <v>0</v>
      </c>
      <c r="H528" s="267">
        <v>0</v>
      </c>
      <c r="I528" s="268">
        <f>E528*H528</f>
        <v>0</v>
      </c>
      <c r="J528" s="267">
        <v>0</v>
      </c>
      <c r="K528" s="268">
        <f>E528*J528</f>
        <v>0</v>
      </c>
      <c r="O528" s="260">
        <v>2</v>
      </c>
      <c r="AA528" s="233">
        <v>1</v>
      </c>
      <c r="AB528" s="233">
        <v>7</v>
      </c>
      <c r="AC528" s="233">
        <v>7</v>
      </c>
      <c r="AZ528" s="233">
        <v>2</v>
      </c>
      <c r="BA528" s="233">
        <f>IF(AZ528=1,G528,0)</f>
        <v>0</v>
      </c>
      <c r="BB528" s="233">
        <f>IF(AZ528=2,G528,0)</f>
        <v>0</v>
      </c>
      <c r="BC528" s="233">
        <f>IF(AZ528=3,G528,0)</f>
        <v>0</v>
      </c>
      <c r="BD528" s="233">
        <f>IF(AZ528=4,G528,0)</f>
        <v>0</v>
      </c>
      <c r="BE528" s="233">
        <f>IF(AZ528=5,G528,0)</f>
        <v>0</v>
      </c>
      <c r="CA528" s="260">
        <v>1</v>
      </c>
      <c r="CB528" s="260">
        <v>7</v>
      </c>
    </row>
    <row r="529" spans="1:15" ht="12.75">
      <c r="A529" s="269"/>
      <c r="B529" s="272"/>
      <c r="C529" s="336" t="s">
        <v>1189</v>
      </c>
      <c r="D529" s="337"/>
      <c r="E529" s="273">
        <v>79.2</v>
      </c>
      <c r="F529" s="274"/>
      <c r="G529" s="275"/>
      <c r="H529" s="276"/>
      <c r="I529" s="270"/>
      <c r="J529" s="277"/>
      <c r="K529" s="270"/>
      <c r="M529" s="271" t="s">
        <v>1189</v>
      </c>
      <c r="O529" s="260"/>
    </row>
    <row r="530" spans="1:80" ht="12.75">
      <c r="A530" s="261">
        <v>198</v>
      </c>
      <c r="B530" s="262" t="s">
        <v>1190</v>
      </c>
      <c r="C530" s="263" t="s">
        <v>1191</v>
      </c>
      <c r="D530" s="264" t="s">
        <v>584</v>
      </c>
      <c r="E530" s="265">
        <v>79.2</v>
      </c>
      <c r="F530" s="265">
        <v>0</v>
      </c>
      <c r="G530" s="266">
        <f>E530*F530</f>
        <v>0</v>
      </c>
      <c r="H530" s="267">
        <v>0</v>
      </c>
      <c r="I530" s="268">
        <f>E530*H530</f>
        <v>0</v>
      </c>
      <c r="J530" s="267"/>
      <c r="K530" s="268">
        <f>E530*J530</f>
        <v>0</v>
      </c>
      <c r="O530" s="260">
        <v>2</v>
      </c>
      <c r="AA530" s="233">
        <v>12</v>
      </c>
      <c r="AB530" s="233">
        <v>0</v>
      </c>
      <c r="AC530" s="233">
        <v>326</v>
      </c>
      <c r="AZ530" s="233">
        <v>2</v>
      </c>
      <c r="BA530" s="233">
        <f>IF(AZ530=1,G530,0)</f>
        <v>0</v>
      </c>
      <c r="BB530" s="233">
        <f>IF(AZ530=2,G530,0)</f>
        <v>0</v>
      </c>
      <c r="BC530" s="233">
        <f>IF(AZ530=3,G530,0)</f>
        <v>0</v>
      </c>
      <c r="BD530" s="233">
        <f>IF(AZ530=4,G530,0)</f>
        <v>0</v>
      </c>
      <c r="BE530" s="233">
        <f>IF(AZ530=5,G530,0)</f>
        <v>0</v>
      </c>
      <c r="CA530" s="260">
        <v>12</v>
      </c>
      <c r="CB530" s="260">
        <v>0</v>
      </c>
    </row>
    <row r="531" spans="1:15" ht="12.75">
      <c r="A531" s="269"/>
      <c r="B531" s="272"/>
      <c r="C531" s="336" t="s">
        <v>1189</v>
      </c>
      <c r="D531" s="337"/>
      <c r="E531" s="273">
        <v>79.2</v>
      </c>
      <c r="F531" s="274"/>
      <c r="G531" s="275"/>
      <c r="H531" s="276"/>
      <c r="I531" s="270"/>
      <c r="J531" s="277"/>
      <c r="K531" s="270"/>
      <c r="M531" s="271" t="s">
        <v>1189</v>
      </c>
      <c r="O531" s="260"/>
    </row>
    <row r="532" spans="1:80" ht="12.75">
      <c r="A532" s="261">
        <v>199</v>
      </c>
      <c r="B532" s="262" t="s">
        <v>1192</v>
      </c>
      <c r="C532" s="263" t="s">
        <v>1193</v>
      </c>
      <c r="D532" s="264" t="s">
        <v>747</v>
      </c>
      <c r="E532" s="265">
        <v>1</v>
      </c>
      <c r="F532" s="265">
        <v>0</v>
      </c>
      <c r="G532" s="266">
        <f>E532*F532</f>
        <v>0</v>
      </c>
      <c r="H532" s="267">
        <v>0</v>
      </c>
      <c r="I532" s="268">
        <f>E532*H532</f>
        <v>0</v>
      </c>
      <c r="J532" s="267"/>
      <c r="K532" s="268">
        <f>E532*J532</f>
        <v>0</v>
      </c>
      <c r="O532" s="260">
        <v>2</v>
      </c>
      <c r="AA532" s="233">
        <v>12</v>
      </c>
      <c r="AB532" s="233">
        <v>0</v>
      </c>
      <c r="AC532" s="233">
        <v>327</v>
      </c>
      <c r="AZ532" s="233">
        <v>2</v>
      </c>
      <c r="BA532" s="233">
        <f>IF(AZ532=1,G532,0)</f>
        <v>0</v>
      </c>
      <c r="BB532" s="233">
        <f>IF(AZ532=2,G532,0)</f>
        <v>0</v>
      </c>
      <c r="BC532" s="233">
        <f>IF(AZ532=3,G532,0)</f>
        <v>0</v>
      </c>
      <c r="BD532" s="233">
        <f>IF(AZ532=4,G532,0)</f>
        <v>0</v>
      </c>
      <c r="BE532" s="233">
        <f>IF(AZ532=5,G532,0)</f>
        <v>0</v>
      </c>
      <c r="CA532" s="260">
        <v>12</v>
      </c>
      <c r="CB532" s="260">
        <v>0</v>
      </c>
    </row>
    <row r="533" spans="1:80" ht="12.75">
      <c r="A533" s="261">
        <v>200</v>
      </c>
      <c r="B533" s="262" t="s">
        <v>1194</v>
      </c>
      <c r="C533" s="263" t="s">
        <v>1195</v>
      </c>
      <c r="D533" s="264" t="s">
        <v>495</v>
      </c>
      <c r="E533" s="265">
        <v>1.566</v>
      </c>
      <c r="F533" s="265">
        <v>0</v>
      </c>
      <c r="G533" s="266">
        <f>E533*F533</f>
        <v>0</v>
      </c>
      <c r="H533" s="267">
        <v>0.55</v>
      </c>
      <c r="I533" s="268">
        <f>E533*H533</f>
        <v>0.8613000000000001</v>
      </c>
      <c r="J533" s="267"/>
      <c r="K533" s="268">
        <f>E533*J533</f>
        <v>0</v>
      </c>
      <c r="O533" s="260">
        <v>2</v>
      </c>
      <c r="AA533" s="233">
        <v>3</v>
      </c>
      <c r="AB533" s="233">
        <v>7</v>
      </c>
      <c r="AC533" s="233">
        <v>60596002</v>
      </c>
      <c r="AZ533" s="233">
        <v>2</v>
      </c>
      <c r="BA533" s="233">
        <f>IF(AZ533=1,G533,0)</f>
        <v>0</v>
      </c>
      <c r="BB533" s="233">
        <f>IF(AZ533=2,G533,0)</f>
        <v>0</v>
      </c>
      <c r="BC533" s="233">
        <f>IF(AZ533=3,G533,0)</f>
        <v>0</v>
      </c>
      <c r="BD533" s="233">
        <f>IF(AZ533=4,G533,0)</f>
        <v>0</v>
      </c>
      <c r="BE533" s="233">
        <f>IF(AZ533=5,G533,0)</f>
        <v>0</v>
      </c>
      <c r="CA533" s="260">
        <v>3</v>
      </c>
      <c r="CB533" s="260">
        <v>7</v>
      </c>
    </row>
    <row r="534" spans="1:15" ht="22.5">
      <c r="A534" s="269"/>
      <c r="B534" s="272"/>
      <c r="C534" s="336" t="s">
        <v>1196</v>
      </c>
      <c r="D534" s="337"/>
      <c r="E534" s="273">
        <v>1.566</v>
      </c>
      <c r="F534" s="274"/>
      <c r="G534" s="275"/>
      <c r="H534" s="276"/>
      <c r="I534" s="270"/>
      <c r="J534" s="277"/>
      <c r="K534" s="270"/>
      <c r="M534" s="271" t="s">
        <v>1196</v>
      </c>
      <c r="O534" s="260"/>
    </row>
    <row r="535" spans="1:80" ht="12.75">
      <c r="A535" s="261">
        <v>201</v>
      </c>
      <c r="B535" s="262" t="s">
        <v>1197</v>
      </c>
      <c r="C535" s="263" t="s">
        <v>1198</v>
      </c>
      <c r="D535" s="264" t="s">
        <v>605</v>
      </c>
      <c r="E535" s="265">
        <v>0.8613</v>
      </c>
      <c r="F535" s="265">
        <v>0</v>
      </c>
      <c r="G535" s="266">
        <f>E535*F535</f>
        <v>0</v>
      </c>
      <c r="H535" s="267">
        <v>0</v>
      </c>
      <c r="I535" s="268">
        <f>E535*H535</f>
        <v>0</v>
      </c>
      <c r="J535" s="267"/>
      <c r="K535" s="268">
        <f>E535*J535</f>
        <v>0</v>
      </c>
      <c r="O535" s="260">
        <v>2</v>
      </c>
      <c r="AA535" s="233">
        <v>7</v>
      </c>
      <c r="AB535" s="233">
        <v>1001</v>
      </c>
      <c r="AC535" s="233">
        <v>5</v>
      </c>
      <c r="AZ535" s="233">
        <v>2</v>
      </c>
      <c r="BA535" s="233">
        <f>IF(AZ535=1,G535,0)</f>
        <v>0</v>
      </c>
      <c r="BB535" s="233">
        <f>IF(AZ535=2,G535,0)</f>
        <v>0</v>
      </c>
      <c r="BC535" s="233">
        <f>IF(AZ535=3,G535,0)</f>
        <v>0</v>
      </c>
      <c r="BD535" s="233">
        <f>IF(AZ535=4,G535,0)</f>
        <v>0</v>
      </c>
      <c r="BE535" s="233">
        <f>IF(AZ535=5,G535,0)</f>
        <v>0</v>
      </c>
      <c r="CA535" s="260">
        <v>7</v>
      </c>
      <c r="CB535" s="260">
        <v>1001</v>
      </c>
    </row>
    <row r="536" spans="1:57" ht="12.75">
      <c r="A536" s="278"/>
      <c r="B536" s="279" t="s">
        <v>468</v>
      </c>
      <c r="C536" s="280" t="s">
        <v>1186</v>
      </c>
      <c r="D536" s="281"/>
      <c r="E536" s="282"/>
      <c r="F536" s="283"/>
      <c r="G536" s="284">
        <f>SUM(G527:G535)</f>
        <v>0</v>
      </c>
      <c r="H536" s="285"/>
      <c r="I536" s="286">
        <f>SUM(I527:I535)</f>
        <v>0.8613000000000001</v>
      </c>
      <c r="J536" s="285"/>
      <c r="K536" s="286">
        <f>SUM(K527:K535)</f>
        <v>0</v>
      </c>
      <c r="O536" s="260">
        <v>4</v>
      </c>
      <c r="BA536" s="287">
        <f>SUM(BA527:BA535)</f>
        <v>0</v>
      </c>
      <c r="BB536" s="287">
        <f>SUM(BB527:BB535)</f>
        <v>0</v>
      </c>
      <c r="BC536" s="287">
        <f>SUM(BC527:BC535)</f>
        <v>0</v>
      </c>
      <c r="BD536" s="287">
        <f>SUM(BD527:BD535)</f>
        <v>0</v>
      </c>
      <c r="BE536" s="287">
        <f>SUM(BE527:BE535)</f>
        <v>0</v>
      </c>
    </row>
    <row r="537" spans="1:15" ht="12.75">
      <c r="A537" s="250" t="s">
        <v>466</v>
      </c>
      <c r="B537" s="251" t="s">
        <v>1199</v>
      </c>
      <c r="C537" s="252" t="s">
        <v>1200</v>
      </c>
      <c r="D537" s="253"/>
      <c r="E537" s="254"/>
      <c r="F537" s="254"/>
      <c r="G537" s="255"/>
      <c r="H537" s="256"/>
      <c r="I537" s="257"/>
      <c r="J537" s="258"/>
      <c r="K537" s="259"/>
      <c r="O537" s="260">
        <v>1</v>
      </c>
    </row>
    <row r="538" spans="1:80" ht="12.75">
      <c r="A538" s="261">
        <v>202</v>
      </c>
      <c r="B538" s="262" t="s">
        <v>1202</v>
      </c>
      <c r="C538" s="263" t="s">
        <v>1203</v>
      </c>
      <c r="D538" s="264" t="s">
        <v>584</v>
      </c>
      <c r="E538" s="265">
        <v>26.8</v>
      </c>
      <c r="F538" s="265">
        <v>0</v>
      </c>
      <c r="G538" s="266">
        <f>E538*F538</f>
        <v>0</v>
      </c>
      <c r="H538" s="267">
        <v>3E-05</v>
      </c>
      <c r="I538" s="268">
        <f>E538*H538</f>
        <v>0.000804</v>
      </c>
      <c r="J538" s="267">
        <v>0</v>
      </c>
      <c r="K538" s="268">
        <f>E538*J538</f>
        <v>0</v>
      </c>
      <c r="O538" s="260">
        <v>2</v>
      </c>
      <c r="AA538" s="233">
        <v>1</v>
      </c>
      <c r="AB538" s="233">
        <v>7</v>
      </c>
      <c r="AC538" s="233">
        <v>7</v>
      </c>
      <c r="AZ538" s="233">
        <v>2</v>
      </c>
      <c r="BA538" s="233">
        <f>IF(AZ538=1,G538,0)</f>
        <v>0</v>
      </c>
      <c r="BB538" s="233">
        <f>IF(AZ538=2,G538,0)</f>
        <v>0</v>
      </c>
      <c r="BC538" s="233">
        <f>IF(AZ538=3,G538,0)</f>
        <v>0</v>
      </c>
      <c r="BD538" s="233">
        <f>IF(AZ538=4,G538,0)</f>
        <v>0</v>
      </c>
      <c r="BE538" s="233">
        <f>IF(AZ538=5,G538,0)</f>
        <v>0</v>
      </c>
      <c r="CA538" s="260">
        <v>1</v>
      </c>
      <c r="CB538" s="260">
        <v>7</v>
      </c>
    </row>
    <row r="539" spans="1:15" ht="12.75">
      <c r="A539" s="269"/>
      <c r="B539" s="272"/>
      <c r="C539" s="336" t="s">
        <v>1204</v>
      </c>
      <c r="D539" s="337"/>
      <c r="E539" s="273">
        <v>26.8</v>
      </c>
      <c r="F539" s="274"/>
      <c r="G539" s="275"/>
      <c r="H539" s="276"/>
      <c r="I539" s="270"/>
      <c r="J539" s="277"/>
      <c r="K539" s="270"/>
      <c r="M539" s="271" t="s">
        <v>1204</v>
      </c>
      <c r="O539" s="260"/>
    </row>
    <row r="540" spans="1:80" ht="12.75">
      <c r="A540" s="261">
        <v>203</v>
      </c>
      <c r="B540" s="262" t="s">
        <v>1205</v>
      </c>
      <c r="C540" s="263" t="s">
        <v>1206</v>
      </c>
      <c r="D540" s="264" t="s">
        <v>584</v>
      </c>
      <c r="E540" s="265">
        <v>6.5</v>
      </c>
      <c r="F540" s="265">
        <v>0</v>
      </c>
      <c r="G540" s="266">
        <f>E540*F540</f>
        <v>0</v>
      </c>
      <c r="H540" s="267">
        <v>0.00187</v>
      </c>
      <c r="I540" s="268">
        <f>E540*H540</f>
        <v>0.012155</v>
      </c>
      <c r="J540" s="267">
        <v>0</v>
      </c>
      <c r="K540" s="268">
        <f>E540*J540</f>
        <v>0</v>
      </c>
      <c r="O540" s="260">
        <v>2</v>
      </c>
      <c r="AA540" s="233">
        <v>1</v>
      </c>
      <c r="AB540" s="233">
        <v>7</v>
      </c>
      <c r="AC540" s="233">
        <v>7</v>
      </c>
      <c r="AZ540" s="233">
        <v>2</v>
      </c>
      <c r="BA540" s="233">
        <f>IF(AZ540=1,G540,0)</f>
        <v>0</v>
      </c>
      <c r="BB540" s="233">
        <f>IF(AZ540=2,G540,0)</f>
        <v>0</v>
      </c>
      <c r="BC540" s="233">
        <f>IF(AZ540=3,G540,0)</f>
        <v>0</v>
      </c>
      <c r="BD540" s="233">
        <f>IF(AZ540=4,G540,0)</f>
        <v>0</v>
      </c>
      <c r="BE540" s="233">
        <f>IF(AZ540=5,G540,0)</f>
        <v>0</v>
      </c>
      <c r="CA540" s="260">
        <v>1</v>
      </c>
      <c r="CB540" s="260">
        <v>7</v>
      </c>
    </row>
    <row r="541" spans="1:15" ht="12.75">
      <c r="A541" s="269"/>
      <c r="B541" s="272"/>
      <c r="C541" s="336" t="s">
        <v>1207</v>
      </c>
      <c r="D541" s="337"/>
      <c r="E541" s="273">
        <v>6.5</v>
      </c>
      <c r="F541" s="274"/>
      <c r="G541" s="275"/>
      <c r="H541" s="276"/>
      <c r="I541" s="270"/>
      <c r="J541" s="277"/>
      <c r="K541" s="270"/>
      <c r="M541" s="271" t="s">
        <v>1207</v>
      </c>
      <c r="O541" s="260"/>
    </row>
    <row r="542" spans="1:80" ht="12.75">
      <c r="A542" s="261">
        <v>204</v>
      </c>
      <c r="B542" s="262" t="s">
        <v>1208</v>
      </c>
      <c r="C542" s="263" t="s">
        <v>0</v>
      </c>
      <c r="D542" s="264" t="s">
        <v>584</v>
      </c>
      <c r="E542" s="265">
        <v>26.8</v>
      </c>
      <c r="F542" s="265">
        <v>0</v>
      </c>
      <c r="G542" s="266">
        <f>E542*F542</f>
        <v>0</v>
      </c>
      <c r="H542" s="267">
        <v>0.003</v>
      </c>
      <c r="I542" s="268">
        <f>E542*H542</f>
        <v>0.0804</v>
      </c>
      <c r="J542" s="267">
        <v>0</v>
      </c>
      <c r="K542" s="268">
        <f>E542*J542</f>
        <v>0</v>
      </c>
      <c r="O542" s="260">
        <v>2</v>
      </c>
      <c r="AA542" s="233">
        <v>1</v>
      </c>
      <c r="AB542" s="233">
        <v>7</v>
      </c>
      <c r="AC542" s="233">
        <v>7</v>
      </c>
      <c r="AZ542" s="233">
        <v>2</v>
      </c>
      <c r="BA542" s="233">
        <f>IF(AZ542=1,G542,0)</f>
        <v>0</v>
      </c>
      <c r="BB542" s="233">
        <f>IF(AZ542=2,G542,0)</f>
        <v>0</v>
      </c>
      <c r="BC542" s="233">
        <f>IF(AZ542=3,G542,0)</f>
        <v>0</v>
      </c>
      <c r="BD542" s="233">
        <f>IF(AZ542=4,G542,0)</f>
        <v>0</v>
      </c>
      <c r="BE542" s="233">
        <f>IF(AZ542=5,G542,0)</f>
        <v>0</v>
      </c>
      <c r="CA542" s="260">
        <v>1</v>
      </c>
      <c r="CB542" s="260">
        <v>7</v>
      </c>
    </row>
    <row r="543" spans="1:15" ht="12.75">
      <c r="A543" s="269"/>
      <c r="B543" s="272"/>
      <c r="C543" s="336" t="s">
        <v>1</v>
      </c>
      <c r="D543" s="337"/>
      <c r="E543" s="273">
        <v>26.8</v>
      </c>
      <c r="F543" s="274"/>
      <c r="G543" s="275"/>
      <c r="H543" s="276"/>
      <c r="I543" s="270"/>
      <c r="J543" s="277"/>
      <c r="K543" s="270"/>
      <c r="M543" s="271" t="s">
        <v>1</v>
      </c>
      <c r="O543" s="260"/>
    </row>
    <row r="544" spans="1:80" ht="12.75">
      <c r="A544" s="261">
        <v>205</v>
      </c>
      <c r="B544" s="262" t="s">
        <v>2</v>
      </c>
      <c r="C544" s="263" t="s">
        <v>3</v>
      </c>
      <c r="D544" s="264" t="s">
        <v>591</v>
      </c>
      <c r="E544" s="265">
        <v>4</v>
      </c>
      <c r="F544" s="265">
        <v>0</v>
      </c>
      <c r="G544" s="266">
        <f>E544*F544</f>
        <v>0</v>
      </c>
      <c r="H544" s="267">
        <v>0.00406</v>
      </c>
      <c r="I544" s="268">
        <f>E544*H544</f>
        <v>0.01624</v>
      </c>
      <c r="J544" s="267">
        <v>0</v>
      </c>
      <c r="K544" s="268">
        <f>E544*J544</f>
        <v>0</v>
      </c>
      <c r="O544" s="260">
        <v>2</v>
      </c>
      <c r="AA544" s="233">
        <v>1</v>
      </c>
      <c r="AB544" s="233">
        <v>7</v>
      </c>
      <c r="AC544" s="233">
        <v>7</v>
      </c>
      <c r="AZ544" s="233">
        <v>2</v>
      </c>
      <c r="BA544" s="233">
        <f>IF(AZ544=1,G544,0)</f>
        <v>0</v>
      </c>
      <c r="BB544" s="233">
        <f>IF(AZ544=2,G544,0)</f>
        <v>0</v>
      </c>
      <c r="BC544" s="233">
        <f>IF(AZ544=3,G544,0)</f>
        <v>0</v>
      </c>
      <c r="BD544" s="233">
        <f>IF(AZ544=4,G544,0)</f>
        <v>0</v>
      </c>
      <c r="BE544" s="233">
        <f>IF(AZ544=5,G544,0)</f>
        <v>0</v>
      </c>
      <c r="CA544" s="260">
        <v>1</v>
      </c>
      <c r="CB544" s="260">
        <v>7</v>
      </c>
    </row>
    <row r="545" spans="1:15" ht="12.75">
      <c r="A545" s="269"/>
      <c r="B545" s="272"/>
      <c r="C545" s="336" t="s">
        <v>4</v>
      </c>
      <c r="D545" s="337"/>
      <c r="E545" s="273">
        <v>4</v>
      </c>
      <c r="F545" s="274"/>
      <c r="G545" s="275"/>
      <c r="H545" s="276"/>
      <c r="I545" s="270"/>
      <c r="J545" s="277"/>
      <c r="K545" s="270"/>
      <c r="M545" s="271" t="s">
        <v>4</v>
      </c>
      <c r="O545" s="260"/>
    </row>
    <row r="546" spans="1:80" ht="12.75">
      <c r="A546" s="261">
        <v>206</v>
      </c>
      <c r="B546" s="262" t="s">
        <v>5</v>
      </c>
      <c r="C546" s="263" t="s">
        <v>6</v>
      </c>
      <c r="D546" s="264" t="s">
        <v>584</v>
      </c>
      <c r="E546" s="265">
        <v>0.7</v>
      </c>
      <c r="F546" s="265">
        <v>0</v>
      </c>
      <c r="G546" s="266">
        <f>E546*F546</f>
        <v>0</v>
      </c>
      <c r="H546" s="267">
        <v>0.00325</v>
      </c>
      <c r="I546" s="268">
        <f>E546*H546</f>
        <v>0.0022749999999999997</v>
      </c>
      <c r="J546" s="267">
        <v>0</v>
      </c>
      <c r="K546" s="268">
        <f>E546*J546</f>
        <v>0</v>
      </c>
      <c r="O546" s="260">
        <v>2</v>
      </c>
      <c r="AA546" s="233">
        <v>1</v>
      </c>
      <c r="AB546" s="233">
        <v>7</v>
      </c>
      <c r="AC546" s="233">
        <v>7</v>
      </c>
      <c r="AZ546" s="233">
        <v>2</v>
      </c>
      <c r="BA546" s="233">
        <f>IF(AZ546=1,G546,0)</f>
        <v>0</v>
      </c>
      <c r="BB546" s="233">
        <f>IF(AZ546=2,G546,0)</f>
        <v>0</v>
      </c>
      <c r="BC546" s="233">
        <f>IF(AZ546=3,G546,0)</f>
        <v>0</v>
      </c>
      <c r="BD546" s="233">
        <f>IF(AZ546=4,G546,0)</f>
        <v>0</v>
      </c>
      <c r="BE546" s="233">
        <f>IF(AZ546=5,G546,0)</f>
        <v>0</v>
      </c>
      <c r="CA546" s="260">
        <v>1</v>
      </c>
      <c r="CB546" s="260">
        <v>7</v>
      </c>
    </row>
    <row r="547" spans="1:15" ht="12.75">
      <c r="A547" s="269"/>
      <c r="B547" s="272"/>
      <c r="C547" s="336" t="s">
        <v>7</v>
      </c>
      <c r="D547" s="337"/>
      <c r="E547" s="273">
        <v>0.7</v>
      </c>
      <c r="F547" s="274"/>
      <c r="G547" s="275"/>
      <c r="H547" s="276"/>
      <c r="I547" s="270"/>
      <c r="J547" s="277"/>
      <c r="K547" s="270"/>
      <c r="M547" s="271" t="s">
        <v>7</v>
      </c>
      <c r="O547" s="260"/>
    </row>
    <row r="548" spans="1:80" ht="12.75">
      <c r="A548" s="261">
        <v>207</v>
      </c>
      <c r="B548" s="262" t="s">
        <v>8</v>
      </c>
      <c r="C548" s="263" t="s">
        <v>9</v>
      </c>
      <c r="D548" s="264" t="s">
        <v>584</v>
      </c>
      <c r="E548" s="265">
        <v>3.7</v>
      </c>
      <c r="F548" s="265">
        <v>0</v>
      </c>
      <c r="G548" s="266">
        <f>E548*F548</f>
        <v>0</v>
      </c>
      <c r="H548" s="267">
        <v>0.00299</v>
      </c>
      <c r="I548" s="268">
        <f>E548*H548</f>
        <v>0.011063</v>
      </c>
      <c r="J548" s="267">
        <v>0</v>
      </c>
      <c r="K548" s="268">
        <f>E548*J548</f>
        <v>0</v>
      </c>
      <c r="O548" s="260">
        <v>2</v>
      </c>
      <c r="AA548" s="233">
        <v>1</v>
      </c>
      <c r="AB548" s="233">
        <v>7</v>
      </c>
      <c r="AC548" s="233">
        <v>7</v>
      </c>
      <c r="AZ548" s="233">
        <v>2</v>
      </c>
      <c r="BA548" s="233">
        <f>IF(AZ548=1,G548,0)</f>
        <v>0</v>
      </c>
      <c r="BB548" s="233">
        <f>IF(AZ548=2,G548,0)</f>
        <v>0</v>
      </c>
      <c r="BC548" s="233">
        <f>IF(AZ548=3,G548,0)</f>
        <v>0</v>
      </c>
      <c r="BD548" s="233">
        <f>IF(AZ548=4,G548,0)</f>
        <v>0</v>
      </c>
      <c r="BE548" s="233">
        <f>IF(AZ548=5,G548,0)</f>
        <v>0</v>
      </c>
      <c r="CA548" s="260">
        <v>1</v>
      </c>
      <c r="CB548" s="260">
        <v>7</v>
      </c>
    </row>
    <row r="549" spans="1:15" ht="12.75">
      <c r="A549" s="269"/>
      <c r="B549" s="272"/>
      <c r="C549" s="336" t="s">
        <v>10</v>
      </c>
      <c r="D549" s="337"/>
      <c r="E549" s="273">
        <v>1.3</v>
      </c>
      <c r="F549" s="274"/>
      <c r="G549" s="275"/>
      <c r="H549" s="276"/>
      <c r="I549" s="270"/>
      <c r="J549" s="277"/>
      <c r="K549" s="270"/>
      <c r="M549" s="271" t="s">
        <v>10</v>
      </c>
      <c r="O549" s="260"/>
    </row>
    <row r="550" spans="1:15" ht="12.75">
      <c r="A550" s="269"/>
      <c r="B550" s="272"/>
      <c r="C550" s="336" t="s">
        <v>11</v>
      </c>
      <c r="D550" s="337"/>
      <c r="E550" s="273">
        <v>2.4</v>
      </c>
      <c r="F550" s="274"/>
      <c r="G550" s="275"/>
      <c r="H550" s="276"/>
      <c r="I550" s="270"/>
      <c r="J550" s="277"/>
      <c r="K550" s="270"/>
      <c r="M550" s="271" t="s">
        <v>11</v>
      </c>
      <c r="O550" s="260"/>
    </row>
    <row r="551" spans="1:80" ht="12.75">
      <c r="A551" s="261">
        <v>208</v>
      </c>
      <c r="B551" s="262" t="s">
        <v>12</v>
      </c>
      <c r="C551" s="263" t="s">
        <v>13</v>
      </c>
      <c r="D551" s="264" t="s">
        <v>584</v>
      </c>
      <c r="E551" s="265">
        <v>16</v>
      </c>
      <c r="F551" s="265">
        <v>0</v>
      </c>
      <c r="G551" s="266">
        <f>E551*F551</f>
        <v>0</v>
      </c>
      <c r="H551" s="267">
        <v>0.00308</v>
      </c>
      <c r="I551" s="268">
        <f>E551*H551</f>
        <v>0.04928</v>
      </c>
      <c r="J551" s="267">
        <v>0</v>
      </c>
      <c r="K551" s="268">
        <f>E551*J551</f>
        <v>0</v>
      </c>
      <c r="O551" s="260">
        <v>2</v>
      </c>
      <c r="AA551" s="233">
        <v>1</v>
      </c>
      <c r="AB551" s="233">
        <v>7</v>
      </c>
      <c r="AC551" s="233">
        <v>7</v>
      </c>
      <c r="AZ551" s="233">
        <v>2</v>
      </c>
      <c r="BA551" s="233">
        <f>IF(AZ551=1,G551,0)</f>
        <v>0</v>
      </c>
      <c r="BB551" s="233">
        <f>IF(AZ551=2,G551,0)</f>
        <v>0</v>
      </c>
      <c r="BC551" s="233">
        <f>IF(AZ551=3,G551,0)</f>
        <v>0</v>
      </c>
      <c r="BD551" s="233">
        <f>IF(AZ551=4,G551,0)</f>
        <v>0</v>
      </c>
      <c r="BE551" s="233">
        <f>IF(AZ551=5,G551,0)</f>
        <v>0</v>
      </c>
      <c r="CA551" s="260">
        <v>1</v>
      </c>
      <c r="CB551" s="260">
        <v>7</v>
      </c>
    </row>
    <row r="552" spans="1:15" ht="12.75">
      <c r="A552" s="269"/>
      <c r="B552" s="272"/>
      <c r="C552" s="336" t="s">
        <v>14</v>
      </c>
      <c r="D552" s="337"/>
      <c r="E552" s="273">
        <v>16</v>
      </c>
      <c r="F552" s="274"/>
      <c r="G552" s="275"/>
      <c r="H552" s="276"/>
      <c r="I552" s="270"/>
      <c r="J552" s="277"/>
      <c r="K552" s="270"/>
      <c r="M552" s="271" t="s">
        <v>14</v>
      </c>
      <c r="O552" s="260"/>
    </row>
    <row r="553" spans="1:80" ht="12.75">
      <c r="A553" s="261">
        <v>209</v>
      </c>
      <c r="B553" s="262" t="s">
        <v>15</v>
      </c>
      <c r="C553" s="263" t="s">
        <v>16</v>
      </c>
      <c r="D553" s="264" t="s">
        <v>973</v>
      </c>
      <c r="E553" s="265">
        <v>26.7443</v>
      </c>
      <c r="F553" s="265">
        <v>0</v>
      </c>
      <c r="G553" s="266">
        <f>E553*F553</f>
        <v>0</v>
      </c>
      <c r="H553" s="267">
        <v>0.001</v>
      </c>
      <c r="I553" s="268">
        <f>E553*H553</f>
        <v>0.0267443</v>
      </c>
      <c r="J553" s="267"/>
      <c r="K553" s="268">
        <f>E553*J553</f>
        <v>0</v>
      </c>
      <c r="O553" s="260">
        <v>2</v>
      </c>
      <c r="AA553" s="233">
        <v>3</v>
      </c>
      <c r="AB553" s="233">
        <v>7</v>
      </c>
      <c r="AC553" s="233" t="s">
        <v>15</v>
      </c>
      <c r="AZ553" s="233">
        <v>2</v>
      </c>
      <c r="BA553" s="233">
        <f>IF(AZ553=1,G553,0)</f>
        <v>0</v>
      </c>
      <c r="BB553" s="233">
        <f>IF(AZ553=2,G553,0)</f>
        <v>0</v>
      </c>
      <c r="BC553" s="233">
        <f>IF(AZ553=3,G553,0)</f>
        <v>0</v>
      </c>
      <c r="BD553" s="233">
        <f>IF(AZ553=4,G553,0)</f>
        <v>0</v>
      </c>
      <c r="BE553" s="233">
        <f>IF(AZ553=5,G553,0)</f>
        <v>0</v>
      </c>
      <c r="CA553" s="260">
        <v>3</v>
      </c>
      <c r="CB553" s="260">
        <v>7</v>
      </c>
    </row>
    <row r="554" spans="1:15" ht="12.75">
      <c r="A554" s="269"/>
      <c r="B554" s="272"/>
      <c r="C554" s="336" t="s">
        <v>17</v>
      </c>
      <c r="D554" s="337"/>
      <c r="E554" s="273">
        <v>26.7443</v>
      </c>
      <c r="F554" s="274"/>
      <c r="G554" s="275"/>
      <c r="H554" s="276"/>
      <c r="I554" s="270"/>
      <c r="J554" s="277"/>
      <c r="K554" s="270"/>
      <c r="M554" s="271" t="s">
        <v>17</v>
      </c>
      <c r="O554" s="260"/>
    </row>
    <row r="555" spans="1:80" ht="12.75">
      <c r="A555" s="261">
        <v>210</v>
      </c>
      <c r="B555" s="262" t="s">
        <v>18</v>
      </c>
      <c r="C555" s="263" t="s">
        <v>19</v>
      </c>
      <c r="D555" s="264" t="s">
        <v>605</v>
      </c>
      <c r="E555" s="265">
        <v>0.1989613</v>
      </c>
      <c r="F555" s="265">
        <v>0</v>
      </c>
      <c r="G555" s="266">
        <f>E555*F555</f>
        <v>0</v>
      </c>
      <c r="H555" s="267">
        <v>0</v>
      </c>
      <c r="I555" s="268">
        <f>E555*H555</f>
        <v>0</v>
      </c>
      <c r="J555" s="267"/>
      <c r="K555" s="268">
        <f>E555*J555</f>
        <v>0</v>
      </c>
      <c r="O555" s="260">
        <v>2</v>
      </c>
      <c r="AA555" s="233">
        <v>7</v>
      </c>
      <c r="AB555" s="233">
        <v>1001</v>
      </c>
      <c r="AC555" s="233">
        <v>5</v>
      </c>
      <c r="AZ555" s="233">
        <v>2</v>
      </c>
      <c r="BA555" s="233">
        <f>IF(AZ555=1,G555,0)</f>
        <v>0</v>
      </c>
      <c r="BB555" s="233">
        <f>IF(AZ555=2,G555,0)</f>
        <v>0</v>
      </c>
      <c r="BC555" s="233">
        <f>IF(AZ555=3,G555,0)</f>
        <v>0</v>
      </c>
      <c r="BD555" s="233">
        <f>IF(AZ555=4,G555,0)</f>
        <v>0</v>
      </c>
      <c r="BE555" s="233">
        <f>IF(AZ555=5,G555,0)</f>
        <v>0</v>
      </c>
      <c r="CA555" s="260">
        <v>7</v>
      </c>
      <c r="CB555" s="260">
        <v>1001</v>
      </c>
    </row>
    <row r="556" spans="1:57" ht="12.75">
      <c r="A556" s="278"/>
      <c r="B556" s="279" t="s">
        <v>468</v>
      </c>
      <c r="C556" s="280" t="s">
        <v>1201</v>
      </c>
      <c r="D556" s="281"/>
      <c r="E556" s="282"/>
      <c r="F556" s="283"/>
      <c r="G556" s="284">
        <f>SUM(G537:G555)</f>
        <v>0</v>
      </c>
      <c r="H556" s="285"/>
      <c r="I556" s="286">
        <f>SUM(I537:I555)</f>
        <v>0.1989613</v>
      </c>
      <c r="J556" s="285"/>
      <c r="K556" s="286">
        <f>SUM(K537:K555)</f>
        <v>0</v>
      </c>
      <c r="O556" s="260">
        <v>4</v>
      </c>
      <c r="BA556" s="287">
        <f>SUM(BA537:BA555)</f>
        <v>0</v>
      </c>
      <c r="BB556" s="287">
        <f>SUM(BB537:BB555)</f>
        <v>0</v>
      </c>
      <c r="BC556" s="287">
        <f>SUM(BC537:BC555)</f>
        <v>0</v>
      </c>
      <c r="BD556" s="287">
        <f>SUM(BD537:BD555)</f>
        <v>0</v>
      </c>
      <c r="BE556" s="287">
        <f>SUM(BE537:BE555)</f>
        <v>0</v>
      </c>
    </row>
    <row r="557" spans="1:15" ht="12.75">
      <c r="A557" s="250" t="s">
        <v>466</v>
      </c>
      <c r="B557" s="251" t="s">
        <v>20</v>
      </c>
      <c r="C557" s="252" t="s">
        <v>21</v>
      </c>
      <c r="D557" s="253"/>
      <c r="E557" s="254"/>
      <c r="F557" s="254"/>
      <c r="G557" s="255"/>
      <c r="H557" s="256"/>
      <c r="I557" s="257"/>
      <c r="J557" s="258"/>
      <c r="K557" s="259"/>
      <c r="O557" s="260">
        <v>1</v>
      </c>
    </row>
    <row r="558" spans="1:80" ht="22.5">
      <c r="A558" s="261">
        <v>211</v>
      </c>
      <c r="B558" s="262" t="s">
        <v>23</v>
      </c>
      <c r="C558" s="263" t="s">
        <v>24</v>
      </c>
      <c r="D558" s="264" t="s">
        <v>571</v>
      </c>
      <c r="E558" s="265">
        <v>86.125</v>
      </c>
      <c r="F558" s="265">
        <v>0</v>
      </c>
      <c r="G558" s="266">
        <f>E558*F558</f>
        <v>0</v>
      </c>
      <c r="H558" s="267">
        <v>0.04895</v>
      </c>
      <c r="I558" s="268">
        <f>E558*H558</f>
        <v>4.21581875</v>
      </c>
      <c r="J558" s="267">
        <v>0</v>
      </c>
      <c r="K558" s="268">
        <f>E558*J558</f>
        <v>0</v>
      </c>
      <c r="O558" s="260">
        <v>2</v>
      </c>
      <c r="AA558" s="233">
        <v>1</v>
      </c>
      <c r="AB558" s="233">
        <v>7</v>
      </c>
      <c r="AC558" s="233">
        <v>7</v>
      </c>
      <c r="AZ558" s="233">
        <v>2</v>
      </c>
      <c r="BA558" s="233">
        <f>IF(AZ558=1,G558,0)</f>
        <v>0</v>
      </c>
      <c r="BB558" s="233">
        <f>IF(AZ558=2,G558,0)</f>
        <v>0</v>
      </c>
      <c r="BC558" s="233">
        <f>IF(AZ558=3,G558,0)</f>
        <v>0</v>
      </c>
      <c r="BD558" s="233">
        <f>IF(AZ558=4,G558,0)</f>
        <v>0</v>
      </c>
      <c r="BE558" s="233">
        <f>IF(AZ558=5,G558,0)</f>
        <v>0</v>
      </c>
      <c r="CA558" s="260">
        <v>1</v>
      </c>
      <c r="CB558" s="260">
        <v>7</v>
      </c>
    </row>
    <row r="559" spans="1:15" ht="12.75">
      <c r="A559" s="269"/>
      <c r="B559" s="272"/>
      <c r="C559" s="336" t="s">
        <v>1011</v>
      </c>
      <c r="D559" s="337"/>
      <c r="E559" s="273">
        <v>92.46</v>
      </c>
      <c r="F559" s="274"/>
      <c r="G559" s="275"/>
      <c r="H559" s="276"/>
      <c r="I559" s="270"/>
      <c r="J559" s="277"/>
      <c r="K559" s="270"/>
      <c r="M559" s="271" t="s">
        <v>1011</v>
      </c>
      <c r="O559" s="260"/>
    </row>
    <row r="560" spans="1:15" ht="12.75">
      <c r="A560" s="269"/>
      <c r="B560" s="272"/>
      <c r="C560" s="336" t="s">
        <v>25</v>
      </c>
      <c r="D560" s="337"/>
      <c r="E560" s="273">
        <v>-6.21</v>
      </c>
      <c r="F560" s="274"/>
      <c r="G560" s="275"/>
      <c r="H560" s="276"/>
      <c r="I560" s="270"/>
      <c r="J560" s="277"/>
      <c r="K560" s="270"/>
      <c r="M560" s="271" t="s">
        <v>25</v>
      </c>
      <c r="O560" s="260"/>
    </row>
    <row r="561" spans="1:15" ht="12.75">
      <c r="A561" s="269"/>
      <c r="B561" s="272"/>
      <c r="C561" s="336" t="s">
        <v>26</v>
      </c>
      <c r="D561" s="337"/>
      <c r="E561" s="273">
        <v>-0.125</v>
      </c>
      <c r="F561" s="274"/>
      <c r="G561" s="275"/>
      <c r="H561" s="276"/>
      <c r="I561" s="270"/>
      <c r="J561" s="277"/>
      <c r="K561" s="270"/>
      <c r="M561" s="271" t="s">
        <v>26</v>
      </c>
      <c r="O561" s="260"/>
    </row>
    <row r="562" spans="1:80" ht="12.75">
      <c r="A562" s="261">
        <v>212</v>
      </c>
      <c r="B562" s="262" t="s">
        <v>27</v>
      </c>
      <c r="C562" s="263" t="s">
        <v>28</v>
      </c>
      <c r="D562" s="264" t="s">
        <v>584</v>
      </c>
      <c r="E562" s="265">
        <v>13.4</v>
      </c>
      <c r="F562" s="265">
        <v>0</v>
      </c>
      <c r="G562" s="266">
        <f>E562*F562</f>
        <v>0</v>
      </c>
      <c r="H562" s="267">
        <v>0.01286</v>
      </c>
      <c r="I562" s="268">
        <f>E562*H562</f>
        <v>0.172324</v>
      </c>
      <c r="J562" s="267">
        <v>0</v>
      </c>
      <c r="K562" s="268">
        <f>E562*J562</f>
        <v>0</v>
      </c>
      <c r="O562" s="260">
        <v>2</v>
      </c>
      <c r="AA562" s="233">
        <v>1</v>
      </c>
      <c r="AB562" s="233">
        <v>7</v>
      </c>
      <c r="AC562" s="233">
        <v>7</v>
      </c>
      <c r="AZ562" s="233">
        <v>2</v>
      </c>
      <c r="BA562" s="233">
        <f>IF(AZ562=1,G562,0)</f>
        <v>0</v>
      </c>
      <c r="BB562" s="233">
        <f>IF(AZ562=2,G562,0)</f>
        <v>0</v>
      </c>
      <c r="BC562" s="233">
        <f>IF(AZ562=3,G562,0)</f>
        <v>0</v>
      </c>
      <c r="BD562" s="233">
        <f>IF(AZ562=4,G562,0)</f>
        <v>0</v>
      </c>
      <c r="BE562" s="233">
        <f>IF(AZ562=5,G562,0)</f>
        <v>0</v>
      </c>
      <c r="CA562" s="260">
        <v>1</v>
      </c>
      <c r="CB562" s="260">
        <v>7</v>
      </c>
    </row>
    <row r="563" spans="1:15" ht="12.75">
      <c r="A563" s="269"/>
      <c r="B563" s="272"/>
      <c r="C563" s="336" t="s">
        <v>29</v>
      </c>
      <c r="D563" s="337"/>
      <c r="E563" s="273">
        <v>13.4</v>
      </c>
      <c r="F563" s="274"/>
      <c r="G563" s="275"/>
      <c r="H563" s="276"/>
      <c r="I563" s="270"/>
      <c r="J563" s="277"/>
      <c r="K563" s="270"/>
      <c r="M563" s="271" t="s">
        <v>29</v>
      </c>
      <c r="O563" s="260"/>
    </row>
    <row r="564" spans="1:80" ht="12.75">
      <c r="A564" s="261">
        <v>213</v>
      </c>
      <c r="B564" s="262" t="s">
        <v>30</v>
      </c>
      <c r="C564" s="263" t="s">
        <v>31</v>
      </c>
      <c r="D564" s="264" t="s">
        <v>584</v>
      </c>
      <c r="E564" s="265">
        <v>20.7</v>
      </c>
      <c r="F564" s="265">
        <v>0</v>
      </c>
      <c r="G564" s="266">
        <f>E564*F564</f>
        <v>0</v>
      </c>
      <c r="H564" s="267">
        <v>0.02291</v>
      </c>
      <c r="I564" s="268">
        <f>E564*H564</f>
        <v>0.47423699999999996</v>
      </c>
      <c r="J564" s="267">
        <v>0</v>
      </c>
      <c r="K564" s="268">
        <f>E564*J564</f>
        <v>0</v>
      </c>
      <c r="O564" s="260">
        <v>2</v>
      </c>
      <c r="AA564" s="233">
        <v>1</v>
      </c>
      <c r="AB564" s="233">
        <v>7</v>
      </c>
      <c r="AC564" s="233">
        <v>7</v>
      </c>
      <c r="AZ564" s="233">
        <v>2</v>
      </c>
      <c r="BA564" s="233">
        <f>IF(AZ564=1,G564,0)</f>
        <v>0</v>
      </c>
      <c r="BB564" s="233">
        <f>IF(AZ564=2,G564,0)</f>
        <v>0</v>
      </c>
      <c r="BC564" s="233">
        <f>IF(AZ564=3,G564,0)</f>
        <v>0</v>
      </c>
      <c r="BD564" s="233">
        <f>IF(AZ564=4,G564,0)</f>
        <v>0</v>
      </c>
      <c r="BE564" s="233">
        <f>IF(AZ564=5,G564,0)</f>
        <v>0</v>
      </c>
      <c r="CA564" s="260">
        <v>1</v>
      </c>
      <c r="CB564" s="260">
        <v>7</v>
      </c>
    </row>
    <row r="565" spans="1:15" ht="12.75">
      <c r="A565" s="269"/>
      <c r="B565" s="272"/>
      <c r="C565" s="336" t="s">
        <v>32</v>
      </c>
      <c r="D565" s="337"/>
      <c r="E565" s="273">
        <v>20.7</v>
      </c>
      <c r="F565" s="274"/>
      <c r="G565" s="275"/>
      <c r="H565" s="276"/>
      <c r="I565" s="270"/>
      <c r="J565" s="277"/>
      <c r="K565" s="270"/>
      <c r="M565" s="271" t="s">
        <v>32</v>
      </c>
      <c r="O565" s="260"/>
    </row>
    <row r="566" spans="1:80" ht="22.5">
      <c r="A566" s="261">
        <v>214</v>
      </c>
      <c r="B566" s="262" t="s">
        <v>33</v>
      </c>
      <c r="C566" s="263" t="s">
        <v>34</v>
      </c>
      <c r="D566" s="264" t="s">
        <v>591</v>
      </c>
      <c r="E566" s="265">
        <v>1</v>
      </c>
      <c r="F566" s="265">
        <v>0</v>
      </c>
      <c r="G566" s="266">
        <f>E566*F566</f>
        <v>0</v>
      </c>
      <c r="H566" s="267">
        <v>0.00785</v>
      </c>
      <c r="I566" s="268">
        <f>E566*H566</f>
        <v>0.00785</v>
      </c>
      <c r="J566" s="267">
        <v>0</v>
      </c>
      <c r="K566" s="268">
        <f>E566*J566</f>
        <v>0</v>
      </c>
      <c r="O566" s="260">
        <v>2</v>
      </c>
      <c r="AA566" s="233">
        <v>1</v>
      </c>
      <c r="AB566" s="233">
        <v>7</v>
      </c>
      <c r="AC566" s="233">
        <v>7</v>
      </c>
      <c r="AZ566" s="233">
        <v>2</v>
      </c>
      <c r="BA566" s="233">
        <f>IF(AZ566=1,G566,0)</f>
        <v>0</v>
      </c>
      <c r="BB566" s="233">
        <f>IF(AZ566=2,G566,0)</f>
        <v>0</v>
      </c>
      <c r="BC566" s="233">
        <f>IF(AZ566=3,G566,0)</f>
        <v>0</v>
      </c>
      <c r="BD566" s="233">
        <f>IF(AZ566=4,G566,0)</f>
        <v>0</v>
      </c>
      <c r="BE566" s="233">
        <f>IF(AZ566=5,G566,0)</f>
        <v>0</v>
      </c>
      <c r="CA566" s="260">
        <v>1</v>
      </c>
      <c r="CB566" s="260">
        <v>7</v>
      </c>
    </row>
    <row r="567" spans="1:15" ht="12.75">
      <c r="A567" s="269"/>
      <c r="B567" s="272"/>
      <c r="C567" s="336" t="s">
        <v>35</v>
      </c>
      <c r="D567" s="337"/>
      <c r="E567" s="273">
        <v>1</v>
      </c>
      <c r="F567" s="274"/>
      <c r="G567" s="275"/>
      <c r="H567" s="276"/>
      <c r="I567" s="270"/>
      <c r="J567" s="277"/>
      <c r="K567" s="270"/>
      <c r="M567" s="271" t="s">
        <v>35</v>
      </c>
      <c r="O567" s="260"/>
    </row>
    <row r="568" spans="1:80" ht="12.75">
      <c r="A568" s="261">
        <v>215</v>
      </c>
      <c r="B568" s="262" t="s">
        <v>36</v>
      </c>
      <c r="C568" s="263" t="s">
        <v>37</v>
      </c>
      <c r="D568" s="264" t="s">
        <v>584</v>
      </c>
      <c r="E568" s="265">
        <v>26.8</v>
      </c>
      <c r="F568" s="265">
        <v>0</v>
      </c>
      <c r="G568" s="266">
        <f>E568*F568</f>
        <v>0</v>
      </c>
      <c r="H568" s="267">
        <v>0.00012</v>
      </c>
      <c r="I568" s="268">
        <f>E568*H568</f>
        <v>0.003216</v>
      </c>
      <c r="J568" s="267">
        <v>0</v>
      </c>
      <c r="K568" s="268">
        <f>E568*J568</f>
        <v>0</v>
      </c>
      <c r="O568" s="260">
        <v>2</v>
      </c>
      <c r="AA568" s="233">
        <v>1</v>
      </c>
      <c r="AB568" s="233">
        <v>7</v>
      </c>
      <c r="AC568" s="233">
        <v>7</v>
      </c>
      <c r="AZ568" s="233">
        <v>2</v>
      </c>
      <c r="BA568" s="233">
        <f>IF(AZ568=1,G568,0)</f>
        <v>0</v>
      </c>
      <c r="BB568" s="233">
        <f>IF(AZ568=2,G568,0)</f>
        <v>0</v>
      </c>
      <c r="BC568" s="233">
        <f>IF(AZ568=3,G568,0)</f>
        <v>0</v>
      </c>
      <c r="BD568" s="233">
        <f>IF(AZ568=4,G568,0)</f>
        <v>0</v>
      </c>
      <c r="BE568" s="233">
        <f>IF(AZ568=5,G568,0)</f>
        <v>0</v>
      </c>
      <c r="CA568" s="260">
        <v>1</v>
      </c>
      <c r="CB568" s="260">
        <v>7</v>
      </c>
    </row>
    <row r="569" spans="1:15" ht="12.75">
      <c r="A569" s="269"/>
      <c r="B569" s="272"/>
      <c r="C569" s="336" t="s">
        <v>38</v>
      </c>
      <c r="D569" s="337"/>
      <c r="E569" s="273">
        <v>26.8</v>
      </c>
      <c r="F569" s="274"/>
      <c r="G569" s="275"/>
      <c r="H569" s="276"/>
      <c r="I569" s="270"/>
      <c r="J569" s="277"/>
      <c r="K569" s="270"/>
      <c r="M569" s="271" t="s">
        <v>38</v>
      </c>
      <c r="O569" s="260"/>
    </row>
    <row r="570" spans="1:80" ht="12.75">
      <c r="A570" s="261">
        <v>216</v>
      </c>
      <c r="B570" s="262" t="s">
        <v>39</v>
      </c>
      <c r="C570" s="263" t="s">
        <v>40</v>
      </c>
      <c r="D570" s="264" t="s">
        <v>584</v>
      </c>
      <c r="E570" s="265">
        <v>26.8</v>
      </c>
      <c r="F570" s="265">
        <v>0</v>
      </c>
      <c r="G570" s="266">
        <f>E570*F570</f>
        <v>0</v>
      </c>
      <c r="H570" s="267">
        <v>0.00049</v>
      </c>
      <c r="I570" s="268">
        <f>E570*H570</f>
        <v>0.013132</v>
      </c>
      <c r="J570" s="267">
        <v>0</v>
      </c>
      <c r="K570" s="268">
        <f>E570*J570</f>
        <v>0</v>
      </c>
      <c r="O570" s="260">
        <v>2</v>
      </c>
      <c r="AA570" s="233">
        <v>1</v>
      </c>
      <c r="AB570" s="233">
        <v>7</v>
      </c>
      <c r="AC570" s="233">
        <v>7</v>
      </c>
      <c r="AZ570" s="233">
        <v>2</v>
      </c>
      <c r="BA570" s="233">
        <f>IF(AZ570=1,G570,0)</f>
        <v>0</v>
      </c>
      <c r="BB570" s="233">
        <f>IF(AZ570=2,G570,0)</f>
        <v>0</v>
      </c>
      <c r="BC570" s="233">
        <f>IF(AZ570=3,G570,0)</f>
        <v>0</v>
      </c>
      <c r="BD570" s="233">
        <f>IF(AZ570=4,G570,0)</f>
        <v>0</v>
      </c>
      <c r="BE570" s="233">
        <f>IF(AZ570=5,G570,0)</f>
        <v>0</v>
      </c>
      <c r="CA570" s="260">
        <v>1</v>
      </c>
      <c r="CB570" s="260">
        <v>7</v>
      </c>
    </row>
    <row r="571" spans="1:15" ht="12.75">
      <c r="A571" s="269"/>
      <c r="B571" s="272"/>
      <c r="C571" s="336" t="s">
        <v>38</v>
      </c>
      <c r="D571" s="337"/>
      <c r="E571" s="273">
        <v>26.8</v>
      </c>
      <c r="F571" s="274"/>
      <c r="G571" s="275"/>
      <c r="H571" s="276"/>
      <c r="I571" s="270"/>
      <c r="J571" s="277"/>
      <c r="K571" s="270"/>
      <c r="M571" s="271" t="s">
        <v>38</v>
      </c>
      <c r="O571" s="260"/>
    </row>
    <row r="572" spans="1:80" ht="12.75">
      <c r="A572" s="261">
        <v>217</v>
      </c>
      <c r="B572" s="262" t="s">
        <v>41</v>
      </c>
      <c r="C572" s="263" t="s">
        <v>42</v>
      </c>
      <c r="D572" s="264" t="s">
        <v>605</v>
      </c>
      <c r="E572" s="265">
        <v>4.88657775</v>
      </c>
      <c r="F572" s="265">
        <v>0</v>
      </c>
      <c r="G572" s="266">
        <f>E572*F572</f>
        <v>0</v>
      </c>
      <c r="H572" s="267">
        <v>0</v>
      </c>
      <c r="I572" s="268">
        <f>E572*H572</f>
        <v>0</v>
      </c>
      <c r="J572" s="267"/>
      <c r="K572" s="268">
        <f>E572*J572</f>
        <v>0</v>
      </c>
      <c r="O572" s="260">
        <v>2</v>
      </c>
      <c r="AA572" s="233">
        <v>7</v>
      </c>
      <c r="AB572" s="233">
        <v>1001</v>
      </c>
      <c r="AC572" s="233">
        <v>5</v>
      </c>
      <c r="AZ572" s="233">
        <v>2</v>
      </c>
      <c r="BA572" s="233">
        <f>IF(AZ572=1,G572,0)</f>
        <v>0</v>
      </c>
      <c r="BB572" s="233">
        <f>IF(AZ572=2,G572,0)</f>
        <v>0</v>
      </c>
      <c r="BC572" s="233">
        <f>IF(AZ572=3,G572,0)</f>
        <v>0</v>
      </c>
      <c r="BD572" s="233">
        <f>IF(AZ572=4,G572,0)</f>
        <v>0</v>
      </c>
      <c r="BE572" s="233">
        <f>IF(AZ572=5,G572,0)</f>
        <v>0</v>
      </c>
      <c r="CA572" s="260">
        <v>7</v>
      </c>
      <c r="CB572" s="260">
        <v>1001</v>
      </c>
    </row>
    <row r="573" spans="1:57" ht="12.75">
      <c r="A573" s="278"/>
      <c r="B573" s="279" t="s">
        <v>468</v>
      </c>
      <c r="C573" s="280" t="s">
        <v>22</v>
      </c>
      <c r="D573" s="281"/>
      <c r="E573" s="282"/>
      <c r="F573" s="283"/>
      <c r="G573" s="284">
        <f>SUM(G557:G572)</f>
        <v>0</v>
      </c>
      <c r="H573" s="285"/>
      <c r="I573" s="286">
        <f>SUM(I557:I572)</f>
        <v>4.88657775</v>
      </c>
      <c r="J573" s="285"/>
      <c r="K573" s="286">
        <f>SUM(K557:K572)</f>
        <v>0</v>
      </c>
      <c r="O573" s="260">
        <v>4</v>
      </c>
      <c r="BA573" s="287">
        <f>SUM(BA557:BA572)</f>
        <v>0</v>
      </c>
      <c r="BB573" s="287">
        <f>SUM(BB557:BB572)</f>
        <v>0</v>
      </c>
      <c r="BC573" s="287">
        <f>SUM(BC557:BC572)</f>
        <v>0</v>
      </c>
      <c r="BD573" s="287">
        <f>SUM(BD557:BD572)</f>
        <v>0</v>
      </c>
      <c r="BE573" s="287">
        <f>SUM(BE557:BE572)</f>
        <v>0</v>
      </c>
    </row>
    <row r="574" spans="1:15" ht="12.75">
      <c r="A574" s="250" t="s">
        <v>466</v>
      </c>
      <c r="B574" s="251" t="s">
        <v>43</v>
      </c>
      <c r="C574" s="252" t="s">
        <v>44</v>
      </c>
      <c r="D574" s="253"/>
      <c r="E574" s="254"/>
      <c r="F574" s="254"/>
      <c r="G574" s="255"/>
      <c r="H574" s="256"/>
      <c r="I574" s="257"/>
      <c r="J574" s="258"/>
      <c r="K574" s="259"/>
      <c r="O574" s="260">
        <v>1</v>
      </c>
    </row>
    <row r="575" spans="1:80" ht="12.75">
      <c r="A575" s="261">
        <v>218</v>
      </c>
      <c r="B575" s="262" t="s">
        <v>46</v>
      </c>
      <c r="C575" s="263" t="s">
        <v>47</v>
      </c>
      <c r="D575" s="264" t="s">
        <v>571</v>
      </c>
      <c r="E575" s="265">
        <v>21.66</v>
      </c>
      <c r="F575" s="265">
        <v>0</v>
      </c>
      <c r="G575" s="266">
        <f>E575*F575</f>
        <v>0</v>
      </c>
      <c r="H575" s="267">
        <v>0.00029</v>
      </c>
      <c r="I575" s="268">
        <f>E575*H575</f>
        <v>0.0062814</v>
      </c>
      <c r="J575" s="267">
        <v>0</v>
      </c>
      <c r="K575" s="268">
        <f>E575*J575</f>
        <v>0</v>
      </c>
      <c r="O575" s="260">
        <v>2</v>
      </c>
      <c r="AA575" s="233">
        <v>1</v>
      </c>
      <c r="AB575" s="233">
        <v>7</v>
      </c>
      <c r="AC575" s="233">
        <v>7</v>
      </c>
      <c r="AZ575" s="233">
        <v>2</v>
      </c>
      <c r="BA575" s="233">
        <f>IF(AZ575=1,G575,0)</f>
        <v>0</v>
      </c>
      <c r="BB575" s="233">
        <f>IF(AZ575=2,G575,0)</f>
        <v>0</v>
      </c>
      <c r="BC575" s="233">
        <f>IF(AZ575=3,G575,0)</f>
        <v>0</v>
      </c>
      <c r="BD575" s="233">
        <f>IF(AZ575=4,G575,0)</f>
        <v>0</v>
      </c>
      <c r="BE575" s="233">
        <f>IF(AZ575=5,G575,0)</f>
        <v>0</v>
      </c>
      <c r="CA575" s="260">
        <v>1</v>
      </c>
      <c r="CB575" s="260">
        <v>7</v>
      </c>
    </row>
    <row r="576" spans="1:15" ht="12.75">
      <c r="A576" s="269"/>
      <c r="B576" s="272"/>
      <c r="C576" s="336" t="s">
        <v>48</v>
      </c>
      <c r="D576" s="337"/>
      <c r="E576" s="273">
        <v>21.66</v>
      </c>
      <c r="F576" s="274"/>
      <c r="G576" s="275"/>
      <c r="H576" s="276"/>
      <c r="I576" s="270"/>
      <c r="J576" s="277"/>
      <c r="K576" s="270"/>
      <c r="M576" s="271" t="s">
        <v>48</v>
      </c>
      <c r="O576" s="260"/>
    </row>
    <row r="577" spans="1:80" ht="12.75">
      <c r="A577" s="261">
        <v>219</v>
      </c>
      <c r="B577" s="262" t="s">
        <v>49</v>
      </c>
      <c r="C577" s="263" t="s">
        <v>50</v>
      </c>
      <c r="D577" s="264" t="s">
        <v>591</v>
      </c>
      <c r="E577" s="265">
        <v>1</v>
      </c>
      <c r="F577" s="265">
        <v>0</v>
      </c>
      <c r="G577" s="266">
        <f>E577*F577</f>
        <v>0</v>
      </c>
      <c r="H577" s="267">
        <v>0</v>
      </c>
      <c r="I577" s="268">
        <f>E577*H577</f>
        <v>0</v>
      </c>
      <c r="J577" s="267">
        <v>0</v>
      </c>
      <c r="K577" s="268">
        <f>E577*J577</f>
        <v>0</v>
      </c>
      <c r="O577" s="260">
        <v>2</v>
      </c>
      <c r="AA577" s="233">
        <v>1</v>
      </c>
      <c r="AB577" s="233">
        <v>7</v>
      </c>
      <c r="AC577" s="233">
        <v>7</v>
      </c>
      <c r="AZ577" s="233">
        <v>2</v>
      </c>
      <c r="BA577" s="233">
        <f>IF(AZ577=1,G577,0)</f>
        <v>0</v>
      </c>
      <c r="BB577" s="233">
        <f>IF(AZ577=2,G577,0)</f>
        <v>0</v>
      </c>
      <c r="BC577" s="233">
        <f>IF(AZ577=3,G577,0)</f>
        <v>0</v>
      </c>
      <c r="BD577" s="233">
        <f>IF(AZ577=4,G577,0)</f>
        <v>0</v>
      </c>
      <c r="BE577" s="233">
        <f>IF(AZ577=5,G577,0)</f>
        <v>0</v>
      </c>
      <c r="CA577" s="260">
        <v>1</v>
      </c>
      <c r="CB577" s="260">
        <v>7</v>
      </c>
    </row>
    <row r="578" spans="1:15" ht="12.75">
      <c r="A578" s="269"/>
      <c r="B578" s="272"/>
      <c r="C578" s="336" t="s">
        <v>874</v>
      </c>
      <c r="D578" s="337"/>
      <c r="E578" s="273">
        <v>1</v>
      </c>
      <c r="F578" s="274"/>
      <c r="G578" s="275"/>
      <c r="H578" s="276"/>
      <c r="I578" s="270"/>
      <c r="J578" s="277"/>
      <c r="K578" s="270"/>
      <c r="M578" s="271" t="s">
        <v>874</v>
      </c>
      <c r="O578" s="260"/>
    </row>
    <row r="579" spans="1:80" ht="12.75">
      <c r="A579" s="261">
        <v>220</v>
      </c>
      <c r="B579" s="262" t="s">
        <v>51</v>
      </c>
      <c r="C579" s="263" t="s">
        <v>52</v>
      </c>
      <c r="D579" s="264" t="s">
        <v>591</v>
      </c>
      <c r="E579" s="265">
        <v>1</v>
      </c>
      <c r="F579" s="265">
        <v>0</v>
      </c>
      <c r="G579" s="266">
        <f>E579*F579</f>
        <v>0</v>
      </c>
      <c r="H579" s="267">
        <v>0</v>
      </c>
      <c r="I579" s="268">
        <f>E579*H579</f>
        <v>0</v>
      </c>
      <c r="J579" s="267">
        <v>0</v>
      </c>
      <c r="K579" s="268">
        <f>E579*J579</f>
        <v>0</v>
      </c>
      <c r="O579" s="260">
        <v>2</v>
      </c>
      <c r="AA579" s="233">
        <v>1</v>
      </c>
      <c r="AB579" s="233">
        <v>7</v>
      </c>
      <c r="AC579" s="233">
        <v>7</v>
      </c>
      <c r="AZ579" s="233">
        <v>2</v>
      </c>
      <c r="BA579" s="233">
        <f>IF(AZ579=1,G579,0)</f>
        <v>0</v>
      </c>
      <c r="BB579" s="233">
        <f>IF(AZ579=2,G579,0)</f>
        <v>0</v>
      </c>
      <c r="BC579" s="233">
        <f>IF(AZ579=3,G579,0)</f>
        <v>0</v>
      </c>
      <c r="BD579" s="233">
        <f>IF(AZ579=4,G579,0)</f>
        <v>0</v>
      </c>
      <c r="BE579" s="233">
        <f>IF(AZ579=5,G579,0)</f>
        <v>0</v>
      </c>
      <c r="CA579" s="260">
        <v>1</v>
      </c>
      <c r="CB579" s="260">
        <v>7</v>
      </c>
    </row>
    <row r="580" spans="1:15" ht="12.75">
      <c r="A580" s="269"/>
      <c r="B580" s="272"/>
      <c r="C580" s="336" t="s">
        <v>874</v>
      </c>
      <c r="D580" s="337"/>
      <c r="E580" s="273">
        <v>1</v>
      </c>
      <c r="F580" s="274"/>
      <c r="G580" s="275"/>
      <c r="H580" s="276"/>
      <c r="I580" s="270"/>
      <c r="J580" s="277"/>
      <c r="K580" s="270"/>
      <c r="M580" s="271" t="s">
        <v>874</v>
      </c>
      <c r="O580" s="260"/>
    </row>
    <row r="581" spans="1:80" ht="12.75">
      <c r="A581" s="261">
        <v>221</v>
      </c>
      <c r="B581" s="262" t="s">
        <v>53</v>
      </c>
      <c r="C581" s="263" t="s">
        <v>54</v>
      </c>
      <c r="D581" s="264" t="s">
        <v>591</v>
      </c>
      <c r="E581" s="265">
        <v>1</v>
      </c>
      <c r="F581" s="265">
        <v>0</v>
      </c>
      <c r="G581" s="266">
        <f>E581*F581</f>
        <v>0</v>
      </c>
      <c r="H581" s="267">
        <v>1E-05</v>
      </c>
      <c r="I581" s="268">
        <f>E581*H581</f>
        <v>1E-05</v>
      </c>
      <c r="J581" s="267">
        <v>0</v>
      </c>
      <c r="K581" s="268">
        <f>E581*J581</f>
        <v>0</v>
      </c>
      <c r="O581" s="260">
        <v>2</v>
      </c>
      <c r="AA581" s="233">
        <v>1</v>
      </c>
      <c r="AB581" s="233">
        <v>7</v>
      </c>
      <c r="AC581" s="233">
        <v>7</v>
      </c>
      <c r="AZ581" s="233">
        <v>2</v>
      </c>
      <c r="BA581" s="233">
        <f>IF(AZ581=1,G581,0)</f>
        <v>0</v>
      </c>
      <c r="BB581" s="233">
        <f>IF(AZ581=2,G581,0)</f>
        <v>0</v>
      </c>
      <c r="BC581" s="233">
        <f>IF(AZ581=3,G581,0)</f>
        <v>0</v>
      </c>
      <c r="BD581" s="233">
        <f>IF(AZ581=4,G581,0)</f>
        <v>0</v>
      </c>
      <c r="BE581" s="233">
        <f>IF(AZ581=5,G581,0)</f>
        <v>0</v>
      </c>
      <c r="CA581" s="260">
        <v>1</v>
      </c>
      <c r="CB581" s="260">
        <v>7</v>
      </c>
    </row>
    <row r="582" spans="1:15" ht="12.75">
      <c r="A582" s="269"/>
      <c r="B582" s="272"/>
      <c r="C582" s="336" t="s">
        <v>874</v>
      </c>
      <c r="D582" s="337"/>
      <c r="E582" s="273">
        <v>1</v>
      </c>
      <c r="F582" s="274"/>
      <c r="G582" s="275"/>
      <c r="H582" s="276"/>
      <c r="I582" s="270"/>
      <c r="J582" s="277"/>
      <c r="K582" s="270"/>
      <c r="M582" s="271" t="s">
        <v>874</v>
      </c>
      <c r="O582" s="260"/>
    </row>
    <row r="583" spans="1:80" ht="12.75">
      <c r="A583" s="261">
        <v>222</v>
      </c>
      <c r="B583" s="262" t="s">
        <v>55</v>
      </c>
      <c r="C583" s="263" t="s">
        <v>56</v>
      </c>
      <c r="D583" s="264" t="s">
        <v>591</v>
      </c>
      <c r="E583" s="265">
        <v>1</v>
      </c>
      <c r="F583" s="265">
        <v>0</v>
      </c>
      <c r="G583" s="266">
        <f>E583*F583</f>
        <v>0</v>
      </c>
      <c r="H583" s="267">
        <v>0.00075</v>
      </c>
      <c r="I583" s="268">
        <f>E583*H583</f>
        <v>0.00075</v>
      </c>
      <c r="J583" s="267"/>
      <c r="K583" s="268">
        <f>E583*J583</f>
        <v>0</v>
      </c>
      <c r="O583" s="260">
        <v>2</v>
      </c>
      <c r="AA583" s="233">
        <v>3</v>
      </c>
      <c r="AB583" s="233">
        <v>7</v>
      </c>
      <c r="AC583" s="233">
        <v>54914588</v>
      </c>
      <c r="AZ583" s="233">
        <v>2</v>
      </c>
      <c r="BA583" s="233">
        <f>IF(AZ583=1,G583,0)</f>
        <v>0</v>
      </c>
      <c r="BB583" s="233">
        <f>IF(AZ583=2,G583,0)</f>
        <v>0</v>
      </c>
      <c r="BC583" s="233">
        <f>IF(AZ583=3,G583,0)</f>
        <v>0</v>
      </c>
      <c r="BD583" s="233">
        <f>IF(AZ583=4,G583,0)</f>
        <v>0</v>
      </c>
      <c r="BE583" s="233">
        <f>IF(AZ583=5,G583,0)</f>
        <v>0</v>
      </c>
      <c r="CA583" s="260">
        <v>3</v>
      </c>
      <c r="CB583" s="260">
        <v>7</v>
      </c>
    </row>
    <row r="584" spans="1:15" ht="12.75">
      <c r="A584" s="269"/>
      <c r="B584" s="272"/>
      <c r="C584" s="336" t="s">
        <v>874</v>
      </c>
      <c r="D584" s="337"/>
      <c r="E584" s="273">
        <v>1</v>
      </c>
      <c r="F584" s="274"/>
      <c r="G584" s="275"/>
      <c r="H584" s="276"/>
      <c r="I584" s="270"/>
      <c r="J584" s="277"/>
      <c r="K584" s="270"/>
      <c r="M584" s="271" t="s">
        <v>874</v>
      </c>
      <c r="O584" s="260"/>
    </row>
    <row r="585" spans="1:80" ht="12.75">
      <c r="A585" s="261">
        <v>223</v>
      </c>
      <c r="B585" s="262" t="s">
        <v>57</v>
      </c>
      <c r="C585" s="263" t="s">
        <v>58</v>
      </c>
      <c r="D585" s="264" t="s">
        <v>591</v>
      </c>
      <c r="E585" s="265">
        <v>1</v>
      </c>
      <c r="F585" s="265">
        <v>0</v>
      </c>
      <c r="G585" s="266">
        <f>E585*F585</f>
        <v>0</v>
      </c>
      <c r="H585" s="267">
        <v>0.0155</v>
      </c>
      <c r="I585" s="268">
        <f>E585*H585</f>
        <v>0.0155</v>
      </c>
      <c r="J585" s="267"/>
      <c r="K585" s="268">
        <f>E585*J585</f>
        <v>0</v>
      </c>
      <c r="O585" s="260">
        <v>2</v>
      </c>
      <c r="AA585" s="233">
        <v>3</v>
      </c>
      <c r="AB585" s="233">
        <v>7</v>
      </c>
      <c r="AC585" s="233">
        <v>61160156</v>
      </c>
      <c r="AZ585" s="233">
        <v>2</v>
      </c>
      <c r="BA585" s="233">
        <f>IF(AZ585=1,G585,0)</f>
        <v>0</v>
      </c>
      <c r="BB585" s="233">
        <f>IF(AZ585=2,G585,0)</f>
        <v>0</v>
      </c>
      <c r="BC585" s="233">
        <f>IF(AZ585=3,G585,0)</f>
        <v>0</v>
      </c>
      <c r="BD585" s="233">
        <f>IF(AZ585=4,G585,0)</f>
        <v>0</v>
      </c>
      <c r="BE585" s="233">
        <f>IF(AZ585=5,G585,0)</f>
        <v>0</v>
      </c>
      <c r="CA585" s="260">
        <v>3</v>
      </c>
      <c r="CB585" s="260">
        <v>7</v>
      </c>
    </row>
    <row r="586" spans="1:15" ht="12.75">
      <c r="A586" s="269"/>
      <c r="B586" s="272"/>
      <c r="C586" s="336" t="s">
        <v>874</v>
      </c>
      <c r="D586" s="337"/>
      <c r="E586" s="273">
        <v>1</v>
      </c>
      <c r="F586" s="274"/>
      <c r="G586" s="275"/>
      <c r="H586" s="276"/>
      <c r="I586" s="270"/>
      <c r="J586" s="277"/>
      <c r="K586" s="270"/>
      <c r="M586" s="271" t="s">
        <v>874</v>
      </c>
      <c r="O586" s="260"/>
    </row>
    <row r="587" spans="1:80" ht="12.75">
      <c r="A587" s="261">
        <v>224</v>
      </c>
      <c r="B587" s="262" t="s">
        <v>59</v>
      </c>
      <c r="C587" s="263" t="s">
        <v>60</v>
      </c>
      <c r="D587" s="264" t="s">
        <v>591</v>
      </c>
      <c r="E587" s="265">
        <v>1</v>
      </c>
      <c r="F587" s="265">
        <v>0</v>
      </c>
      <c r="G587" s="266">
        <f>E587*F587</f>
        <v>0</v>
      </c>
      <c r="H587" s="267">
        <v>0.00094</v>
      </c>
      <c r="I587" s="268">
        <f>E587*H587</f>
        <v>0.00094</v>
      </c>
      <c r="J587" s="267"/>
      <c r="K587" s="268">
        <f>E587*J587</f>
        <v>0</v>
      </c>
      <c r="O587" s="260">
        <v>2</v>
      </c>
      <c r="AA587" s="233">
        <v>3</v>
      </c>
      <c r="AB587" s="233">
        <v>7</v>
      </c>
      <c r="AC587" s="233">
        <v>61187136</v>
      </c>
      <c r="AZ587" s="233">
        <v>2</v>
      </c>
      <c r="BA587" s="233">
        <f>IF(AZ587=1,G587,0)</f>
        <v>0</v>
      </c>
      <c r="BB587" s="233">
        <f>IF(AZ587=2,G587,0)</f>
        <v>0</v>
      </c>
      <c r="BC587" s="233">
        <f>IF(AZ587=3,G587,0)</f>
        <v>0</v>
      </c>
      <c r="BD587" s="233">
        <f>IF(AZ587=4,G587,0)</f>
        <v>0</v>
      </c>
      <c r="BE587" s="233">
        <f>IF(AZ587=5,G587,0)</f>
        <v>0</v>
      </c>
      <c r="CA587" s="260">
        <v>3</v>
      </c>
      <c r="CB587" s="260">
        <v>7</v>
      </c>
    </row>
    <row r="588" spans="1:15" ht="12.75">
      <c r="A588" s="269"/>
      <c r="B588" s="272"/>
      <c r="C588" s="336" t="s">
        <v>874</v>
      </c>
      <c r="D588" s="337"/>
      <c r="E588" s="273">
        <v>1</v>
      </c>
      <c r="F588" s="274"/>
      <c r="G588" s="275"/>
      <c r="H588" s="276"/>
      <c r="I588" s="270"/>
      <c r="J588" s="277"/>
      <c r="K588" s="270"/>
      <c r="M588" s="271" t="s">
        <v>874</v>
      </c>
      <c r="O588" s="260"/>
    </row>
    <row r="589" spans="1:80" ht="12.75">
      <c r="A589" s="261">
        <v>225</v>
      </c>
      <c r="B589" s="262" t="s">
        <v>61</v>
      </c>
      <c r="C589" s="263" t="s">
        <v>62</v>
      </c>
      <c r="D589" s="264" t="s">
        <v>571</v>
      </c>
      <c r="E589" s="265">
        <v>22.5264</v>
      </c>
      <c r="F589" s="265">
        <v>0</v>
      </c>
      <c r="G589" s="266">
        <f>E589*F589</f>
        <v>0</v>
      </c>
      <c r="H589" s="267">
        <v>0.0075</v>
      </c>
      <c r="I589" s="268">
        <f>E589*H589</f>
        <v>0.168948</v>
      </c>
      <c r="J589" s="267"/>
      <c r="K589" s="268">
        <f>E589*J589</f>
        <v>0</v>
      </c>
      <c r="O589" s="260">
        <v>2</v>
      </c>
      <c r="AA589" s="233">
        <v>3</v>
      </c>
      <c r="AB589" s="233">
        <v>7</v>
      </c>
      <c r="AC589" s="233">
        <v>61191687</v>
      </c>
      <c r="AZ589" s="233">
        <v>2</v>
      </c>
      <c r="BA589" s="233">
        <f>IF(AZ589=1,G589,0)</f>
        <v>0</v>
      </c>
      <c r="BB589" s="233">
        <f>IF(AZ589=2,G589,0)</f>
        <v>0</v>
      </c>
      <c r="BC589" s="233">
        <f>IF(AZ589=3,G589,0)</f>
        <v>0</v>
      </c>
      <c r="BD589" s="233">
        <f>IF(AZ589=4,G589,0)</f>
        <v>0</v>
      </c>
      <c r="BE589" s="233">
        <f>IF(AZ589=5,G589,0)</f>
        <v>0</v>
      </c>
      <c r="CA589" s="260">
        <v>3</v>
      </c>
      <c r="CB589" s="260">
        <v>7</v>
      </c>
    </row>
    <row r="590" spans="1:15" ht="12.75">
      <c r="A590" s="269"/>
      <c r="B590" s="272"/>
      <c r="C590" s="336" t="s">
        <v>63</v>
      </c>
      <c r="D590" s="337"/>
      <c r="E590" s="273">
        <v>22.5264</v>
      </c>
      <c r="F590" s="274"/>
      <c r="G590" s="275"/>
      <c r="H590" s="276"/>
      <c r="I590" s="270"/>
      <c r="J590" s="277"/>
      <c r="K590" s="270"/>
      <c r="M590" s="271" t="s">
        <v>63</v>
      </c>
      <c r="O590" s="260"/>
    </row>
    <row r="591" spans="1:80" ht="12.75">
      <c r="A591" s="261">
        <v>226</v>
      </c>
      <c r="B591" s="262" t="s">
        <v>64</v>
      </c>
      <c r="C591" s="263" t="s">
        <v>65</v>
      </c>
      <c r="D591" s="264" t="s">
        <v>605</v>
      </c>
      <c r="E591" s="265">
        <v>0.1924294</v>
      </c>
      <c r="F591" s="265">
        <v>0</v>
      </c>
      <c r="G591" s="266">
        <f>E591*F591</f>
        <v>0</v>
      </c>
      <c r="H591" s="267">
        <v>0</v>
      </c>
      <c r="I591" s="268">
        <f>E591*H591</f>
        <v>0</v>
      </c>
      <c r="J591" s="267"/>
      <c r="K591" s="268">
        <f>E591*J591</f>
        <v>0</v>
      </c>
      <c r="O591" s="260">
        <v>2</v>
      </c>
      <c r="AA591" s="233">
        <v>7</v>
      </c>
      <c r="AB591" s="233">
        <v>1001</v>
      </c>
      <c r="AC591" s="233">
        <v>5</v>
      </c>
      <c r="AZ591" s="233">
        <v>2</v>
      </c>
      <c r="BA591" s="233">
        <f>IF(AZ591=1,G591,0)</f>
        <v>0</v>
      </c>
      <c r="BB591" s="233">
        <f>IF(AZ591=2,G591,0)</f>
        <v>0</v>
      </c>
      <c r="BC591" s="233">
        <f>IF(AZ591=3,G591,0)</f>
        <v>0</v>
      </c>
      <c r="BD591" s="233">
        <f>IF(AZ591=4,G591,0)</f>
        <v>0</v>
      </c>
      <c r="BE591" s="233">
        <f>IF(AZ591=5,G591,0)</f>
        <v>0</v>
      </c>
      <c r="CA591" s="260">
        <v>7</v>
      </c>
      <c r="CB591" s="260">
        <v>1001</v>
      </c>
    </row>
    <row r="592" spans="1:57" ht="12.75">
      <c r="A592" s="278"/>
      <c r="B592" s="279" t="s">
        <v>468</v>
      </c>
      <c r="C592" s="280" t="s">
        <v>45</v>
      </c>
      <c r="D592" s="281"/>
      <c r="E592" s="282"/>
      <c r="F592" s="283"/>
      <c r="G592" s="284">
        <f>SUM(G574:G591)</f>
        <v>0</v>
      </c>
      <c r="H592" s="285"/>
      <c r="I592" s="286">
        <f>SUM(I574:I591)</f>
        <v>0.19242939999999997</v>
      </c>
      <c r="J592" s="285"/>
      <c r="K592" s="286">
        <f>SUM(K574:K591)</f>
        <v>0</v>
      </c>
      <c r="O592" s="260">
        <v>4</v>
      </c>
      <c r="BA592" s="287">
        <f>SUM(BA574:BA591)</f>
        <v>0</v>
      </c>
      <c r="BB592" s="287">
        <f>SUM(BB574:BB591)</f>
        <v>0</v>
      </c>
      <c r="BC592" s="287">
        <f>SUM(BC574:BC591)</f>
        <v>0</v>
      </c>
      <c r="BD592" s="287">
        <f>SUM(BD574:BD591)</f>
        <v>0</v>
      </c>
      <c r="BE592" s="287">
        <f>SUM(BE574:BE591)</f>
        <v>0</v>
      </c>
    </row>
    <row r="593" spans="1:15" ht="12.75">
      <c r="A593" s="250" t="s">
        <v>466</v>
      </c>
      <c r="B593" s="251" t="s">
        <v>66</v>
      </c>
      <c r="C593" s="252" t="s">
        <v>67</v>
      </c>
      <c r="D593" s="253"/>
      <c r="E593" s="254"/>
      <c r="F593" s="254"/>
      <c r="G593" s="255"/>
      <c r="H593" s="256"/>
      <c r="I593" s="257"/>
      <c r="J593" s="258"/>
      <c r="K593" s="259"/>
      <c r="O593" s="260">
        <v>1</v>
      </c>
    </row>
    <row r="594" spans="1:80" ht="12.75">
      <c r="A594" s="261">
        <v>227</v>
      </c>
      <c r="B594" s="262" t="s">
        <v>69</v>
      </c>
      <c r="C594" s="263" t="s">
        <v>70</v>
      </c>
      <c r="D594" s="264" t="s">
        <v>973</v>
      </c>
      <c r="E594" s="265">
        <v>529.01</v>
      </c>
      <c r="F594" s="265">
        <v>0</v>
      </c>
      <c r="G594" s="266">
        <f>E594*F594</f>
        <v>0</v>
      </c>
      <c r="H594" s="267">
        <v>5E-05</v>
      </c>
      <c r="I594" s="268">
        <f>E594*H594</f>
        <v>0.026450500000000002</v>
      </c>
      <c r="J594" s="267">
        <v>0</v>
      </c>
      <c r="K594" s="268">
        <f>E594*J594</f>
        <v>0</v>
      </c>
      <c r="O594" s="260">
        <v>2</v>
      </c>
      <c r="AA594" s="233">
        <v>1</v>
      </c>
      <c r="AB594" s="233">
        <v>7</v>
      </c>
      <c r="AC594" s="233">
        <v>7</v>
      </c>
      <c r="AZ594" s="233">
        <v>2</v>
      </c>
      <c r="BA594" s="233">
        <f>IF(AZ594=1,G594,0)</f>
        <v>0</v>
      </c>
      <c r="BB594" s="233">
        <f>IF(AZ594=2,G594,0)</f>
        <v>0</v>
      </c>
      <c r="BC594" s="233">
        <f>IF(AZ594=3,G594,0)</f>
        <v>0</v>
      </c>
      <c r="BD594" s="233">
        <f>IF(AZ594=4,G594,0)</f>
        <v>0</v>
      </c>
      <c r="BE594" s="233">
        <f>IF(AZ594=5,G594,0)</f>
        <v>0</v>
      </c>
      <c r="CA594" s="260">
        <v>1</v>
      </c>
      <c r="CB594" s="260">
        <v>7</v>
      </c>
    </row>
    <row r="595" spans="1:15" ht="12.75">
      <c r="A595" s="269"/>
      <c r="B595" s="272"/>
      <c r="C595" s="336" t="s">
        <v>71</v>
      </c>
      <c r="D595" s="337"/>
      <c r="E595" s="273">
        <v>529.01</v>
      </c>
      <c r="F595" s="274"/>
      <c r="G595" s="275"/>
      <c r="H595" s="276"/>
      <c r="I595" s="270"/>
      <c r="J595" s="277"/>
      <c r="K595" s="270"/>
      <c r="M595" s="271" t="s">
        <v>71</v>
      </c>
      <c r="O595" s="260"/>
    </row>
    <row r="596" spans="1:80" ht="22.5">
      <c r="A596" s="261">
        <v>228</v>
      </c>
      <c r="B596" s="262" t="s">
        <v>72</v>
      </c>
      <c r="C596" s="263" t="s">
        <v>73</v>
      </c>
      <c r="D596" s="264" t="s">
        <v>467</v>
      </c>
      <c r="E596" s="265">
        <v>1</v>
      </c>
      <c r="F596" s="265">
        <v>0</v>
      </c>
      <c r="G596" s="266">
        <f aca="true" t="shared" si="32" ref="G596:G602">E596*F596</f>
        <v>0</v>
      </c>
      <c r="H596" s="267">
        <v>0</v>
      </c>
      <c r="I596" s="268">
        <f aca="true" t="shared" si="33" ref="I596:I602">E596*H596</f>
        <v>0</v>
      </c>
      <c r="J596" s="267"/>
      <c r="K596" s="268">
        <f aca="true" t="shared" si="34" ref="K596:K602">E596*J596</f>
        <v>0</v>
      </c>
      <c r="O596" s="260">
        <v>2</v>
      </c>
      <c r="AA596" s="233">
        <v>12</v>
      </c>
      <c r="AB596" s="233">
        <v>0</v>
      </c>
      <c r="AC596" s="233">
        <v>1</v>
      </c>
      <c r="AZ596" s="233">
        <v>2</v>
      </c>
      <c r="BA596" s="233">
        <f aca="true" t="shared" si="35" ref="BA596:BA602">IF(AZ596=1,G596,0)</f>
        <v>0</v>
      </c>
      <c r="BB596" s="233">
        <f aca="true" t="shared" si="36" ref="BB596:BB602">IF(AZ596=2,G596,0)</f>
        <v>0</v>
      </c>
      <c r="BC596" s="233">
        <f aca="true" t="shared" si="37" ref="BC596:BC602">IF(AZ596=3,G596,0)</f>
        <v>0</v>
      </c>
      <c r="BD596" s="233">
        <f aca="true" t="shared" si="38" ref="BD596:BD602">IF(AZ596=4,G596,0)</f>
        <v>0</v>
      </c>
      <c r="BE596" s="233">
        <f aca="true" t="shared" si="39" ref="BE596:BE602">IF(AZ596=5,G596,0)</f>
        <v>0</v>
      </c>
      <c r="CA596" s="260">
        <v>12</v>
      </c>
      <c r="CB596" s="260">
        <v>0</v>
      </c>
    </row>
    <row r="597" spans="1:80" ht="22.5">
      <c r="A597" s="261">
        <v>229</v>
      </c>
      <c r="B597" s="262" t="s">
        <v>74</v>
      </c>
      <c r="C597" s="263" t="s">
        <v>75</v>
      </c>
      <c r="D597" s="264" t="s">
        <v>467</v>
      </c>
      <c r="E597" s="265">
        <v>3</v>
      </c>
      <c r="F597" s="265">
        <v>0</v>
      </c>
      <c r="G597" s="266">
        <f t="shared" si="32"/>
        <v>0</v>
      </c>
      <c r="H597" s="267">
        <v>0</v>
      </c>
      <c r="I597" s="268">
        <f t="shared" si="33"/>
        <v>0</v>
      </c>
      <c r="J597" s="267"/>
      <c r="K597" s="268">
        <f t="shared" si="34"/>
        <v>0</v>
      </c>
      <c r="O597" s="260">
        <v>2</v>
      </c>
      <c r="AA597" s="233">
        <v>12</v>
      </c>
      <c r="AB597" s="233">
        <v>0</v>
      </c>
      <c r="AC597" s="233">
        <v>2</v>
      </c>
      <c r="AZ597" s="233">
        <v>2</v>
      </c>
      <c r="BA597" s="233">
        <f t="shared" si="35"/>
        <v>0</v>
      </c>
      <c r="BB597" s="233">
        <f t="shared" si="36"/>
        <v>0</v>
      </c>
      <c r="BC597" s="233">
        <f t="shared" si="37"/>
        <v>0</v>
      </c>
      <c r="BD597" s="233">
        <f t="shared" si="38"/>
        <v>0</v>
      </c>
      <c r="BE597" s="233">
        <f t="shared" si="39"/>
        <v>0</v>
      </c>
      <c r="CA597" s="260">
        <v>12</v>
      </c>
      <c r="CB597" s="260">
        <v>0</v>
      </c>
    </row>
    <row r="598" spans="1:80" ht="22.5">
      <c r="A598" s="261">
        <v>230</v>
      </c>
      <c r="B598" s="262" t="s">
        <v>76</v>
      </c>
      <c r="C598" s="263" t="s">
        <v>77</v>
      </c>
      <c r="D598" s="264" t="s">
        <v>467</v>
      </c>
      <c r="E598" s="265">
        <v>1</v>
      </c>
      <c r="F598" s="265">
        <v>0</v>
      </c>
      <c r="G598" s="266">
        <f t="shared" si="32"/>
        <v>0</v>
      </c>
      <c r="H598" s="267">
        <v>0</v>
      </c>
      <c r="I598" s="268">
        <f t="shared" si="33"/>
        <v>0</v>
      </c>
      <c r="J598" s="267"/>
      <c r="K598" s="268">
        <f t="shared" si="34"/>
        <v>0</v>
      </c>
      <c r="O598" s="260">
        <v>2</v>
      </c>
      <c r="AA598" s="233">
        <v>12</v>
      </c>
      <c r="AB598" s="233">
        <v>0</v>
      </c>
      <c r="AC598" s="233">
        <v>3</v>
      </c>
      <c r="AZ598" s="233">
        <v>2</v>
      </c>
      <c r="BA598" s="233">
        <f t="shared" si="35"/>
        <v>0</v>
      </c>
      <c r="BB598" s="233">
        <f t="shared" si="36"/>
        <v>0</v>
      </c>
      <c r="BC598" s="233">
        <f t="shared" si="37"/>
        <v>0</v>
      </c>
      <c r="BD598" s="233">
        <f t="shared" si="38"/>
        <v>0</v>
      </c>
      <c r="BE598" s="233">
        <f t="shared" si="39"/>
        <v>0</v>
      </c>
      <c r="CA598" s="260">
        <v>12</v>
      </c>
      <c r="CB598" s="260">
        <v>0</v>
      </c>
    </row>
    <row r="599" spans="1:80" ht="22.5">
      <c r="A599" s="261">
        <v>231</v>
      </c>
      <c r="B599" s="262" t="s">
        <v>78</v>
      </c>
      <c r="C599" s="263" t="s">
        <v>79</v>
      </c>
      <c r="D599" s="264" t="s">
        <v>467</v>
      </c>
      <c r="E599" s="265">
        <v>1</v>
      </c>
      <c r="F599" s="265">
        <v>0</v>
      </c>
      <c r="G599" s="266">
        <f t="shared" si="32"/>
        <v>0</v>
      </c>
      <c r="H599" s="267">
        <v>0</v>
      </c>
      <c r="I599" s="268">
        <f t="shared" si="33"/>
        <v>0</v>
      </c>
      <c r="J599" s="267"/>
      <c r="K599" s="268">
        <f t="shared" si="34"/>
        <v>0</v>
      </c>
      <c r="O599" s="260">
        <v>2</v>
      </c>
      <c r="AA599" s="233">
        <v>12</v>
      </c>
      <c r="AB599" s="233">
        <v>0</v>
      </c>
      <c r="AC599" s="233">
        <v>4</v>
      </c>
      <c r="AZ599" s="233">
        <v>2</v>
      </c>
      <c r="BA599" s="233">
        <f t="shared" si="35"/>
        <v>0</v>
      </c>
      <c r="BB599" s="233">
        <f t="shared" si="36"/>
        <v>0</v>
      </c>
      <c r="BC599" s="233">
        <f t="shared" si="37"/>
        <v>0</v>
      </c>
      <c r="BD599" s="233">
        <f t="shared" si="38"/>
        <v>0</v>
      </c>
      <c r="BE599" s="233">
        <f t="shared" si="39"/>
        <v>0</v>
      </c>
      <c r="CA599" s="260">
        <v>12</v>
      </c>
      <c r="CB599" s="260">
        <v>0</v>
      </c>
    </row>
    <row r="600" spans="1:80" ht="22.5">
      <c r="A600" s="261">
        <v>232</v>
      </c>
      <c r="B600" s="262" t="s">
        <v>80</v>
      </c>
      <c r="C600" s="263" t="s">
        <v>81</v>
      </c>
      <c r="D600" s="264" t="s">
        <v>467</v>
      </c>
      <c r="E600" s="265">
        <v>1</v>
      </c>
      <c r="F600" s="265">
        <v>0</v>
      </c>
      <c r="G600" s="266">
        <f t="shared" si="32"/>
        <v>0</v>
      </c>
      <c r="H600" s="267">
        <v>0</v>
      </c>
      <c r="I600" s="268">
        <f t="shared" si="33"/>
        <v>0</v>
      </c>
      <c r="J600" s="267"/>
      <c r="K600" s="268">
        <f t="shared" si="34"/>
        <v>0</v>
      </c>
      <c r="O600" s="260">
        <v>2</v>
      </c>
      <c r="AA600" s="233">
        <v>12</v>
      </c>
      <c r="AB600" s="233">
        <v>0</v>
      </c>
      <c r="AC600" s="233">
        <v>5</v>
      </c>
      <c r="AZ600" s="233">
        <v>2</v>
      </c>
      <c r="BA600" s="233">
        <f t="shared" si="35"/>
        <v>0</v>
      </c>
      <c r="BB600" s="233">
        <f t="shared" si="36"/>
        <v>0</v>
      </c>
      <c r="BC600" s="233">
        <f t="shared" si="37"/>
        <v>0</v>
      </c>
      <c r="BD600" s="233">
        <f t="shared" si="38"/>
        <v>0</v>
      </c>
      <c r="BE600" s="233">
        <f t="shared" si="39"/>
        <v>0</v>
      </c>
      <c r="CA600" s="260">
        <v>12</v>
      </c>
      <c r="CB600" s="260">
        <v>0</v>
      </c>
    </row>
    <row r="601" spans="1:80" ht="22.5">
      <c r="A601" s="261">
        <v>233</v>
      </c>
      <c r="B601" s="262" t="s">
        <v>82</v>
      </c>
      <c r="C601" s="263" t="s">
        <v>83</v>
      </c>
      <c r="D601" s="264" t="s">
        <v>467</v>
      </c>
      <c r="E601" s="265">
        <v>1</v>
      </c>
      <c r="F601" s="265">
        <v>0</v>
      </c>
      <c r="G601" s="266">
        <f t="shared" si="32"/>
        <v>0</v>
      </c>
      <c r="H601" s="267">
        <v>0</v>
      </c>
      <c r="I601" s="268">
        <f t="shared" si="33"/>
        <v>0</v>
      </c>
      <c r="J601" s="267"/>
      <c r="K601" s="268">
        <f t="shared" si="34"/>
        <v>0</v>
      </c>
      <c r="O601" s="260">
        <v>2</v>
      </c>
      <c r="AA601" s="233">
        <v>12</v>
      </c>
      <c r="AB601" s="233">
        <v>0</v>
      </c>
      <c r="AC601" s="233">
        <v>10</v>
      </c>
      <c r="AZ601" s="233">
        <v>2</v>
      </c>
      <c r="BA601" s="233">
        <f t="shared" si="35"/>
        <v>0</v>
      </c>
      <c r="BB601" s="233">
        <f t="shared" si="36"/>
        <v>0</v>
      </c>
      <c r="BC601" s="233">
        <f t="shared" si="37"/>
        <v>0</v>
      </c>
      <c r="BD601" s="233">
        <f t="shared" si="38"/>
        <v>0</v>
      </c>
      <c r="BE601" s="233">
        <f t="shared" si="39"/>
        <v>0</v>
      </c>
      <c r="CA601" s="260">
        <v>12</v>
      </c>
      <c r="CB601" s="260">
        <v>0</v>
      </c>
    </row>
    <row r="602" spans="1:80" ht="22.5">
      <c r="A602" s="261">
        <v>234</v>
      </c>
      <c r="B602" s="262" t="s">
        <v>84</v>
      </c>
      <c r="C602" s="263" t="s">
        <v>85</v>
      </c>
      <c r="D602" s="264" t="s">
        <v>584</v>
      </c>
      <c r="E602" s="265">
        <v>9.37</v>
      </c>
      <c r="F602" s="265">
        <v>0</v>
      </c>
      <c r="G602" s="266">
        <f t="shared" si="32"/>
        <v>0</v>
      </c>
      <c r="H602" s="267">
        <v>0</v>
      </c>
      <c r="I602" s="268">
        <f t="shared" si="33"/>
        <v>0</v>
      </c>
      <c r="J602" s="267"/>
      <c r="K602" s="268">
        <f t="shared" si="34"/>
        <v>0</v>
      </c>
      <c r="O602" s="260">
        <v>2</v>
      </c>
      <c r="AA602" s="233">
        <v>12</v>
      </c>
      <c r="AB602" s="233">
        <v>0</v>
      </c>
      <c r="AC602" s="233">
        <v>11</v>
      </c>
      <c r="AZ602" s="233">
        <v>2</v>
      </c>
      <c r="BA602" s="233">
        <f t="shared" si="35"/>
        <v>0</v>
      </c>
      <c r="BB602" s="233">
        <f t="shared" si="36"/>
        <v>0</v>
      </c>
      <c r="BC602" s="233">
        <f t="shared" si="37"/>
        <v>0</v>
      </c>
      <c r="BD602" s="233">
        <f t="shared" si="38"/>
        <v>0</v>
      </c>
      <c r="BE602" s="233">
        <f t="shared" si="39"/>
        <v>0</v>
      </c>
      <c r="CA602" s="260">
        <v>12</v>
      </c>
      <c r="CB602" s="260">
        <v>0</v>
      </c>
    </row>
    <row r="603" spans="1:15" ht="12.75">
      <c r="A603" s="269"/>
      <c r="B603" s="272"/>
      <c r="C603" s="336" t="s">
        <v>86</v>
      </c>
      <c r="D603" s="337"/>
      <c r="E603" s="273">
        <v>9.37</v>
      </c>
      <c r="F603" s="274"/>
      <c r="G603" s="275"/>
      <c r="H603" s="276"/>
      <c r="I603" s="270"/>
      <c r="J603" s="277"/>
      <c r="K603" s="270"/>
      <c r="M603" s="271" t="s">
        <v>86</v>
      </c>
      <c r="O603" s="260"/>
    </row>
    <row r="604" spans="1:80" ht="22.5">
      <c r="A604" s="261">
        <v>235</v>
      </c>
      <c r="B604" s="262" t="s">
        <v>87</v>
      </c>
      <c r="C604" s="263" t="s">
        <v>88</v>
      </c>
      <c r="D604" s="264" t="s">
        <v>467</v>
      </c>
      <c r="E604" s="265">
        <v>1</v>
      </c>
      <c r="F604" s="265">
        <v>0</v>
      </c>
      <c r="G604" s="266">
        <f aca="true" t="shared" si="40" ref="G604:G615">E604*F604</f>
        <v>0</v>
      </c>
      <c r="H604" s="267">
        <v>0</v>
      </c>
      <c r="I604" s="268">
        <f aca="true" t="shared" si="41" ref="I604:I615">E604*H604</f>
        <v>0</v>
      </c>
      <c r="J604" s="267"/>
      <c r="K604" s="268">
        <f aca="true" t="shared" si="42" ref="K604:K615">E604*J604</f>
        <v>0</v>
      </c>
      <c r="O604" s="260">
        <v>2</v>
      </c>
      <c r="AA604" s="233">
        <v>12</v>
      </c>
      <c r="AB604" s="233">
        <v>0</v>
      </c>
      <c r="AC604" s="233">
        <v>12</v>
      </c>
      <c r="AZ604" s="233">
        <v>2</v>
      </c>
      <c r="BA604" s="233">
        <f aca="true" t="shared" si="43" ref="BA604:BA615">IF(AZ604=1,G604,0)</f>
        <v>0</v>
      </c>
      <c r="BB604" s="233">
        <f aca="true" t="shared" si="44" ref="BB604:BB615">IF(AZ604=2,G604,0)</f>
        <v>0</v>
      </c>
      <c r="BC604" s="233">
        <f aca="true" t="shared" si="45" ref="BC604:BC615">IF(AZ604=3,G604,0)</f>
        <v>0</v>
      </c>
      <c r="BD604" s="233">
        <f aca="true" t="shared" si="46" ref="BD604:BD615">IF(AZ604=4,G604,0)</f>
        <v>0</v>
      </c>
      <c r="BE604" s="233">
        <f aca="true" t="shared" si="47" ref="BE604:BE615">IF(AZ604=5,G604,0)</f>
        <v>0</v>
      </c>
      <c r="CA604" s="260">
        <v>12</v>
      </c>
      <c r="CB604" s="260">
        <v>0</v>
      </c>
    </row>
    <row r="605" spans="1:80" ht="22.5">
      <c r="A605" s="261">
        <v>236</v>
      </c>
      <c r="B605" s="262" t="s">
        <v>89</v>
      </c>
      <c r="C605" s="263" t="s">
        <v>90</v>
      </c>
      <c r="D605" s="264" t="s">
        <v>467</v>
      </c>
      <c r="E605" s="265">
        <v>1</v>
      </c>
      <c r="F605" s="265">
        <v>0</v>
      </c>
      <c r="G605" s="266">
        <f t="shared" si="40"/>
        <v>0</v>
      </c>
      <c r="H605" s="267">
        <v>0</v>
      </c>
      <c r="I605" s="268">
        <f t="shared" si="41"/>
        <v>0</v>
      </c>
      <c r="J605" s="267"/>
      <c r="K605" s="268">
        <f t="shared" si="42"/>
        <v>0</v>
      </c>
      <c r="O605" s="260">
        <v>2</v>
      </c>
      <c r="AA605" s="233">
        <v>12</v>
      </c>
      <c r="AB605" s="233">
        <v>0</v>
      </c>
      <c r="AC605" s="233">
        <v>13</v>
      </c>
      <c r="AZ605" s="233">
        <v>2</v>
      </c>
      <c r="BA605" s="233">
        <f t="shared" si="43"/>
        <v>0</v>
      </c>
      <c r="BB605" s="233">
        <f t="shared" si="44"/>
        <v>0</v>
      </c>
      <c r="BC605" s="233">
        <f t="shared" si="45"/>
        <v>0</v>
      </c>
      <c r="BD605" s="233">
        <f t="shared" si="46"/>
        <v>0</v>
      </c>
      <c r="BE605" s="233">
        <f t="shared" si="47"/>
        <v>0</v>
      </c>
      <c r="CA605" s="260">
        <v>12</v>
      </c>
      <c r="CB605" s="260">
        <v>0</v>
      </c>
    </row>
    <row r="606" spans="1:80" ht="22.5">
      <c r="A606" s="261">
        <v>237</v>
      </c>
      <c r="B606" s="262" t="s">
        <v>91</v>
      </c>
      <c r="C606" s="263" t="s">
        <v>92</v>
      </c>
      <c r="D606" s="264" t="s">
        <v>467</v>
      </c>
      <c r="E606" s="265">
        <v>2</v>
      </c>
      <c r="F606" s="265">
        <v>0</v>
      </c>
      <c r="G606" s="266">
        <f t="shared" si="40"/>
        <v>0</v>
      </c>
      <c r="H606" s="267">
        <v>0</v>
      </c>
      <c r="I606" s="268">
        <f t="shared" si="41"/>
        <v>0</v>
      </c>
      <c r="J606" s="267"/>
      <c r="K606" s="268">
        <f t="shared" si="42"/>
        <v>0</v>
      </c>
      <c r="O606" s="260">
        <v>2</v>
      </c>
      <c r="AA606" s="233">
        <v>12</v>
      </c>
      <c r="AB606" s="233">
        <v>0</v>
      </c>
      <c r="AC606" s="233">
        <v>14</v>
      </c>
      <c r="AZ606" s="233">
        <v>2</v>
      </c>
      <c r="BA606" s="233">
        <f t="shared" si="43"/>
        <v>0</v>
      </c>
      <c r="BB606" s="233">
        <f t="shared" si="44"/>
        <v>0</v>
      </c>
      <c r="BC606" s="233">
        <f t="shared" si="45"/>
        <v>0</v>
      </c>
      <c r="BD606" s="233">
        <f t="shared" si="46"/>
        <v>0</v>
      </c>
      <c r="BE606" s="233">
        <f t="shared" si="47"/>
        <v>0</v>
      </c>
      <c r="CA606" s="260">
        <v>12</v>
      </c>
      <c r="CB606" s="260">
        <v>0</v>
      </c>
    </row>
    <row r="607" spans="1:80" ht="22.5">
      <c r="A607" s="261">
        <v>238</v>
      </c>
      <c r="B607" s="262" t="s">
        <v>93</v>
      </c>
      <c r="C607" s="263" t="s">
        <v>94</v>
      </c>
      <c r="D607" s="264" t="s">
        <v>467</v>
      </c>
      <c r="E607" s="265">
        <v>2</v>
      </c>
      <c r="F607" s="265">
        <v>0</v>
      </c>
      <c r="G607" s="266">
        <f t="shared" si="40"/>
        <v>0</v>
      </c>
      <c r="H607" s="267">
        <v>0</v>
      </c>
      <c r="I607" s="268">
        <f t="shared" si="41"/>
        <v>0</v>
      </c>
      <c r="J607" s="267"/>
      <c r="K607" s="268">
        <f t="shared" si="42"/>
        <v>0</v>
      </c>
      <c r="O607" s="260">
        <v>2</v>
      </c>
      <c r="AA607" s="233">
        <v>12</v>
      </c>
      <c r="AB607" s="233">
        <v>0</v>
      </c>
      <c r="AC607" s="233">
        <v>15</v>
      </c>
      <c r="AZ607" s="233">
        <v>2</v>
      </c>
      <c r="BA607" s="233">
        <f t="shared" si="43"/>
        <v>0</v>
      </c>
      <c r="BB607" s="233">
        <f t="shared" si="44"/>
        <v>0</v>
      </c>
      <c r="BC607" s="233">
        <f t="shared" si="45"/>
        <v>0</v>
      </c>
      <c r="BD607" s="233">
        <f t="shared" si="46"/>
        <v>0</v>
      </c>
      <c r="BE607" s="233">
        <f t="shared" si="47"/>
        <v>0</v>
      </c>
      <c r="CA607" s="260">
        <v>12</v>
      </c>
      <c r="CB607" s="260">
        <v>0</v>
      </c>
    </row>
    <row r="608" spans="1:80" ht="22.5">
      <c r="A608" s="261">
        <v>239</v>
      </c>
      <c r="B608" s="262" t="s">
        <v>95</v>
      </c>
      <c r="C608" s="263" t="s">
        <v>96</v>
      </c>
      <c r="D608" s="264" t="s">
        <v>467</v>
      </c>
      <c r="E608" s="265">
        <v>1</v>
      </c>
      <c r="F608" s="265">
        <v>0</v>
      </c>
      <c r="G608" s="266">
        <f t="shared" si="40"/>
        <v>0</v>
      </c>
      <c r="H608" s="267">
        <v>0</v>
      </c>
      <c r="I608" s="268">
        <f t="shared" si="41"/>
        <v>0</v>
      </c>
      <c r="J608" s="267"/>
      <c r="K608" s="268">
        <f t="shared" si="42"/>
        <v>0</v>
      </c>
      <c r="O608" s="260">
        <v>2</v>
      </c>
      <c r="AA608" s="233">
        <v>12</v>
      </c>
      <c r="AB608" s="233">
        <v>0</v>
      </c>
      <c r="AC608" s="233">
        <v>16</v>
      </c>
      <c r="AZ608" s="233">
        <v>2</v>
      </c>
      <c r="BA608" s="233">
        <f t="shared" si="43"/>
        <v>0</v>
      </c>
      <c r="BB608" s="233">
        <f t="shared" si="44"/>
        <v>0</v>
      </c>
      <c r="BC608" s="233">
        <f t="shared" si="45"/>
        <v>0</v>
      </c>
      <c r="BD608" s="233">
        <f t="shared" si="46"/>
        <v>0</v>
      </c>
      <c r="BE608" s="233">
        <f t="shared" si="47"/>
        <v>0</v>
      </c>
      <c r="CA608" s="260">
        <v>12</v>
      </c>
      <c r="CB608" s="260">
        <v>0</v>
      </c>
    </row>
    <row r="609" spans="1:80" ht="22.5">
      <c r="A609" s="261">
        <v>240</v>
      </c>
      <c r="B609" s="262" t="s">
        <v>97</v>
      </c>
      <c r="C609" s="263" t="s">
        <v>98</v>
      </c>
      <c r="D609" s="264" t="s">
        <v>467</v>
      </c>
      <c r="E609" s="265">
        <v>1</v>
      </c>
      <c r="F609" s="265">
        <v>0</v>
      </c>
      <c r="G609" s="266">
        <f t="shared" si="40"/>
        <v>0</v>
      </c>
      <c r="H609" s="267">
        <v>0</v>
      </c>
      <c r="I609" s="268">
        <f t="shared" si="41"/>
        <v>0</v>
      </c>
      <c r="J609" s="267"/>
      <c r="K609" s="268">
        <f t="shared" si="42"/>
        <v>0</v>
      </c>
      <c r="O609" s="260">
        <v>2</v>
      </c>
      <c r="AA609" s="233">
        <v>12</v>
      </c>
      <c r="AB609" s="233">
        <v>0</v>
      </c>
      <c r="AC609" s="233">
        <v>17</v>
      </c>
      <c r="AZ609" s="233">
        <v>2</v>
      </c>
      <c r="BA609" s="233">
        <f t="shared" si="43"/>
        <v>0</v>
      </c>
      <c r="BB609" s="233">
        <f t="shared" si="44"/>
        <v>0</v>
      </c>
      <c r="BC609" s="233">
        <f t="shared" si="45"/>
        <v>0</v>
      </c>
      <c r="BD609" s="233">
        <f t="shared" si="46"/>
        <v>0</v>
      </c>
      <c r="BE609" s="233">
        <f t="shared" si="47"/>
        <v>0</v>
      </c>
      <c r="CA609" s="260">
        <v>12</v>
      </c>
      <c r="CB609" s="260">
        <v>0</v>
      </c>
    </row>
    <row r="610" spans="1:80" ht="12.75">
      <c r="A610" s="261">
        <v>241</v>
      </c>
      <c r="B610" s="262" t="s">
        <v>99</v>
      </c>
      <c r="C610" s="263" t="s">
        <v>100</v>
      </c>
      <c r="D610" s="264" t="s">
        <v>467</v>
      </c>
      <c r="E610" s="265">
        <v>1</v>
      </c>
      <c r="F610" s="265">
        <v>0</v>
      </c>
      <c r="G610" s="266">
        <f t="shared" si="40"/>
        <v>0</v>
      </c>
      <c r="H610" s="267">
        <v>0</v>
      </c>
      <c r="I610" s="268">
        <f t="shared" si="41"/>
        <v>0</v>
      </c>
      <c r="J610" s="267"/>
      <c r="K610" s="268">
        <f t="shared" si="42"/>
        <v>0</v>
      </c>
      <c r="O610" s="260">
        <v>2</v>
      </c>
      <c r="AA610" s="233">
        <v>12</v>
      </c>
      <c r="AB610" s="233">
        <v>0</v>
      </c>
      <c r="AC610" s="233">
        <v>18</v>
      </c>
      <c r="AZ610" s="233">
        <v>2</v>
      </c>
      <c r="BA610" s="233">
        <f t="shared" si="43"/>
        <v>0</v>
      </c>
      <c r="BB610" s="233">
        <f t="shared" si="44"/>
        <v>0</v>
      </c>
      <c r="BC610" s="233">
        <f t="shared" si="45"/>
        <v>0</v>
      </c>
      <c r="BD610" s="233">
        <f t="shared" si="46"/>
        <v>0</v>
      </c>
      <c r="BE610" s="233">
        <f t="shared" si="47"/>
        <v>0</v>
      </c>
      <c r="CA610" s="260">
        <v>12</v>
      </c>
      <c r="CB610" s="260">
        <v>0</v>
      </c>
    </row>
    <row r="611" spans="1:80" ht="22.5">
      <c r="A611" s="261">
        <v>242</v>
      </c>
      <c r="B611" s="262" t="s">
        <v>101</v>
      </c>
      <c r="C611" s="263" t="s">
        <v>102</v>
      </c>
      <c r="D611" s="264" t="s">
        <v>467</v>
      </c>
      <c r="E611" s="265">
        <v>3</v>
      </c>
      <c r="F611" s="265">
        <v>0</v>
      </c>
      <c r="G611" s="266">
        <f t="shared" si="40"/>
        <v>0</v>
      </c>
      <c r="H611" s="267">
        <v>0</v>
      </c>
      <c r="I611" s="268">
        <f t="shared" si="41"/>
        <v>0</v>
      </c>
      <c r="J611" s="267"/>
      <c r="K611" s="268">
        <f t="shared" si="42"/>
        <v>0</v>
      </c>
      <c r="O611" s="260">
        <v>2</v>
      </c>
      <c r="AA611" s="233">
        <v>12</v>
      </c>
      <c r="AB611" s="233">
        <v>0</v>
      </c>
      <c r="AC611" s="233">
        <v>19</v>
      </c>
      <c r="AZ611" s="233">
        <v>2</v>
      </c>
      <c r="BA611" s="233">
        <f t="shared" si="43"/>
        <v>0</v>
      </c>
      <c r="BB611" s="233">
        <f t="shared" si="44"/>
        <v>0</v>
      </c>
      <c r="BC611" s="233">
        <f t="shared" si="45"/>
        <v>0</v>
      </c>
      <c r="BD611" s="233">
        <f t="shared" si="46"/>
        <v>0</v>
      </c>
      <c r="BE611" s="233">
        <f t="shared" si="47"/>
        <v>0</v>
      </c>
      <c r="CA611" s="260">
        <v>12</v>
      </c>
      <c r="CB611" s="260">
        <v>0</v>
      </c>
    </row>
    <row r="612" spans="1:80" ht="22.5">
      <c r="A612" s="261">
        <v>243</v>
      </c>
      <c r="B612" s="262" t="s">
        <v>103</v>
      </c>
      <c r="C612" s="263" t="s">
        <v>104</v>
      </c>
      <c r="D612" s="264" t="s">
        <v>467</v>
      </c>
      <c r="E612" s="265">
        <v>1</v>
      </c>
      <c r="F612" s="265">
        <v>0</v>
      </c>
      <c r="G612" s="266">
        <f t="shared" si="40"/>
        <v>0</v>
      </c>
      <c r="H612" s="267">
        <v>0</v>
      </c>
      <c r="I612" s="268">
        <f t="shared" si="41"/>
        <v>0</v>
      </c>
      <c r="J612" s="267"/>
      <c r="K612" s="268">
        <f t="shared" si="42"/>
        <v>0</v>
      </c>
      <c r="O612" s="260">
        <v>2</v>
      </c>
      <c r="AA612" s="233">
        <v>12</v>
      </c>
      <c r="AB612" s="233">
        <v>0</v>
      </c>
      <c r="AC612" s="233">
        <v>26</v>
      </c>
      <c r="AZ612" s="233">
        <v>2</v>
      </c>
      <c r="BA612" s="233">
        <f t="shared" si="43"/>
        <v>0</v>
      </c>
      <c r="BB612" s="233">
        <f t="shared" si="44"/>
        <v>0</v>
      </c>
      <c r="BC612" s="233">
        <f t="shared" si="45"/>
        <v>0</v>
      </c>
      <c r="BD612" s="233">
        <f t="shared" si="46"/>
        <v>0</v>
      </c>
      <c r="BE612" s="233">
        <f t="shared" si="47"/>
        <v>0</v>
      </c>
      <c r="CA612" s="260">
        <v>12</v>
      </c>
      <c r="CB612" s="260">
        <v>0</v>
      </c>
    </row>
    <row r="613" spans="1:80" ht="22.5">
      <c r="A613" s="261">
        <v>244</v>
      </c>
      <c r="B613" s="262" t="s">
        <v>103</v>
      </c>
      <c r="C613" s="263" t="s">
        <v>105</v>
      </c>
      <c r="D613" s="264" t="s">
        <v>467</v>
      </c>
      <c r="E613" s="265">
        <v>2</v>
      </c>
      <c r="F613" s="265">
        <v>0</v>
      </c>
      <c r="G613" s="266">
        <f t="shared" si="40"/>
        <v>0</v>
      </c>
      <c r="H613" s="267">
        <v>0</v>
      </c>
      <c r="I613" s="268">
        <f t="shared" si="41"/>
        <v>0</v>
      </c>
      <c r="J613" s="267"/>
      <c r="K613" s="268">
        <f t="shared" si="42"/>
        <v>0</v>
      </c>
      <c r="O613" s="260">
        <v>2</v>
      </c>
      <c r="AA613" s="233">
        <v>12</v>
      </c>
      <c r="AB613" s="233">
        <v>0</v>
      </c>
      <c r="AC613" s="233">
        <v>27</v>
      </c>
      <c r="AZ613" s="233">
        <v>2</v>
      </c>
      <c r="BA613" s="233">
        <f t="shared" si="43"/>
        <v>0</v>
      </c>
      <c r="BB613" s="233">
        <f t="shared" si="44"/>
        <v>0</v>
      </c>
      <c r="BC613" s="233">
        <f t="shared" si="45"/>
        <v>0</v>
      </c>
      <c r="BD613" s="233">
        <f t="shared" si="46"/>
        <v>0</v>
      </c>
      <c r="BE613" s="233">
        <f t="shared" si="47"/>
        <v>0</v>
      </c>
      <c r="CA613" s="260">
        <v>12</v>
      </c>
      <c r="CB613" s="260">
        <v>0</v>
      </c>
    </row>
    <row r="614" spans="1:80" ht="22.5">
      <c r="A614" s="261">
        <v>245</v>
      </c>
      <c r="B614" s="262" t="s">
        <v>106</v>
      </c>
      <c r="C614" s="263" t="s">
        <v>107</v>
      </c>
      <c r="D614" s="264" t="s">
        <v>467</v>
      </c>
      <c r="E614" s="265">
        <v>1</v>
      </c>
      <c r="F614" s="265">
        <v>0</v>
      </c>
      <c r="G614" s="266">
        <f t="shared" si="40"/>
        <v>0</v>
      </c>
      <c r="H614" s="267">
        <v>0</v>
      </c>
      <c r="I614" s="268">
        <f t="shared" si="41"/>
        <v>0</v>
      </c>
      <c r="J614" s="267"/>
      <c r="K614" s="268">
        <f t="shared" si="42"/>
        <v>0</v>
      </c>
      <c r="O614" s="260">
        <v>2</v>
      </c>
      <c r="AA614" s="233">
        <v>12</v>
      </c>
      <c r="AB614" s="233">
        <v>0</v>
      </c>
      <c r="AC614" s="233">
        <v>28</v>
      </c>
      <c r="AZ614" s="233">
        <v>2</v>
      </c>
      <c r="BA614" s="233">
        <f t="shared" si="43"/>
        <v>0</v>
      </c>
      <c r="BB614" s="233">
        <f t="shared" si="44"/>
        <v>0</v>
      </c>
      <c r="BC614" s="233">
        <f t="shared" si="45"/>
        <v>0</v>
      </c>
      <c r="BD614" s="233">
        <f t="shared" si="46"/>
        <v>0</v>
      </c>
      <c r="BE614" s="233">
        <f t="shared" si="47"/>
        <v>0</v>
      </c>
      <c r="CA614" s="260">
        <v>12</v>
      </c>
      <c r="CB614" s="260">
        <v>0</v>
      </c>
    </row>
    <row r="615" spans="1:80" ht="12.75">
      <c r="A615" s="261">
        <v>246</v>
      </c>
      <c r="B615" s="262" t="s">
        <v>108</v>
      </c>
      <c r="C615" s="263" t="s">
        <v>109</v>
      </c>
      <c r="D615" s="264" t="s">
        <v>611</v>
      </c>
      <c r="E615" s="265">
        <v>0.5555</v>
      </c>
      <c r="F615" s="265">
        <v>0</v>
      </c>
      <c r="G615" s="266">
        <f t="shared" si="40"/>
        <v>0</v>
      </c>
      <c r="H615" s="267">
        <v>1</v>
      </c>
      <c r="I615" s="268">
        <f t="shared" si="41"/>
        <v>0.5555</v>
      </c>
      <c r="J615" s="267"/>
      <c r="K615" s="268">
        <f t="shared" si="42"/>
        <v>0</v>
      </c>
      <c r="O615" s="260">
        <v>2</v>
      </c>
      <c r="AA615" s="233">
        <v>3</v>
      </c>
      <c r="AB615" s="233">
        <v>7</v>
      </c>
      <c r="AC615" s="233">
        <v>13480920</v>
      </c>
      <c r="AZ615" s="233">
        <v>2</v>
      </c>
      <c r="BA615" s="233">
        <f t="shared" si="43"/>
        <v>0</v>
      </c>
      <c r="BB615" s="233">
        <f t="shared" si="44"/>
        <v>0</v>
      </c>
      <c r="BC615" s="233">
        <f t="shared" si="45"/>
        <v>0</v>
      </c>
      <c r="BD615" s="233">
        <f t="shared" si="46"/>
        <v>0</v>
      </c>
      <c r="BE615" s="233">
        <f t="shared" si="47"/>
        <v>0</v>
      </c>
      <c r="CA615" s="260">
        <v>3</v>
      </c>
      <c r="CB615" s="260">
        <v>7</v>
      </c>
    </row>
    <row r="616" spans="1:15" ht="12.75">
      <c r="A616" s="269"/>
      <c r="B616" s="272"/>
      <c r="C616" s="336" t="s">
        <v>110</v>
      </c>
      <c r="D616" s="337"/>
      <c r="E616" s="273">
        <v>0.5555</v>
      </c>
      <c r="F616" s="274"/>
      <c r="G616" s="275"/>
      <c r="H616" s="276"/>
      <c r="I616" s="270"/>
      <c r="J616" s="277"/>
      <c r="K616" s="270"/>
      <c r="M616" s="271" t="s">
        <v>110</v>
      </c>
      <c r="O616" s="260"/>
    </row>
    <row r="617" spans="1:80" ht="12.75">
      <c r="A617" s="261">
        <v>247</v>
      </c>
      <c r="B617" s="262" t="s">
        <v>975</v>
      </c>
      <c r="C617" s="263" t="s">
        <v>976</v>
      </c>
      <c r="D617" s="264" t="s">
        <v>973</v>
      </c>
      <c r="E617" s="265">
        <v>529.01</v>
      </c>
      <c r="F617" s="265">
        <v>0</v>
      </c>
      <c r="G617" s="266">
        <f>E617*F617</f>
        <v>0</v>
      </c>
      <c r="H617" s="267">
        <v>0</v>
      </c>
      <c r="I617" s="268">
        <f>E617*H617</f>
        <v>0</v>
      </c>
      <c r="J617" s="267"/>
      <c r="K617" s="268">
        <f>E617*J617</f>
        <v>0</v>
      </c>
      <c r="O617" s="260">
        <v>2</v>
      </c>
      <c r="AA617" s="233">
        <v>3</v>
      </c>
      <c r="AB617" s="233">
        <v>7</v>
      </c>
      <c r="AC617" s="233" t="s">
        <v>975</v>
      </c>
      <c r="AZ617" s="233">
        <v>2</v>
      </c>
      <c r="BA617" s="233">
        <f>IF(AZ617=1,G617,0)</f>
        <v>0</v>
      </c>
      <c r="BB617" s="233">
        <f>IF(AZ617=2,G617,0)</f>
        <v>0</v>
      </c>
      <c r="BC617" s="233">
        <f>IF(AZ617=3,G617,0)</f>
        <v>0</v>
      </c>
      <c r="BD617" s="233">
        <f>IF(AZ617=4,G617,0)</f>
        <v>0</v>
      </c>
      <c r="BE617" s="233">
        <f>IF(AZ617=5,G617,0)</f>
        <v>0</v>
      </c>
      <c r="CA617" s="260">
        <v>3</v>
      </c>
      <c r="CB617" s="260">
        <v>7</v>
      </c>
    </row>
    <row r="618" spans="1:15" ht="12.75">
      <c r="A618" s="269"/>
      <c r="B618" s="272"/>
      <c r="C618" s="336" t="s">
        <v>71</v>
      </c>
      <c r="D618" s="337"/>
      <c r="E618" s="273">
        <v>529.01</v>
      </c>
      <c r="F618" s="274"/>
      <c r="G618" s="275"/>
      <c r="H618" s="276"/>
      <c r="I618" s="270"/>
      <c r="J618" s="277"/>
      <c r="K618" s="270"/>
      <c r="M618" s="271" t="s">
        <v>71</v>
      </c>
      <c r="O618" s="260"/>
    </row>
    <row r="619" spans="1:80" ht="12.75">
      <c r="A619" s="261">
        <v>248</v>
      </c>
      <c r="B619" s="262" t="s">
        <v>111</v>
      </c>
      <c r="C619" s="263" t="s">
        <v>112</v>
      </c>
      <c r="D619" s="264" t="s">
        <v>605</v>
      </c>
      <c r="E619" s="265">
        <v>0.5819505</v>
      </c>
      <c r="F619" s="265">
        <v>0</v>
      </c>
      <c r="G619" s="266">
        <f>E619*F619</f>
        <v>0</v>
      </c>
      <c r="H619" s="267">
        <v>0</v>
      </c>
      <c r="I619" s="268">
        <f>E619*H619</f>
        <v>0</v>
      </c>
      <c r="J619" s="267"/>
      <c r="K619" s="268">
        <f>E619*J619</f>
        <v>0</v>
      </c>
      <c r="O619" s="260">
        <v>2</v>
      </c>
      <c r="AA619" s="233">
        <v>7</v>
      </c>
      <c r="AB619" s="233">
        <v>1001</v>
      </c>
      <c r="AC619" s="233">
        <v>5</v>
      </c>
      <c r="AZ619" s="233">
        <v>2</v>
      </c>
      <c r="BA619" s="233">
        <f>IF(AZ619=1,G619,0)</f>
        <v>0</v>
      </c>
      <c r="BB619" s="233">
        <f>IF(AZ619=2,G619,0)</f>
        <v>0</v>
      </c>
      <c r="BC619" s="233">
        <f>IF(AZ619=3,G619,0)</f>
        <v>0</v>
      </c>
      <c r="BD619" s="233">
        <f>IF(AZ619=4,G619,0)</f>
        <v>0</v>
      </c>
      <c r="BE619" s="233">
        <f>IF(AZ619=5,G619,0)</f>
        <v>0</v>
      </c>
      <c r="CA619" s="260">
        <v>7</v>
      </c>
      <c r="CB619" s="260">
        <v>1001</v>
      </c>
    </row>
    <row r="620" spans="1:57" ht="12.75">
      <c r="A620" s="278"/>
      <c r="B620" s="279" t="s">
        <v>468</v>
      </c>
      <c r="C620" s="280" t="s">
        <v>68</v>
      </c>
      <c r="D620" s="281"/>
      <c r="E620" s="282"/>
      <c r="F620" s="283"/>
      <c r="G620" s="284">
        <f>SUM(G593:G619)</f>
        <v>0</v>
      </c>
      <c r="H620" s="285"/>
      <c r="I620" s="286">
        <f>SUM(I593:I619)</f>
        <v>0.5819505</v>
      </c>
      <c r="J620" s="285"/>
      <c r="K620" s="286">
        <f>SUM(K593:K619)</f>
        <v>0</v>
      </c>
      <c r="O620" s="260">
        <v>4</v>
      </c>
      <c r="BA620" s="287">
        <f>SUM(BA593:BA619)</f>
        <v>0</v>
      </c>
      <c r="BB620" s="287">
        <f>SUM(BB593:BB619)</f>
        <v>0</v>
      </c>
      <c r="BC620" s="287">
        <f>SUM(BC593:BC619)</f>
        <v>0</v>
      </c>
      <c r="BD620" s="287">
        <f>SUM(BD593:BD619)</f>
        <v>0</v>
      </c>
      <c r="BE620" s="287">
        <f>SUM(BE593:BE619)</f>
        <v>0</v>
      </c>
    </row>
    <row r="621" spans="1:15" ht="12.75">
      <c r="A621" s="250" t="s">
        <v>466</v>
      </c>
      <c r="B621" s="251" t="s">
        <v>113</v>
      </c>
      <c r="C621" s="252" t="s">
        <v>114</v>
      </c>
      <c r="D621" s="253"/>
      <c r="E621" s="254"/>
      <c r="F621" s="254"/>
      <c r="G621" s="255"/>
      <c r="H621" s="256"/>
      <c r="I621" s="257"/>
      <c r="J621" s="258"/>
      <c r="K621" s="259"/>
      <c r="O621" s="260">
        <v>1</v>
      </c>
    </row>
    <row r="622" spans="1:80" ht="12.75">
      <c r="A622" s="261">
        <v>249</v>
      </c>
      <c r="B622" s="262" t="s">
        <v>116</v>
      </c>
      <c r="C622" s="263" t="s">
        <v>117</v>
      </c>
      <c r="D622" s="264" t="s">
        <v>584</v>
      </c>
      <c r="E622" s="265">
        <v>57.7</v>
      </c>
      <c r="F622" s="265">
        <v>0</v>
      </c>
      <c r="G622" s="266">
        <f>E622*F622</f>
        <v>0</v>
      </c>
      <c r="H622" s="267">
        <v>0.00028</v>
      </c>
      <c r="I622" s="268">
        <f>E622*H622</f>
        <v>0.016156</v>
      </c>
      <c r="J622" s="267">
        <v>0</v>
      </c>
      <c r="K622" s="268">
        <f>E622*J622</f>
        <v>0</v>
      </c>
      <c r="O622" s="260">
        <v>2</v>
      </c>
      <c r="AA622" s="233">
        <v>1</v>
      </c>
      <c r="AB622" s="233">
        <v>7</v>
      </c>
      <c r="AC622" s="233">
        <v>7</v>
      </c>
      <c r="AZ622" s="233">
        <v>2</v>
      </c>
      <c r="BA622" s="233">
        <f>IF(AZ622=1,G622,0)</f>
        <v>0</v>
      </c>
      <c r="BB622" s="233">
        <f>IF(AZ622=2,G622,0)</f>
        <v>0</v>
      </c>
      <c r="BC622" s="233">
        <f>IF(AZ622=3,G622,0)</f>
        <v>0</v>
      </c>
      <c r="BD622" s="233">
        <f>IF(AZ622=4,G622,0)</f>
        <v>0</v>
      </c>
      <c r="BE622" s="233">
        <f>IF(AZ622=5,G622,0)</f>
        <v>0</v>
      </c>
      <c r="CA622" s="260">
        <v>1</v>
      </c>
      <c r="CB622" s="260">
        <v>7</v>
      </c>
    </row>
    <row r="623" spans="1:15" ht="12.75">
      <c r="A623" s="269"/>
      <c r="B623" s="272"/>
      <c r="C623" s="336" t="s">
        <v>118</v>
      </c>
      <c r="D623" s="337"/>
      <c r="E623" s="273">
        <v>19.48</v>
      </c>
      <c r="F623" s="274"/>
      <c r="G623" s="275"/>
      <c r="H623" s="276"/>
      <c r="I623" s="270"/>
      <c r="J623" s="277"/>
      <c r="K623" s="270"/>
      <c r="M623" s="271" t="s">
        <v>118</v>
      </c>
      <c r="O623" s="260"/>
    </row>
    <row r="624" spans="1:15" ht="12.75">
      <c r="A624" s="269"/>
      <c r="B624" s="272"/>
      <c r="C624" s="336" t="s">
        <v>119</v>
      </c>
      <c r="D624" s="337"/>
      <c r="E624" s="273">
        <v>23.74</v>
      </c>
      <c r="F624" s="274"/>
      <c r="G624" s="275"/>
      <c r="H624" s="276"/>
      <c r="I624" s="270"/>
      <c r="J624" s="277"/>
      <c r="K624" s="270"/>
      <c r="M624" s="271" t="s">
        <v>119</v>
      </c>
      <c r="O624" s="260"/>
    </row>
    <row r="625" spans="1:15" ht="12.75">
      <c r="A625" s="269"/>
      <c r="B625" s="272"/>
      <c r="C625" s="336" t="s">
        <v>120</v>
      </c>
      <c r="D625" s="337"/>
      <c r="E625" s="273">
        <v>14.48</v>
      </c>
      <c r="F625" s="274"/>
      <c r="G625" s="275"/>
      <c r="H625" s="276"/>
      <c r="I625" s="270"/>
      <c r="J625" s="277"/>
      <c r="K625" s="270"/>
      <c r="M625" s="271" t="s">
        <v>120</v>
      </c>
      <c r="O625" s="260"/>
    </row>
    <row r="626" spans="1:80" ht="12.75">
      <c r="A626" s="261">
        <v>250</v>
      </c>
      <c r="B626" s="262" t="s">
        <v>121</v>
      </c>
      <c r="C626" s="263" t="s">
        <v>122</v>
      </c>
      <c r="D626" s="264" t="s">
        <v>584</v>
      </c>
      <c r="E626" s="265">
        <v>57.7</v>
      </c>
      <c r="F626" s="265">
        <v>0</v>
      </c>
      <c r="G626" s="266">
        <f>E626*F626</f>
        <v>0</v>
      </c>
      <c r="H626" s="267">
        <v>0</v>
      </c>
      <c r="I626" s="268">
        <f>E626*H626</f>
        <v>0</v>
      </c>
      <c r="J626" s="267">
        <v>0</v>
      </c>
      <c r="K626" s="268">
        <f>E626*J626</f>
        <v>0</v>
      </c>
      <c r="O626" s="260">
        <v>2</v>
      </c>
      <c r="AA626" s="233">
        <v>1</v>
      </c>
      <c r="AB626" s="233">
        <v>7</v>
      </c>
      <c r="AC626" s="233">
        <v>7</v>
      </c>
      <c r="AZ626" s="233">
        <v>2</v>
      </c>
      <c r="BA626" s="233">
        <f>IF(AZ626=1,G626,0)</f>
        <v>0</v>
      </c>
      <c r="BB626" s="233">
        <f>IF(AZ626=2,G626,0)</f>
        <v>0</v>
      </c>
      <c r="BC626" s="233">
        <f>IF(AZ626=3,G626,0)</f>
        <v>0</v>
      </c>
      <c r="BD626" s="233">
        <f>IF(AZ626=4,G626,0)</f>
        <v>0</v>
      </c>
      <c r="BE626" s="233">
        <f>IF(AZ626=5,G626,0)</f>
        <v>0</v>
      </c>
      <c r="CA626" s="260">
        <v>1</v>
      </c>
      <c r="CB626" s="260">
        <v>7</v>
      </c>
    </row>
    <row r="627" spans="1:15" ht="12.75">
      <c r="A627" s="269"/>
      <c r="B627" s="272"/>
      <c r="C627" s="336" t="s">
        <v>118</v>
      </c>
      <c r="D627" s="337"/>
      <c r="E627" s="273">
        <v>19.48</v>
      </c>
      <c r="F627" s="274"/>
      <c r="G627" s="275"/>
      <c r="H627" s="276"/>
      <c r="I627" s="270"/>
      <c r="J627" s="277"/>
      <c r="K627" s="270"/>
      <c r="M627" s="271" t="s">
        <v>118</v>
      </c>
      <c r="O627" s="260"/>
    </row>
    <row r="628" spans="1:15" ht="12.75">
      <c r="A628" s="269"/>
      <c r="B628" s="272"/>
      <c r="C628" s="336" t="s">
        <v>119</v>
      </c>
      <c r="D628" s="337"/>
      <c r="E628" s="273">
        <v>23.74</v>
      </c>
      <c r="F628" s="274"/>
      <c r="G628" s="275"/>
      <c r="H628" s="276"/>
      <c r="I628" s="270"/>
      <c r="J628" s="277"/>
      <c r="K628" s="270"/>
      <c r="M628" s="271" t="s">
        <v>119</v>
      </c>
      <c r="O628" s="260"/>
    </row>
    <row r="629" spans="1:15" ht="12.75">
      <c r="A629" s="269"/>
      <c r="B629" s="272"/>
      <c r="C629" s="336" t="s">
        <v>120</v>
      </c>
      <c r="D629" s="337"/>
      <c r="E629" s="273">
        <v>14.48</v>
      </c>
      <c r="F629" s="274"/>
      <c r="G629" s="275"/>
      <c r="H629" s="276"/>
      <c r="I629" s="270"/>
      <c r="J629" s="277"/>
      <c r="K629" s="270"/>
      <c r="M629" s="271" t="s">
        <v>120</v>
      </c>
      <c r="O629" s="260"/>
    </row>
    <row r="630" spans="1:80" ht="22.5">
      <c r="A630" s="261">
        <v>251</v>
      </c>
      <c r="B630" s="262" t="s">
        <v>123</v>
      </c>
      <c r="C630" s="263" t="s">
        <v>124</v>
      </c>
      <c r="D630" s="264" t="s">
        <v>571</v>
      </c>
      <c r="E630" s="265">
        <v>45.2819</v>
      </c>
      <c r="F630" s="265">
        <v>0</v>
      </c>
      <c r="G630" s="266">
        <f>E630*F630</f>
        <v>0</v>
      </c>
      <c r="H630" s="267">
        <v>0.005</v>
      </c>
      <c r="I630" s="268">
        <f>E630*H630</f>
        <v>0.2264095</v>
      </c>
      <c r="J630" s="267">
        <v>0</v>
      </c>
      <c r="K630" s="268">
        <f>E630*J630</f>
        <v>0</v>
      </c>
      <c r="O630" s="260">
        <v>2</v>
      </c>
      <c r="AA630" s="233">
        <v>1</v>
      </c>
      <c r="AB630" s="233">
        <v>7</v>
      </c>
      <c r="AC630" s="233">
        <v>7</v>
      </c>
      <c r="AZ630" s="233">
        <v>2</v>
      </c>
      <c r="BA630" s="233">
        <f>IF(AZ630=1,G630,0)</f>
        <v>0</v>
      </c>
      <c r="BB630" s="233">
        <f>IF(AZ630=2,G630,0)</f>
        <v>0</v>
      </c>
      <c r="BC630" s="233">
        <f>IF(AZ630=3,G630,0)</f>
        <v>0</v>
      </c>
      <c r="BD630" s="233">
        <f>IF(AZ630=4,G630,0)</f>
        <v>0</v>
      </c>
      <c r="BE630" s="233">
        <f>IF(AZ630=5,G630,0)</f>
        <v>0</v>
      </c>
      <c r="CA630" s="260">
        <v>1</v>
      </c>
      <c r="CB630" s="260">
        <v>7</v>
      </c>
    </row>
    <row r="631" spans="1:15" ht="12.75">
      <c r="A631" s="269"/>
      <c r="B631" s="272"/>
      <c r="C631" s="336" t="s">
        <v>125</v>
      </c>
      <c r="D631" s="337"/>
      <c r="E631" s="273">
        <v>20.0019</v>
      </c>
      <c r="F631" s="274"/>
      <c r="G631" s="275"/>
      <c r="H631" s="276"/>
      <c r="I631" s="270"/>
      <c r="J631" s="277"/>
      <c r="K631" s="270"/>
      <c r="M631" s="271" t="s">
        <v>125</v>
      </c>
      <c r="O631" s="260"/>
    </row>
    <row r="632" spans="1:15" ht="12.75">
      <c r="A632" s="269"/>
      <c r="B632" s="272"/>
      <c r="C632" s="336" t="s">
        <v>1030</v>
      </c>
      <c r="D632" s="337"/>
      <c r="E632" s="273">
        <v>12.04</v>
      </c>
      <c r="F632" s="274"/>
      <c r="G632" s="275"/>
      <c r="H632" s="276"/>
      <c r="I632" s="270"/>
      <c r="J632" s="277"/>
      <c r="K632" s="270"/>
      <c r="M632" s="271" t="s">
        <v>1030</v>
      </c>
      <c r="O632" s="260"/>
    </row>
    <row r="633" spans="1:15" ht="12.75">
      <c r="A633" s="269"/>
      <c r="B633" s="272"/>
      <c r="C633" s="336" t="s">
        <v>1031</v>
      </c>
      <c r="D633" s="337"/>
      <c r="E633" s="273">
        <v>13.24</v>
      </c>
      <c r="F633" s="274"/>
      <c r="G633" s="275"/>
      <c r="H633" s="276"/>
      <c r="I633" s="270"/>
      <c r="J633" s="277"/>
      <c r="K633" s="270"/>
      <c r="M633" s="271" t="s">
        <v>1031</v>
      </c>
      <c r="O633" s="260"/>
    </row>
    <row r="634" spans="1:80" ht="12.75">
      <c r="A634" s="261">
        <v>252</v>
      </c>
      <c r="B634" s="262" t="s">
        <v>126</v>
      </c>
      <c r="C634" s="263" t="s">
        <v>127</v>
      </c>
      <c r="D634" s="264" t="s">
        <v>584</v>
      </c>
      <c r="E634" s="265">
        <v>62.8</v>
      </c>
      <c r="F634" s="265">
        <v>0</v>
      </c>
      <c r="G634" s="266">
        <f>E634*F634</f>
        <v>0</v>
      </c>
      <c r="H634" s="267">
        <v>4E-05</v>
      </c>
      <c r="I634" s="268">
        <f>E634*H634</f>
        <v>0.002512</v>
      </c>
      <c r="J634" s="267">
        <v>0</v>
      </c>
      <c r="K634" s="268">
        <f>E634*J634</f>
        <v>0</v>
      </c>
      <c r="O634" s="260">
        <v>2</v>
      </c>
      <c r="AA634" s="233">
        <v>1</v>
      </c>
      <c r="AB634" s="233">
        <v>7</v>
      </c>
      <c r="AC634" s="233">
        <v>7</v>
      </c>
      <c r="AZ634" s="233">
        <v>2</v>
      </c>
      <c r="BA634" s="233">
        <f>IF(AZ634=1,G634,0)</f>
        <v>0</v>
      </c>
      <c r="BB634" s="233">
        <f>IF(AZ634=2,G634,0)</f>
        <v>0</v>
      </c>
      <c r="BC634" s="233">
        <f>IF(AZ634=3,G634,0)</f>
        <v>0</v>
      </c>
      <c r="BD634" s="233">
        <f>IF(AZ634=4,G634,0)</f>
        <v>0</v>
      </c>
      <c r="BE634" s="233">
        <f>IF(AZ634=5,G634,0)</f>
        <v>0</v>
      </c>
      <c r="CA634" s="260">
        <v>1</v>
      </c>
      <c r="CB634" s="260">
        <v>7</v>
      </c>
    </row>
    <row r="635" spans="1:15" ht="12.75">
      <c r="A635" s="269"/>
      <c r="B635" s="272"/>
      <c r="C635" s="336" t="s">
        <v>118</v>
      </c>
      <c r="D635" s="337"/>
      <c r="E635" s="273">
        <v>19.48</v>
      </c>
      <c r="F635" s="274"/>
      <c r="G635" s="275"/>
      <c r="H635" s="276"/>
      <c r="I635" s="270"/>
      <c r="J635" s="277"/>
      <c r="K635" s="270"/>
      <c r="M635" s="271" t="s">
        <v>118</v>
      </c>
      <c r="O635" s="260"/>
    </row>
    <row r="636" spans="1:15" ht="12.75">
      <c r="A636" s="269"/>
      <c r="B636" s="272"/>
      <c r="C636" s="336" t="s">
        <v>119</v>
      </c>
      <c r="D636" s="337"/>
      <c r="E636" s="273">
        <v>23.74</v>
      </c>
      <c r="F636" s="274"/>
      <c r="G636" s="275"/>
      <c r="H636" s="276"/>
      <c r="I636" s="270"/>
      <c r="J636" s="277"/>
      <c r="K636" s="270"/>
      <c r="M636" s="271" t="s">
        <v>119</v>
      </c>
      <c r="O636" s="260"/>
    </row>
    <row r="637" spans="1:15" ht="12.75">
      <c r="A637" s="269"/>
      <c r="B637" s="272"/>
      <c r="C637" s="336" t="s">
        <v>120</v>
      </c>
      <c r="D637" s="337"/>
      <c r="E637" s="273">
        <v>14.48</v>
      </c>
      <c r="F637" s="274"/>
      <c r="G637" s="275"/>
      <c r="H637" s="276"/>
      <c r="I637" s="270"/>
      <c r="J637" s="277"/>
      <c r="K637" s="270"/>
      <c r="M637" s="271" t="s">
        <v>120</v>
      </c>
      <c r="O637" s="260"/>
    </row>
    <row r="638" spans="1:15" ht="12.75">
      <c r="A638" s="269"/>
      <c r="B638" s="272"/>
      <c r="C638" s="336" t="s">
        <v>128</v>
      </c>
      <c r="D638" s="337"/>
      <c r="E638" s="273">
        <v>5.1</v>
      </c>
      <c r="F638" s="274"/>
      <c r="G638" s="275"/>
      <c r="H638" s="276"/>
      <c r="I638" s="270"/>
      <c r="J638" s="277"/>
      <c r="K638" s="270"/>
      <c r="M638" s="271" t="s">
        <v>128</v>
      </c>
      <c r="O638" s="260"/>
    </row>
    <row r="639" spans="1:80" ht="12.75">
      <c r="A639" s="261">
        <v>253</v>
      </c>
      <c r="B639" s="262" t="s">
        <v>129</v>
      </c>
      <c r="C639" s="263" t="s">
        <v>130</v>
      </c>
      <c r="D639" s="264" t="s">
        <v>571</v>
      </c>
      <c r="E639" s="265">
        <v>2.04</v>
      </c>
      <c r="F639" s="265">
        <v>0</v>
      </c>
      <c r="G639" s="266">
        <f>E639*F639</f>
        <v>0</v>
      </c>
      <c r="H639" s="267">
        <v>0</v>
      </c>
      <c r="I639" s="268">
        <f>E639*H639</f>
        <v>0</v>
      </c>
      <c r="J639" s="267">
        <v>0</v>
      </c>
      <c r="K639" s="268">
        <f>E639*J639</f>
        <v>0</v>
      </c>
      <c r="O639" s="260">
        <v>2</v>
      </c>
      <c r="AA639" s="233">
        <v>1</v>
      </c>
      <c r="AB639" s="233">
        <v>7</v>
      </c>
      <c r="AC639" s="233">
        <v>7</v>
      </c>
      <c r="AZ639" s="233">
        <v>2</v>
      </c>
      <c r="BA639" s="233">
        <f>IF(AZ639=1,G639,0)</f>
        <v>0</v>
      </c>
      <c r="BB639" s="233">
        <f>IF(AZ639=2,G639,0)</f>
        <v>0</v>
      </c>
      <c r="BC639" s="233">
        <f>IF(AZ639=3,G639,0)</f>
        <v>0</v>
      </c>
      <c r="BD639" s="233">
        <f>IF(AZ639=4,G639,0)</f>
        <v>0</v>
      </c>
      <c r="BE639" s="233">
        <f>IF(AZ639=5,G639,0)</f>
        <v>0</v>
      </c>
      <c r="CA639" s="260">
        <v>1</v>
      </c>
      <c r="CB639" s="260">
        <v>7</v>
      </c>
    </row>
    <row r="640" spans="1:15" ht="12.75">
      <c r="A640" s="269"/>
      <c r="B640" s="272"/>
      <c r="C640" s="336" t="s">
        <v>131</v>
      </c>
      <c r="D640" s="337"/>
      <c r="E640" s="273">
        <v>2.04</v>
      </c>
      <c r="F640" s="274"/>
      <c r="G640" s="275"/>
      <c r="H640" s="276"/>
      <c r="I640" s="270"/>
      <c r="J640" s="277"/>
      <c r="K640" s="270"/>
      <c r="M640" s="271" t="s">
        <v>131</v>
      </c>
      <c r="O640" s="260"/>
    </row>
    <row r="641" spans="1:80" ht="12.75">
      <c r="A641" s="261">
        <v>254</v>
      </c>
      <c r="B641" s="262" t="s">
        <v>132</v>
      </c>
      <c r="C641" s="263" t="s">
        <v>133</v>
      </c>
      <c r="D641" s="264" t="s">
        <v>571</v>
      </c>
      <c r="E641" s="265">
        <v>45.2819</v>
      </c>
      <c r="F641" s="265"/>
      <c r="G641" s="266">
        <f>E641*F641</f>
        <v>0</v>
      </c>
      <c r="H641" s="267">
        <v>0.0008</v>
      </c>
      <c r="I641" s="268">
        <f>E641*H641</f>
        <v>0.036225520000000004</v>
      </c>
      <c r="J641" s="267">
        <v>0</v>
      </c>
      <c r="K641" s="268">
        <f>E641*J641</f>
        <v>0</v>
      </c>
      <c r="O641" s="260">
        <v>2</v>
      </c>
      <c r="AA641" s="233">
        <v>1</v>
      </c>
      <c r="AB641" s="233">
        <v>7</v>
      </c>
      <c r="AC641" s="233">
        <v>7</v>
      </c>
      <c r="AZ641" s="233">
        <v>2</v>
      </c>
      <c r="BA641" s="233">
        <f>IF(AZ641=1,G641,0)</f>
        <v>0</v>
      </c>
      <c r="BB641" s="233">
        <f>IF(AZ641=2,G641,0)</f>
        <v>0</v>
      </c>
      <c r="BC641" s="233">
        <f>IF(AZ641=3,G641,0)</f>
        <v>0</v>
      </c>
      <c r="BD641" s="233">
        <f>IF(AZ641=4,G641,0)</f>
        <v>0</v>
      </c>
      <c r="BE641" s="233">
        <f>IF(AZ641=5,G641,0)</f>
        <v>0</v>
      </c>
      <c r="CA641" s="260">
        <v>1</v>
      </c>
      <c r="CB641" s="260">
        <v>7</v>
      </c>
    </row>
    <row r="642" spans="1:15" ht="12.75">
      <c r="A642" s="269"/>
      <c r="B642" s="272"/>
      <c r="C642" s="336" t="s">
        <v>125</v>
      </c>
      <c r="D642" s="337"/>
      <c r="E642" s="273">
        <v>20.0019</v>
      </c>
      <c r="F642" s="274"/>
      <c r="G642" s="275"/>
      <c r="H642" s="276"/>
      <c r="I642" s="270"/>
      <c r="J642" s="277"/>
      <c r="K642" s="270"/>
      <c r="M642" s="271" t="s">
        <v>125</v>
      </c>
      <c r="O642" s="260"/>
    </row>
    <row r="643" spans="1:15" ht="12.75">
      <c r="A643" s="269"/>
      <c r="B643" s="272"/>
      <c r="C643" s="336" t="s">
        <v>1030</v>
      </c>
      <c r="D643" s="337"/>
      <c r="E643" s="273">
        <v>12.04</v>
      </c>
      <c r="F643" s="274"/>
      <c r="G643" s="275"/>
      <c r="H643" s="276"/>
      <c r="I643" s="270"/>
      <c r="J643" s="277"/>
      <c r="K643" s="270"/>
      <c r="M643" s="271" t="s">
        <v>1030</v>
      </c>
      <c r="O643" s="260"/>
    </row>
    <row r="644" spans="1:15" ht="12.75">
      <c r="A644" s="269"/>
      <c r="B644" s="272"/>
      <c r="C644" s="336" t="s">
        <v>1031</v>
      </c>
      <c r="D644" s="337"/>
      <c r="E644" s="273">
        <v>13.24</v>
      </c>
      <c r="F644" s="274"/>
      <c r="G644" s="275"/>
      <c r="H644" s="276"/>
      <c r="I644" s="270"/>
      <c r="J644" s="277"/>
      <c r="K644" s="270"/>
      <c r="M644" s="271" t="s">
        <v>1031</v>
      </c>
      <c r="O644" s="260"/>
    </row>
    <row r="645" spans="1:80" ht="12.75">
      <c r="A645" s="261">
        <v>255</v>
      </c>
      <c r="B645" s="262" t="s">
        <v>134</v>
      </c>
      <c r="C645" s="263" t="s">
        <v>135</v>
      </c>
      <c r="D645" s="264" t="s">
        <v>584</v>
      </c>
      <c r="E645" s="265">
        <v>60.585</v>
      </c>
      <c r="F645" s="265">
        <v>0</v>
      </c>
      <c r="G645" s="266">
        <f>E645*F645</f>
        <v>0</v>
      </c>
      <c r="H645" s="267">
        <v>0.00022</v>
      </c>
      <c r="I645" s="268">
        <f>E645*H645</f>
        <v>0.0133287</v>
      </c>
      <c r="J645" s="267"/>
      <c r="K645" s="268">
        <f>E645*J645</f>
        <v>0</v>
      </c>
      <c r="O645" s="260">
        <v>2</v>
      </c>
      <c r="AA645" s="233">
        <v>3</v>
      </c>
      <c r="AB645" s="233">
        <v>7</v>
      </c>
      <c r="AC645" s="233" t="s">
        <v>134</v>
      </c>
      <c r="AZ645" s="233">
        <v>2</v>
      </c>
      <c r="BA645" s="233">
        <f>IF(AZ645=1,G645,0)</f>
        <v>0</v>
      </c>
      <c r="BB645" s="233">
        <f>IF(AZ645=2,G645,0)</f>
        <v>0</v>
      </c>
      <c r="BC645" s="233">
        <f>IF(AZ645=3,G645,0)</f>
        <v>0</v>
      </c>
      <c r="BD645" s="233">
        <f>IF(AZ645=4,G645,0)</f>
        <v>0</v>
      </c>
      <c r="BE645" s="233">
        <f>IF(AZ645=5,G645,0)</f>
        <v>0</v>
      </c>
      <c r="CA645" s="260">
        <v>3</v>
      </c>
      <c r="CB645" s="260">
        <v>7</v>
      </c>
    </row>
    <row r="646" spans="1:15" ht="12.75">
      <c r="A646" s="269"/>
      <c r="B646" s="272"/>
      <c r="C646" s="336" t="s">
        <v>136</v>
      </c>
      <c r="D646" s="337"/>
      <c r="E646" s="273">
        <v>20.454</v>
      </c>
      <c r="F646" s="274"/>
      <c r="G646" s="275"/>
      <c r="H646" s="276"/>
      <c r="I646" s="270"/>
      <c r="J646" s="277"/>
      <c r="K646" s="270"/>
      <c r="M646" s="271" t="s">
        <v>136</v>
      </c>
      <c r="O646" s="260"/>
    </row>
    <row r="647" spans="1:15" ht="12.75">
      <c r="A647" s="269"/>
      <c r="B647" s="272"/>
      <c r="C647" s="336" t="s">
        <v>137</v>
      </c>
      <c r="D647" s="337"/>
      <c r="E647" s="273">
        <v>24.927</v>
      </c>
      <c r="F647" s="274"/>
      <c r="G647" s="275"/>
      <c r="H647" s="276"/>
      <c r="I647" s="270"/>
      <c r="J647" s="277"/>
      <c r="K647" s="270"/>
      <c r="M647" s="271" t="s">
        <v>137</v>
      </c>
      <c r="O647" s="260"/>
    </row>
    <row r="648" spans="1:15" ht="12.75">
      <c r="A648" s="269"/>
      <c r="B648" s="272"/>
      <c r="C648" s="336" t="s">
        <v>138</v>
      </c>
      <c r="D648" s="337"/>
      <c r="E648" s="273">
        <v>15.204</v>
      </c>
      <c r="F648" s="274"/>
      <c r="G648" s="275"/>
      <c r="H648" s="276"/>
      <c r="I648" s="270"/>
      <c r="J648" s="277"/>
      <c r="K648" s="270"/>
      <c r="M648" s="271" t="s">
        <v>138</v>
      </c>
      <c r="O648" s="260"/>
    </row>
    <row r="649" spans="1:80" ht="22.5">
      <c r="A649" s="261">
        <v>256</v>
      </c>
      <c r="B649" s="262" t="s">
        <v>139</v>
      </c>
      <c r="C649" s="263" t="s">
        <v>140</v>
      </c>
      <c r="D649" s="264" t="s">
        <v>571</v>
      </c>
      <c r="E649" s="265">
        <v>46.1875</v>
      </c>
      <c r="F649" s="265">
        <v>0</v>
      </c>
      <c r="G649" s="266">
        <f>E649*F649</f>
        <v>0</v>
      </c>
      <c r="H649" s="267">
        <v>0.0192</v>
      </c>
      <c r="I649" s="268">
        <f>E649*H649</f>
        <v>0.8867999999999999</v>
      </c>
      <c r="J649" s="267"/>
      <c r="K649" s="268">
        <f>E649*J649</f>
        <v>0</v>
      </c>
      <c r="O649" s="260">
        <v>2</v>
      </c>
      <c r="AA649" s="233">
        <v>3</v>
      </c>
      <c r="AB649" s="233">
        <v>7</v>
      </c>
      <c r="AC649" s="233">
        <v>59764203</v>
      </c>
      <c r="AZ649" s="233">
        <v>2</v>
      </c>
      <c r="BA649" s="233">
        <f>IF(AZ649=1,G649,0)</f>
        <v>0</v>
      </c>
      <c r="BB649" s="233">
        <f>IF(AZ649=2,G649,0)</f>
        <v>0</v>
      </c>
      <c r="BC649" s="233">
        <f>IF(AZ649=3,G649,0)</f>
        <v>0</v>
      </c>
      <c r="BD649" s="233">
        <f>IF(AZ649=4,G649,0)</f>
        <v>0</v>
      </c>
      <c r="BE649" s="233">
        <f>IF(AZ649=5,G649,0)</f>
        <v>0</v>
      </c>
      <c r="CA649" s="260">
        <v>3</v>
      </c>
      <c r="CB649" s="260">
        <v>7</v>
      </c>
    </row>
    <row r="650" spans="1:15" ht="12.75">
      <c r="A650" s="269"/>
      <c r="B650" s="272"/>
      <c r="C650" s="336" t="s">
        <v>141</v>
      </c>
      <c r="D650" s="337"/>
      <c r="E650" s="273">
        <v>20.4019</v>
      </c>
      <c r="F650" s="274"/>
      <c r="G650" s="275"/>
      <c r="H650" s="276"/>
      <c r="I650" s="270"/>
      <c r="J650" s="277"/>
      <c r="K650" s="270"/>
      <c r="M650" s="271" t="s">
        <v>141</v>
      </c>
      <c r="O650" s="260"/>
    </row>
    <row r="651" spans="1:15" ht="12.75">
      <c r="A651" s="269"/>
      <c r="B651" s="272"/>
      <c r="C651" s="336" t="s">
        <v>142</v>
      </c>
      <c r="D651" s="337"/>
      <c r="E651" s="273">
        <v>12.2808</v>
      </c>
      <c r="F651" s="274"/>
      <c r="G651" s="275"/>
      <c r="H651" s="276"/>
      <c r="I651" s="270"/>
      <c r="J651" s="277"/>
      <c r="K651" s="270"/>
      <c r="M651" s="271" t="s">
        <v>142</v>
      </c>
      <c r="O651" s="260"/>
    </row>
    <row r="652" spans="1:15" ht="12.75">
      <c r="A652" s="269"/>
      <c r="B652" s="272"/>
      <c r="C652" s="336" t="s">
        <v>143</v>
      </c>
      <c r="D652" s="337"/>
      <c r="E652" s="273">
        <v>13.5048</v>
      </c>
      <c r="F652" s="274"/>
      <c r="G652" s="275"/>
      <c r="H652" s="276"/>
      <c r="I652" s="270"/>
      <c r="J652" s="277"/>
      <c r="K652" s="270"/>
      <c r="M652" s="271" t="s">
        <v>143</v>
      </c>
      <c r="O652" s="260"/>
    </row>
    <row r="653" spans="1:80" ht="12.75">
      <c r="A653" s="261">
        <v>257</v>
      </c>
      <c r="B653" s="262" t="s">
        <v>144</v>
      </c>
      <c r="C653" s="263" t="s">
        <v>145</v>
      </c>
      <c r="D653" s="264" t="s">
        <v>591</v>
      </c>
      <c r="E653" s="265">
        <v>196.18</v>
      </c>
      <c r="F653" s="265">
        <v>0</v>
      </c>
      <c r="G653" s="266">
        <f>E653*F653</f>
        <v>0</v>
      </c>
      <c r="H653" s="267">
        <v>0.00045</v>
      </c>
      <c r="I653" s="268">
        <f>E653*H653</f>
        <v>0.088281</v>
      </c>
      <c r="J653" s="267"/>
      <c r="K653" s="268">
        <f>E653*J653</f>
        <v>0</v>
      </c>
      <c r="O653" s="260">
        <v>2</v>
      </c>
      <c r="AA653" s="233">
        <v>3</v>
      </c>
      <c r="AB653" s="233">
        <v>7</v>
      </c>
      <c r="AC653" s="233">
        <v>59764241</v>
      </c>
      <c r="AZ653" s="233">
        <v>2</v>
      </c>
      <c r="BA653" s="233">
        <f>IF(AZ653=1,G653,0)</f>
        <v>0</v>
      </c>
      <c r="BB653" s="233">
        <f>IF(AZ653=2,G653,0)</f>
        <v>0</v>
      </c>
      <c r="BC653" s="233">
        <f>IF(AZ653=3,G653,0)</f>
        <v>0</v>
      </c>
      <c r="BD653" s="233">
        <f>IF(AZ653=4,G653,0)</f>
        <v>0</v>
      </c>
      <c r="BE653" s="233">
        <f>IF(AZ653=5,G653,0)</f>
        <v>0</v>
      </c>
      <c r="CA653" s="260">
        <v>3</v>
      </c>
      <c r="CB653" s="260">
        <v>7</v>
      </c>
    </row>
    <row r="654" spans="1:15" ht="12.75">
      <c r="A654" s="269"/>
      <c r="B654" s="272"/>
      <c r="C654" s="343" t="s">
        <v>529</v>
      </c>
      <c r="D654" s="337"/>
      <c r="E654" s="298">
        <v>0</v>
      </c>
      <c r="F654" s="274"/>
      <c r="G654" s="275"/>
      <c r="H654" s="276"/>
      <c r="I654" s="270"/>
      <c r="J654" s="277"/>
      <c r="K654" s="270"/>
      <c r="M654" s="271" t="s">
        <v>529</v>
      </c>
      <c r="O654" s="260"/>
    </row>
    <row r="655" spans="1:15" ht="12.75">
      <c r="A655" s="269"/>
      <c r="B655" s="272"/>
      <c r="C655" s="343" t="s">
        <v>118</v>
      </c>
      <c r="D655" s="337"/>
      <c r="E655" s="298">
        <v>19.48</v>
      </c>
      <c r="F655" s="274"/>
      <c r="G655" s="275"/>
      <c r="H655" s="276"/>
      <c r="I655" s="270"/>
      <c r="J655" s="277"/>
      <c r="K655" s="270"/>
      <c r="M655" s="271" t="s">
        <v>118</v>
      </c>
      <c r="O655" s="260"/>
    </row>
    <row r="656" spans="1:15" ht="12.75">
      <c r="A656" s="269"/>
      <c r="B656" s="272"/>
      <c r="C656" s="343" t="s">
        <v>119</v>
      </c>
      <c r="D656" s="337"/>
      <c r="E656" s="298">
        <v>23.74</v>
      </c>
      <c r="F656" s="274"/>
      <c r="G656" s="275"/>
      <c r="H656" s="276"/>
      <c r="I656" s="270"/>
      <c r="J656" s="277"/>
      <c r="K656" s="270"/>
      <c r="M656" s="271" t="s">
        <v>119</v>
      </c>
      <c r="O656" s="260"/>
    </row>
    <row r="657" spans="1:15" ht="12.75">
      <c r="A657" s="269"/>
      <c r="B657" s="272"/>
      <c r="C657" s="343" t="s">
        <v>120</v>
      </c>
      <c r="D657" s="337"/>
      <c r="E657" s="298">
        <v>14.48</v>
      </c>
      <c r="F657" s="274"/>
      <c r="G657" s="275"/>
      <c r="H657" s="276"/>
      <c r="I657" s="270"/>
      <c r="J657" s="277"/>
      <c r="K657" s="270"/>
      <c r="M657" s="271" t="s">
        <v>120</v>
      </c>
      <c r="O657" s="260"/>
    </row>
    <row r="658" spans="1:15" ht="12.75">
      <c r="A658" s="269"/>
      <c r="B658" s="272"/>
      <c r="C658" s="343" t="s">
        <v>530</v>
      </c>
      <c r="D658" s="337"/>
      <c r="E658" s="298">
        <v>57.7</v>
      </c>
      <c r="F658" s="274"/>
      <c r="G658" s="275"/>
      <c r="H658" s="276"/>
      <c r="I658" s="270"/>
      <c r="J658" s="277"/>
      <c r="K658" s="270"/>
      <c r="M658" s="271" t="s">
        <v>530</v>
      </c>
      <c r="O658" s="260"/>
    </row>
    <row r="659" spans="1:15" ht="12.75">
      <c r="A659" s="269"/>
      <c r="B659" s="272"/>
      <c r="C659" s="336" t="s">
        <v>146</v>
      </c>
      <c r="D659" s="337"/>
      <c r="E659" s="273">
        <v>196.18</v>
      </c>
      <c r="F659" s="274"/>
      <c r="G659" s="275"/>
      <c r="H659" s="276"/>
      <c r="I659" s="270"/>
      <c r="J659" s="277"/>
      <c r="K659" s="270"/>
      <c r="M659" s="271" t="s">
        <v>146</v>
      </c>
      <c r="O659" s="260"/>
    </row>
    <row r="660" spans="1:80" ht="12.75">
      <c r="A660" s="261">
        <v>258</v>
      </c>
      <c r="B660" s="262" t="s">
        <v>147</v>
      </c>
      <c r="C660" s="263" t="s">
        <v>152</v>
      </c>
      <c r="D660" s="264" t="s">
        <v>591</v>
      </c>
      <c r="E660" s="265">
        <v>14.28</v>
      </c>
      <c r="F660" s="265">
        <v>0</v>
      </c>
      <c r="G660" s="266">
        <f>E660*F660</f>
        <v>0</v>
      </c>
      <c r="H660" s="267">
        <v>2E-05</v>
      </c>
      <c r="I660" s="268">
        <f>E660*H660</f>
        <v>0.0002856</v>
      </c>
      <c r="J660" s="267"/>
      <c r="K660" s="268">
        <f>E660*J660</f>
        <v>0</v>
      </c>
      <c r="O660" s="260">
        <v>2</v>
      </c>
      <c r="AA660" s="233">
        <v>3</v>
      </c>
      <c r="AB660" s="233">
        <v>7</v>
      </c>
      <c r="AC660" s="233">
        <v>59764243</v>
      </c>
      <c r="AZ660" s="233">
        <v>2</v>
      </c>
      <c r="BA660" s="233">
        <f>IF(AZ660=1,G660,0)</f>
        <v>0</v>
      </c>
      <c r="BB660" s="233">
        <f>IF(AZ660=2,G660,0)</f>
        <v>0</v>
      </c>
      <c r="BC660" s="233">
        <f>IF(AZ660=3,G660,0)</f>
        <v>0</v>
      </c>
      <c r="BD660" s="233">
        <f>IF(AZ660=4,G660,0)</f>
        <v>0</v>
      </c>
      <c r="BE660" s="233">
        <f>IF(AZ660=5,G660,0)</f>
        <v>0</v>
      </c>
      <c r="CA660" s="260">
        <v>3</v>
      </c>
      <c r="CB660" s="260">
        <v>7</v>
      </c>
    </row>
    <row r="661" spans="1:15" ht="12.75">
      <c r="A661" s="269"/>
      <c r="B661" s="272"/>
      <c r="C661" s="336" t="s">
        <v>153</v>
      </c>
      <c r="D661" s="337"/>
      <c r="E661" s="273">
        <v>3.06</v>
      </c>
      <c r="F661" s="274"/>
      <c r="G661" s="275"/>
      <c r="H661" s="276"/>
      <c r="I661" s="270"/>
      <c r="J661" s="277"/>
      <c r="K661" s="270"/>
      <c r="M661" s="271" t="s">
        <v>153</v>
      </c>
      <c r="O661" s="260"/>
    </row>
    <row r="662" spans="1:15" ht="12.75">
      <c r="A662" s="269"/>
      <c r="B662" s="272"/>
      <c r="C662" s="336" t="s">
        <v>154</v>
      </c>
      <c r="D662" s="337"/>
      <c r="E662" s="273">
        <v>6.12</v>
      </c>
      <c r="F662" s="274"/>
      <c r="G662" s="275"/>
      <c r="H662" s="276"/>
      <c r="I662" s="270"/>
      <c r="J662" s="277"/>
      <c r="K662" s="270"/>
      <c r="M662" s="271" t="s">
        <v>154</v>
      </c>
      <c r="O662" s="260"/>
    </row>
    <row r="663" spans="1:15" ht="12.75">
      <c r="A663" s="269"/>
      <c r="B663" s="272"/>
      <c r="C663" s="336" t="s">
        <v>155</v>
      </c>
      <c r="D663" s="337"/>
      <c r="E663" s="273">
        <v>5.1</v>
      </c>
      <c r="F663" s="274"/>
      <c r="G663" s="275"/>
      <c r="H663" s="276"/>
      <c r="I663" s="270"/>
      <c r="J663" s="277"/>
      <c r="K663" s="270"/>
      <c r="M663" s="271" t="s">
        <v>155</v>
      </c>
      <c r="O663" s="260"/>
    </row>
    <row r="664" spans="1:80" ht="12.75">
      <c r="A664" s="261">
        <v>259</v>
      </c>
      <c r="B664" s="262" t="s">
        <v>156</v>
      </c>
      <c r="C664" s="263" t="s">
        <v>157</v>
      </c>
      <c r="D664" s="264" t="s">
        <v>591</v>
      </c>
      <c r="E664" s="265">
        <v>14.28</v>
      </c>
      <c r="F664" s="265">
        <v>0</v>
      </c>
      <c r="G664" s="266">
        <f>E664*F664</f>
        <v>0</v>
      </c>
      <c r="H664" s="267">
        <v>2E-05</v>
      </c>
      <c r="I664" s="268">
        <f>E664*H664</f>
        <v>0.0002856</v>
      </c>
      <c r="J664" s="267"/>
      <c r="K664" s="268">
        <f>E664*J664</f>
        <v>0</v>
      </c>
      <c r="O664" s="260">
        <v>2</v>
      </c>
      <c r="AA664" s="233">
        <v>3</v>
      </c>
      <c r="AB664" s="233">
        <v>7</v>
      </c>
      <c r="AC664" s="233">
        <v>59764244</v>
      </c>
      <c r="AZ664" s="233">
        <v>2</v>
      </c>
      <c r="BA664" s="233">
        <f>IF(AZ664=1,G664,0)</f>
        <v>0</v>
      </c>
      <c r="BB664" s="233">
        <f>IF(AZ664=2,G664,0)</f>
        <v>0</v>
      </c>
      <c r="BC664" s="233">
        <f>IF(AZ664=3,G664,0)</f>
        <v>0</v>
      </c>
      <c r="BD664" s="233">
        <f>IF(AZ664=4,G664,0)</f>
        <v>0</v>
      </c>
      <c r="BE664" s="233">
        <f>IF(AZ664=5,G664,0)</f>
        <v>0</v>
      </c>
      <c r="CA664" s="260">
        <v>3</v>
      </c>
      <c r="CB664" s="260">
        <v>7</v>
      </c>
    </row>
    <row r="665" spans="1:15" ht="12.75">
      <c r="A665" s="269"/>
      <c r="B665" s="272"/>
      <c r="C665" s="336" t="s">
        <v>158</v>
      </c>
      <c r="D665" s="337"/>
      <c r="E665" s="273">
        <v>5.1</v>
      </c>
      <c r="F665" s="274"/>
      <c r="G665" s="275"/>
      <c r="H665" s="276"/>
      <c r="I665" s="270"/>
      <c r="J665" s="277"/>
      <c r="K665" s="270"/>
      <c r="M665" s="271" t="s">
        <v>158</v>
      </c>
      <c r="O665" s="260"/>
    </row>
    <row r="666" spans="1:15" ht="12.75">
      <c r="A666" s="269"/>
      <c r="B666" s="272"/>
      <c r="C666" s="336" t="s">
        <v>159</v>
      </c>
      <c r="D666" s="337"/>
      <c r="E666" s="273">
        <v>4.08</v>
      </c>
      <c r="F666" s="274"/>
      <c r="G666" s="275"/>
      <c r="H666" s="276"/>
      <c r="I666" s="270"/>
      <c r="J666" s="277"/>
      <c r="K666" s="270"/>
      <c r="M666" s="271" t="s">
        <v>159</v>
      </c>
      <c r="O666" s="260"/>
    </row>
    <row r="667" spans="1:15" ht="12.75">
      <c r="A667" s="269"/>
      <c r="B667" s="272"/>
      <c r="C667" s="336" t="s">
        <v>155</v>
      </c>
      <c r="D667" s="337"/>
      <c r="E667" s="273">
        <v>5.1</v>
      </c>
      <c r="F667" s="274"/>
      <c r="G667" s="275"/>
      <c r="H667" s="276"/>
      <c r="I667" s="270"/>
      <c r="J667" s="277"/>
      <c r="K667" s="270"/>
      <c r="M667" s="271" t="s">
        <v>155</v>
      </c>
      <c r="O667" s="260"/>
    </row>
    <row r="668" spans="1:80" ht="12.75">
      <c r="A668" s="261">
        <v>260</v>
      </c>
      <c r="B668" s="262" t="s">
        <v>160</v>
      </c>
      <c r="C668" s="263" t="s">
        <v>161</v>
      </c>
      <c r="D668" s="264" t="s">
        <v>605</v>
      </c>
      <c r="E668" s="265">
        <v>1.27028392</v>
      </c>
      <c r="F668" s="265">
        <v>0</v>
      </c>
      <c r="G668" s="266">
        <f>E668*F668</f>
        <v>0</v>
      </c>
      <c r="H668" s="267">
        <v>0</v>
      </c>
      <c r="I668" s="268">
        <f>E668*H668</f>
        <v>0</v>
      </c>
      <c r="J668" s="267"/>
      <c r="K668" s="268">
        <f>E668*J668</f>
        <v>0</v>
      </c>
      <c r="O668" s="260">
        <v>2</v>
      </c>
      <c r="AA668" s="233">
        <v>7</v>
      </c>
      <c r="AB668" s="233">
        <v>1001</v>
      </c>
      <c r="AC668" s="233">
        <v>5</v>
      </c>
      <c r="AZ668" s="233">
        <v>2</v>
      </c>
      <c r="BA668" s="233">
        <f>IF(AZ668=1,G668,0)</f>
        <v>0</v>
      </c>
      <c r="BB668" s="233">
        <f>IF(AZ668=2,G668,0)</f>
        <v>0</v>
      </c>
      <c r="BC668" s="233">
        <f>IF(AZ668=3,G668,0)</f>
        <v>0</v>
      </c>
      <c r="BD668" s="233">
        <f>IF(AZ668=4,G668,0)</f>
        <v>0</v>
      </c>
      <c r="BE668" s="233">
        <f>IF(AZ668=5,G668,0)</f>
        <v>0</v>
      </c>
      <c r="CA668" s="260">
        <v>7</v>
      </c>
      <c r="CB668" s="260">
        <v>1001</v>
      </c>
    </row>
    <row r="669" spans="1:57" ht="12.75">
      <c r="A669" s="278"/>
      <c r="B669" s="279" t="s">
        <v>468</v>
      </c>
      <c r="C669" s="280" t="s">
        <v>115</v>
      </c>
      <c r="D669" s="281"/>
      <c r="E669" s="282"/>
      <c r="F669" s="283"/>
      <c r="G669" s="284">
        <f>SUM(G621:G668)</f>
        <v>0</v>
      </c>
      <c r="H669" s="285"/>
      <c r="I669" s="286">
        <f>SUM(I621:I668)</f>
        <v>1.27028392</v>
      </c>
      <c r="J669" s="285"/>
      <c r="K669" s="286">
        <f>SUM(K621:K668)</f>
        <v>0</v>
      </c>
      <c r="O669" s="260">
        <v>4</v>
      </c>
      <c r="BA669" s="287">
        <f>SUM(BA621:BA668)</f>
        <v>0</v>
      </c>
      <c r="BB669" s="287">
        <f>SUM(BB621:BB668)</f>
        <v>0</v>
      </c>
      <c r="BC669" s="287">
        <f>SUM(BC621:BC668)</f>
        <v>0</v>
      </c>
      <c r="BD669" s="287">
        <f>SUM(BD621:BD668)</f>
        <v>0</v>
      </c>
      <c r="BE669" s="287">
        <f>SUM(BE621:BE668)</f>
        <v>0</v>
      </c>
    </row>
    <row r="670" spans="1:15" ht="12.75">
      <c r="A670" s="250" t="s">
        <v>466</v>
      </c>
      <c r="B670" s="251" t="s">
        <v>162</v>
      </c>
      <c r="C670" s="252" t="s">
        <v>163</v>
      </c>
      <c r="D670" s="253"/>
      <c r="E670" s="254"/>
      <c r="F670" s="254"/>
      <c r="G670" s="255"/>
      <c r="H670" s="256"/>
      <c r="I670" s="257"/>
      <c r="J670" s="258"/>
      <c r="K670" s="259"/>
      <c r="O670" s="260">
        <v>1</v>
      </c>
    </row>
    <row r="671" spans="1:80" ht="12.75">
      <c r="A671" s="261">
        <v>261</v>
      </c>
      <c r="B671" s="262" t="s">
        <v>165</v>
      </c>
      <c r="C671" s="263" t="s">
        <v>166</v>
      </c>
      <c r="D671" s="264" t="s">
        <v>571</v>
      </c>
      <c r="E671" s="265">
        <v>11.07</v>
      </c>
      <c r="F671" s="265"/>
      <c r="G671" s="266">
        <f>E671*F671</f>
        <v>0</v>
      </c>
      <c r="H671" s="267">
        <v>0.00455</v>
      </c>
      <c r="I671" s="268">
        <f>E671*H671</f>
        <v>0.050368500000000004</v>
      </c>
      <c r="J671" s="267">
        <v>0</v>
      </c>
      <c r="K671" s="268">
        <f>E671*J671</f>
        <v>0</v>
      </c>
      <c r="O671" s="260">
        <v>2</v>
      </c>
      <c r="AA671" s="233">
        <v>1</v>
      </c>
      <c r="AB671" s="233">
        <v>7</v>
      </c>
      <c r="AC671" s="233">
        <v>7</v>
      </c>
      <c r="AZ671" s="233">
        <v>2</v>
      </c>
      <c r="BA671" s="233">
        <f>IF(AZ671=1,G671,0)</f>
        <v>0</v>
      </c>
      <c r="BB671" s="233">
        <f>IF(AZ671=2,G671,0)</f>
        <v>0</v>
      </c>
      <c r="BC671" s="233">
        <f>IF(AZ671=3,G671,0)</f>
        <v>0</v>
      </c>
      <c r="BD671" s="233">
        <f>IF(AZ671=4,G671,0)</f>
        <v>0</v>
      </c>
      <c r="BE671" s="233">
        <f>IF(AZ671=5,G671,0)</f>
        <v>0</v>
      </c>
      <c r="CA671" s="260">
        <v>1</v>
      </c>
      <c r="CB671" s="260">
        <v>7</v>
      </c>
    </row>
    <row r="672" spans="1:15" ht="12.75">
      <c r="A672" s="269"/>
      <c r="B672" s="272"/>
      <c r="C672" s="336" t="s">
        <v>167</v>
      </c>
      <c r="D672" s="337"/>
      <c r="E672" s="273">
        <v>11.07</v>
      </c>
      <c r="F672" s="274"/>
      <c r="G672" s="275"/>
      <c r="H672" s="276"/>
      <c r="I672" s="270"/>
      <c r="J672" s="277"/>
      <c r="K672" s="270"/>
      <c r="M672" s="271" t="s">
        <v>167</v>
      </c>
      <c r="O672" s="260"/>
    </row>
    <row r="673" spans="1:80" ht="12.75">
      <c r="A673" s="261">
        <v>262</v>
      </c>
      <c r="B673" s="262" t="s">
        <v>168</v>
      </c>
      <c r="C673" s="263" t="s">
        <v>169</v>
      </c>
      <c r="D673" s="264" t="s">
        <v>571</v>
      </c>
      <c r="E673" s="265">
        <v>11.07</v>
      </c>
      <c r="F673" s="265">
        <v>0</v>
      </c>
      <c r="G673" s="266">
        <f>E673*F673</f>
        <v>0</v>
      </c>
      <c r="H673" s="267">
        <v>9E-05</v>
      </c>
      <c r="I673" s="268">
        <f>E673*H673</f>
        <v>0.0009963</v>
      </c>
      <c r="J673" s="267">
        <v>0</v>
      </c>
      <c r="K673" s="268">
        <f>E673*J673</f>
        <v>0</v>
      </c>
      <c r="O673" s="260">
        <v>2</v>
      </c>
      <c r="AA673" s="233">
        <v>1</v>
      </c>
      <c r="AB673" s="233">
        <v>7</v>
      </c>
      <c r="AC673" s="233">
        <v>7</v>
      </c>
      <c r="AZ673" s="233">
        <v>2</v>
      </c>
      <c r="BA673" s="233">
        <f>IF(AZ673=1,G673,0)</f>
        <v>0</v>
      </c>
      <c r="BB673" s="233">
        <f>IF(AZ673=2,G673,0)</f>
        <v>0</v>
      </c>
      <c r="BC673" s="233">
        <f>IF(AZ673=3,G673,0)</f>
        <v>0</v>
      </c>
      <c r="BD673" s="233">
        <f>IF(AZ673=4,G673,0)</f>
        <v>0</v>
      </c>
      <c r="BE673" s="233">
        <f>IF(AZ673=5,G673,0)</f>
        <v>0</v>
      </c>
      <c r="CA673" s="260">
        <v>1</v>
      </c>
      <c r="CB673" s="260">
        <v>7</v>
      </c>
    </row>
    <row r="674" spans="1:15" ht="12.75">
      <c r="A674" s="269"/>
      <c r="B674" s="272"/>
      <c r="C674" s="336" t="s">
        <v>167</v>
      </c>
      <c r="D674" s="337"/>
      <c r="E674" s="273">
        <v>11.07</v>
      </c>
      <c r="F674" s="274"/>
      <c r="G674" s="275"/>
      <c r="H674" s="276"/>
      <c r="I674" s="270"/>
      <c r="J674" s="277"/>
      <c r="K674" s="270"/>
      <c r="M674" s="271" t="s">
        <v>167</v>
      </c>
      <c r="O674" s="260"/>
    </row>
    <row r="675" spans="1:80" ht="12.75">
      <c r="A675" s="261">
        <v>263</v>
      </c>
      <c r="B675" s="262" t="s">
        <v>170</v>
      </c>
      <c r="C675" s="263" t="s">
        <v>171</v>
      </c>
      <c r="D675" s="264" t="s">
        <v>571</v>
      </c>
      <c r="E675" s="265">
        <v>11.07</v>
      </c>
      <c r="F675" s="265">
        <v>0</v>
      </c>
      <c r="G675" s="266">
        <f>E675*F675</f>
        <v>0</v>
      </c>
      <c r="H675" s="267">
        <v>0</v>
      </c>
      <c r="I675" s="268">
        <f>E675*H675</f>
        <v>0</v>
      </c>
      <c r="J675" s="267">
        <v>0</v>
      </c>
      <c r="K675" s="268">
        <f>E675*J675</f>
        <v>0</v>
      </c>
      <c r="O675" s="260">
        <v>2</v>
      </c>
      <c r="AA675" s="233">
        <v>1</v>
      </c>
      <c r="AB675" s="233">
        <v>7</v>
      </c>
      <c r="AC675" s="233">
        <v>7</v>
      </c>
      <c r="AZ675" s="233">
        <v>2</v>
      </c>
      <c r="BA675" s="233">
        <f>IF(AZ675=1,G675,0)</f>
        <v>0</v>
      </c>
      <c r="BB675" s="233">
        <f>IF(AZ675=2,G675,0)</f>
        <v>0</v>
      </c>
      <c r="BC675" s="233">
        <f>IF(AZ675=3,G675,0)</f>
        <v>0</v>
      </c>
      <c r="BD675" s="233">
        <f>IF(AZ675=4,G675,0)</f>
        <v>0</v>
      </c>
      <c r="BE675" s="233">
        <f>IF(AZ675=5,G675,0)</f>
        <v>0</v>
      </c>
      <c r="CA675" s="260">
        <v>1</v>
      </c>
      <c r="CB675" s="260">
        <v>7</v>
      </c>
    </row>
    <row r="676" spans="1:15" ht="12.75">
      <c r="A676" s="269"/>
      <c r="B676" s="272"/>
      <c r="C676" s="336" t="s">
        <v>167</v>
      </c>
      <c r="D676" s="337"/>
      <c r="E676" s="273">
        <v>11.07</v>
      </c>
      <c r="F676" s="274"/>
      <c r="G676" s="275"/>
      <c r="H676" s="276"/>
      <c r="I676" s="270"/>
      <c r="J676" s="277"/>
      <c r="K676" s="270"/>
      <c r="M676" s="271" t="s">
        <v>167</v>
      </c>
      <c r="O676" s="260"/>
    </row>
    <row r="677" spans="1:80" ht="12.75">
      <c r="A677" s="261">
        <v>264</v>
      </c>
      <c r="B677" s="262" t="s">
        <v>172</v>
      </c>
      <c r="C677" s="263" t="s">
        <v>173</v>
      </c>
      <c r="D677" s="264" t="s">
        <v>584</v>
      </c>
      <c r="E677" s="265">
        <v>19.1</v>
      </c>
      <c r="F677" s="265">
        <v>0</v>
      </c>
      <c r="G677" s="266">
        <f>E677*F677</f>
        <v>0</v>
      </c>
      <c r="H677" s="267">
        <v>0</v>
      </c>
      <c r="I677" s="268">
        <f>E677*H677</f>
        <v>0</v>
      </c>
      <c r="J677" s="267">
        <v>0</v>
      </c>
      <c r="K677" s="268">
        <f>E677*J677</f>
        <v>0</v>
      </c>
      <c r="O677" s="260">
        <v>2</v>
      </c>
      <c r="AA677" s="233">
        <v>1</v>
      </c>
      <c r="AB677" s="233">
        <v>7</v>
      </c>
      <c r="AC677" s="233">
        <v>7</v>
      </c>
      <c r="AZ677" s="233">
        <v>2</v>
      </c>
      <c r="BA677" s="233">
        <f>IF(AZ677=1,G677,0)</f>
        <v>0</v>
      </c>
      <c r="BB677" s="233">
        <f>IF(AZ677=2,G677,0)</f>
        <v>0</v>
      </c>
      <c r="BC677" s="233">
        <f>IF(AZ677=3,G677,0)</f>
        <v>0</v>
      </c>
      <c r="BD677" s="233">
        <f>IF(AZ677=4,G677,0)</f>
        <v>0</v>
      </c>
      <c r="BE677" s="233">
        <f>IF(AZ677=5,G677,0)</f>
        <v>0</v>
      </c>
      <c r="CA677" s="260">
        <v>1</v>
      </c>
      <c r="CB677" s="260">
        <v>7</v>
      </c>
    </row>
    <row r="678" spans="1:15" ht="12.75">
      <c r="A678" s="269"/>
      <c r="B678" s="272"/>
      <c r="C678" s="336" t="s">
        <v>174</v>
      </c>
      <c r="D678" s="337"/>
      <c r="E678" s="273">
        <v>10.5</v>
      </c>
      <c r="F678" s="274"/>
      <c r="G678" s="275"/>
      <c r="H678" s="276"/>
      <c r="I678" s="270"/>
      <c r="J678" s="277"/>
      <c r="K678" s="270"/>
      <c r="M678" s="271" t="s">
        <v>174</v>
      </c>
      <c r="O678" s="260"/>
    </row>
    <row r="679" spans="1:15" ht="12.75">
      <c r="A679" s="269"/>
      <c r="B679" s="272"/>
      <c r="C679" s="336" t="s">
        <v>175</v>
      </c>
      <c r="D679" s="337"/>
      <c r="E679" s="273">
        <v>8.6</v>
      </c>
      <c r="F679" s="274"/>
      <c r="G679" s="275"/>
      <c r="H679" s="276"/>
      <c r="I679" s="270"/>
      <c r="J679" s="277"/>
      <c r="K679" s="270"/>
      <c r="M679" s="271" t="s">
        <v>175</v>
      </c>
      <c r="O679" s="260"/>
    </row>
    <row r="680" spans="1:80" ht="12.75">
      <c r="A680" s="261">
        <v>265</v>
      </c>
      <c r="B680" s="262" t="s">
        <v>176</v>
      </c>
      <c r="C680" s="263" t="s">
        <v>177</v>
      </c>
      <c r="D680" s="264" t="s">
        <v>584</v>
      </c>
      <c r="E680" s="265">
        <v>11.025</v>
      </c>
      <c r="F680" s="265">
        <v>0</v>
      </c>
      <c r="G680" s="266">
        <f>E680*F680</f>
        <v>0</v>
      </c>
      <c r="H680" s="267">
        <v>0.00022</v>
      </c>
      <c r="I680" s="268">
        <f>E680*H680</f>
        <v>0.0024255</v>
      </c>
      <c r="J680" s="267"/>
      <c r="K680" s="268">
        <f>E680*J680</f>
        <v>0</v>
      </c>
      <c r="O680" s="260">
        <v>2</v>
      </c>
      <c r="AA680" s="233">
        <v>3</v>
      </c>
      <c r="AB680" s="233">
        <v>7</v>
      </c>
      <c r="AC680" s="233" t="s">
        <v>176</v>
      </c>
      <c r="AZ680" s="233">
        <v>2</v>
      </c>
      <c r="BA680" s="233">
        <f>IF(AZ680=1,G680,0)</f>
        <v>0</v>
      </c>
      <c r="BB680" s="233">
        <f>IF(AZ680=2,G680,0)</f>
        <v>0</v>
      </c>
      <c r="BC680" s="233">
        <f>IF(AZ680=3,G680,0)</f>
        <v>0</v>
      </c>
      <c r="BD680" s="233">
        <f>IF(AZ680=4,G680,0)</f>
        <v>0</v>
      </c>
      <c r="BE680" s="233">
        <f>IF(AZ680=5,G680,0)</f>
        <v>0</v>
      </c>
      <c r="CA680" s="260">
        <v>3</v>
      </c>
      <c r="CB680" s="260">
        <v>7</v>
      </c>
    </row>
    <row r="681" spans="1:15" ht="12.75">
      <c r="A681" s="269"/>
      <c r="B681" s="272"/>
      <c r="C681" s="336" t="s">
        <v>178</v>
      </c>
      <c r="D681" s="337"/>
      <c r="E681" s="273">
        <v>11.025</v>
      </c>
      <c r="F681" s="274"/>
      <c r="G681" s="275"/>
      <c r="H681" s="276"/>
      <c r="I681" s="270"/>
      <c r="J681" s="277"/>
      <c r="K681" s="270"/>
      <c r="M681" s="271" t="s">
        <v>178</v>
      </c>
      <c r="O681" s="260"/>
    </row>
    <row r="682" spans="1:80" ht="12.75">
      <c r="A682" s="261">
        <v>266</v>
      </c>
      <c r="B682" s="262" t="s">
        <v>179</v>
      </c>
      <c r="C682" s="263" t="s">
        <v>180</v>
      </c>
      <c r="D682" s="264" t="s">
        <v>584</v>
      </c>
      <c r="E682" s="265">
        <v>9.03</v>
      </c>
      <c r="F682" s="265">
        <v>0</v>
      </c>
      <c r="G682" s="266">
        <f>E682*F682</f>
        <v>0</v>
      </c>
      <c r="H682" s="267">
        <v>0.00022</v>
      </c>
      <c r="I682" s="268">
        <f>E682*H682</f>
        <v>0.0019866</v>
      </c>
      <c r="J682" s="267"/>
      <c r="K682" s="268">
        <f>E682*J682</f>
        <v>0</v>
      </c>
      <c r="O682" s="260">
        <v>2</v>
      </c>
      <c r="AA682" s="233">
        <v>3</v>
      </c>
      <c r="AB682" s="233">
        <v>7</v>
      </c>
      <c r="AC682" s="233" t="s">
        <v>179</v>
      </c>
      <c r="AZ682" s="233">
        <v>2</v>
      </c>
      <c r="BA682" s="233">
        <f>IF(AZ682=1,G682,0)</f>
        <v>0</v>
      </c>
      <c r="BB682" s="233">
        <f>IF(AZ682=2,G682,0)</f>
        <v>0</v>
      </c>
      <c r="BC682" s="233">
        <f>IF(AZ682=3,G682,0)</f>
        <v>0</v>
      </c>
      <c r="BD682" s="233">
        <f>IF(AZ682=4,G682,0)</f>
        <v>0</v>
      </c>
      <c r="BE682" s="233">
        <f>IF(AZ682=5,G682,0)</f>
        <v>0</v>
      </c>
      <c r="CA682" s="260">
        <v>3</v>
      </c>
      <c r="CB682" s="260">
        <v>7</v>
      </c>
    </row>
    <row r="683" spans="1:15" ht="12.75">
      <c r="A683" s="269"/>
      <c r="B683" s="272"/>
      <c r="C683" s="336" t="s">
        <v>181</v>
      </c>
      <c r="D683" s="337"/>
      <c r="E683" s="273">
        <v>9.03</v>
      </c>
      <c r="F683" s="274"/>
      <c r="G683" s="275"/>
      <c r="H683" s="276"/>
      <c r="I683" s="270"/>
      <c r="J683" s="277"/>
      <c r="K683" s="270"/>
      <c r="M683" s="271" t="s">
        <v>181</v>
      </c>
      <c r="O683" s="260"/>
    </row>
    <row r="684" spans="1:80" ht="12.75">
      <c r="A684" s="261">
        <v>267</v>
      </c>
      <c r="B684" s="262" t="s">
        <v>182</v>
      </c>
      <c r="C684" s="263" t="s">
        <v>183</v>
      </c>
      <c r="D684" s="264" t="s">
        <v>571</v>
      </c>
      <c r="E684" s="265">
        <v>11.2914</v>
      </c>
      <c r="F684" s="265">
        <v>0</v>
      </c>
      <c r="G684" s="266">
        <f>E684*F684</f>
        <v>0</v>
      </c>
      <c r="H684" s="267">
        <v>0.0122</v>
      </c>
      <c r="I684" s="268">
        <f>E684*H684</f>
        <v>0.13775508</v>
      </c>
      <c r="J684" s="267"/>
      <c r="K684" s="268">
        <f>E684*J684</f>
        <v>0</v>
      </c>
      <c r="O684" s="260">
        <v>2</v>
      </c>
      <c r="AA684" s="233">
        <v>3</v>
      </c>
      <c r="AB684" s="233">
        <v>7</v>
      </c>
      <c r="AC684" s="233">
        <v>597813622</v>
      </c>
      <c r="AZ684" s="233">
        <v>2</v>
      </c>
      <c r="BA684" s="233">
        <f>IF(AZ684=1,G684,0)</f>
        <v>0</v>
      </c>
      <c r="BB684" s="233">
        <f>IF(AZ684=2,G684,0)</f>
        <v>0</v>
      </c>
      <c r="BC684" s="233">
        <f>IF(AZ684=3,G684,0)</f>
        <v>0</v>
      </c>
      <c r="BD684" s="233">
        <f>IF(AZ684=4,G684,0)</f>
        <v>0</v>
      </c>
      <c r="BE684" s="233">
        <f>IF(AZ684=5,G684,0)</f>
        <v>0</v>
      </c>
      <c r="CA684" s="260">
        <v>3</v>
      </c>
      <c r="CB684" s="260">
        <v>7</v>
      </c>
    </row>
    <row r="685" spans="1:15" ht="12.75">
      <c r="A685" s="269"/>
      <c r="B685" s="272"/>
      <c r="C685" s="336" t="s">
        <v>184</v>
      </c>
      <c r="D685" s="337"/>
      <c r="E685" s="273">
        <v>11.2914</v>
      </c>
      <c r="F685" s="274"/>
      <c r="G685" s="275"/>
      <c r="H685" s="276"/>
      <c r="I685" s="270"/>
      <c r="J685" s="277"/>
      <c r="K685" s="270"/>
      <c r="M685" s="271" t="s">
        <v>184</v>
      </c>
      <c r="O685" s="260"/>
    </row>
    <row r="686" spans="1:80" ht="12.75">
      <c r="A686" s="261">
        <v>268</v>
      </c>
      <c r="B686" s="262" t="s">
        <v>185</v>
      </c>
      <c r="C686" s="263" t="s">
        <v>186</v>
      </c>
      <c r="D686" s="264" t="s">
        <v>605</v>
      </c>
      <c r="E686" s="265">
        <v>0.19353198</v>
      </c>
      <c r="F686" s="265">
        <v>0</v>
      </c>
      <c r="G686" s="266">
        <f>E686*F686</f>
        <v>0</v>
      </c>
      <c r="H686" s="267">
        <v>0</v>
      </c>
      <c r="I686" s="268">
        <f>E686*H686</f>
        <v>0</v>
      </c>
      <c r="J686" s="267"/>
      <c r="K686" s="268">
        <f>E686*J686</f>
        <v>0</v>
      </c>
      <c r="O686" s="260">
        <v>2</v>
      </c>
      <c r="AA686" s="233">
        <v>7</v>
      </c>
      <c r="AB686" s="233">
        <v>1001</v>
      </c>
      <c r="AC686" s="233">
        <v>5</v>
      </c>
      <c r="AZ686" s="233">
        <v>2</v>
      </c>
      <c r="BA686" s="233">
        <f>IF(AZ686=1,G686,0)</f>
        <v>0</v>
      </c>
      <c r="BB686" s="233">
        <f>IF(AZ686=2,G686,0)</f>
        <v>0</v>
      </c>
      <c r="BC686" s="233">
        <f>IF(AZ686=3,G686,0)</f>
        <v>0</v>
      </c>
      <c r="BD686" s="233">
        <f>IF(AZ686=4,G686,0)</f>
        <v>0</v>
      </c>
      <c r="BE686" s="233">
        <f>IF(AZ686=5,G686,0)</f>
        <v>0</v>
      </c>
      <c r="CA686" s="260">
        <v>7</v>
      </c>
      <c r="CB686" s="260">
        <v>1001</v>
      </c>
    </row>
    <row r="687" spans="1:57" ht="12.75">
      <c r="A687" s="278"/>
      <c r="B687" s="279" t="s">
        <v>468</v>
      </c>
      <c r="C687" s="280" t="s">
        <v>164</v>
      </c>
      <c r="D687" s="281"/>
      <c r="E687" s="282"/>
      <c r="F687" s="283"/>
      <c r="G687" s="284">
        <f>SUM(G670:G686)</f>
        <v>0</v>
      </c>
      <c r="H687" s="285"/>
      <c r="I687" s="286">
        <f>SUM(I670:I686)</f>
        <v>0.19353198</v>
      </c>
      <c r="J687" s="285"/>
      <c r="K687" s="286">
        <f>SUM(K670:K686)</f>
        <v>0</v>
      </c>
      <c r="O687" s="260">
        <v>4</v>
      </c>
      <c r="BA687" s="287">
        <f>SUM(BA670:BA686)</f>
        <v>0</v>
      </c>
      <c r="BB687" s="287">
        <f>SUM(BB670:BB686)</f>
        <v>0</v>
      </c>
      <c r="BC687" s="287">
        <f>SUM(BC670:BC686)</f>
        <v>0</v>
      </c>
      <c r="BD687" s="287">
        <f>SUM(BD670:BD686)</f>
        <v>0</v>
      </c>
      <c r="BE687" s="287">
        <f>SUM(BE670:BE686)</f>
        <v>0</v>
      </c>
    </row>
    <row r="688" spans="1:15" ht="12.75">
      <c r="A688" s="250" t="s">
        <v>466</v>
      </c>
      <c r="B688" s="251" t="s">
        <v>187</v>
      </c>
      <c r="C688" s="252" t="s">
        <v>188</v>
      </c>
      <c r="D688" s="253"/>
      <c r="E688" s="254"/>
      <c r="F688" s="254"/>
      <c r="G688" s="255"/>
      <c r="H688" s="256"/>
      <c r="I688" s="257"/>
      <c r="J688" s="258"/>
      <c r="K688" s="259"/>
      <c r="O688" s="260">
        <v>1</v>
      </c>
    </row>
    <row r="689" spans="1:80" ht="12.75">
      <c r="A689" s="261">
        <v>269</v>
      </c>
      <c r="B689" s="262" t="s">
        <v>190</v>
      </c>
      <c r="C689" s="263" t="s">
        <v>191</v>
      </c>
      <c r="D689" s="264" t="s">
        <v>571</v>
      </c>
      <c r="E689" s="265">
        <v>0.928</v>
      </c>
      <c r="F689" s="265">
        <v>0</v>
      </c>
      <c r="G689" s="266">
        <f>E689*F689</f>
        <v>0</v>
      </c>
      <c r="H689" s="267">
        <v>0.00024</v>
      </c>
      <c r="I689" s="268">
        <f>E689*H689</f>
        <v>0.00022272</v>
      </c>
      <c r="J689" s="267">
        <v>0</v>
      </c>
      <c r="K689" s="268">
        <f>E689*J689</f>
        <v>0</v>
      </c>
      <c r="O689" s="260">
        <v>2</v>
      </c>
      <c r="AA689" s="233">
        <v>1</v>
      </c>
      <c r="AB689" s="233">
        <v>7</v>
      </c>
      <c r="AC689" s="233">
        <v>7</v>
      </c>
      <c r="AZ689" s="233">
        <v>2</v>
      </c>
      <c r="BA689" s="233">
        <f>IF(AZ689=1,G689,0)</f>
        <v>0</v>
      </c>
      <c r="BB689" s="233">
        <f>IF(AZ689=2,G689,0)</f>
        <v>0</v>
      </c>
      <c r="BC689" s="233">
        <f>IF(AZ689=3,G689,0)</f>
        <v>0</v>
      </c>
      <c r="BD689" s="233">
        <f>IF(AZ689=4,G689,0)</f>
        <v>0</v>
      </c>
      <c r="BE689" s="233">
        <f>IF(AZ689=5,G689,0)</f>
        <v>0</v>
      </c>
      <c r="CA689" s="260">
        <v>1</v>
      </c>
      <c r="CB689" s="260">
        <v>7</v>
      </c>
    </row>
    <row r="690" spans="1:15" ht="12.75">
      <c r="A690" s="269"/>
      <c r="B690" s="272"/>
      <c r="C690" s="336" t="s">
        <v>785</v>
      </c>
      <c r="D690" s="337"/>
      <c r="E690" s="273">
        <v>0.928</v>
      </c>
      <c r="F690" s="274"/>
      <c r="G690" s="275"/>
      <c r="H690" s="276"/>
      <c r="I690" s="270"/>
      <c r="J690" s="277"/>
      <c r="K690" s="270"/>
      <c r="M690" s="271" t="s">
        <v>785</v>
      </c>
      <c r="O690" s="260"/>
    </row>
    <row r="691" spans="1:80" ht="12.75">
      <c r="A691" s="261">
        <v>270</v>
      </c>
      <c r="B691" s="262" t="s">
        <v>192</v>
      </c>
      <c r="C691" s="263" t="s">
        <v>193</v>
      </c>
      <c r="D691" s="264" t="s">
        <v>571</v>
      </c>
      <c r="E691" s="265">
        <v>1.87</v>
      </c>
      <c r="F691" s="265">
        <v>0</v>
      </c>
      <c r="G691" s="266">
        <f>E691*F691</f>
        <v>0</v>
      </c>
      <c r="H691" s="267">
        <v>8E-05</v>
      </c>
      <c r="I691" s="268">
        <f>E691*H691</f>
        <v>0.00014960000000000003</v>
      </c>
      <c r="J691" s="267">
        <v>0</v>
      </c>
      <c r="K691" s="268">
        <f>E691*J691</f>
        <v>0</v>
      </c>
      <c r="O691" s="260">
        <v>2</v>
      </c>
      <c r="AA691" s="233">
        <v>1</v>
      </c>
      <c r="AB691" s="233">
        <v>7</v>
      </c>
      <c r="AC691" s="233">
        <v>7</v>
      </c>
      <c r="AZ691" s="233">
        <v>2</v>
      </c>
      <c r="BA691" s="233">
        <f>IF(AZ691=1,G691,0)</f>
        <v>0</v>
      </c>
      <c r="BB691" s="233">
        <f>IF(AZ691=2,G691,0)</f>
        <v>0</v>
      </c>
      <c r="BC691" s="233">
        <f>IF(AZ691=3,G691,0)</f>
        <v>0</v>
      </c>
      <c r="BD691" s="233">
        <f>IF(AZ691=4,G691,0)</f>
        <v>0</v>
      </c>
      <c r="BE691" s="233">
        <f>IF(AZ691=5,G691,0)</f>
        <v>0</v>
      </c>
      <c r="CA691" s="260">
        <v>1</v>
      </c>
      <c r="CB691" s="260">
        <v>7</v>
      </c>
    </row>
    <row r="692" spans="1:15" ht="12.75">
      <c r="A692" s="269"/>
      <c r="B692" s="272"/>
      <c r="C692" s="336" t="s">
        <v>194</v>
      </c>
      <c r="D692" s="337"/>
      <c r="E692" s="273">
        <v>1.87</v>
      </c>
      <c r="F692" s="274"/>
      <c r="G692" s="275"/>
      <c r="H692" s="276"/>
      <c r="I692" s="270"/>
      <c r="J692" s="277"/>
      <c r="K692" s="270"/>
      <c r="M692" s="271" t="s">
        <v>194</v>
      </c>
      <c r="O692" s="260"/>
    </row>
    <row r="693" spans="1:80" ht="12.75">
      <c r="A693" s="261">
        <v>271</v>
      </c>
      <c r="B693" s="262" t="s">
        <v>195</v>
      </c>
      <c r="C693" s="263" t="s">
        <v>196</v>
      </c>
      <c r="D693" s="264" t="s">
        <v>571</v>
      </c>
      <c r="E693" s="265">
        <v>33.262</v>
      </c>
      <c r="F693" s="265">
        <v>0</v>
      </c>
      <c r="G693" s="266">
        <f>E693*F693</f>
        <v>0</v>
      </c>
      <c r="H693" s="267">
        <v>0.00037</v>
      </c>
      <c r="I693" s="268">
        <f>E693*H693</f>
        <v>0.01230694</v>
      </c>
      <c r="J693" s="267">
        <v>0</v>
      </c>
      <c r="K693" s="268">
        <f>E693*J693</f>
        <v>0</v>
      </c>
      <c r="O693" s="260">
        <v>2</v>
      </c>
      <c r="AA693" s="233">
        <v>1</v>
      </c>
      <c r="AB693" s="233">
        <v>7</v>
      </c>
      <c r="AC693" s="233">
        <v>7</v>
      </c>
      <c r="AZ693" s="233">
        <v>2</v>
      </c>
      <c r="BA693" s="233">
        <f>IF(AZ693=1,G693,0)</f>
        <v>0</v>
      </c>
      <c r="BB693" s="233">
        <f>IF(AZ693=2,G693,0)</f>
        <v>0</v>
      </c>
      <c r="BC693" s="233">
        <f>IF(AZ693=3,G693,0)</f>
        <v>0</v>
      </c>
      <c r="BD693" s="233">
        <f>IF(AZ693=4,G693,0)</f>
        <v>0</v>
      </c>
      <c r="BE693" s="233">
        <f>IF(AZ693=5,G693,0)</f>
        <v>0</v>
      </c>
      <c r="CA693" s="260">
        <v>1</v>
      </c>
      <c r="CB693" s="260">
        <v>7</v>
      </c>
    </row>
    <row r="694" spans="1:15" ht="12.75">
      <c r="A694" s="269"/>
      <c r="B694" s="272"/>
      <c r="C694" s="336" t="s">
        <v>197</v>
      </c>
      <c r="D694" s="337"/>
      <c r="E694" s="273">
        <v>0.325</v>
      </c>
      <c r="F694" s="274"/>
      <c r="G694" s="275"/>
      <c r="H694" s="276"/>
      <c r="I694" s="270"/>
      <c r="J694" s="277"/>
      <c r="K694" s="270"/>
      <c r="M694" s="271" t="s">
        <v>197</v>
      </c>
      <c r="O694" s="260"/>
    </row>
    <row r="695" spans="1:15" ht="12.75">
      <c r="A695" s="269"/>
      <c r="B695" s="272"/>
      <c r="C695" s="336" t="s">
        <v>198</v>
      </c>
      <c r="D695" s="337"/>
      <c r="E695" s="273">
        <v>0.6</v>
      </c>
      <c r="F695" s="274"/>
      <c r="G695" s="275"/>
      <c r="H695" s="276"/>
      <c r="I695" s="270"/>
      <c r="J695" s="277"/>
      <c r="K695" s="270"/>
      <c r="M695" s="271" t="s">
        <v>198</v>
      </c>
      <c r="O695" s="260"/>
    </row>
    <row r="696" spans="1:15" ht="12.75">
      <c r="A696" s="269"/>
      <c r="B696" s="272"/>
      <c r="C696" s="336" t="s">
        <v>199</v>
      </c>
      <c r="D696" s="337"/>
      <c r="E696" s="273">
        <v>1</v>
      </c>
      <c r="F696" s="274"/>
      <c r="G696" s="275"/>
      <c r="H696" s="276"/>
      <c r="I696" s="270"/>
      <c r="J696" s="277"/>
      <c r="K696" s="270"/>
      <c r="M696" s="271" t="s">
        <v>199</v>
      </c>
      <c r="O696" s="260"/>
    </row>
    <row r="697" spans="1:15" ht="12.75">
      <c r="A697" s="269"/>
      <c r="B697" s="272"/>
      <c r="C697" s="336" t="s">
        <v>200</v>
      </c>
      <c r="D697" s="337"/>
      <c r="E697" s="273">
        <v>6.4</v>
      </c>
      <c r="F697" s="274"/>
      <c r="G697" s="275"/>
      <c r="H697" s="276"/>
      <c r="I697" s="270"/>
      <c r="J697" s="277"/>
      <c r="K697" s="270"/>
      <c r="M697" s="271" t="s">
        <v>200</v>
      </c>
      <c r="O697" s="260"/>
    </row>
    <row r="698" spans="1:15" ht="12.75">
      <c r="A698" s="269"/>
      <c r="B698" s="272"/>
      <c r="C698" s="336" t="s">
        <v>201</v>
      </c>
      <c r="D698" s="337"/>
      <c r="E698" s="273">
        <v>17.688</v>
      </c>
      <c r="F698" s="274"/>
      <c r="G698" s="275"/>
      <c r="H698" s="276"/>
      <c r="I698" s="270"/>
      <c r="J698" s="277"/>
      <c r="K698" s="270"/>
      <c r="M698" s="271" t="s">
        <v>201</v>
      </c>
      <c r="O698" s="260"/>
    </row>
    <row r="699" spans="1:15" ht="12.75">
      <c r="A699" s="269"/>
      <c r="B699" s="272"/>
      <c r="C699" s="336" t="s">
        <v>202</v>
      </c>
      <c r="D699" s="337"/>
      <c r="E699" s="273">
        <v>4.824</v>
      </c>
      <c r="F699" s="274"/>
      <c r="G699" s="275"/>
      <c r="H699" s="276"/>
      <c r="I699" s="270"/>
      <c r="J699" s="277"/>
      <c r="K699" s="270"/>
      <c r="M699" s="271" t="s">
        <v>202</v>
      </c>
      <c r="O699" s="260"/>
    </row>
    <row r="700" spans="1:15" ht="12.75">
      <c r="A700" s="269"/>
      <c r="B700" s="272"/>
      <c r="C700" s="336" t="s">
        <v>203</v>
      </c>
      <c r="D700" s="337"/>
      <c r="E700" s="273">
        <v>2.145</v>
      </c>
      <c r="F700" s="274"/>
      <c r="G700" s="275"/>
      <c r="H700" s="276"/>
      <c r="I700" s="270"/>
      <c r="J700" s="277"/>
      <c r="K700" s="270"/>
      <c r="M700" s="271" t="s">
        <v>203</v>
      </c>
      <c r="O700" s="260"/>
    </row>
    <row r="701" spans="1:15" ht="12.75">
      <c r="A701" s="269"/>
      <c r="B701" s="272"/>
      <c r="C701" s="336" t="s">
        <v>204</v>
      </c>
      <c r="D701" s="337"/>
      <c r="E701" s="273">
        <v>0.28</v>
      </c>
      <c r="F701" s="274"/>
      <c r="G701" s="275"/>
      <c r="H701" s="276"/>
      <c r="I701" s="270"/>
      <c r="J701" s="277"/>
      <c r="K701" s="270"/>
      <c r="M701" s="271" t="s">
        <v>204</v>
      </c>
      <c r="O701" s="260"/>
    </row>
    <row r="702" spans="1:80" ht="12.75">
      <c r="A702" s="261">
        <v>272</v>
      </c>
      <c r="B702" s="262" t="s">
        <v>205</v>
      </c>
      <c r="C702" s="263" t="s">
        <v>206</v>
      </c>
      <c r="D702" s="264" t="s">
        <v>571</v>
      </c>
      <c r="E702" s="265">
        <v>28.158</v>
      </c>
      <c r="F702" s="265">
        <v>0</v>
      </c>
      <c r="G702" s="266">
        <f>E702*F702</f>
        <v>0</v>
      </c>
      <c r="H702" s="267">
        <v>0.00042</v>
      </c>
      <c r="I702" s="268">
        <f>E702*H702</f>
        <v>0.011826360000000001</v>
      </c>
      <c r="J702" s="267">
        <v>0</v>
      </c>
      <c r="K702" s="268">
        <f>E702*J702</f>
        <v>0</v>
      </c>
      <c r="O702" s="260">
        <v>2</v>
      </c>
      <c r="AA702" s="233">
        <v>1</v>
      </c>
      <c r="AB702" s="233">
        <v>7</v>
      </c>
      <c r="AC702" s="233">
        <v>7</v>
      </c>
      <c r="AZ702" s="233">
        <v>2</v>
      </c>
      <c r="BA702" s="233">
        <f>IF(AZ702=1,G702,0)</f>
        <v>0</v>
      </c>
      <c r="BB702" s="233">
        <f>IF(AZ702=2,G702,0)</f>
        <v>0</v>
      </c>
      <c r="BC702" s="233">
        <f>IF(AZ702=3,G702,0)</f>
        <v>0</v>
      </c>
      <c r="BD702" s="233">
        <f>IF(AZ702=4,G702,0)</f>
        <v>0</v>
      </c>
      <c r="BE702" s="233">
        <f>IF(AZ702=5,G702,0)</f>
        <v>0</v>
      </c>
      <c r="CA702" s="260">
        <v>1</v>
      </c>
      <c r="CB702" s="260">
        <v>7</v>
      </c>
    </row>
    <row r="703" spans="1:15" ht="12.75">
      <c r="A703" s="269"/>
      <c r="B703" s="272"/>
      <c r="C703" s="336" t="s">
        <v>207</v>
      </c>
      <c r="D703" s="337"/>
      <c r="E703" s="273">
        <v>28.158</v>
      </c>
      <c r="F703" s="274"/>
      <c r="G703" s="275"/>
      <c r="H703" s="276"/>
      <c r="I703" s="270"/>
      <c r="J703" s="277"/>
      <c r="K703" s="270"/>
      <c r="M703" s="271" t="s">
        <v>207</v>
      </c>
      <c r="O703" s="260"/>
    </row>
    <row r="704" spans="1:80" ht="12.75">
      <c r="A704" s="261">
        <v>273</v>
      </c>
      <c r="B704" s="262" t="s">
        <v>208</v>
      </c>
      <c r="C704" s="263" t="s">
        <v>209</v>
      </c>
      <c r="D704" s="264" t="s">
        <v>571</v>
      </c>
      <c r="E704" s="265">
        <v>0.175</v>
      </c>
      <c r="F704" s="265">
        <v>0</v>
      </c>
      <c r="G704" s="266">
        <f>E704*F704</f>
        <v>0</v>
      </c>
      <c r="H704" s="267">
        <v>0.00056</v>
      </c>
      <c r="I704" s="268">
        <f>E704*H704</f>
        <v>9.799999999999998E-05</v>
      </c>
      <c r="J704" s="267">
        <v>0</v>
      </c>
      <c r="K704" s="268">
        <f>E704*J704</f>
        <v>0</v>
      </c>
      <c r="O704" s="260">
        <v>2</v>
      </c>
      <c r="AA704" s="233">
        <v>1</v>
      </c>
      <c r="AB704" s="233">
        <v>7</v>
      </c>
      <c r="AC704" s="233">
        <v>7</v>
      </c>
      <c r="AZ704" s="233">
        <v>2</v>
      </c>
      <c r="BA704" s="233">
        <f>IF(AZ704=1,G704,0)</f>
        <v>0</v>
      </c>
      <c r="BB704" s="233">
        <f>IF(AZ704=2,G704,0)</f>
        <v>0</v>
      </c>
      <c r="BC704" s="233">
        <f>IF(AZ704=3,G704,0)</f>
        <v>0</v>
      </c>
      <c r="BD704" s="233">
        <f>IF(AZ704=4,G704,0)</f>
        <v>0</v>
      </c>
      <c r="BE704" s="233">
        <f>IF(AZ704=5,G704,0)</f>
        <v>0</v>
      </c>
      <c r="CA704" s="260">
        <v>1</v>
      </c>
      <c r="CB704" s="260">
        <v>7</v>
      </c>
    </row>
    <row r="705" spans="1:15" ht="12.75">
      <c r="A705" s="269"/>
      <c r="B705" s="272"/>
      <c r="C705" s="336" t="s">
        <v>210</v>
      </c>
      <c r="D705" s="337"/>
      <c r="E705" s="273">
        <v>0.175</v>
      </c>
      <c r="F705" s="274"/>
      <c r="G705" s="275"/>
      <c r="H705" s="276"/>
      <c r="I705" s="270"/>
      <c r="J705" s="277"/>
      <c r="K705" s="270"/>
      <c r="M705" s="271" t="s">
        <v>210</v>
      </c>
      <c r="O705" s="260"/>
    </row>
    <row r="706" spans="1:80" ht="22.5">
      <c r="A706" s="261">
        <v>274</v>
      </c>
      <c r="B706" s="262" t="s">
        <v>211</v>
      </c>
      <c r="C706" s="263" t="s">
        <v>212</v>
      </c>
      <c r="D706" s="264" t="s">
        <v>571</v>
      </c>
      <c r="E706" s="265">
        <v>139.6044</v>
      </c>
      <c r="F706" s="265">
        <v>0</v>
      </c>
      <c r="G706" s="266">
        <f>E706*F706</f>
        <v>0</v>
      </c>
      <c r="H706" s="267">
        <v>0.00016</v>
      </c>
      <c r="I706" s="268">
        <f>E706*H706</f>
        <v>0.022336704000000002</v>
      </c>
      <c r="J706" s="267">
        <v>0</v>
      </c>
      <c r="K706" s="268">
        <f>E706*J706</f>
        <v>0</v>
      </c>
      <c r="O706" s="260">
        <v>2</v>
      </c>
      <c r="AA706" s="233">
        <v>1</v>
      </c>
      <c r="AB706" s="233">
        <v>7</v>
      </c>
      <c r="AC706" s="233">
        <v>7</v>
      </c>
      <c r="AZ706" s="233">
        <v>2</v>
      </c>
      <c r="BA706" s="233">
        <f>IF(AZ706=1,G706,0)</f>
        <v>0</v>
      </c>
      <c r="BB706" s="233">
        <f>IF(AZ706=2,G706,0)</f>
        <v>0</v>
      </c>
      <c r="BC706" s="233">
        <f>IF(AZ706=3,G706,0)</f>
        <v>0</v>
      </c>
      <c r="BD706" s="233">
        <f>IF(AZ706=4,G706,0)</f>
        <v>0</v>
      </c>
      <c r="BE706" s="233">
        <f>IF(AZ706=5,G706,0)</f>
        <v>0</v>
      </c>
      <c r="CA706" s="260">
        <v>1</v>
      </c>
      <c r="CB706" s="260">
        <v>7</v>
      </c>
    </row>
    <row r="707" spans="1:15" ht="33.75">
      <c r="A707" s="269"/>
      <c r="B707" s="272"/>
      <c r="C707" s="336" t="s">
        <v>213</v>
      </c>
      <c r="D707" s="337"/>
      <c r="E707" s="273">
        <v>89.7864</v>
      </c>
      <c r="F707" s="274"/>
      <c r="G707" s="275"/>
      <c r="H707" s="276"/>
      <c r="I707" s="270"/>
      <c r="J707" s="277"/>
      <c r="K707" s="270"/>
      <c r="M707" s="271" t="s">
        <v>213</v>
      </c>
      <c r="O707" s="260"/>
    </row>
    <row r="708" spans="1:15" ht="12.75">
      <c r="A708" s="269"/>
      <c r="B708" s="272"/>
      <c r="C708" s="336" t="s">
        <v>214</v>
      </c>
      <c r="D708" s="337"/>
      <c r="E708" s="273">
        <v>49.818</v>
      </c>
      <c r="F708" s="274"/>
      <c r="G708" s="275"/>
      <c r="H708" s="276"/>
      <c r="I708" s="270"/>
      <c r="J708" s="277"/>
      <c r="K708" s="270"/>
      <c r="M708" s="271" t="s">
        <v>214</v>
      </c>
      <c r="O708" s="260"/>
    </row>
    <row r="709" spans="1:57" ht="12.75">
      <c r="A709" s="278"/>
      <c r="B709" s="279" t="s">
        <v>468</v>
      </c>
      <c r="C709" s="280" t="s">
        <v>189</v>
      </c>
      <c r="D709" s="281"/>
      <c r="E709" s="282"/>
      <c r="F709" s="283"/>
      <c r="G709" s="284">
        <f>SUM(G688:G708)</f>
        <v>0</v>
      </c>
      <c r="H709" s="285"/>
      <c r="I709" s="286">
        <f>SUM(I688:I708)</f>
        <v>0.046940324000000005</v>
      </c>
      <c r="J709" s="285"/>
      <c r="K709" s="286">
        <f>SUM(K688:K708)</f>
        <v>0</v>
      </c>
      <c r="O709" s="260">
        <v>4</v>
      </c>
      <c r="BA709" s="287">
        <f>SUM(BA688:BA708)</f>
        <v>0</v>
      </c>
      <c r="BB709" s="287">
        <f>SUM(BB688:BB708)</f>
        <v>0</v>
      </c>
      <c r="BC709" s="287">
        <f>SUM(BC688:BC708)</f>
        <v>0</v>
      </c>
      <c r="BD709" s="287">
        <f>SUM(BD688:BD708)</f>
        <v>0</v>
      </c>
      <c r="BE709" s="287">
        <f>SUM(BE688:BE708)</f>
        <v>0</v>
      </c>
    </row>
    <row r="710" spans="1:15" ht="12.75">
      <c r="A710" s="250" t="s">
        <v>466</v>
      </c>
      <c r="B710" s="251" t="s">
        <v>215</v>
      </c>
      <c r="C710" s="252" t="s">
        <v>216</v>
      </c>
      <c r="D710" s="253"/>
      <c r="E710" s="254"/>
      <c r="F710" s="254"/>
      <c r="G710" s="255"/>
      <c r="H710" s="256"/>
      <c r="I710" s="257"/>
      <c r="J710" s="258"/>
      <c r="K710" s="259"/>
      <c r="O710" s="260">
        <v>1</v>
      </c>
    </row>
    <row r="711" spans="1:80" ht="12.75">
      <c r="A711" s="261">
        <v>275</v>
      </c>
      <c r="B711" s="262" t="s">
        <v>218</v>
      </c>
      <c r="C711" s="263" t="s">
        <v>219</v>
      </c>
      <c r="D711" s="264" t="s">
        <v>571</v>
      </c>
      <c r="E711" s="265">
        <v>34.1328</v>
      </c>
      <c r="F711" s="265">
        <v>0</v>
      </c>
      <c r="G711" s="266">
        <f>E711*F711</f>
        <v>0</v>
      </c>
      <c r="H711" s="267">
        <v>5E-05</v>
      </c>
      <c r="I711" s="268">
        <f>E711*H711</f>
        <v>0.0017066400000000002</v>
      </c>
      <c r="J711" s="267">
        <v>0</v>
      </c>
      <c r="K711" s="268">
        <f>E711*J711</f>
        <v>0</v>
      </c>
      <c r="O711" s="260">
        <v>2</v>
      </c>
      <c r="AA711" s="233">
        <v>1</v>
      </c>
      <c r="AB711" s="233">
        <v>7</v>
      </c>
      <c r="AC711" s="233">
        <v>7</v>
      </c>
      <c r="AZ711" s="233">
        <v>2</v>
      </c>
      <c r="BA711" s="233">
        <f>IF(AZ711=1,G711,0)</f>
        <v>0</v>
      </c>
      <c r="BB711" s="233">
        <f>IF(AZ711=2,G711,0)</f>
        <v>0</v>
      </c>
      <c r="BC711" s="233">
        <f>IF(AZ711=3,G711,0)</f>
        <v>0</v>
      </c>
      <c r="BD711" s="233">
        <f>IF(AZ711=4,G711,0)</f>
        <v>0</v>
      </c>
      <c r="BE711" s="233">
        <f>IF(AZ711=5,G711,0)</f>
        <v>0</v>
      </c>
      <c r="CA711" s="260">
        <v>1</v>
      </c>
      <c r="CB711" s="260">
        <v>7</v>
      </c>
    </row>
    <row r="712" spans="1:15" ht="12.75">
      <c r="A712" s="269"/>
      <c r="B712" s="272"/>
      <c r="C712" s="336" t="s">
        <v>674</v>
      </c>
      <c r="D712" s="337"/>
      <c r="E712" s="273">
        <v>3.829</v>
      </c>
      <c r="F712" s="274"/>
      <c r="G712" s="275"/>
      <c r="H712" s="276"/>
      <c r="I712" s="270"/>
      <c r="J712" s="277"/>
      <c r="K712" s="270"/>
      <c r="M712" s="271" t="s">
        <v>674</v>
      </c>
      <c r="O712" s="260"/>
    </row>
    <row r="713" spans="1:15" ht="12.75">
      <c r="A713" s="269"/>
      <c r="B713" s="272"/>
      <c r="C713" s="336" t="s">
        <v>677</v>
      </c>
      <c r="D713" s="337"/>
      <c r="E713" s="273">
        <v>30.3038</v>
      </c>
      <c r="F713" s="274"/>
      <c r="G713" s="275"/>
      <c r="H713" s="276"/>
      <c r="I713" s="270"/>
      <c r="J713" s="277"/>
      <c r="K713" s="270"/>
      <c r="M713" s="271" t="s">
        <v>677</v>
      </c>
      <c r="O713" s="260"/>
    </row>
    <row r="714" spans="1:80" ht="12.75">
      <c r="A714" s="261">
        <v>276</v>
      </c>
      <c r="B714" s="262" t="s">
        <v>220</v>
      </c>
      <c r="C714" s="263" t="s">
        <v>221</v>
      </c>
      <c r="D714" s="264" t="s">
        <v>571</v>
      </c>
      <c r="E714" s="265">
        <v>216.4869</v>
      </c>
      <c r="F714" s="265">
        <v>0</v>
      </c>
      <c r="G714" s="266">
        <f>E714*F714</f>
        <v>0</v>
      </c>
      <c r="H714" s="267">
        <v>0.00024</v>
      </c>
      <c r="I714" s="268">
        <f>E714*H714</f>
        <v>0.051956856</v>
      </c>
      <c r="J714" s="267">
        <v>0</v>
      </c>
      <c r="K714" s="268">
        <f>E714*J714</f>
        <v>0</v>
      </c>
      <c r="O714" s="260">
        <v>2</v>
      </c>
      <c r="AA714" s="233">
        <v>1</v>
      </c>
      <c r="AB714" s="233">
        <v>7</v>
      </c>
      <c r="AC714" s="233">
        <v>7</v>
      </c>
      <c r="AZ714" s="233">
        <v>2</v>
      </c>
      <c r="BA714" s="233">
        <f>IF(AZ714=1,G714,0)</f>
        <v>0</v>
      </c>
      <c r="BB714" s="233">
        <f>IF(AZ714=2,G714,0)</f>
        <v>0</v>
      </c>
      <c r="BC714" s="233">
        <f>IF(AZ714=3,G714,0)</f>
        <v>0</v>
      </c>
      <c r="BD714" s="233">
        <f>IF(AZ714=4,G714,0)</f>
        <v>0</v>
      </c>
      <c r="BE714" s="233">
        <f>IF(AZ714=5,G714,0)</f>
        <v>0</v>
      </c>
      <c r="CA714" s="260">
        <v>1</v>
      </c>
      <c r="CB714" s="260">
        <v>7</v>
      </c>
    </row>
    <row r="715" spans="1:15" ht="12.75">
      <c r="A715" s="269"/>
      <c r="B715" s="272"/>
      <c r="C715" s="336" t="s">
        <v>788</v>
      </c>
      <c r="D715" s="337"/>
      <c r="E715" s="273">
        <v>29.05</v>
      </c>
      <c r="F715" s="274"/>
      <c r="G715" s="275"/>
      <c r="H715" s="276"/>
      <c r="I715" s="270"/>
      <c r="J715" s="277"/>
      <c r="K715" s="270"/>
      <c r="M715" s="271" t="s">
        <v>788</v>
      </c>
      <c r="O715" s="260"/>
    </row>
    <row r="716" spans="1:15" ht="22.5">
      <c r="A716" s="269"/>
      <c r="B716" s="272"/>
      <c r="C716" s="336" t="s">
        <v>794</v>
      </c>
      <c r="D716" s="337"/>
      <c r="E716" s="273">
        <v>96.4589</v>
      </c>
      <c r="F716" s="274"/>
      <c r="G716" s="275"/>
      <c r="H716" s="276"/>
      <c r="I716" s="270"/>
      <c r="J716" s="277"/>
      <c r="K716" s="270"/>
      <c r="M716" s="271" t="s">
        <v>794</v>
      </c>
      <c r="O716" s="260"/>
    </row>
    <row r="717" spans="1:15" ht="12.75">
      <c r="A717" s="269"/>
      <c r="B717" s="272"/>
      <c r="C717" s="336" t="s">
        <v>795</v>
      </c>
      <c r="D717" s="337"/>
      <c r="E717" s="273">
        <v>2.26</v>
      </c>
      <c r="F717" s="274"/>
      <c r="G717" s="275"/>
      <c r="H717" s="276"/>
      <c r="I717" s="270"/>
      <c r="J717" s="277"/>
      <c r="K717" s="270"/>
      <c r="M717" s="271" t="s">
        <v>795</v>
      </c>
      <c r="O717" s="260"/>
    </row>
    <row r="718" spans="1:15" ht="22.5">
      <c r="A718" s="269"/>
      <c r="B718" s="272"/>
      <c r="C718" s="336" t="s">
        <v>796</v>
      </c>
      <c r="D718" s="337"/>
      <c r="E718" s="273">
        <v>43.806</v>
      </c>
      <c r="F718" s="274"/>
      <c r="G718" s="275"/>
      <c r="H718" s="276"/>
      <c r="I718" s="270"/>
      <c r="J718" s="277"/>
      <c r="K718" s="270"/>
      <c r="M718" s="271" t="s">
        <v>796</v>
      </c>
      <c r="O718" s="260"/>
    </row>
    <row r="719" spans="1:15" ht="22.5">
      <c r="A719" s="269"/>
      <c r="B719" s="272"/>
      <c r="C719" s="336" t="s">
        <v>797</v>
      </c>
      <c r="D719" s="337"/>
      <c r="E719" s="273">
        <v>43.387</v>
      </c>
      <c r="F719" s="274"/>
      <c r="G719" s="275"/>
      <c r="H719" s="276"/>
      <c r="I719" s="270"/>
      <c r="J719" s="277"/>
      <c r="K719" s="270"/>
      <c r="M719" s="271" t="s">
        <v>797</v>
      </c>
      <c r="O719" s="260"/>
    </row>
    <row r="720" spans="1:15" ht="12.75">
      <c r="A720" s="269"/>
      <c r="B720" s="272"/>
      <c r="C720" s="336" t="s">
        <v>798</v>
      </c>
      <c r="D720" s="337"/>
      <c r="E720" s="273">
        <v>15.395</v>
      </c>
      <c r="F720" s="274"/>
      <c r="G720" s="275"/>
      <c r="H720" s="276"/>
      <c r="I720" s="270"/>
      <c r="J720" s="277"/>
      <c r="K720" s="270"/>
      <c r="M720" s="271" t="s">
        <v>798</v>
      </c>
      <c r="O720" s="260"/>
    </row>
    <row r="721" spans="1:15" ht="12.75">
      <c r="A721" s="269"/>
      <c r="B721" s="272"/>
      <c r="C721" s="336" t="s">
        <v>799</v>
      </c>
      <c r="D721" s="337"/>
      <c r="E721" s="273">
        <v>-13.87</v>
      </c>
      <c r="F721" s="274"/>
      <c r="G721" s="275"/>
      <c r="H721" s="276"/>
      <c r="I721" s="270"/>
      <c r="J721" s="277"/>
      <c r="K721" s="270"/>
      <c r="M721" s="271" t="s">
        <v>799</v>
      </c>
      <c r="O721" s="260"/>
    </row>
    <row r="722" spans="1:80" ht="12.75">
      <c r="A722" s="261">
        <v>277</v>
      </c>
      <c r="B722" s="262" t="s">
        <v>222</v>
      </c>
      <c r="C722" s="263" t="s">
        <v>223</v>
      </c>
      <c r="D722" s="264" t="s">
        <v>571</v>
      </c>
      <c r="E722" s="265">
        <v>34.1328</v>
      </c>
      <c r="F722" s="265">
        <v>0</v>
      </c>
      <c r="G722" s="266">
        <f>E722*F722</f>
        <v>0</v>
      </c>
      <c r="H722" s="267">
        <v>0.00032</v>
      </c>
      <c r="I722" s="268">
        <f>E722*H722</f>
        <v>0.010922496000000002</v>
      </c>
      <c r="J722" s="267">
        <v>0</v>
      </c>
      <c r="K722" s="268">
        <f>E722*J722</f>
        <v>0</v>
      </c>
      <c r="O722" s="260">
        <v>2</v>
      </c>
      <c r="AA722" s="233">
        <v>1</v>
      </c>
      <c r="AB722" s="233">
        <v>7</v>
      </c>
      <c r="AC722" s="233">
        <v>7</v>
      </c>
      <c r="AZ722" s="233">
        <v>2</v>
      </c>
      <c r="BA722" s="233">
        <f>IF(AZ722=1,G722,0)</f>
        <v>0</v>
      </c>
      <c r="BB722" s="233">
        <f>IF(AZ722=2,G722,0)</f>
        <v>0</v>
      </c>
      <c r="BC722" s="233">
        <f>IF(AZ722=3,G722,0)</f>
        <v>0</v>
      </c>
      <c r="BD722" s="233">
        <f>IF(AZ722=4,G722,0)</f>
        <v>0</v>
      </c>
      <c r="BE722" s="233">
        <f>IF(AZ722=5,G722,0)</f>
        <v>0</v>
      </c>
      <c r="CA722" s="260">
        <v>1</v>
      </c>
      <c r="CB722" s="260">
        <v>7</v>
      </c>
    </row>
    <row r="723" spans="1:15" ht="12.75">
      <c r="A723" s="269"/>
      <c r="B723" s="272"/>
      <c r="C723" s="336" t="s">
        <v>674</v>
      </c>
      <c r="D723" s="337"/>
      <c r="E723" s="273">
        <v>3.829</v>
      </c>
      <c r="F723" s="274"/>
      <c r="G723" s="275"/>
      <c r="H723" s="276"/>
      <c r="I723" s="270"/>
      <c r="J723" s="277"/>
      <c r="K723" s="270"/>
      <c r="M723" s="271" t="s">
        <v>674</v>
      </c>
      <c r="O723" s="260"/>
    </row>
    <row r="724" spans="1:15" ht="12.75">
      <c r="A724" s="269"/>
      <c r="B724" s="272"/>
      <c r="C724" s="336" t="s">
        <v>677</v>
      </c>
      <c r="D724" s="337"/>
      <c r="E724" s="273">
        <v>30.3038</v>
      </c>
      <c r="F724" s="274"/>
      <c r="G724" s="275"/>
      <c r="H724" s="276"/>
      <c r="I724" s="270"/>
      <c r="J724" s="277"/>
      <c r="K724" s="270"/>
      <c r="M724" s="271" t="s">
        <v>677</v>
      </c>
      <c r="O724" s="260"/>
    </row>
    <row r="725" spans="1:57" ht="12.75">
      <c r="A725" s="278"/>
      <c r="B725" s="279" t="s">
        <v>468</v>
      </c>
      <c r="C725" s="280" t="s">
        <v>217</v>
      </c>
      <c r="D725" s="281"/>
      <c r="E725" s="282"/>
      <c r="F725" s="283"/>
      <c r="G725" s="284">
        <f>SUM(G710:G724)</f>
        <v>0</v>
      </c>
      <c r="H725" s="285"/>
      <c r="I725" s="286">
        <f>SUM(I710:I724)</f>
        <v>0.06458599200000001</v>
      </c>
      <c r="J725" s="285"/>
      <c r="K725" s="286">
        <f>SUM(K710:K724)</f>
        <v>0</v>
      </c>
      <c r="O725" s="260">
        <v>4</v>
      </c>
      <c r="BA725" s="287">
        <f>SUM(BA710:BA724)</f>
        <v>0</v>
      </c>
      <c r="BB725" s="287">
        <f>SUM(BB710:BB724)</f>
        <v>0</v>
      </c>
      <c r="BC725" s="287">
        <f>SUM(BC710:BC724)</f>
        <v>0</v>
      </c>
      <c r="BD725" s="287">
        <f>SUM(BD710:BD724)</f>
        <v>0</v>
      </c>
      <c r="BE725" s="287">
        <f>SUM(BE710:BE724)</f>
        <v>0</v>
      </c>
    </row>
    <row r="726" spans="1:15" ht="12.75">
      <c r="A726" s="250" t="s">
        <v>466</v>
      </c>
      <c r="B726" s="251" t="s">
        <v>224</v>
      </c>
      <c r="C726" s="252" t="s">
        <v>225</v>
      </c>
      <c r="D726" s="253"/>
      <c r="E726" s="254"/>
      <c r="F726" s="254"/>
      <c r="G726" s="255"/>
      <c r="H726" s="256"/>
      <c r="I726" s="257"/>
      <c r="J726" s="258"/>
      <c r="K726" s="259"/>
      <c r="O726" s="260">
        <v>1</v>
      </c>
    </row>
    <row r="727" spans="1:80" ht="22.5">
      <c r="A727" s="261">
        <v>278</v>
      </c>
      <c r="B727" s="262" t="s">
        <v>227</v>
      </c>
      <c r="C727" s="263" t="s">
        <v>148</v>
      </c>
      <c r="D727" s="264" t="s">
        <v>591</v>
      </c>
      <c r="E727" s="265">
        <v>1</v>
      </c>
      <c r="F727" s="265"/>
      <c r="G727" s="266">
        <f>E727*F727</f>
        <v>0</v>
      </c>
      <c r="H727" s="267">
        <v>0.0052</v>
      </c>
      <c r="I727" s="268">
        <f>E727*H727</f>
        <v>0.0052</v>
      </c>
      <c r="J727" s="267"/>
      <c r="K727" s="268">
        <f>E727*J727</f>
        <v>0</v>
      </c>
      <c r="O727" s="260">
        <v>2</v>
      </c>
      <c r="AA727" s="233">
        <v>12</v>
      </c>
      <c r="AB727" s="233">
        <v>0</v>
      </c>
      <c r="AC727" s="233">
        <v>397</v>
      </c>
      <c r="AZ727" s="233">
        <v>4</v>
      </c>
      <c r="BA727" s="233">
        <f>IF(AZ727=1,G727,0)</f>
        <v>0</v>
      </c>
      <c r="BB727" s="233">
        <f>IF(AZ727=2,G727,0)</f>
        <v>0</v>
      </c>
      <c r="BC727" s="233">
        <f>IF(AZ727=3,G727,0)</f>
        <v>0</v>
      </c>
      <c r="BD727" s="233">
        <f>IF(AZ727=4,G727,0)</f>
        <v>0</v>
      </c>
      <c r="BE727" s="233">
        <f>IF(AZ727=5,G727,0)</f>
        <v>0</v>
      </c>
      <c r="CA727" s="260">
        <v>12</v>
      </c>
      <c r="CB727" s="260">
        <v>0</v>
      </c>
    </row>
    <row r="728" spans="1:15" ht="12.75">
      <c r="A728" s="269"/>
      <c r="B728" s="272"/>
      <c r="C728" s="336" t="s">
        <v>228</v>
      </c>
      <c r="D728" s="337"/>
      <c r="E728" s="273">
        <v>1</v>
      </c>
      <c r="F728" s="274"/>
      <c r="G728" s="275"/>
      <c r="H728" s="276"/>
      <c r="I728" s="270"/>
      <c r="J728" s="277"/>
      <c r="K728" s="270"/>
      <c r="M728" s="271" t="s">
        <v>228</v>
      </c>
      <c r="O728" s="260"/>
    </row>
    <row r="729" spans="1:80" ht="22.5">
      <c r="A729" s="261">
        <v>279</v>
      </c>
      <c r="B729" s="262" t="s">
        <v>229</v>
      </c>
      <c r="C729" s="263" t="s">
        <v>149</v>
      </c>
      <c r="D729" s="264" t="s">
        <v>591</v>
      </c>
      <c r="E729" s="265">
        <v>2</v>
      </c>
      <c r="F729" s="265"/>
      <c r="G729" s="266">
        <f>E729*F729</f>
        <v>0</v>
      </c>
      <c r="H729" s="267">
        <v>0</v>
      </c>
      <c r="I729" s="268">
        <f>E729*H729</f>
        <v>0</v>
      </c>
      <c r="J729" s="267"/>
      <c r="K729" s="268">
        <f>E729*J729</f>
        <v>0</v>
      </c>
      <c r="O729" s="260">
        <v>2</v>
      </c>
      <c r="AA729" s="233">
        <v>12</v>
      </c>
      <c r="AB729" s="233">
        <v>0</v>
      </c>
      <c r="AC729" s="233">
        <v>401</v>
      </c>
      <c r="AZ729" s="233">
        <v>4</v>
      </c>
      <c r="BA729" s="233">
        <f>IF(AZ729=1,G729,0)</f>
        <v>0</v>
      </c>
      <c r="BB729" s="233">
        <f>IF(AZ729=2,G729,0)</f>
        <v>0</v>
      </c>
      <c r="BC729" s="233">
        <f>IF(AZ729=3,G729,0)</f>
        <v>0</v>
      </c>
      <c r="BD729" s="233">
        <f>IF(AZ729=4,G729,0)</f>
        <v>0</v>
      </c>
      <c r="BE729" s="233">
        <f>IF(AZ729=5,G729,0)</f>
        <v>0</v>
      </c>
      <c r="CA729" s="260">
        <v>12</v>
      </c>
      <c r="CB729" s="260">
        <v>0</v>
      </c>
    </row>
    <row r="730" spans="1:15" ht="12.75">
      <c r="A730" s="269"/>
      <c r="B730" s="272"/>
      <c r="C730" s="336" t="s">
        <v>228</v>
      </c>
      <c r="D730" s="337"/>
      <c r="E730" s="273">
        <v>1</v>
      </c>
      <c r="F730" s="274"/>
      <c r="G730" s="275"/>
      <c r="H730" s="276"/>
      <c r="I730" s="270"/>
      <c r="J730" s="277"/>
      <c r="K730" s="270"/>
      <c r="M730" s="271" t="s">
        <v>228</v>
      </c>
      <c r="O730" s="260"/>
    </row>
    <row r="731" spans="1:80" ht="33.75">
      <c r="A731" s="261">
        <v>280</v>
      </c>
      <c r="B731" s="262" t="s">
        <v>230</v>
      </c>
      <c r="C731" s="263" t="s">
        <v>150</v>
      </c>
      <c r="D731" s="264" t="s">
        <v>591</v>
      </c>
      <c r="E731" s="265">
        <v>2</v>
      </c>
      <c r="F731" s="265"/>
      <c r="G731" s="266">
        <f>E731*F731</f>
        <v>0</v>
      </c>
      <c r="H731" s="267">
        <v>0</v>
      </c>
      <c r="I731" s="268">
        <f>E731*H731</f>
        <v>0</v>
      </c>
      <c r="J731" s="267"/>
      <c r="K731" s="268">
        <f>E731*J731</f>
        <v>0</v>
      </c>
      <c r="O731" s="260">
        <v>2</v>
      </c>
      <c r="AA731" s="233">
        <v>12</v>
      </c>
      <c r="AB731" s="233">
        <v>0</v>
      </c>
      <c r="AC731" s="233">
        <v>402</v>
      </c>
      <c r="AZ731" s="233">
        <v>4</v>
      </c>
      <c r="BA731" s="233">
        <f>IF(AZ731=1,G731,0)</f>
        <v>0</v>
      </c>
      <c r="BB731" s="233">
        <f>IF(AZ731=2,G731,0)</f>
        <v>0</v>
      </c>
      <c r="BC731" s="233">
        <f>IF(AZ731=3,G731,0)</f>
        <v>0</v>
      </c>
      <c r="BD731" s="233">
        <f>IF(AZ731=4,G731,0)</f>
        <v>0</v>
      </c>
      <c r="BE731" s="233">
        <f>IF(AZ731=5,G731,0)</f>
        <v>0</v>
      </c>
      <c r="CA731" s="260">
        <v>12</v>
      </c>
      <c r="CB731" s="260">
        <v>0</v>
      </c>
    </row>
    <row r="732" spans="1:15" ht="12.75">
      <c r="A732" s="269"/>
      <c r="B732" s="272"/>
      <c r="C732" s="336" t="s">
        <v>228</v>
      </c>
      <c r="D732" s="337"/>
      <c r="E732" s="273">
        <v>1</v>
      </c>
      <c r="F732" s="274"/>
      <c r="G732" s="275"/>
      <c r="H732" s="276"/>
      <c r="I732" s="270"/>
      <c r="J732" s="277"/>
      <c r="K732" s="270"/>
      <c r="M732" s="271" t="s">
        <v>228</v>
      </c>
      <c r="O732" s="260"/>
    </row>
    <row r="733" spans="1:15" ht="12.75">
      <c r="A733" s="261">
        <v>281</v>
      </c>
      <c r="B733" s="262" t="s">
        <v>231</v>
      </c>
      <c r="C733" s="263" t="s">
        <v>1137</v>
      </c>
      <c r="D733" s="264" t="s">
        <v>584</v>
      </c>
      <c r="E733" s="265">
        <v>3</v>
      </c>
      <c r="F733" s="265"/>
      <c r="G733" s="266">
        <f>E733*F733</f>
        <v>0</v>
      </c>
      <c r="H733" s="276"/>
      <c r="I733" s="270"/>
      <c r="J733" s="277"/>
      <c r="K733" s="270"/>
      <c r="M733" s="271"/>
      <c r="O733" s="260"/>
    </row>
    <row r="734" spans="1:15" ht="12.75">
      <c r="A734" s="269"/>
      <c r="B734" s="272"/>
      <c r="C734" s="336" t="s">
        <v>228</v>
      </c>
      <c r="D734" s="337"/>
      <c r="E734" s="273">
        <v>1</v>
      </c>
      <c r="F734" s="274"/>
      <c r="G734" s="275"/>
      <c r="H734" s="276"/>
      <c r="I734" s="270"/>
      <c r="J734" s="277"/>
      <c r="K734" s="270"/>
      <c r="M734" s="271"/>
      <c r="O734" s="260"/>
    </row>
    <row r="735" spans="1:80" ht="12.75">
      <c r="A735" s="261">
        <v>282</v>
      </c>
      <c r="B735" s="262" t="s">
        <v>1138</v>
      </c>
      <c r="C735" s="263" t="s">
        <v>151</v>
      </c>
      <c r="D735" s="264" t="s">
        <v>747</v>
      </c>
      <c r="E735" s="265">
        <v>1</v>
      </c>
      <c r="F735" s="265"/>
      <c r="G735" s="266">
        <f>E735*F735</f>
        <v>0</v>
      </c>
      <c r="H735" s="267">
        <v>0</v>
      </c>
      <c r="I735" s="268">
        <f>E735*H735</f>
        <v>0</v>
      </c>
      <c r="J735" s="267"/>
      <c r="K735" s="268">
        <f>E735*J735</f>
        <v>0</v>
      </c>
      <c r="O735" s="260">
        <v>2</v>
      </c>
      <c r="AA735" s="233">
        <v>12</v>
      </c>
      <c r="AB735" s="233">
        <v>0</v>
      </c>
      <c r="AC735" s="233">
        <v>403</v>
      </c>
      <c r="AZ735" s="233">
        <v>4</v>
      </c>
      <c r="BA735" s="233">
        <f>IF(AZ735=1,G735,0)</f>
        <v>0</v>
      </c>
      <c r="BB735" s="233">
        <f>IF(AZ735=2,G735,0)</f>
        <v>0</v>
      </c>
      <c r="BC735" s="233">
        <f>IF(AZ735=3,G735,0)</f>
        <v>0</v>
      </c>
      <c r="BD735" s="233">
        <f>IF(AZ735=4,G735,0)</f>
        <v>0</v>
      </c>
      <c r="BE735" s="233">
        <f>IF(AZ735=5,G735,0)</f>
        <v>0</v>
      </c>
      <c r="CA735" s="260">
        <v>12</v>
      </c>
      <c r="CB735" s="260">
        <v>0</v>
      </c>
    </row>
    <row r="736" spans="1:15" ht="12.75">
      <c r="A736" s="269"/>
      <c r="B736" s="272"/>
      <c r="C736" s="336" t="s">
        <v>228</v>
      </c>
      <c r="D736" s="337"/>
      <c r="E736" s="273">
        <v>1</v>
      </c>
      <c r="F736" s="274"/>
      <c r="G736" s="275"/>
      <c r="H736" s="276"/>
      <c r="I736" s="270"/>
      <c r="J736" s="277"/>
      <c r="K736" s="270"/>
      <c r="M736" s="271" t="s">
        <v>228</v>
      </c>
      <c r="O736" s="260"/>
    </row>
    <row r="737" spans="1:57" ht="12.75">
      <c r="A737" s="278"/>
      <c r="B737" s="279" t="s">
        <v>468</v>
      </c>
      <c r="C737" s="280" t="s">
        <v>226</v>
      </c>
      <c r="D737" s="281"/>
      <c r="E737" s="282"/>
      <c r="F737" s="283"/>
      <c r="G737" s="284">
        <f>SUM(G726:G736)</f>
        <v>0</v>
      </c>
      <c r="H737" s="285"/>
      <c r="I737" s="286">
        <f>SUM(I726:I736)</f>
        <v>0.0052</v>
      </c>
      <c r="J737" s="285"/>
      <c r="K737" s="286">
        <f>SUM(K726:K736)</f>
        <v>0</v>
      </c>
      <c r="O737" s="260">
        <v>4</v>
      </c>
      <c r="BA737" s="287">
        <f>SUM(BA726:BA736)</f>
        <v>0</v>
      </c>
      <c r="BB737" s="287">
        <f>SUM(BB726:BB736)</f>
        <v>0</v>
      </c>
      <c r="BC737" s="287">
        <f>SUM(BC726:BC736)</f>
        <v>0</v>
      </c>
      <c r="BD737" s="287">
        <f>SUM(BD726:BD736)</f>
        <v>0</v>
      </c>
      <c r="BE737" s="287">
        <f>SUM(BE726:BE736)</f>
        <v>0</v>
      </c>
    </row>
    <row r="738" ht="12.75">
      <c r="E738" s="233"/>
    </row>
    <row r="739" ht="12.75">
      <c r="E739" s="233"/>
    </row>
    <row r="740" ht="12.75">
      <c r="E740" s="233"/>
    </row>
    <row r="741" ht="12.75">
      <c r="E741" s="233"/>
    </row>
    <row r="742" ht="12.75">
      <c r="E742" s="233"/>
    </row>
    <row r="743" ht="12.75">
      <c r="E743" s="233"/>
    </row>
    <row r="744" ht="12.75">
      <c r="E744" s="233"/>
    </row>
    <row r="745" ht="12.75">
      <c r="E745" s="233"/>
    </row>
    <row r="746" ht="12.75">
      <c r="E746" s="233"/>
    </row>
    <row r="747" ht="12.75">
      <c r="E747" s="233"/>
    </row>
    <row r="748" ht="12.75">
      <c r="E748" s="233"/>
    </row>
    <row r="749" ht="12.75">
      <c r="E749" s="233"/>
    </row>
    <row r="750" ht="12.75">
      <c r="E750" s="233"/>
    </row>
    <row r="751" ht="12.75">
      <c r="E751" s="233"/>
    </row>
    <row r="752" ht="12.75">
      <c r="E752" s="233"/>
    </row>
    <row r="753" ht="12.75">
      <c r="E753" s="233"/>
    </row>
    <row r="754" ht="12.75">
      <c r="E754" s="233"/>
    </row>
    <row r="755" ht="12.75">
      <c r="E755" s="233"/>
    </row>
    <row r="756" ht="12.75">
      <c r="E756" s="233"/>
    </row>
    <row r="757" ht="12.75">
      <c r="E757" s="233"/>
    </row>
    <row r="758" ht="12.75">
      <c r="E758" s="233"/>
    </row>
    <row r="759" ht="12.75">
      <c r="E759" s="233"/>
    </row>
    <row r="760" ht="12.75">
      <c r="E760" s="233"/>
    </row>
    <row r="761" spans="1:7" ht="12.75">
      <c r="A761" s="277"/>
      <c r="B761" s="277"/>
      <c r="C761" s="277"/>
      <c r="D761" s="277"/>
      <c r="E761" s="277"/>
      <c r="F761" s="277"/>
      <c r="G761" s="277"/>
    </row>
    <row r="762" spans="1:7" ht="12.75">
      <c r="A762" s="277"/>
      <c r="B762" s="277"/>
      <c r="C762" s="277"/>
      <c r="D762" s="277"/>
      <c r="E762" s="277"/>
      <c r="F762" s="277"/>
      <c r="G762" s="277"/>
    </row>
    <row r="763" spans="1:7" ht="12.75">
      <c r="A763" s="277"/>
      <c r="B763" s="277"/>
      <c r="C763" s="277"/>
      <c r="D763" s="277"/>
      <c r="E763" s="277"/>
      <c r="F763" s="277"/>
      <c r="G763" s="277"/>
    </row>
    <row r="764" spans="1:7" ht="12.75">
      <c r="A764" s="277"/>
      <c r="B764" s="277"/>
      <c r="C764" s="277"/>
      <c r="D764" s="277"/>
      <c r="E764" s="277"/>
      <c r="F764" s="277"/>
      <c r="G764" s="277"/>
    </row>
    <row r="765" ht="12.75">
      <c r="E765" s="233"/>
    </row>
    <row r="766" ht="12.75">
      <c r="E766" s="233"/>
    </row>
    <row r="767" ht="12.75">
      <c r="E767" s="233"/>
    </row>
    <row r="768" ht="12.75">
      <c r="E768" s="233"/>
    </row>
    <row r="769" ht="12.75">
      <c r="E769" s="233"/>
    </row>
    <row r="770" ht="12.75">
      <c r="E770" s="233"/>
    </row>
    <row r="771" ht="12.75">
      <c r="E771" s="233"/>
    </row>
    <row r="772" ht="12.75">
      <c r="E772" s="233"/>
    </row>
    <row r="773" ht="12.75">
      <c r="E773" s="233"/>
    </row>
    <row r="774" ht="12.75">
      <c r="E774" s="233"/>
    </row>
    <row r="775" ht="12.75">
      <c r="E775" s="233"/>
    </row>
    <row r="776" ht="12.75">
      <c r="E776" s="233"/>
    </row>
    <row r="777" ht="12.75">
      <c r="E777" s="233"/>
    </row>
    <row r="778" ht="12.75">
      <c r="E778" s="233"/>
    </row>
    <row r="779" ht="12.75">
      <c r="E779" s="233"/>
    </row>
    <row r="780" ht="12.75">
      <c r="E780" s="233"/>
    </row>
    <row r="781" ht="12.75">
      <c r="E781" s="233"/>
    </row>
    <row r="782" ht="12.75">
      <c r="E782" s="233"/>
    </row>
    <row r="783" ht="12.75">
      <c r="E783" s="233"/>
    </row>
    <row r="784" ht="12.75">
      <c r="E784" s="233"/>
    </row>
    <row r="785" ht="12.75">
      <c r="E785" s="233"/>
    </row>
    <row r="786" ht="12.75">
      <c r="E786" s="233"/>
    </row>
    <row r="787" ht="12.75">
      <c r="E787" s="233"/>
    </row>
    <row r="788" ht="12.75">
      <c r="E788" s="233"/>
    </row>
    <row r="789" ht="12.75">
      <c r="E789" s="233"/>
    </row>
    <row r="790" ht="12.75">
      <c r="E790" s="233"/>
    </row>
    <row r="791" ht="12.75">
      <c r="E791" s="233"/>
    </row>
    <row r="792" ht="12.75">
      <c r="E792" s="233"/>
    </row>
    <row r="793" ht="12.75">
      <c r="E793" s="233"/>
    </row>
    <row r="794" ht="12.75">
      <c r="E794" s="233"/>
    </row>
    <row r="795" ht="12.75">
      <c r="E795" s="233"/>
    </row>
    <row r="796" spans="1:2" ht="12.75">
      <c r="A796" s="288"/>
      <c r="B796" s="288"/>
    </row>
    <row r="797" spans="1:7" ht="12.75">
      <c r="A797" s="277"/>
      <c r="B797" s="277"/>
      <c r="C797" s="289"/>
      <c r="D797" s="289"/>
      <c r="E797" s="290"/>
      <c r="F797" s="289"/>
      <c r="G797" s="291"/>
    </row>
    <row r="798" spans="1:7" ht="12.75">
      <c r="A798" s="292"/>
      <c r="B798" s="292"/>
      <c r="C798" s="277"/>
      <c r="D798" s="277"/>
      <c r="E798" s="293"/>
      <c r="F798" s="277"/>
      <c r="G798" s="277"/>
    </row>
    <row r="799" spans="1:7" ht="12.75">
      <c r="A799" s="277"/>
      <c r="B799" s="277"/>
      <c r="C799" s="277"/>
      <c r="D799" s="277"/>
      <c r="E799" s="293"/>
      <c r="F799" s="277"/>
      <c r="G799" s="277"/>
    </row>
    <row r="800" spans="1:7" ht="12.75">
      <c r="A800" s="277"/>
      <c r="B800" s="277"/>
      <c r="C800" s="277"/>
      <c r="D800" s="277"/>
      <c r="E800" s="293"/>
      <c r="F800" s="277"/>
      <c r="G800" s="277"/>
    </row>
    <row r="801" spans="1:7" ht="12.75">
      <c r="A801" s="277"/>
      <c r="B801" s="277"/>
      <c r="C801" s="277"/>
      <c r="D801" s="277"/>
      <c r="E801" s="293"/>
      <c r="F801" s="277"/>
      <c r="G801" s="277"/>
    </row>
    <row r="802" spans="1:7" ht="12.75">
      <c r="A802" s="277"/>
      <c r="B802" s="277"/>
      <c r="C802" s="277"/>
      <c r="D802" s="277"/>
      <c r="E802" s="293"/>
      <c r="F802" s="277"/>
      <c r="G802" s="277"/>
    </row>
    <row r="803" spans="1:7" ht="12.75">
      <c r="A803" s="277"/>
      <c r="B803" s="277"/>
      <c r="C803" s="277"/>
      <c r="D803" s="277"/>
      <c r="E803" s="293"/>
      <c r="F803" s="277"/>
      <c r="G803" s="277"/>
    </row>
    <row r="804" spans="1:7" ht="12.75">
      <c r="A804" s="277"/>
      <c r="B804" s="277"/>
      <c r="C804" s="277"/>
      <c r="D804" s="277"/>
      <c r="E804" s="293"/>
      <c r="F804" s="277"/>
      <c r="G804" s="277"/>
    </row>
    <row r="805" spans="1:7" ht="12.75">
      <c r="A805" s="277"/>
      <c r="B805" s="277"/>
      <c r="C805" s="277"/>
      <c r="D805" s="277"/>
      <c r="E805" s="293"/>
      <c r="F805" s="277"/>
      <c r="G805" s="277"/>
    </row>
    <row r="806" spans="1:7" ht="12.75">
      <c r="A806" s="277"/>
      <c r="B806" s="277"/>
      <c r="C806" s="277"/>
      <c r="D806" s="277"/>
      <c r="E806" s="293"/>
      <c r="F806" s="277"/>
      <c r="G806" s="277"/>
    </row>
    <row r="807" spans="1:7" ht="12.75">
      <c r="A807" s="277"/>
      <c r="B807" s="277"/>
      <c r="C807" s="277"/>
      <c r="D807" s="277"/>
      <c r="E807" s="293"/>
      <c r="F807" s="277"/>
      <c r="G807" s="277"/>
    </row>
    <row r="808" spans="1:7" ht="12.75">
      <c r="A808" s="277"/>
      <c r="B808" s="277"/>
      <c r="C808" s="277"/>
      <c r="D808" s="277"/>
      <c r="E808" s="293"/>
      <c r="F808" s="277"/>
      <c r="G808" s="277"/>
    </row>
    <row r="809" spans="1:7" ht="12.75">
      <c r="A809" s="277"/>
      <c r="B809" s="277"/>
      <c r="C809" s="277"/>
      <c r="D809" s="277"/>
      <c r="E809" s="293"/>
      <c r="F809" s="277"/>
      <c r="G809" s="277"/>
    </row>
    <row r="810" spans="1:7" ht="12.75">
      <c r="A810" s="277"/>
      <c r="B810" s="277"/>
      <c r="C810" s="277"/>
      <c r="D810" s="277"/>
      <c r="E810" s="293"/>
      <c r="F810" s="277"/>
      <c r="G810" s="277"/>
    </row>
  </sheetData>
  <sheetProtection/>
  <mergeCells count="375">
    <mergeCell ref="C736:D736"/>
    <mergeCell ref="C719:D719"/>
    <mergeCell ref="C720:D720"/>
    <mergeCell ref="C721:D721"/>
    <mergeCell ref="C723:D723"/>
    <mergeCell ref="C724:D724"/>
    <mergeCell ref="C728:D728"/>
    <mergeCell ref="C730:D730"/>
    <mergeCell ref="C732:D732"/>
    <mergeCell ref="C734:D734"/>
    <mergeCell ref="C707:D707"/>
    <mergeCell ref="C708:D708"/>
    <mergeCell ref="C712:D712"/>
    <mergeCell ref="C713:D713"/>
    <mergeCell ref="C715:D715"/>
    <mergeCell ref="C716:D716"/>
    <mergeCell ref="C717:D717"/>
    <mergeCell ref="C718:D718"/>
    <mergeCell ref="C700:D700"/>
    <mergeCell ref="C701:D701"/>
    <mergeCell ref="C703:D703"/>
    <mergeCell ref="C705:D705"/>
    <mergeCell ref="C690:D690"/>
    <mergeCell ref="C692:D692"/>
    <mergeCell ref="C694:D694"/>
    <mergeCell ref="C695:D695"/>
    <mergeCell ref="C696:D696"/>
    <mergeCell ref="C697:D697"/>
    <mergeCell ref="C698:D698"/>
    <mergeCell ref="C699:D699"/>
    <mergeCell ref="C672:D672"/>
    <mergeCell ref="C674:D674"/>
    <mergeCell ref="C676:D676"/>
    <mergeCell ref="C678:D678"/>
    <mergeCell ref="C679:D679"/>
    <mergeCell ref="C681:D681"/>
    <mergeCell ref="C683:D683"/>
    <mergeCell ref="C685:D685"/>
    <mergeCell ref="C665:D665"/>
    <mergeCell ref="C666:D666"/>
    <mergeCell ref="C667:D667"/>
    <mergeCell ref="C659:D659"/>
    <mergeCell ref="C661:D661"/>
    <mergeCell ref="C662:D662"/>
    <mergeCell ref="C663:D663"/>
    <mergeCell ref="C655:D655"/>
    <mergeCell ref="C656:D656"/>
    <mergeCell ref="C657:D657"/>
    <mergeCell ref="C658:D658"/>
    <mergeCell ref="C650:D650"/>
    <mergeCell ref="C651:D651"/>
    <mergeCell ref="C652:D652"/>
    <mergeCell ref="C654:D654"/>
    <mergeCell ref="C644:D644"/>
    <mergeCell ref="C646:D646"/>
    <mergeCell ref="C647:D647"/>
    <mergeCell ref="C648:D648"/>
    <mergeCell ref="C638:D638"/>
    <mergeCell ref="C640:D640"/>
    <mergeCell ref="C642:D642"/>
    <mergeCell ref="C643:D643"/>
    <mergeCell ref="C633:D633"/>
    <mergeCell ref="C635:D635"/>
    <mergeCell ref="C636:D636"/>
    <mergeCell ref="C637:D637"/>
    <mergeCell ref="C629:D629"/>
    <mergeCell ref="C631:D631"/>
    <mergeCell ref="C632:D632"/>
    <mergeCell ref="C623:D623"/>
    <mergeCell ref="C624:D624"/>
    <mergeCell ref="C625:D625"/>
    <mergeCell ref="C627:D627"/>
    <mergeCell ref="C595:D595"/>
    <mergeCell ref="C603:D603"/>
    <mergeCell ref="C616:D616"/>
    <mergeCell ref="C628:D628"/>
    <mergeCell ref="C618:D618"/>
    <mergeCell ref="C584:D584"/>
    <mergeCell ref="C586:D586"/>
    <mergeCell ref="C588:D588"/>
    <mergeCell ref="C571:D571"/>
    <mergeCell ref="C576:D576"/>
    <mergeCell ref="C578:D578"/>
    <mergeCell ref="C580:D580"/>
    <mergeCell ref="C590:D590"/>
    <mergeCell ref="C554:D554"/>
    <mergeCell ref="C559:D559"/>
    <mergeCell ref="C560:D560"/>
    <mergeCell ref="C561:D561"/>
    <mergeCell ref="C563:D563"/>
    <mergeCell ref="C565:D565"/>
    <mergeCell ref="C567:D567"/>
    <mergeCell ref="C569:D569"/>
    <mergeCell ref="C582:D582"/>
    <mergeCell ref="C539:D539"/>
    <mergeCell ref="C541:D541"/>
    <mergeCell ref="C543:D543"/>
    <mergeCell ref="C545:D545"/>
    <mergeCell ref="C547:D547"/>
    <mergeCell ref="C549:D549"/>
    <mergeCell ref="C550:D550"/>
    <mergeCell ref="C552:D552"/>
    <mergeCell ref="C529:D529"/>
    <mergeCell ref="C531:D531"/>
    <mergeCell ref="C534:D534"/>
    <mergeCell ref="C520:D520"/>
    <mergeCell ref="C522:D522"/>
    <mergeCell ref="C524:D524"/>
    <mergeCell ref="C512:D512"/>
    <mergeCell ref="C514:D514"/>
    <mergeCell ref="C516:D516"/>
    <mergeCell ref="C518:D518"/>
    <mergeCell ref="C506:D506"/>
    <mergeCell ref="C507:D507"/>
    <mergeCell ref="C508:D508"/>
    <mergeCell ref="C510:D510"/>
    <mergeCell ref="C501:D501"/>
    <mergeCell ref="C503:D503"/>
    <mergeCell ref="C505:D505"/>
    <mergeCell ref="C472:D472"/>
    <mergeCell ref="C493:D493"/>
    <mergeCell ref="C495:D495"/>
    <mergeCell ref="C497:D497"/>
    <mergeCell ref="C499:D499"/>
    <mergeCell ref="C447:D447"/>
    <mergeCell ref="C448:D448"/>
    <mergeCell ref="C453:D453"/>
    <mergeCell ref="C455:D455"/>
    <mergeCell ref="C439:D439"/>
    <mergeCell ref="C441:D441"/>
    <mergeCell ref="C443:D443"/>
    <mergeCell ref="C445:D445"/>
    <mergeCell ref="C438:D438"/>
    <mergeCell ref="C426:D426"/>
    <mergeCell ref="C428:D428"/>
    <mergeCell ref="C430:D430"/>
    <mergeCell ref="C431:D431"/>
    <mergeCell ref="C420:D420"/>
    <mergeCell ref="C433:D433"/>
    <mergeCell ref="C435:D435"/>
    <mergeCell ref="C436:D436"/>
    <mergeCell ref="C399:D399"/>
    <mergeCell ref="C400:D400"/>
    <mergeCell ref="C402:D402"/>
    <mergeCell ref="C421:D421"/>
    <mergeCell ref="C407:D407"/>
    <mergeCell ref="C408:D408"/>
    <mergeCell ref="C409:D409"/>
    <mergeCell ref="C414:D414"/>
    <mergeCell ref="C416:D416"/>
    <mergeCell ref="C418:D418"/>
    <mergeCell ref="C404:D404"/>
    <mergeCell ref="C405:D405"/>
    <mergeCell ref="C358:D358"/>
    <mergeCell ref="C359:D359"/>
    <mergeCell ref="C361:D361"/>
    <mergeCell ref="C363:D363"/>
    <mergeCell ref="C365:D365"/>
    <mergeCell ref="C388:D388"/>
    <mergeCell ref="C390:D390"/>
    <mergeCell ref="C397:D397"/>
    <mergeCell ref="C343:D343"/>
    <mergeCell ref="C344:D344"/>
    <mergeCell ref="C345:D345"/>
    <mergeCell ref="C346:D346"/>
    <mergeCell ref="C347:D347"/>
    <mergeCell ref="C349:D349"/>
    <mergeCell ref="C352:D352"/>
    <mergeCell ref="C354:D354"/>
    <mergeCell ref="C332:D332"/>
    <mergeCell ref="C336:D336"/>
    <mergeCell ref="C339:D339"/>
    <mergeCell ref="C326:D326"/>
    <mergeCell ref="C328:D328"/>
    <mergeCell ref="C320:D320"/>
    <mergeCell ref="C321:D321"/>
    <mergeCell ref="C322:D322"/>
    <mergeCell ref="C297:D297"/>
    <mergeCell ref="C298:D298"/>
    <mergeCell ref="C300:D300"/>
    <mergeCell ref="C302:D302"/>
    <mergeCell ref="C304:D304"/>
    <mergeCell ref="C305:D305"/>
    <mergeCell ref="C308:D308"/>
    <mergeCell ref="C309:D309"/>
    <mergeCell ref="C310:D310"/>
    <mergeCell ref="C291:D291"/>
    <mergeCell ref="C292:D292"/>
    <mergeCell ref="C293:D293"/>
    <mergeCell ref="C317:D317"/>
    <mergeCell ref="C318:D318"/>
    <mergeCell ref="C285:D285"/>
    <mergeCell ref="C286:D286"/>
    <mergeCell ref="C287:D287"/>
    <mergeCell ref="C289:D289"/>
    <mergeCell ref="C311:D311"/>
    <mergeCell ref="C312:D312"/>
    <mergeCell ref="C313:D313"/>
    <mergeCell ref="C315:D315"/>
    <mergeCell ref="C280:D280"/>
    <mergeCell ref="C282:D282"/>
    <mergeCell ref="C283:D283"/>
    <mergeCell ref="C284:D284"/>
    <mergeCell ref="C267:D267"/>
    <mergeCell ref="C268:D268"/>
    <mergeCell ref="C272:D272"/>
    <mergeCell ref="C274:D274"/>
    <mergeCell ref="C275:D275"/>
    <mergeCell ref="C276:D276"/>
    <mergeCell ref="C277:D277"/>
    <mergeCell ref="C278:D278"/>
    <mergeCell ref="C262:D262"/>
    <mergeCell ref="C263:D263"/>
    <mergeCell ref="C264:D264"/>
    <mergeCell ref="C266:D266"/>
    <mergeCell ref="C248:D248"/>
    <mergeCell ref="C249:D249"/>
    <mergeCell ref="C253:D253"/>
    <mergeCell ref="C255:D255"/>
    <mergeCell ref="C257:D257"/>
    <mergeCell ref="C259:D259"/>
    <mergeCell ref="C260:D260"/>
    <mergeCell ref="C261:D261"/>
    <mergeCell ref="C227:D227"/>
    <mergeCell ref="C234:D234"/>
    <mergeCell ref="C236:D236"/>
    <mergeCell ref="C239:D239"/>
    <mergeCell ref="C241:D241"/>
    <mergeCell ref="C242:D242"/>
    <mergeCell ref="C244:D244"/>
    <mergeCell ref="C245:D245"/>
    <mergeCell ref="C223:D223"/>
    <mergeCell ref="C224:D224"/>
    <mergeCell ref="C225:D225"/>
    <mergeCell ref="C226:D226"/>
    <mergeCell ref="C219:D219"/>
    <mergeCell ref="C220:D220"/>
    <mergeCell ref="C221:D221"/>
    <mergeCell ref="C222:D222"/>
    <mergeCell ref="C215:D215"/>
    <mergeCell ref="C216:D216"/>
    <mergeCell ref="C217:D217"/>
    <mergeCell ref="C218:D218"/>
    <mergeCell ref="C209:D209"/>
    <mergeCell ref="C212:D212"/>
    <mergeCell ref="C213:D213"/>
    <mergeCell ref="C214:D214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1:D191"/>
    <mergeCell ref="C194:D194"/>
    <mergeCell ref="C195:D195"/>
    <mergeCell ref="C196:D196"/>
    <mergeCell ref="C186:D186"/>
    <mergeCell ref="C187:D187"/>
    <mergeCell ref="C188:D188"/>
    <mergeCell ref="C189:D189"/>
    <mergeCell ref="C182:D182"/>
    <mergeCell ref="C183:D183"/>
    <mergeCell ref="C184:D184"/>
    <mergeCell ref="C185:D185"/>
    <mergeCell ref="C178:D178"/>
    <mergeCell ref="C179:D179"/>
    <mergeCell ref="C180:D180"/>
    <mergeCell ref="C181:D181"/>
    <mergeCell ref="C167:D167"/>
    <mergeCell ref="C169:D169"/>
    <mergeCell ref="C170:D170"/>
    <mergeCell ref="C171:D171"/>
    <mergeCell ref="C172:D172"/>
    <mergeCell ref="C173:D173"/>
    <mergeCell ref="C175:D175"/>
    <mergeCell ref="C176:D176"/>
    <mergeCell ref="C159:D159"/>
    <mergeCell ref="C161:D161"/>
    <mergeCell ref="C163:D163"/>
    <mergeCell ref="C154:D154"/>
    <mergeCell ref="C155:D155"/>
    <mergeCell ref="C146:D146"/>
    <mergeCell ref="C148:D148"/>
    <mergeCell ref="C150:D150"/>
    <mergeCell ref="C138:D138"/>
    <mergeCell ref="C140:D140"/>
    <mergeCell ref="C142:D142"/>
    <mergeCell ref="C144:D144"/>
    <mergeCell ref="C136:D136"/>
    <mergeCell ref="C128:D128"/>
    <mergeCell ref="C130:D130"/>
    <mergeCell ref="C131:D131"/>
    <mergeCell ref="C132:D132"/>
    <mergeCell ref="C116:D116"/>
    <mergeCell ref="C133:D133"/>
    <mergeCell ref="C134:D134"/>
    <mergeCell ref="C135:D135"/>
    <mergeCell ref="C100:D100"/>
    <mergeCell ref="C120:D120"/>
    <mergeCell ref="C122:D122"/>
    <mergeCell ref="C124:D124"/>
    <mergeCell ref="C106:D106"/>
    <mergeCell ref="C108:D108"/>
    <mergeCell ref="C109:D109"/>
    <mergeCell ref="C111:D111"/>
    <mergeCell ref="C113:D113"/>
    <mergeCell ref="C115:D115"/>
    <mergeCell ref="C102:D102"/>
    <mergeCell ref="C86:D86"/>
    <mergeCell ref="C90:D90"/>
    <mergeCell ref="C81:D81"/>
    <mergeCell ref="C82:D82"/>
    <mergeCell ref="C83:D83"/>
    <mergeCell ref="C85:D85"/>
    <mergeCell ref="C94:D94"/>
    <mergeCell ref="C96:D96"/>
    <mergeCell ref="C98:D98"/>
    <mergeCell ref="C70:D70"/>
    <mergeCell ref="C74:D74"/>
    <mergeCell ref="C75:D75"/>
    <mergeCell ref="C76:D76"/>
    <mergeCell ref="C77:D77"/>
    <mergeCell ref="C78:D78"/>
    <mergeCell ref="C79:D79"/>
    <mergeCell ref="C80:D80"/>
    <mergeCell ref="C65:D65"/>
    <mergeCell ref="C67:D67"/>
    <mergeCell ref="C68:D68"/>
    <mergeCell ref="C69:D69"/>
    <mergeCell ref="C60:D60"/>
    <mergeCell ref="C61:D61"/>
    <mergeCell ref="C62:D62"/>
    <mergeCell ref="C63:D63"/>
    <mergeCell ref="C55:D55"/>
    <mergeCell ref="C56:D56"/>
    <mergeCell ref="C57:D57"/>
    <mergeCell ref="C58:D58"/>
    <mergeCell ref="C49:D49"/>
    <mergeCell ref="C50:D50"/>
    <mergeCell ref="C52:D52"/>
    <mergeCell ref="C53:D53"/>
    <mergeCell ref="C41:D41"/>
    <mergeCell ref="C42:D42"/>
    <mergeCell ref="C43:D43"/>
    <mergeCell ref="C44:D44"/>
    <mergeCell ref="C45:D45"/>
    <mergeCell ref="C46:D46"/>
    <mergeCell ref="C47:D47"/>
    <mergeCell ref="C48:D48"/>
    <mergeCell ref="C19:D19"/>
    <mergeCell ref="C20:D20"/>
    <mergeCell ref="C21:D21"/>
    <mergeCell ref="C24:D24"/>
    <mergeCell ref="C34:D34"/>
    <mergeCell ref="C25:D25"/>
    <mergeCell ref="C26:D26"/>
    <mergeCell ref="C28:D28"/>
    <mergeCell ref="C29:D29"/>
    <mergeCell ref="C36:D36"/>
    <mergeCell ref="A1:G1"/>
    <mergeCell ref="A3:B3"/>
    <mergeCell ref="A4:B4"/>
    <mergeCell ref="E4:G4"/>
    <mergeCell ref="C9:D9"/>
    <mergeCell ref="C11:D11"/>
    <mergeCell ref="C30:D30"/>
    <mergeCell ref="C15:D15"/>
    <mergeCell ref="C32:D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51"/>
  <sheetViews>
    <sheetView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469</v>
      </c>
      <c r="B1" s="95"/>
      <c r="C1" s="95"/>
      <c r="D1" s="95"/>
      <c r="E1" s="95"/>
      <c r="F1" s="95"/>
      <c r="G1" s="95"/>
    </row>
    <row r="2" spans="1:7" ht="12.75" customHeight="1">
      <c r="A2" s="96" t="s">
        <v>401</v>
      </c>
      <c r="B2" s="97"/>
      <c r="C2" s="98" t="s">
        <v>237</v>
      </c>
      <c r="D2" s="98" t="s">
        <v>238</v>
      </c>
      <c r="E2" s="99"/>
      <c r="F2" s="100" t="s">
        <v>402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403</v>
      </c>
      <c r="B4" s="103"/>
      <c r="C4" s="104"/>
      <c r="D4" s="104"/>
      <c r="E4" s="105"/>
      <c r="F4" s="106" t="s">
        <v>404</v>
      </c>
      <c r="G4" s="109"/>
    </row>
    <row r="5" spans="1:7" ht="12.75" customHeight="1">
      <c r="A5" s="110" t="s">
        <v>474</v>
      </c>
      <c r="B5" s="111"/>
      <c r="C5" s="112" t="s">
        <v>475</v>
      </c>
      <c r="D5" s="113"/>
      <c r="E5" s="111"/>
      <c r="F5" s="106" t="s">
        <v>405</v>
      </c>
      <c r="G5" s="107"/>
    </row>
    <row r="6" spans="1:15" ht="12.75" customHeight="1">
      <c r="A6" s="108" t="s">
        <v>406</v>
      </c>
      <c r="B6" s="103"/>
      <c r="C6" s="104"/>
      <c r="D6" s="104"/>
      <c r="E6" s="105"/>
      <c r="F6" s="114" t="s">
        <v>407</v>
      </c>
      <c r="G6" s="115"/>
      <c r="O6" s="116"/>
    </row>
    <row r="7" spans="1:7" ht="12.75" customHeight="1">
      <c r="A7" s="117" t="s">
        <v>471</v>
      </c>
      <c r="B7" s="118"/>
      <c r="C7" s="119" t="s">
        <v>472</v>
      </c>
      <c r="D7" s="120"/>
      <c r="E7" s="120"/>
      <c r="F7" s="121" t="s">
        <v>408</v>
      </c>
      <c r="G7" s="115">
        <f>IF(G6=0,,ROUND((F30+F32)/G6,1))</f>
        <v>0</v>
      </c>
    </row>
    <row r="8" spans="1:9" ht="12.75">
      <c r="A8" s="122" t="s">
        <v>409</v>
      </c>
      <c r="B8" s="106"/>
      <c r="C8" s="322" t="s">
        <v>235</v>
      </c>
      <c r="D8" s="322"/>
      <c r="E8" s="323"/>
      <c r="F8" s="123" t="s">
        <v>410</v>
      </c>
      <c r="G8" s="124"/>
      <c r="H8" s="125"/>
      <c r="I8" s="126"/>
    </row>
    <row r="9" spans="1:8" ht="12.75">
      <c r="A9" s="122" t="s">
        <v>411</v>
      </c>
      <c r="B9" s="106"/>
      <c r="C9" s="322"/>
      <c r="D9" s="322"/>
      <c r="E9" s="323"/>
      <c r="F9" s="106"/>
      <c r="G9" s="127"/>
      <c r="H9" s="128"/>
    </row>
    <row r="10" spans="1:8" ht="12.75">
      <c r="A10" s="122" t="s">
        <v>412</v>
      </c>
      <c r="B10" s="106"/>
      <c r="C10" s="322" t="s">
        <v>234</v>
      </c>
      <c r="D10" s="322"/>
      <c r="E10" s="322"/>
      <c r="F10" s="129"/>
      <c r="G10" s="130"/>
      <c r="H10" s="131"/>
    </row>
    <row r="11" spans="1:57" ht="13.5" customHeight="1">
      <c r="A11" s="122" t="s">
        <v>413</v>
      </c>
      <c r="B11" s="106"/>
      <c r="C11" s="322"/>
      <c r="D11" s="322"/>
      <c r="E11" s="322"/>
      <c r="F11" s="132" t="s">
        <v>414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415</v>
      </c>
      <c r="B12" s="103"/>
      <c r="C12" s="324"/>
      <c r="D12" s="324"/>
      <c r="E12" s="324"/>
      <c r="F12" s="136" t="s">
        <v>416</v>
      </c>
      <c r="G12" s="137"/>
      <c r="H12" s="128"/>
    </row>
    <row r="13" spans="1:8" ht="28.5" customHeight="1" thickBot="1">
      <c r="A13" s="138" t="s">
        <v>417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418</v>
      </c>
      <c r="B14" s="143"/>
      <c r="C14" s="144"/>
      <c r="D14" s="145" t="s">
        <v>419</v>
      </c>
      <c r="E14" s="146"/>
      <c r="F14" s="146"/>
      <c r="G14" s="144"/>
    </row>
    <row r="15" spans="1:7" ht="15.75" customHeight="1">
      <c r="A15" s="147"/>
      <c r="B15" s="148" t="s">
        <v>420</v>
      </c>
      <c r="C15" s="149">
        <f>'02.1 02.1.2 Rek'!E12</f>
        <v>0</v>
      </c>
      <c r="D15" s="150" t="str">
        <f>'02.1 02.1.2 Rek'!A17</f>
        <v>Zařízení staveniště (GZS)</v>
      </c>
      <c r="E15" s="151"/>
      <c r="F15" s="152"/>
      <c r="G15" s="149">
        <f>'02.1 02.1.2 Rek'!I17</f>
        <v>0</v>
      </c>
    </row>
    <row r="16" spans="1:7" ht="15.75" customHeight="1">
      <c r="A16" s="147" t="s">
        <v>421</v>
      </c>
      <c r="B16" s="148" t="s">
        <v>422</v>
      </c>
      <c r="C16" s="149">
        <f>'02.1 02.1.2 Rek'!F12</f>
        <v>0</v>
      </c>
      <c r="D16" s="102" t="str">
        <f>'02.1 02.1.2 Rek'!A18</f>
        <v>Kompletační činnost (IČD)</v>
      </c>
      <c r="E16" s="153"/>
      <c r="F16" s="154"/>
      <c r="G16" s="149">
        <f>'02.1 02.1.2 Rek'!I18</f>
        <v>0</v>
      </c>
    </row>
    <row r="17" spans="1:7" ht="15.75" customHeight="1">
      <c r="A17" s="147" t="s">
        <v>423</v>
      </c>
      <c r="B17" s="148" t="s">
        <v>424</v>
      </c>
      <c r="C17" s="149">
        <f>'02.1 02.1.2 Rek'!H12</f>
        <v>0</v>
      </c>
      <c r="D17" s="102"/>
      <c r="E17" s="153"/>
      <c r="F17" s="154"/>
      <c r="G17" s="149"/>
    </row>
    <row r="18" spans="1:7" ht="15.75" customHeight="1">
      <c r="A18" s="155" t="s">
        <v>425</v>
      </c>
      <c r="B18" s="156" t="s">
        <v>426</v>
      </c>
      <c r="C18" s="149">
        <f>'02.1 02.1.2 Rek'!G12</f>
        <v>0</v>
      </c>
      <c r="D18" s="102"/>
      <c r="E18" s="153"/>
      <c r="F18" s="154"/>
      <c r="G18" s="149"/>
    </row>
    <row r="19" spans="1:7" ht="15.75" customHeight="1">
      <c r="A19" s="157" t="s">
        <v>427</v>
      </c>
      <c r="B19" s="148"/>
      <c r="C19" s="149">
        <f>SUM(C15:C18)</f>
        <v>0</v>
      </c>
      <c r="D19" s="102"/>
      <c r="E19" s="153"/>
      <c r="F19" s="154"/>
      <c r="G19" s="149"/>
    </row>
    <row r="20" spans="1:7" ht="15.75" customHeight="1">
      <c r="A20" s="157"/>
      <c r="B20" s="148"/>
      <c r="C20" s="149"/>
      <c r="D20" s="102"/>
      <c r="E20" s="153"/>
      <c r="F20" s="154"/>
      <c r="G20" s="149"/>
    </row>
    <row r="21" spans="1:7" ht="15.75" customHeight="1">
      <c r="A21" s="157" t="s">
        <v>398</v>
      </c>
      <c r="B21" s="148"/>
      <c r="C21" s="149">
        <f>'02.1 02.1.2 Rek'!I12</f>
        <v>0</v>
      </c>
      <c r="D21" s="102"/>
      <c r="E21" s="153"/>
      <c r="F21" s="154"/>
      <c r="G21" s="149"/>
    </row>
    <row r="22" spans="1:7" ht="15.75" customHeight="1">
      <c r="A22" s="158" t="s">
        <v>428</v>
      </c>
      <c r="B22" s="128"/>
      <c r="C22" s="149">
        <f>C19+C21</f>
        <v>0</v>
      </c>
      <c r="D22" s="102" t="s">
        <v>429</v>
      </c>
      <c r="E22" s="153"/>
      <c r="F22" s="154"/>
      <c r="G22" s="149">
        <f>G23-SUM(G15:G21)</f>
        <v>0</v>
      </c>
    </row>
    <row r="23" spans="1:7" ht="15.75" customHeight="1" thickBot="1">
      <c r="A23" s="325" t="s">
        <v>430</v>
      </c>
      <c r="B23" s="326"/>
      <c r="C23" s="159">
        <f>C22+G23</f>
        <v>0</v>
      </c>
      <c r="D23" s="160" t="s">
        <v>431</v>
      </c>
      <c r="E23" s="161"/>
      <c r="F23" s="162"/>
      <c r="G23" s="149">
        <f>'02.1 02.1.2 Rek'!H19</f>
        <v>0</v>
      </c>
    </row>
    <row r="24" spans="1:7" ht="12.75">
      <c r="A24" s="163" t="s">
        <v>432</v>
      </c>
      <c r="B24" s="164"/>
      <c r="C24" s="165"/>
      <c r="D24" s="164" t="s">
        <v>433</v>
      </c>
      <c r="E24" s="164"/>
      <c r="F24" s="166" t="s">
        <v>434</v>
      </c>
      <c r="G24" s="167"/>
    </row>
    <row r="25" spans="1:7" ht="12.75">
      <c r="A25" s="158" t="s">
        <v>435</v>
      </c>
      <c r="B25" s="128"/>
      <c r="C25" s="168"/>
      <c r="D25" s="128" t="s">
        <v>435</v>
      </c>
      <c r="F25" s="169" t="s">
        <v>435</v>
      </c>
      <c r="G25" s="170"/>
    </row>
    <row r="26" spans="1:7" ht="37.5" customHeight="1">
      <c r="A26" s="158" t="s">
        <v>436</v>
      </c>
      <c r="B26" s="171"/>
      <c r="C26" s="168"/>
      <c r="D26" s="128" t="s">
        <v>436</v>
      </c>
      <c r="F26" s="169" t="s">
        <v>436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437</v>
      </c>
      <c r="B28" s="128"/>
      <c r="C28" s="168"/>
      <c r="D28" s="169" t="s">
        <v>438</v>
      </c>
      <c r="E28" s="168"/>
      <c r="F28" s="173" t="s">
        <v>438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380</v>
      </c>
      <c r="B30" s="177"/>
      <c r="C30" s="178">
        <v>20</v>
      </c>
      <c r="D30" s="177" t="s">
        <v>439</v>
      </c>
      <c r="E30" s="179"/>
      <c r="F30" s="320">
        <f>C23-F32</f>
        <v>0</v>
      </c>
      <c r="G30" s="321"/>
    </row>
    <row r="31" spans="1:7" ht="12.75">
      <c r="A31" s="176" t="s">
        <v>440</v>
      </c>
      <c r="B31" s="177"/>
      <c r="C31" s="178">
        <f>C30</f>
        <v>20</v>
      </c>
      <c r="D31" s="177" t="s">
        <v>441</v>
      </c>
      <c r="E31" s="179"/>
      <c r="F31" s="320">
        <f>ROUND(PRODUCT(F30,C31/100),0)</f>
        <v>0</v>
      </c>
      <c r="G31" s="321"/>
    </row>
    <row r="32" spans="1:7" ht="12.75">
      <c r="A32" s="176" t="s">
        <v>380</v>
      </c>
      <c r="B32" s="177"/>
      <c r="C32" s="178">
        <v>0</v>
      </c>
      <c r="D32" s="177" t="s">
        <v>441</v>
      </c>
      <c r="E32" s="179"/>
      <c r="F32" s="320">
        <v>0</v>
      </c>
      <c r="G32" s="321"/>
    </row>
    <row r="33" spans="1:7" ht="12.75">
      <c r="A33" s="176" t="s">
        <v>440</v>
      </c>
      <c r="B33" s="180"/>
      <c r="C33" s="181">
        <f>C32</f>
        <v>0</v>
      </c>
      <c r="D33" s="177" t="s">
        <v>441</v>
      </c>
      <c r="E33" s="154"/>
      <c r="F33" s="320">
        <f>ROUND(PRODUCT(F32,C33/100),0)</f>
        <v>0</v>
      </c>
      <c r="G33" s="321"/>
    </row>
    <row r="34" spans="1:7" s="185" customFormat="1" ht="19.5" customHeight="1" thickBot="1">
      <c r="A34" s="182" t="s">
        <v>442</v>
      </c>
      <c r="B34" s="183"/>
      <c r="C34" s="183"/>
      <c r="D34" s="183"/>
      <c r="E34" s="184"/>
      <c r="F34" s="309">
        <f>ROUND(SUM(F30:F33),0)</f>
        <v>0</v>
      </c>
      <c r="G34" s="317"/>
    </row>
    <row r="36" spans="1:8" ht="12.75">
      <c r="A36" s="2" t="s">
        <v>443</v>
      </c>
      <c r="B36" s="2"/>
      <c r="C36" s="2"/>
      <c r="D36" s="2"/>
      <c r="E36" s="2"/>
      <c r="F36" s="2"/>
      <c r="G36" s="2"/>
      <c r="H36" s="1" t="s">
        <v>370</v>
      </c>
    </row>
    <row r="37" spans="1:8" ht="14.25" customHeight="1">
      <c r="A37" s="2"/>
      <c r="B37" s="318"/>
      <c r="C37" s="318"/>
      <c r="D37" s="318"/>
      <c r="E37" s="318"/>
      <c r="F37" s="318"/>
      <c r="G37" s="318"/>
      <c r="H37" s="1" t="s">
        <v>370</v>
      </c>
    </row>
    <row r="38" spans="1:8" ht="12.75" customHeight="1">
      <c r="A38" s="186"/>
      <c r="B38" s="318"/>
      <c r="C38" s="318"/>
      <c r="D38" s="318"/>
      <c r="E38" s="318"/>
      <c r="F38" s="318"/>
      <c r="G38" s="318"/>
      <c r="H38" s="1" t="s">
        <v>370</v>
      </c>
    </row>
    <row r="39" spans="1:8" ht="12.75">
      <c r="A39" s="186"/>
      <c r="B39" s="318"/>
      <c r="C39" s="318"/>
      <c r="D39" s="318"/>
      <c r="E39" s="318"/>
      <c r="F39" s="318"/>
      <c r="G39" s="318"/>
      <c r="H39" s="1" t="s">
        <v>370</v>
      </c>
    </row>
    <row r="40" spans="1:8" ht="12.75">
      <c r="A40" s="186"/>
      <c r="B40" s="318"/>
      <c r="C40" s="318"/>
      <c r="D40" s="318"/>
      <c r="E40" s="318"/>
      <c r="F40" s="318"/>
      <c r="G40" s="318"/>
      <c r="H40" s="1" t="s">
        <v>370</v>
      </c>
    </row>
    <row r="41" spans="1:8" ht="12.75">
      <c r="A41" s="186"/>
      <c r="B41" s="318"/>
      <c r="C41" s="318"/>
      <c r="D41" s="318"/>
      <c r="E41" s="318"/>
      <c r="F41" s="318"/>
      <c r="G41" s="318"/>
      <c r="H41" s="1" t="s">
        <v>370</v>
      </c>
    </row>
    <row r="42" spans="1:8" ht="12.75">
      <c r="A42" s="186"/>
      <c r="B42" s="318"/>
      <c r="C42" s="318"/>
      <c r="D42" s="318"/>
      <c r="E42" s="318"/>
      <c r="F42" s="318"/>
      <c r="G42" s="318"/>
      <c r="H42" s="1" t="s">
        <v>370</v>
      </c>
    </row>
    <row r="43" spans="1:8" ht="12.75">
      <c r="A43" s="186"/>
      <c r="B43" s="318"/>
      <c r="C43" s="318"/>
      <c r="D43" s="318"/>
      <c r="E43" s="318"/>
      <c r="F43" s="318"/>
      <c r="G43" s="318"/>
      <c r="H43" s="1" t="s">
        <v>370</v>
      </c>
    </row>
    <row r="44" spans="1:8" ht="12.75" customHeight="1">
      <c r="A44" s="186"/>
      <c r="B44" s="318"/>
      <c r="C44" s="318"/>
      <c r="D44" s="318"/>
      <c r="E44" s="318"/>
      <c r="F44" s="318"/>
      <c r="G44" s="318"/>
      <c r="H44" s="1" t="s">
        <v>370</v>
      </c>
    </row>
    <row r="45" spans="1:8" ht="12.75" customHeight="1">
      <c r="A45" s="186"/>
      <c r="B45" s="318"/>
      <c r="C45" s="318"/>
      <c r="D45" s="318"/>
      <c r="E45" s="318"/>
      <c r="F45" s="318"/>
      <c r="G45" s="318"/>
      <c r="H45" s="1" t="s">
        <v>370</v>
      </c>
    </row>
    <row r="46" spans="2:7" ht="12.75">
      <c r="B46" s="319"/>
      <c r="C46" s="319"/>
      <c r="D46" s="319"/>
      <c r="E46" s="319"/>
      <c r="F46" s="319"/>
      <c r="G46" s="319"/>
    </row>
    <row r="47" spans="2:7" ht="12.75">
      <c r="B47" s="319"/>
      <c r="C47" s="319"/>
      <c r="D47" s="319"/>
      <c r="E47" s="319"/>
      <c r="F47" s="319"/>
      <c r="G47" s="319"/>
    </row>
    <row r="48" spans="2:7" ht="12.75">
      <c r="B48" s="319"/>
      <c r="C48" s="319"/>
      <c r="D48" s="319"/>
      <c r="E48" s="319"/>
      <c r="F48" s="319"/>
      <c r="G48" s="319"/>
    </row>
    <row r="49" spans="2:7" ht="12.75">
      <c r="B49" s="319"/>
      <c r="C49" s="319"/>
      <c r="D49" s="319"/>
      <c r="E49" s="319"/>
      <c r="F49" s="319"/>
      <c r="G49" s="319"/>
    </row>
    <row r="50" spans="2:7" ht="12.75">
      <c r="B50" s="319"/>
      <c r="C50" s="319"/>
      <c r="D50" s="319"/>
      <c r="E50" s="319"/>
      <c r="F50" s="319"/>
      <c r="G50" s="319"/>
    </row>
    <row r="51" spans="2:7" ht="12.75">
      <c r="B51" s="319"/>
      <c r="C51" s="319"/>
      <c r="D51" s="319"/>
      <c r="E51" s="319"/>
      <c r="F51" s="319"/>
      <c r="G51" s="319"/>
    </row>
  </sheetData>
  <sheetProtection/>
  <mergeCells count="18">
    <mergeCell ref="C8:E8"/>
    <mergeCell ref="C10:E10"/>
    <mergeCell ref="C12:E12"/>
    <mergeCell ref="A23:B23"/>
    <mergeCell ref="C9:E9"/>
    <mergeCell ref="C11:E11"/>
    <mergeCell ref="F32:G32"/>
    <mergeCell ref="F30:G30"/>
    <mergeCell ref="F31:G31"/>
    <mergeCell ref="F33:G33"/>
    <mergeCell ref="B51:G51"/>
    <mergeCell ref="B46:G46"/>
    <mergeCell ref="B47:G47"/>
    <mergeCell ref="B48:G48"/>
    <mergeCell ref="F34:G34"/>
    <mergeCell ref="B37:G45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A1:BE70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9" t="s">
        <v>371</v>
      </c>
      <c r="B1" s="330"/>
      <c r="C1" s="187" t="s">
        <v>473</v>
      </c>
      <c r="D1" s="188"/>
      <c r="E1" s="189"/>
      <c r="F1" s="188"/>
      <c r="G1" s="190" t="s">
        <v>444</v>
      </c>
      <c r="H1" s="191" t="s">
        <v>237</v>
      </c>
      <c r="I1" s="192"/>
    </row>
    <row r="2" spans="1:9" ht="13.5" thickBot="1">
      <c r="A2" s="331" t="s">
        <v>445</v>
      </c>
      <c r="B2" s="332"/>
      <c r="C2" s="193" t="s">
        <v>476</v>
      </c>
      <c r="D2" s="194"/>
      <c r="E2" s="195"/>
      <c r="F2" s="194"/>
      <c r="G2" s="333" t="s">
        <v>238</v>
      </c>
      <c r="H2" s="334"/>
      <c r="I2" s="335"/>
    </row>
    <row r="3" ht="13.5" thickTop="1">
      <c r="F3" s="128"/>
    </row>
    <row r="4" spans="1:9" ht="19.5" customHeight="1">
      <c r="A4" s="196" t="s">
        <v>446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447</v>
      </c>
      <c r="C6" s="200"/>
      <c r="D6" s="201"/>
      <c r="E6" s="202" t="s">
        <v>394</v>
      </c>
      <c r="F6" s="203" t="s">
        <v>395</v>
      </c>
      <c r="G6" s="203" t="s">
        <v>396</v>
      </c>
      <c r="H6" s="203" t="s">
        <v>397</v>
      </c>
      <c r="I6" s="204" t="s">
        <v>398</v>
      </c>
    </row>
    <row r="7" spans="1:9" s="128" customFormat="1" ht="12.75">
      <c r="A7" s="294" t="str">
        <f>'02.1 02.1.2 Pol'!B7</f>
        <v>17</v>
      </c>
      <c r="B7" s="62" t="str">
        <f>'02.1 02.1.2 Pol'!C7</f>
        <v>Konstrukce ze zemin</v>
      </c>
      <c r="D7" s="205"/>
      <c r="E7" s="295">
        <f>'02.1 02.1.2 Pol'!BA21</f>
        <v>0</v>
      </c>
      <c r="F7" s="296">
        <f>'02.1 02.1.2 Pol'!BB21</f>
        <v>0</v>
      </c>
      <c r="G7" s="296">
        <f>'02.1 02.1.2 Pol'!BC21</f>
        <v>0</v>
      </c>
      <c r="H7" s="296">
        <f>'02.1 02.1.2 Pol'!BD21</f>
        <v>0</v>
      </c>
      <c r="I7" s="297">
        <f>'02.1 02.1.2 Pol'!BE21</f>
        <v>0</v>
      </c>
    </row>
    <row r="8" spans="1:9" s="128" customFormat="1" ht="12.75">
      <c r="A8" s="294" t="str">
        <f>'02.1 02.1.2 Pol'!B22</f>
        <v>45</v>
      </c>
      <c r="B8" s="62" t="str">
        <f>'02.1 02.1.2 Pol'!C22</f>
        <v>Podkladní a vedlejší konstrukce</v>
      </c>
      <c r="D8" s="205"/>
      <c r="E8" s="295">
        <f>'02.1 02.1.2 Pol'!BA30</f>
        <v>0</v>
      </c>
      <c r="F8" s="296">
        <f>'02.1 02.1.2 Pol'!BB30</f>
        <v>0</v>
      </c>
      <c r="G8" s="296">
        <f>'02.1 02.1.2 Pol'!BC30</f>
        <v>0</v>
      </c>
      <c r="H8" s="296">
        <f>'02.1 02.1.2 Pol'!BD30</f>
        <v>0</v>
      </c>
      <c r="I8" s="297">
        <f>'02.1 02.1.2 Pol'!BE30</f>
        <v>0</v>
      </c>
    </row>
    <row r="9" spans="1:9" s="128" customFormat="1" ht="12.75">
      <c r="A9" s="294" t="str">
        <f>'02.1 02.1.2 Pol'!B31</f>
        <v>89</v>
      </c>
      <c r="B9" s="62" t="str">
        <f>'02.1 02.1.2 Pol'!C31</f>
        <v>Ostatní konstrukce na trubním vedení</v>
      </c>
      <c r="D9" s="205"/>
      <c r="E9" s="295">
        <f>'02.1 02.1.2 Pol'!BA36</f>
        <v>0</v>
      </c>
      <c r="F9" s="296">
        <f>'02.1 02.1.2 Pol'!BB36</f>
        <v>0</v>
      </c>
      <c r="G9" s="296">
        <f>'02.1 02.1.2 Pol'!BC36</f>
        <v>0</v>
      </c>
      <c r="H9" s="296">
        <f>'02.1 02.1.2 Pol'!BD36</f>
        <v>0</v>
      </c>
      <c r="I9" s="297">
        <f>'02.1 02.1.2 Pol'!BE36</f>
        <v>0</v>
      </c>
    </row>
    <row r="10" spans="1:9" s="128" customFormat="1" ht="12.75">
      <c r="A10" s="294" t="str">
        <f>'02.1 02.1.2 Pol'!B37</f>
        <v>99</v>
      </c>
      <c r="B10" s="62" t="str">
        <f>'02.1 02.1.2 Pol'!C37</f>
        <v>Staveništní přesun hmot</v>
      </c>
      <c r="D10" s="205"/>
      <c r="E10" s="295">
        <f>'02.1 02.1.2 Pol'!BA39</f>
        <v>0</v>
      </c>
      <c r="F10" s="296">
        <f>'02.1 02.1.2 Pol'!BB39</f>
        <v>0</v>
      </c>
      <c r="G10" s="296">
        <f>'02.1 02.1.2 Pol'!BC39</f>
        <v>0</v>
      </c>
      <c r="H10" s="296">
        <f>'02.1 02.1.2 Pol'!BD39</f>
        <v>0</v>
      </c>
      <c r="I10" s="297">
        <f>'02.1 02.1.2 Pol'!BE39</f>
        <v>0</v>
      </c>
    </row>
    <row r="11" spans="1:9" s="128" customFormat="1" ht="13.5" thickBot="1">
      <c r="A11" s="294" t="str">
        <f>'02.1 02.1.2 Pol'!B40</f>
        <v>M23</v>
      </c>
      <c r="B11" s="62" t="str">
        <f>'02.1 02.1.2 Pol'!C40</f>
        <v>Montáže potrubí</v>
      </c>
      <c r="D11" s="205"/>
      <c r="E11" s="295">
        <f>'02.1 02.1.2 Pol'!BA45</f>
        <v>0</v>
      </c>
      <c r="F11" s="296">
        <f>'02.1 02.1.2 Pol'!BB45</f>
        <v>0</v>
      </c>
      <c r="G11" s="296">
        <f>'02.1 02.1.2 Pol'!BC45</f>
        <v>0</v>
      </c>
      <c r="H11" s="296">
        <f>'02.1 02.1.2 Pol'!BD45</f>
        <v>0</v>
      </c>
      <c r="I11" s="297">
        <f>'02.1 02.1.2 Pol'!BE45</f>
        <v>0</v>
      </c>
    </row>
    <row r="12" spans="1:9" s="14" customFormat="1" ht="13.5" thickBot="1">
      <c r="A12" s="206"/>
      <c r="B12" s="207" t="s">
        <v>448</v>
      </c>
      <c r="C12" s="207"/>
      <c r="D12" s="208"/>
      <c r="E12" s="209">
        <f>SUM(E7:E11)</f>
        <v>0</v>
      </c>
      <c r="F12" s="210">
        <f>SUM(F7:F11)</f>
        <v>0</v>
      </c>
      <c r="G12" s="210">
        <f>SUM(G7:G11)</f>
        <v>0</v>
      </c>
      <c r="H12" s="210">
        <f>SUM(H7:H11)</f>
        <v>0</v>
      </c>
      <c r="I12" s="211">
        <f>SUM(I7:I11)</f>
        <v>0</v>
      </c>
    </row>
    <row r="13" spans="1:9" ht="12.75">
      <c r="A13" s="128"/>
      <c r="B13" s="128"/>
      <c r="C13" s="128"/>
      <c r="D13" s="128"/>
      <c r="E13" s="128"/>
      <c r="F13" s="128"/>
      <c r="G13" s="128"/>
      <c r="H13" s="128"/>
      <c r="I13" s="128"/>
    </row>
    <row r="14" spans="1:57" ht="19.5" customHeight="1">
      <c r="A14" s="197" t="s">
        <v>449</v>
      </c>
      <c r="B14" s="197"/>
      <c r="C14" s="197"/>
      <c r="D14" s="197"/>
      <c r="E14" s="197"/>
      <c r="F14" s="197"/>
      <c r="G14" s="212"/>
      <c r="H14" s="197"/>
      <c r="I14" s="197"/>
      <c r="BA14" s="134"/>
      <c r="BB14" s="134"/>
      <c r="BC14" s="134"/>
      <c r="BD14" s="134"/>
      <c r="BE14" s="134"/>
    </row>
    <row r="15" ht="13.5" thickBot="1"/>
    <row r="16" spans="1:9" ht="12.75">
      <c r="A16" s="163" t="s">
        <v>450</v>
      </c>
      <c r="B16" s="164"/>
      <c r="C16" s="164"/>
      <c r="D16" s="213"/>
      <c r="E16" s="214" t="s">
        <v>451</v>
      </c>
      <c r="F16" s="215" t="s">
        <v>381</v>
      </c>
      <c r="G16" s="216" t="s">
        <v>452</v>
      </c>
      <c r="H16" s="217"/>
      <c r="I16" s="218" t="s">
        <v>451</v>
      </c>
    </row>
    <row r="17" spans="1:53" ht="12.75">
      <c r="A17" s="157" t="s">
        <v>232</v>
      </c>
      <c r="B17" s="148"/>
      <c r="C17" s="148"/>
      <c r="D17" s="219"/>
      <c r="E17" s="220"/>
      <c r="F17" s="221"/>
      <c r="G17" s="222">
        <v>0</v>
      </c>
      <c r="H17" s="223"/>
      <c r="I17" s="224">
        <f>E17+F17*G17/100</f>
        <v>0</v>
      </c>
      <c r="BA17" s="1">
        <v>1</v>
      </c>
    </row>
    <row r="18" spans="1:53" ht="12.75">
      <c r="A18" s="157" t="s">
        <v>233</v>
      </c>
      <c r="B18" s="148"/>
      <c r="C18" s="148"/>
      <c r="D18" s="219"/>
      <c r="E18" s="220"/>
      <c r="F18" s="221"/>
      <c r="G18" s="222">
        <v>0</v>
      </c>
      <c r="H18" s="223"/>
      <c r="I18" s="224">
        <f>E18+F18*G18/100</f>
        <v>0</v>
      </c>
      <c r="BA18" s="1">
        <v>2</v>
      </c>
    </row>
    <row r="19" spans="1:9" ht="13.5" thickBot="1">
      <c r="A19" s="225"/>
      <c r="B19" s="226" t="s">
        <v>453</v>
      </c>
      <c r="C19" s="227"/>
      <c r="D19" s="228"/>
      <c r="E19" s="229"/>
      <c r="F19" s="230"/>
      <c r="G19" s="230"/>
      <c r="H19" s="327">
        <f>SUM(I17:I18)</f>
        <v>0</v>
      </c>
      <c r="I19" s="328"/>
    </row>
    <row r="21" spans="2:9" ht="12.75">
      <c r="B21" s="14"/>
      <c r="F21" s="231"/>
      <c r="G21" s="232"/>
      <c r="H21" s="232"/>
      <c r="I21" s="46"/>
    </row>
    <row r="22" spans="6:9" ht="12.75">
      <c r="F22" s="231"/>
      <c r="G22" s="232"/>
      <c r="H22" s="232"/>
      <c r="I22" s="46"/>
    </row>
    <row r="23" spans="6:9" ht="12.75">
      <c r="F23" s="231"/>
      <c r="G23" s="232"/>
      <c r="H23" s="232"/>
      <c r="I23" s="46"/>
    </row>
    <row r="24" spans="6:9" ht="12.75">
      <c r="F24" s="231"/>
      <c r="G24" s="232"/>
      <c r="H24" s="232"/>
      <c r="I24" s="46"/>
    </row>
    <row r="25" spans="6:9" ht="12.75">
      <c r="F25" s="231"/>
      <c r="G25" s="232"/>
      <c r="H25" s="232"/>
      <c r="I25" s="46"/>
    </row>
    <row r="26" spans="6:9" ht="12.75">
      <c r="F26" s="231"/>
      <c r="G26" s="232"/>
      <c r="H26" s="232"/>
      <c r="I26" s="46"/>
    </row>
    <row r="27" spans="6:9" ht="12.75">
      <c r="F27" s="231"/>
      <c r="G27" s="232"/>
      <c r="H27" s="232"/>
      <c r="I27" s="46"/>
    </row>
    <row r="28" spans="6:9" ht="12.75">
      <c r="F28" s="231"/>
      <c r="G28" s="232"/>
      <c r="H28" s="232"/>
      <c r="I28" s="46"/>
    </row>
    <row r="29" spans="6:9" ht="12.75">
      <c r="F29" s="231"/>
      <c r="G29" s="232"/>
      <c r="H29" s="232"/>
      <c r="I29" s="46"/>
    </row>
    <row r="30" spans="6:9" ht="12.75">
      <c r="F30" s="231"/>
      <c r="G30" s="232"/>
      <c r="H30" s="232"/>
      <c r="I30" s="46"/>
    </row>
    <row r="31" spans="6:9" ht="12.75">
      <c r="F31" s="231"/>
      <c r="G31" s="232"/>
      <c r="H31" s="232"/>
      <c r="I31" s="46"/>
    </row>
    <row r="32" spans="6:9" ht="12.75">
      <c r="F32" s="231"/>
      <c r="G32" s="232"/>
      <c r="H32" s="232"/>
      <c r="I32" s="46"/>
    </row>
    <row r="33" spans="6:9" ht="12.75">
      <c r="F33" s="231"/>
      <c r="G33" s="232"/>
      <c r="H33" s="232"/>
      <c r="I33" s="46"/>
    </row>
    <row r="34" spans="6:9" ht="12.75">
      <c r="F34" s="231"/>
      <c r="G34" s="232"/>
      <c r="H34" s="232"/>
      <c r="I34" s="46"/>
    </row>
    <row r="35" spans="6:9" ht="12.75">
      <c r="F35" s="231"/>
      <c r="G35" s="232"/>
      <c r="H35" s="232"/>
      <c r="I35" s="46"/>
    </row>
    <row r="36" spans="6:9" ht="12.75">
      <c r="F36" s="231"/>
      <c r="G36" s="232"/>
      <c r="H36" s="232"/>
      <c r="I36" s="46"/>
    </row>
    <row r="37" spans="6:9" ht="12.75">
      <c r="F37" s="231"/>
      <c r="G37" s="232"/>
      <c r="H37" s="232"/>
      <c r="I37" s="46"/>
    </row>
    <row r="38" spans="6:9" ht="12.75">
      <c r="F38" s="231"/>
      <c r="G38" s="232"/>
      <c r="H38" s="232"/>
      <c r="I38" s="46"/>
    </row>
    <row r="39" spans="6:9" ht="12.75">
      <c r="F39" s="231"/>
      <c r="G39" s="232"/>
      <c r="H39" s="232"/>
      <c r="I39" s="46"/>
    </row>
    <row r="40" spans="6:9" ht="12.75">
      <c r="F40" s="231"/>
      <c r="G40" s="232"/>
      <c r="H40" s="232"/>
      <c r="I40" s="46"/>
    </row>
    <row r="41" spans="6:9" ht="12.75">
      <c r="F41" s="231"/>
      <c r="G41" s="232"/>
      <c r="H41" s="232"/>
      <c r="I41" s="46"/>
    </row>
    <row r="42" spans="6:9" ht="12.75">
      <c r="F42" s="231"/>
      <c r="G42" s="232"/>
      <c r="H42" s="232"/>
      <c r="I42" s="46"/>
    </row>
    <row r="43" spans="6:9" ht="12.75">
      <c r="F43" s="231"/>
      <c r="G43" s="232"/>
      <c r="H43" s="232"/>
      <c r="I43" s="46"/>
    </row>
    <row r="44" spans="6:9" ht="12.75">
      <c r="F44" s="231"/>
      <c r="G44" s="232"/>
      <c r="H44" s="232"/>
      <c r="I44" s="46"/>
    </row>
    <row r="45" spans="6:9" ht="12.75">
      <c r="F45" s="231"/>
      <c r="G45" s="232"/>
      <c r="H45" s="232"/>
      <c r="I45" s="46"/>
    </row>
    <row r="46" spans="6:9" ht="12.75">
      <c r="F46" s="231"/>
      <c r="G46" s="232"/>
      <c r="H46" s="232"/>
      <c r="I46" s="46"/>
    </row>
    <row r="47" spans="6:9" ht="12.75">
      <c r="F47" s="231"/>
      <c r="G47" s="232"/>
      <c r="H47" s="232"/>
      <c r="I47" s="46"/>
    </row>
    <row r="48" spans="6:9" ht="12.75">
      <c r="F48" s="231"/>
      <c r="G48" s="232"/>
      <c r="H48" s="232"/>
      <c r="I48" s="46"/>
    </row>
    <row r="49" spans="6:9" ht="12.75">
      <c r="F49" s="231"/>
      <c r="G49" s="232"/>
      <c r="H49" s="232"/>
      <c r="I49" s="46"/>
    </row>
    <row r="50" spans="6:9" ht="12.75">
      <c r="F50" s="231"/>
      <c r="G50" s="232"/>
      <c r="H50" s="232"/>
      <c r="I50" s="46"/>
    </row>
    <row r="51" spans="6:9" ht="12.75">
      <c r="F51" s="231"/>
      <c r="G51" s="232"/>
      <c r="H51" s="232"/>
      <c r="I51" s="46"/>
    </row>
    <row r="52" spans="6:9" ht="12.75">
      <c r="F52" s="231"/>
      <c r="G52" s="232"/>
      <c r="H52" s="232"/>
      <c r="I52" s="46"/>
    </row>
    <row r="53" spans="6:9" ht="12.75">
      <c r="F53" s="231"/>
      <c r="G53" s="232"/>
      <c r="H53" s="232"/>
      <c r="I53" s="46"/>
    </row>
    <row r="54" spans="6:9" ht="12.75">
      <c r="F54" s="231"/>
      <c r="G54" s="232"/>
      <c r="H54" s="232"/>
      <c r="I54" s="46"/>
    </row>
    <row r="55" spans="6:9" ht="12.75">
      <c r="F55" s="231"/>
      <c r="G55" s="232"/>
      <c r="H55" s="232"/>
      <c r="I55" s="46"/>
    </row>
    <row r="56" spans="6:9" ht="12.75">
      <c r="F56" s="231"/>
      <c r="G56" s="232"/>
      <c r="H56" s="232"/>
      <c r="I56" s="46"/>
    </row>
    <row r="57" spans="6:9" ht="12.75">
      <c r="F57" s="231"/>
      <c r="G57" s="232"/>
      <c r="H57" s="232"/>
      <c r="I57" s="46"/>
    </row>
    <row r="58" spans="6:9" ht="12.75">
      <c r="F58" s="231"/>
      <c r="G58" s="232"/>
      <c r="H58" s="232"/>
      <c r="I58" s="46"/>
    </row>
    <row r="59" spans="6:9" ht="12.75">
      <c r="F59" s="231"/>
      <c r="G59" s="232"/>
      <c r="H59" s="232"/>
      <c r="I59" s="46"/>
    </row>
    <row r="60" spans="6:9" ht="12.75">
      <c r="F60" s="231"/>
      <c r="G60" s="232"/>
      <c r="H60" s="232"/>
      <c r="I60" s="46"/>
    </row>
    <row r="61" spans="6:9" ht="12.75">
      <c r="F61" s="231"/>
      <c r="G61" s="232"/>
      <c r="H61" s="232"/>
      <c r="I61" s="46"/>
    </row>
    <row r="62" spans="6:9" ht="12.75">
      <c r="F62" s="231"/>
      <c r="G62" s="232"/>
      <c r="H62" s="232"/>
      <c r="I62" s="46"/>
    </row>
    <row r="63" spans="6:9" ht="12.75">
      <c r="F63" s="231"/>
      <c r="G63" s="232"/>
      <c r="H63" s="232"/>
      <c r="I63" s="46"/>
    </row>
    <row r="64" spans="6:9" ht="12.75">
      <c r="F64" s="231"/>
      <c r="G64" s="232"/>
      <c r="H64" s="232"/>
      <c r="I64" s="46"/>
    </row>
    <row r="65" spans="6:9" ht="12.75">
      <c r="F65" s="231"/>
      <c r="G65" s="232"/>
      <c r="H65" s="232"/>
      <c r="I65" s="46"/>
    </row>
    <row r="66" spans="6:9" ht="12.75">
      <c r="F66" s="231"/>
      <c r="G66" s="232"/>
      <c r="H66" s="232"/>
      <c r="I66" s="46"/>
    </row>
    <row r="67" spans="6:9" ht="12.75">
      <c r="F67" s="231"/>
      <c r="G67" s="232"/>
      <c r="H67" s="232"/>
      <c r="I67" s="46"/>
    </row>
    <row r="68" spans="6:9" ht="12.75">
      <c r="F68" s="231"/>
      <c r="G68" s="232"/>
      <c r="H68" s="232"/>
      <c r="I68" s="46"/>
    </row>
    <row r="69" spans="6:9" ht="12.75">
      <c r="F69" s="231"/>
      <c r="G69" s="232"/>
      <c r="H69" s="232"/>
      <c r="I69" s="46"/>
    </row>
    <row r="70" spans="6:9" ht="12.75">
      <c r="F70" s="231"/>
      <c r="G70" s="232"/>
      <c r="H70" s="232"/>
      <c r="I70" s="46"/>
    </row>
  </sheetData>
  <sheetProtection/>
  <mergeCells count="4">
    <mergeCell ref="H19:I19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CB118"/>
  <sheetViews>
    <sheetView showGridLines="0" showZeros="0" zoomScaleSheetLayoutView="100" workbookViewId="0" topLeftCell="A1">
      <selection activeCell="F41" sqref="F41"/>
    </sheetView>
  </sheetViews>
  <sheetFormatPr defaultColWidth="9.00390625" defaultRowHeight="12.75"/>
  <cols>
    <col min="1" max="1" width="4.375" style="233" customWidth="1"/>
    <col min="2" max="2" width="11.625" style="233" customWidth="1"/>
    <col min="3" max="3" width="40.375" style="233" customWidth="1"/>
    <col min="4" max="4" width="5.625" style="233" customWidth="1"/>
    <col min="5" max="5" width="8.625" style="243" customWidth="1"/>
    <col min="6" max="6" width="9.875" style="233" customWidth="1"/>
    <col min="7" max="7" width="13.875" style="233" customWidth="1"/>
    <col min="8" max="8" width="11.75390625" style="233" hidden="1" customWidth="1"/>
    <col min="9" max="9" width="11.625" style="233" hidden="1" customWidth="1"/>
    <col min="10" max="10" width="11.00390625" style="233" hidden="1" customWidth="1"/>
    <col min="11" max="11" width="10.375" style="233" hidden="1" customWidth="1"/>
    <col min="12" max="12" width="75.375" style="233" customWidth="1"/>
    <col min="13" max="13" width="45.25390625" style="233" customWidth="1"/>
    <col min="14" max="16384" width="9.125" style="233" customWidth="1"/>
  </cols>
  <sheetData>
    <row r="1" spans="1:7" ht="15.75">
      <c r="A1" s="338" t="s">
        <v>470</v>
      </c>
      <c r="B1" s="338"/>
      <c r="C1" s="338"/>
      <c r="D1" s="338"/>
      <c r="E1" s="338"/>
      <c r="F1" s="338"/>
      <c r="G1" s="338"/>
    </row>
    <row r="2" spans="2:7" ht="14.25" customHeight="1" thickBot="1">
      <c r="B2" s="234"/>
      <c r="C2" s="235"/>
      <c r="D2" s="235"/>
      <c r="E2" s="236"/>
      <c r="F2" s="235"/>
      <c r="G2" s="235"/>
    </row>
    <row r="3" spans="1:7" ht="13.5" thickTop="1">
      <c r="A3" s="329" t="s">
        <v>371</v>
      </c>
      <c r="B3" s="330"/>
      <c r="C3" s="187" t="s">
        <v>473</v>
      </c>
      <c r="D3" s="237"/>
      <c r="E3" s="238" t="s">
        <v>454</v>
      </c>
      <c r="F3" s="239" t="str">
        <f>'02.1 02.1.2 Rek'!H1</f>
        <v>02.1.2</v>
      </c>
      <c r="G3" s="240"/>
    </row>
    <row r="4" spans="1:7" ht="13.5" thickBot="1">
      <c r="A4" s="339" t="s">
        <v>445</v>
      </c>
      <c r="B4" s="332"/>
      <c r="C4" s="193" t="s">
        <v>476</v>
      </c>
      <c r="D4" s="241"/>
      <c r="E4" s="340" t="str">
        <f>'02.1 02.1.2 Rek'!G2</f>
        <v>Výtlačné potrubí z čerpací stanice</v>
      </c>
      <c r="F4" s="341"/>
      <c r="G4" s="342"/>
    </row>
    <row r="5" spans="1:7" ht="13.5" thickTop="1">
      <c r="A5" s="242"/>
      <c r="G5" s="244"/>
    </row>
    <row r="6" spans="1:11" ht="27" customHeight="1">
      <c r="A6" s="245" t="s">
        <v>455</v>
      </c>
      <c r="B6" s="246" t="s">
        <v>456</v>
      </c>
      <c r="C6" s="246" t="s">
        <v>457</v>
      </c>
      <c r="D6" s="246" t="s">
        <v>458</v>
      </c>
      <c r="E6" s="247" t="s">
        <v>459</v>
      </c>
      <c r="F6" s="246" t="s">
        <v>460</v>
      </c>
      <c r="G6" s="248" t="s">
        <v>461</v>
      </c>
      <c r="H6" s="249" t="s">
        <v>462</v>
      </c>
      <c r="I6" s="249" t="s">
        <v>463</v>
      </c>
      <c r="J6" s="249" t="s">
        <v>464</v>
      </c>
      <c r="K6" s="249" t="s">
        <v>465</v>
      </c>
    </row>
    <row r="7" spans="1:15" ht="12.75">
      <c r="A7" s="250" t="s">
        <v>466</v>
      </c>
      <c r="B7" s="251" t="s">
        <v>551</v>
      </c>
      <c r="C7" s="252" t="s">
        <v>552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 ht="12.75">
      <c r="A8" s="261">
        <v>1</v>
      </c>
      <c r="B8" s="262" t="s">
        <v>239</v>
      </c>
      <c r="C8" s="263" t="s">
        <v>240</v>
      </c>
      <c r="D8" s="264" t="s">
        <v>495</v>
      </c>
      <c r="E8" s="265">
        <v>10.8312</v>
      </c>
      <c r="F8" s="265">
        <v>0</v>
      </c>
      <c r="G8" s="266">
        <f>E8*F8</f>
        <v>0</v>
      </c>
      <c r="H8" s="267">
        <v>0</v>
      </c>
      <c r="I8" s="268">
        <f>E8*H8</f>
        <v>0</v>
      </c>
      <c r="J8" s="267">
        <v>0</v>
      </c>
      <c r="K8" s="268">
        <f>E8*J8</f>
        <v>0</v>
      </c>
      <c r="O8" s="260">
        <v>2</v>
      </c>
      <c r="AA8" s="233">
        <v>1</v>
      </c>
      <c r="AB8" s="233">
        <v>1</v>
      </c>
      <c r="AC8" s="233">
        <v>1</v>
      </c>
      <c r="AZ8" s="233">
        <v>1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</v>
      </c>
      <c r="CB8" s="260">
        <v>1</v>
      </c>
    </row>
    <row r="9" spans="1:15" ht="12.75">
      <c r="A9" s="269"/>
      <c r="B9" s="272"/>
      <c r="C9" s="336" t="s">
        <v>241</v>
      </c>
      <c r="D9" s="337"/>
      <c r="E9" s="273">
        <v>0.8062</v>
      </c>
      <c r="F9" s="274"/>
      <c r="G9" s="275"/>
      <c r="H9" s="276"/>
      <c r="I9" s="270"/>
      <c r="J9" s="277"/>
      <c r="K9" s="270"/>
      <c r="M9" s="271" t="s">
        <v>241</v>
      </c>
      <c r="O9" s="260"/>
    </row>
    <row r="10" spans="1:15" ht="12.75">
      <c r="A10" s="269"/>
      <c r="B10" s="272"/>
      <c r="C10" s="336" t="s">
        <v>242</v>
      </c>
      <c r="D10" s="337"/>
      <c r="E10" s="273">
        <v>12.7046</v>
      </c>
      <c r="F10" s="274"/>
      <c r="G10" s="275"/>
      <c r="H10" s="276"/>
      <c r="I10" s="270"/>
      <c r="J10" s="277"/>
      <c r="K10" s="270"/>
      <c r="M10" s="271" t="s">
        <v>242</v>
      </c>
      <c r="O10" s="260"/>
    </row>
    <row r="11" spans="1:15" ht="12.75">
      <c r="A11" s="269"/>
      <c r="B11" s="272"/>
      <c r="C11" s="336" t="s">
        <v>243</v>
      </c>
      <c r="D11" s="337"/>
      <c r="E11" s="273">
        <v>-2.6741</v>
      </c>
      <c r="F11" s="274"/>
      <c r="G11" s="275"/>
      <c r="H11" s="276"/>
      <c r="I11" s="270"/>
      <c r="J11" s="277"/>
      <c r="K11" s="270"/>
      <c r="M11" s="271" t="s">
        <v>243</v>
      </c>
      <c r="O11" s="260"/>
    </row>
    <row r="12" spans="1:15" ht="12.75">
      <c r="A12" s="269"/>
      <c r="B12" s="272"/>
      <c r="C12" s="336" t="s">
        <v>244</v>
      </c>
      <c r="D12" s="337"/>
      <c r="E12" s="273">
        <v>-0.0055</v>
      </c>
      <c r="F12" s="274"/>
      <c r="G12" s="275"/>
      <c r="H12" s="276"/>
      <c r="I12" s="270"/>
      <c r="J12" s="277"/>
      <c r="K12" s="270"/>
      <c r="M12" s="271" t="s">
        <v>244</v>
      </c>
      <c r="O12" s="260"/>
    </row>
    <row r="13" spans="1:80" ht="12.75">
      <c r="A13" s="261">
        <v>2</v>
      </c>
      <c r="B13" s="262" t="s">
        <v>245</v>
      </c>
      <c r="C13" s="263" t="s">
        <v>246</v>
      </c>
      <c r="D13" s="264" t="s">
        <v>611</v>
      </c>
      <c r="E13" s="265">
        <v>17.5032</v>
      </c>
      <c r="F13" s="265">
        <v>0</v>
      </c>
      <c r="G13" s="266">
        <f>E13*F13</f>
        <v>0</v>
      </c>
      <c r="H13" s="267">
        <v>1</v>
      </c>
      <c r="I13" s="268">
        <f>E13*H13</f>
        <v>17.5032</v>
      </c>
      <c r="J13" s="267"/>
      <c r="K13" s="268">
        <f>E13*J13</f>
        <v>0</v>
      </c>
      <c r="O13" s="260">
        <v>2</v>
      </c>
      <c r="AA13" s="233">
        <v>3</v>
      </c>
      <c r="AB13" s="233">
        <v>1</v>
      </c>
      <c r="AC13" s="233">
        <v>583312024</v>
      </c>
      <c r="AZ13" s="233">
        <v>1</v>
      </c>
      <c r="BA13" s="233">
        <f>IF(AZ13=1,G13,0)</f>
        <v>0</v>
      </c>
      <c r="BB13" s="233">
        <f>IF(AZ13=2,G13,0)</f>
        <v>0</v>
      </c>
      <c r="BC13" s="233">
        <f>IF(AZ13=3,G13,0)</f>
        <v>0</v>
      </c>
      <c r="BD13" s="233">
        <f>IF(AZ13=4,G13,0)</f>
        <v>0</v>
      </c>
      <c r="BE13" s="233">
        <f>IF(AZ13=5,G13,0)</f>
        <v>0</v>
      </c>
      <c r="CA13" s="260">
        <v>3</v>
      </c>
      <c r="CB13" s="260">
        <v>1</v>
      </c>
    </row>
    <row r="14" spans="1:15" ht="12.75">
      <c r="A14" s="269"/>
      <c r="B14" s="272"/>
      <c r="C14" s="343" t="s">
        <v>529</v>
      </c>
      <c r="D14" s="337"/>
      <c r="E14" s="298">
        <v>0</v>
      </c>
      <c r="F14" s="274"/>
      <c r="G14" s="275"/>
      <c r="H14" s="276"/>
      <c r="I14" s="270"/>
      <c r="J14" s="277"/>
      <c r="K14" s="270"/>
      <c r="M14" s="271" t="s">
        <v>529</v>
      </c>
      <c r="O14" s="260"/>
    </row>
    <row r="15" spans="1:15" ht="12.75">
      <c r="A15" s="269"/>
      <c r="B15" s="272"/>
      <c r="C15" s="343" t="s">
        <v>241</v>
      </c>
      <c r="D15" s="337"/>
      <c r="E15" s="298">
        <v>0.8062</v>
      </c>
      <c r="F15" s="274"/>
      <c r="G15" s="275"/>
      <c r="H15" s="276"/>
      <c r="I15" s="270"/>
      <c r="J15" s="277"/>
      <c r="K15" s="270"/>
      <c r="M15" s="271" t="s">
        <v>241</v>
      </c>
      <c r="O15" s="260"/>
    </row>
    <row r="16" spans="1:15" ht="12.75">
      <c r="A16" s="269"/>
      <c r="B16" s="272"/>
      <c r="C16" s="343" t="s">
        <v>242</v>
      </c>
      <c r="D16" s="337"/>
      <c r="E16" s="298">
        <v>12.7046</v>
      </c>
      <c r="F16" s="274"/>
      <c r="G16" s="275"/>
      <c r="H16" s="276"/>
      <c r="I16" s="270"/>
      <c r="J16" s="277"/>
      <c r="K16" s="270"/>
      <c r="M16" s="271" t="s">
        <v>242</v>
      </c>
      <c r="O16" s="260"/>
    </row>
    <row r="17" spans="1:15" ht="12.75">
      <c r="A17" s="269"/>
      <c r="B17" s="272"/>
      <c r="C17" s="343" t="s">
        <v>243</v>
      </c>
      <c r="D17" s="337"/>
      <c r="E17" s="298">
        <v>-2.6741</v>
      </c>
      <c r="F17" s="274"/>
      <c r="G17" s="275"/>
      <c r="H17" s="276"/>
      <c r="I17" s="270"/>
      <c r="J17" s="277"/>
      <c r="K17" s="270"/>
      <c r="M17" s="271" t="s">
        <v>243</v>
      </c>
      <c r="O17" s="260"/>
    </row>
    <row r="18" spans="1:15" ht="12.75">
      <c r="A18" s="269"/>
      <c r="B18" s="272"/>
      <c r="C18" s="343" t="s">
        <v>244</v>
      </c>
      <c r="D18" s="337"/>
      <c r="E18" s="298">
        <v>-0.0055</v>
      </c>
      <c r="F18" s="274"/>
      <c r="G18" s="275"/>
      <c r="H18" s="276"/>
      <c r="I18" s="270"/>
      <c r="J18" s="277"/>
      <c r="K18" s="270"/>
      <c r="M18" s="271" t="s">
        <v>244</v>
      </c>
      <c r="O18" s="260"/>
    </row>
    <row r="19" spans="1:15" ht="12.75">
      <c r="A19" s="269"/>
      <c r="B19" s="272"/>
      <c r="C19" s="343" t="s">
        <v>530</v>
      </c>
      <c r="D19" s="337"/>
      <c r="E19" s="298">
        <v>10.8312</v>
      </c>
      <c r="F19" s="274"/>
      <c r="G19" s="275"/>
      <c r="H19" s="276"/>
      <c r="I19" s="270"/>
      <c r="J19" s="277"/>
      <c r="K19" s="270"/>
      <c r="M19" s="271" t="s">
        <v>530</v>
      </c>
      <c r="O19" s="260"/>
    </row>
    <row r="20" spans="1:15" ht="12.75">
      <c r="A20" s="269"/>
      <c r="B20" s="272"/>
      <c r="C20" s="336" t="s">
        <v>247</v>
      </c>
      <c r="D20" s="337"/>
      <c r="E20" s="273">
        <v>17.5032</v>
      </c>
      <c r="F20" s="274"/>
      <c r="G20" s="275"/>
      <c r="H20" s="276"/>
      <c r="I20" s="270"/>
      <c r="J20" s="277"/>
      <c r="K20" s="270"/>
      <c r="M20" s="271" t="s">
        <v>247</v>
      </c>
      <c r="O20" s="260"/>
    </row>
    <row r="21" spans="1:57" ht="12.75">
      <c r="A21" s="278"/>
      <c r="B21" s="279" t="s">
        <v>468</v>
      </c>
      <c r="C21" s="280" t="s">
        <v>553</v>
      </c>
      <c r="D21" s="281"/>
      <c r="E21" s="282"/>
      <c r="F21" s="283"/>
      <c r="G21" s="284">
        <f>SUM(G7:G20)</f>
        <v>0</v>
      </c>
      <c r="H21" s="285"/>
      <c r="I21" s="286">
        <f>SUM(I7:I20)</f>
        <v>17.5032</v>
      </c>
      <c r="J21" s="285"/>
      <c r="K21" s="286">
        <f>SUM(K7:K20)</f>
        <v>0</v>
      </c>
      <c r="O21" s="260">
        <v>4</v>
      </c>
      <c r="BA21" s="287">
        <f>SUM(BA7:BA20)</f>
        <v>0</v>
      </c>
      <c r="BB21" s="287">
        <f>SUM(BB7:BB20)</f>
        <v>0</v>
      </c>
      <c r="BC21" s="287">
        <f>SUM(BC7:BC20)</f>
        <v>0</v>
      </c>
      <c r="BD21" s="287">
        <f>SUM(BD7:BD20)</f>
        <v>0</v>
      </c>
      <c r="BE21" s="287">
        <f>SUM(BE7:BE20)</f>
        <v>0</v>
      </c>
    </row>
    <row r="22" spans="1:15" ht="12.75">
      <c r="A22" s="250" t="s">
        <v>466</v>
      </c>
      <c r="B22" s="251" t="s">
        <v>248</v>
      </c>
      <c r="C22" s="252" t="s">
        <v>249</v>
      </c>
      <c r="D22" s="253"/>
      <c r="E22" s="254"/>
      <c r="F22" s="254"/>
      <c r="G22" s="255"/>
      <c r="H22" s="256"/>
      <c r="I22" s="257"/>
      <c r="J22" s="258"/>
      <c r="K22" s="259"/>
      <c r="O22" s="260">
        <v>1</v>
      </c>
    </row>
    <row r="23" spans="1:80" ht="12.75">
      <c r="A23" s="261">
        <v>3</v>
      </c>
      <c r="B23" s="262" t="s">
        <v>251</v>
      </c>
      <c r="C23" s="263" t="s">
        <v>252</v>
      </c>
      <c r="D23" s="264" t="s">
        <v>495</v>
      </c>
      <c r="E23" s="265">
        <v>1.7658</v>
      </c>
      <c r="F23" s="265">
        <v>0</v>
      </c>
      <c r="G23" s="266">
        <f>E23*F23</f>
        <v>0</v>
      </c>
      <c r="H23" s="267">
        <v>1.1322</v>
      </c>
      <c r="I23" s="268">
        <f>E23*H23</f>
        <v>1.9992387600000001</v>
      </c>
      <c r="J23" s="267">
        <v>0</v>
      </c>
      <c r="K23" s="268">
        <f>E23*J23</f>
        <v>0</v>
      </c>
      <c r="O23" s="260">
        <v>2</v>
      </c>
      <c r="AA23" s="233">
        <v>1</v>
      </c>
      <c r="AB23" s="233">
        <v>1</v>
      </c>
      <c r="AC23" s="233">
        <v>1</v>
      </c>
      <c r="AZ23" s="233">
        <v>1</v>
      </c>
      <c r="BA23" s="233">
        <f>IF(AZ23=1,G23,0)</f>
        <v>0</v>
      </c>
      <c r="BB23" s="233">
        <f>IF(AZ23=2,G23,0)</f>
        <v>0</v>
      </c>
      <c r="BC23" s="233">
        <f>IF(AZ23=3,G23,0)</f>
        <v>0</v>
      </c>
      <c r="BD23" s="233">
        <f>IF(AZ23=4,G23,0)</f>
        <v>0</v>
      </c>
      <c r="BE23" s="233">
        <f>IF(AZ23=5,G23,0)</f>
        <v>0</v>
      </c>
      <c r="CA23" s="260">
        <v>1</v>
      </c>
      <c r="CB23" s="260">
        <v>1</v>
      </c>
    </row>
    <row r="24" spans="1:15" ht="12.75">
      <c r="A24" s="269"/>
      <c r="B24" s="272"/>
      <c r="C24" s="336" t="s">
        <v>253</v>
      </c>
      <c r="D24" s="337"/>
      <c r="E24" s="273">
        <v>0.27</v>
      </c>
      <c r="F24" s="274"/>
      <c r="G24" s="275"/>
      <c r="H24" s="276"/>
      <c r="I24" s="270"/>
      <c r="J24" s="277"/>
      <c r="K24" s="270"/>
      <c r="M24" s="271" t="s">
        <v>253</v>
      </c>
      <c r="O24" s="260"/>
    </row>
    <row r="25" spans="1:15" ht="12.75">
      <c r="A25" s="269"/>
      <c r="B25" s="272"/>
      <c r="C25" s="336" t="s">
        <v>254</v>
      </c>
      <c r="D25" s="337"/>
      <c r="E25" s="273">
        <v>1.4958</v>
      </c>
      <c r="F25" s="274"/>
      <c r="G25" s="275"/>
      <c r="H25" s="276"/>
      <c r="I25" s="270"/>
      <c r="J25" s="277"/>
      <c r="K25" s="270"/>
      <c r="M25" s="271" t="s">
        <v>254</v>
      </c>
      <c r="O25" s="260"/>
    </row>
    <row r="26" spans="1:80" ht="12.75">
      <c r="A26" s="261">
        <v>4</v>
      </c>
      <c r="B26" s="262" t="s">
        <v>255</v>
      </c>
      <c r="C26" s="263" t="s">
        <v>256</v>
      </c>
      <c r="D26" s="264" t="s">
        <v>495</v>
      </c>
      <c r="E26" s="265">
        <v>6.3</v>
      </c>
      <c r="F26" s="265">
        <v>0</v>
      </c>
      <c r="G26" s="266">
        <f>E26*F26</f>
        <v>0</v>
      </c>
      <c r="H26" s="267">
        <v>2.5</v>
      </c>
      <c r="I26" s="268">
        <f>E26*H26</f>
        <v>15.75</v>
      </c>
      <c r="J26" s="267">
        <v>0</v>
      </c>
      <c r="K26" s="268">
        <f>E26*J26</f>
        <v>0</v>
      </c>
      <c r="O26" s="260">
        <v>2</v>
      </c>
      <c r="AA26" s="233">
        <v>1</v>
      </c>
      <c r="AB26" s="233">
        <v>1</v>
      </c>
      <c r="AC26" s="233">
        <v>1</v>
      </c>
      <c r="AZ26" s="233">
        <v>1</v>
      </c>
      <c r="BA26" s="233">
        <f>IF(AZ26=1,G26,0)</f>
        <v>0</v>
      </c>
      <c r="BB26" s="233">
        <f>IF(AZ26=2,G26,0)</f>
        <v>0</v>
      </c>
      <c r="BC26" s="233">
        <f>IF(AZ26=3,G26,0)</f>
        <v>0</v>
      </c>
      <c r="BD26" s="233">
        <f>IF(AZ26=4,G26,0)</f>
        <v>0</v>
      </c>
      <c r="BE26" s="233">
        <f>IF(AZ26=5,G26,0)</f>
        <v>0</v>
      </c>
      <c r="CA26" s="260">
        <v>1</v>
      </c>
      <c r="CB26" s="260">
        <v>1</v>
      </c>
    </row>
    <row r="27" spans="1:15" ht="12.75">
      <c r="A27" s="269"/>
      <c r="B27" s="272"/>
      <c r="C27" s="336" t="s">
        <v>257</v>
      </c>
      <c r="D27" s="337"/>
      <c r="E27" s="273">
        <v>6.3</v>
      </c>
      <c r="F27" s="274"/>
      <c r="G27" s="275"/>
      <c r="H27" s="276"/>
      <c r="I27" s="270"/>
      <c r="J27" s="277"/>
      <c r="K27" s="270"/>
      <c r="M27" s="271" t="s">
        <v>257</v>
      </c>
      <c r="O27" s="260"/>
    </row>
    <row r="28" spans="1:80" ht="12.75">
      <c r="A28" s="261">
        <v>5</v>
      </c>
      <c r="B28" s="262" t="s">
        <v>258</v>
      </c>
      <c r="C28" s="263" t="s">
        <v>259</v>
      </c>
      <c r="D28" s="264" t="s">
        <v>571</v>
      </c>
      <c r="E28" s="265">
        <v>4.11</v>
      </c>
      <c r="F28" s="265">
        <v>0</v>
      </c>
      <c r="G28" s="266">
        <f>E28*F28</f>
        <v>0</v>
      </c>
      <c r="H28" s="267">
        <v>0.00442</v>
      </c>
      <c r="I28" s="268">
        <f>E28*H28</f>
        <v>0.018166200000000004</v>
      </c>
      <c r="J28" s="267">
        <v>0</v>
      </c>
      <c r="K28" s="268">
        <f>E28*J28</f>
        <v>0</v>
      </c>
      <c r="O28" s="260">
        <v>2</v>
      </c>
      <c r="AA28" s="233">
        <v>1</v>
      </c>
      <c r="AB28" s="233">
        <v>1</v>
      </c>
      <c r="AC28" s="233">
        <v>1</v>
      </c>
      <c r="AZ28" s="233">
        <v>1</v>
      </c>
      <c r="BA28" s="233">
        <f>IF(AZ28=1,G28,0)</f>
        <v>0</v>
      </c>
      <c r="BB28" s="233">
        <f>IF(AZ28=2,G28,0)</f>
        <v>0</v>
      </c>
      <c r="BC28" s="233">
        <f>IF(AZ28=3,G28,0)</f>
        <v>0</v>
      </c>
      <c r="BD28" s="233">
        <f>IF(AZ28=4,G28,0)</f>
        <v>0</v>
      </c>
      <c r="BE28" s="233">
        <f>IF(AZ28=5,G28,0)</f>
        <v>0</v>
      </c>
      <c r="CA28" s="260">
        <v>1</v>
      </c>
      <c r="CB28" s="260">
        <v>1</v>
      </c>
    </row>
    <row r="29" spans="1:15" ht="12.75">
      <c r="A29" s="269"/>
      <c r="B29" s="272"/>
      <c r="C29" s="336" t="s">
        <v>260</v>
      </c>
      <c r="D29" s="337"/>
      <c r="E29" s="273">
        <v>4.11</v>
      </c>
      <c r="F29" s="274"/>
      <c r="G29" s="275"/>
      <c r="H29" s="276"/>
      <c r="I29" s="270"/>
      <c r="J29" s="277"/>
      <c r="K29" s="270"/>
      <c r="M29" s="271" t="s">
        <v>260</v>
      </c>
      <c r="O29" s="260"/>
    </row>
    <row r="30" spans="1:57" ht="12.75">
      <c r="A30" s="278"/>
      <c r="B30" s="279" t="s">
        <v>468</v>
      </c>
      <c r="C30" s="280" t="s">
        <v>250</v>
      </c>
      <c r="D30" s="281"/>
      <c r="E30" s="282"/>
      <c r="F30" s="283"/>
      <c r="G30" s="284">
        <f>SUM(G22:G29)</f>
        <v>0</v>
      </c>
      <c r="H30" s="285"/>
      <c r="I30" s="286">
        <f>SUM(I22:I29)</f>
        <v>17.76740496</v>
      </c>
      <c r="J30" s="285"/>
      <c r="K30" s="286">
        <f>SUM(K22:K29)</f>
        <v>0</v>
      </c>
      <c r="O30" s="260">
        <v>4</v>
      </c>
      <c r="BA30" s="287">
        <f>SUM(BA22:BA29)</f>
        <v>0</v>
      </c>
      <c r="BB30" s="287">
        <f>SUM(BB22:BB29)</f>
        <v>0</v>
      </c>
      <c r="BC30" s="287">
        <f>SUM(BC22:BC29)</f>
        <v>0</v>
      </c>
      <c r="BD30" s="287">
        <f>SUM(BD22:BD29)</f>
        <v>0</v>
      </c>
      <c r="BE30" s="287">
        <f>SUM(BE22:BE29)</f>
        <v>0</v>
      </c>
    </row>
    <row r="31" spans="1:15" ht="12.75">
      <c r="A31" s="250" t="s">
        <v>466</v>
      </c>
      <c r="B31" s="251" t="s">
        <v>261</v>
      </c>
      <c r="C31" s="252" t="s">
        <v>262</v>
      </c>
      <c r="D31" s="253"/>
      <c r="E31" s="254"/>
      <c r="F31" s="254"/>
      <c r="G31" s="255"/>
      <c r="H31" s="256"/>
      <c r="I31" s="257"/>
      <c r="J31" s="258"/>
      <c r="K31" s="259"/>
      <c r="O31" s="260">
        <v>1</v>
      </c>
    </row>
    <row r="32" spans="1:80" ht="12.75">
      <c r="A32" s="261">
        <v>6</v>
      </c>
      <c r="B32" s="262" t="s">
        <v>264</v>
      </c>
      <c r="C32" s="263" t="s">
        <v>265</v>
      </c>
      <c r="D32" s="264" t="s">
        <v>495</v>
      </c>
      <c r="E32" s="265">
        <v>45.8742</v>
      </c>
      <c r="F32" s="265">
        <v>0</v>
      </c>
      <c r="G32" s="266">
        <f>E32*F32</f>
        <v>0</v>
      </c>
      <c r="H32" s="267">
        <v>2.525</v>
      </c>
      <c r="I32" s="268">
        <f>E32*H32</f>
        <v>115.832355</v>
      </c>
      <c r="J32" s="267">
        <v>0</v>
      </c>
      <c r="K32" s="268">
        <f>E32*J32</f>
        <v>0</v>
      </c>
      <c r="O32" s="260">
        <v>2</v>
      </c>
      <c r="AA32" s="233">
        <v>1</v>
      </c>
      <c r="AB32" s="233">
        <v>1</v>
      </c>
      <c r="AC32" s="233">
        <v>1</v>
      </c>
      <c r="AZ32" s="233">
        <v>1</v>
      </c>
      <c r="BA32" s="233">
        <f>IF(AZ32=1,G32,0)</f>
        <v>0</v>
      </c>
      <c r="BB32" s="233">
        <f>IF(AZ32=2,G32,0)</f>
        <v>0</v>
      </c>
      <c r="BC32" s="233">
        <f>IF(AZ32=3,G32,0)</f>
        <v>0</v>
      </c>
      <c r="BD32" s="233">
        <f>IF(AZ32=4,G32,0)</f>
        <v>0</v>
      </c>
      <c r="BE32" s="233">
        <f>IF(AZ32=5,G32,0)</f>
        <v>0</v>
      </c>
      <c r="CA32" s="260">
        <v>1</v>
      </c>
      <c r="CB32" s="260">
        <v>1</v>
      </c>
    </row>
    <row r="33" spans="1:15" ht="12.75">
      <c r="A33" s="269"/>
      <c r="B33" s="272"/>
      <c r="C33" s="336" t="s">
        <v>266</v>
      </c>
      <c r="D33" s="337"/>
      <c r="E33" s="273">
        <v>45.8742</v>
      </c>
      <c r="F33" s="274"/>
      <c r="G33" s="275"/>
      <c r="H33" s="276"/>
      <c r="I33" s="270"/>
      <c r="J33" s="277"/>
      <c r="K33" s="270"/>
      <c r="M33" s="271" t="s">
        <v>266</v>
      </c>
      <c r="O33" s="260"/>
    </row>
    <row r="34" spans="1:80" ht="12.75">
      <c r="A34" s="261">
        <v>7</v>
      </c>
      <c r="B34" s="262" t="s">
        <v>267</v>
      </c>
      <c r="C34" s="263" t="s">
        <v>268</v>
      </c>
      <c r="D34" s="264" t="s">
        <v>571</v>
      </c>
      <c r="E34" s="265">
        <v>44.43</v>
      </c>
      <c r="F34" s="265">
        <v>0</v>
      </c>
      <c r="G34" s="266">
        <f>E34*F34</f>
        <v>0</v>
      </c>
      <c r="H34" s="267">
        <v>0.00418</v>
      </c>
      <c r="I34" s="268">
        <f>E34*H34</f>
        <v>0.18571739999999998</v>
      </c>
      <c r="J34" s="267">
        <v>0</v>
      </c>
      <c r="K34" s="268">
        <f>E34*J34</f>
        <v>0</v>
      </c>
      <c r="O34" s="260">
        <v>2</v>
      </c>
      <c r="AA34" s="233">
        <v>1</v>
      </c>
      <c r="AB34" s="233">
        <v>1</v>
      </c>
      <c r="AC34" s="233">
        <v>1</v>
      </c>
      <c r="AZ34" s="233">
        <v>1</v>
      </c>
      <c r="BA34" s="233">
        <f>IF(AZ34=1,G34,0)</f>
        <v>0</v>
      </c>
      <c r="BB34" s="233">
        <f>IF(AZ34=2,G34,0)</f>
        <v>0</v>
      </c>
      <c r="BC34" s="233">
        <f>IF(AZ34=3,G34,0)</f>
        <v>0</v>
      </c>
      <c r="BD34" s="233">
        <f>IF(AZ34=4,G34,0)</f>
        <v>0</v>
      </c>
      <c r="BE34" s="233">
        <f>IF(AZ34=5,G34,0)</f>
        <v>0</v>
      </c>
      <c r="CA34" s="260">
        <v>1</v>
      </c>
      <c r="CB34" s="260">
        <v>1</v>
      </c>
    </row>
    <row r="35" spans="1:15" ht="12.75">
      <c r="A35" s="269"/>
      <c r="B35" s="272"/>
      <c r="C35" s="336" t="s">
        <v>269</v>
      </c>
      <c r="D35" s="337"/>
      <c r="E35" s="273">
        <v>44.43</v>
      </c>
      <c r="F35" s="274"/>
      <c r="G35" s="275"/>
      <c r="H35" s="276"/>
      <c r="I35" s="270"/>
      <c r="J35" s="277"/>
      <c r="K35" s="270"/>
      <c r="M35" s="271" t="s">
        <v>269</v>
      </c>
      <c r="O35" s="260"/>
    </row>
    <row r="36" spans="1:57" ht="12.75">
      <c r="A36" s="278"/>
      <c r="B36" s="279" t="s">
        <v>468</v>
      </c>
      <c r="C36" s="280" t="s">
        <v>263</v>
      </c>
      <c r="D36" s="281"/>
      <c r="E36" s="282"/>
      <c r="F36" s="283"/>
      <c r="G36" s="284">
        <f>SUM(G31:G35)</f>
        <v>0</v>
      </c>
      <c r="H36" s="285"/>
      <c r="I36" s="286">
        <f>SUM(I31:I35)</f>
        <v>116.01807240000001</v>
      </c>
      <c r="J36" s="285"/>
      <c r="K36" s="286">
        <f>SUM(K31:K35)</f>
        <v>0</v>
      </c>
      <c r="O36" s="260">
        <v>4</v>
      </c>
      <c r="BA36" s="287">
        <f>SUM(BA31:BA35)</f>
        <v>0</v>
      </c>
      <c r="BB36" s="287">
        <f>SUM(BB31:BB35)</f>
        <v>0</v>
      </c>
      <c r="BC36" s="287">
        <f>SUM(BC31:BC35)</f>
        <v>0</v>
      </c>
      <c r="BD36" s="287">
        <f>SUM(BD31:BD35)</f>
        <v>0</v>
      </c>
      <c r="BE36" s="287">
        <f>SUM(BE31:BE35)</f>
        <v>0</v>
      </c>
    </row>
    <row r="37" spans="1:15" ht="12.75">
      <c r="A37" s="250" t="s">
        <v>466</v>
      </c>
      <c r="B37" s="251" t="s">
        <v>977</v>
      </c>
      <c r="C37" s="252" t="s">
        <v>978</v>
      </c>
      <c r="D37" s="253"/>
      <c r="E37" s="254"/>
      <c r="F37" s="254"/>
      <c r="G37" s="255"/>
      <c r="H37" s="256"/>
      <c r="I37" s="257"/>
      <c r="J37" s="258"/>
      <c r="K37" s="259"/>
      <c r="O37" s="260">
        <v>1</v>
      </c>
    </row>
    <row r="38" spans="1:80" ht="12.75">
      <c r="A38" s="261">
        <v>8</v>
      </c>
      <c r="B38" s="262" t="s">
        <v>270</v>
      </c>
      <c r="C38" s="263" t="s">
        <v>271</v>
      </c>
      <c r="D38" s="264" t="s">
        <v>605</v>
      </c>
      <c r="E38" s="265">
        <v>151.28867736</v>
      </c>
      <c r="F38" s="265">
        <v>0</v>
      </c>
      <c r="G38" s="266">
        <f>E38*F38</f>
        <v>0</v>
      </c>
      <c r="H38" s="267">
        <v>0</v>
      </c>
      <c r="I38" s="268">
        <f>E38*H38</f>
        <v>0</v>
      </c>
      <c r="J38" s="267"/>
      <c r="K38" s="268">
        <f>E38*J38</f>
        <v>0</v>
      </c>
      <c r="O38" s="260">
        <v>2</v>
      </c>
      <c r="AA38" s="233">
        <v>7</v>
      </c>
      <c r="AB38" s="233">
        <v>1</v>
      </c>
      <c r="AC38" s="233">
        <v>2</v>
      </c>
      <c r="AZ38" s="233">
        <v>1</v>
      </c>
      <c r="BA38" s="233">
        <f>IF(AZ38=1,G38,0)</f>
        <v>0</v>
      </c>
      <c r="BB38" s="233">
        <f>IF(AZ38=2,G38,0)</f>
        <v>0</v>
      </c>
      <c r="BC38" s="233">
        <f>IF(AZ38=3,G38,0)</f>
        <v>0</v>
      </c>
      <c r="BD38" s="233">
        <f>IF(AZ38=4,G38,0)</f>
        <v>0</v>
      </c>
      <c r="BE38" s="233">
        <f>IF(AZ38=5,G38,0)</f>
        <v>0</v>
      </c>
      <c r="CA38" s="260">
        <v>7</v>
      </c>
      <c r="CB38" s="260">
        <v>1</v>
      </c>
    </row>
    <row r="39" spans="1:57" ht="12.75">
      <c r="A39" s="278"/>
      <c r="B39" s="279" t="s">
        <v>468</v>
      </c>
      <c r="C39" s="280" t="s">
        <v>979</v>
      </c>
      <c r="D39" s="281"/>
      <c r="E39" s="282"/>
      <c r="F39" s="283"/>
      <c r="G39" s="284">
        <f>SUM(G37:G38)</f>
        <v>0</v>
      </c>
      <c r="H39" s="285"/>
      <c r="I39" s="286">
        <f>SUM(I37:I38)</f>
        <v>0</v>
      </c>
      <c r="J39" s="285"/>
      <c r="K39" s="286">
        <f>SUM(K37:K38)</f>
        <v>0</v>
      </c>
      <c r="O39" s="260">
        <v>4</v>
      </c>
      <c r="BA39" s="287">
        <f>SUM(BA37:BA38)</f>
        <v>0</v>
      </c>
      <c r="BB39" s="287">
        <f>SUM(BB37:BB38)</f>
        <v>0</v>
      </c>
      <c r="BC39" s="287">
        <f>SUM(BC37:BC38)</f>
        <v>0</v>
      </c>
      <c r="BD39" s="287">
        <f>SUM(BD37:BD38)</f>
        <v>0</v>
      </c>
      <c r="BE39" s="287">
        <f>SUM(BE37:BE38)</f>
        <v>0</v>
      </c>
    </row>
    <row r="40" spans="1:15" ht="12.75">
      <c r="A40" s="250" t="s">
        <v>466</v>
      </c>
      <c r="B40" s="251" t="s">
        <v>272</v>
      </c>
      <c r="C40" s="252" t="s">
        <v>273</v>
      </c>
      <c r="D40" s="253"/>
      <c r="E40" s="254"/>
      <c r="F40" s="254"/>
      <c r="G40" s="255"/>
      <c r="H40" s="256"/>
      <c r="I40" s="257"/>
      <c r="J40" s="258"/>
      <c r="K40" s="259"/>
      <c r="O40" s="260">
        <v>1</v>
      </c>
    </row>
    <row r="41" spans="1:80" ht="22.5">
      <c r="A41" s="261">
        <v>9</v>
      </c>
      <c r="B41" s="262" t="s">
        <v>275</v>
      </c>
      <c r="C41" s="263" t="s">
        <v>276</v>
      </c>
      <c r="D41" s="264" t="s">
        <v>584</v>
      </c>
      <c r="E41" s="265">
        <v>21</v>
      </c>
      <c r="F41" s="265"/>
      <c r="G41" s="266">
        <f>E41*F41</f>
        <v>0</v>
      </c>
      <c r="H41" s="267">
        <v>0</v>
      </c>
      <c r="I41" s="268">
        <f>E41*H41</f>
        <v>0</v>
      </c>
      <c r="J41" s="267"/>
      <c r="K41" s="268">
        <f>E41*J41</f>
        <v>0</v>
      </c>
      <c r="O41" s="260">
        <v>2</v>
      </c>
      <c r="AA41" s="233">
        <v>12</v>
      </c>
      <c r="AB41" s="233">
        <v>0</v>
      </c>
      <c r="AC41" s="233">
        <v>1</v>
      </c>
      <c r="AZ41" s="233">
        <v>4</v>
      </c>
      <c r="BA41" s="233">
        <f>IF(AZ41=1,G41,0)</f>
        <v>0</v>
      </c>
      <c r="BB41" s="233">
        <f>IF(AZ41=2,G41,0)</f>
        <v>0</v>
      </c>
      <c r="BC41" s="233">
        <f>IF(AZ41=3,G41,0)</f>
        <v>0</v>
      </c>
      <c r="BD41" s="233">
        <f>IF(AZ41=4,G41,0)</f>
        <v>0</v>
      </c>
      <c r="BE41" s="233">
        <f>IF(AZ41=5,G41,0)</f>
        <v>0</v>
      </c>
      <c r="CA41" s="260">
        <v>12</v>
      </c>
      <c r="CB41" s="260">
        <v>0</v>
      </c>
    </row>
    <row r="42" spans="1:15" ht="12.75">
      <c r="A42" s="269"/>
      <c r="B42" s="272"/>
      <c r="C42" s="336" t="s">
        <v>277</v>
      </c>
      <c r="D42" s="337"/>
      <c r="E42" s="273">
        <v>21</v>
      </c>
      <c r="F42" s="274"/>
      <c r="G42" s="275"/>
      <c r="H42" s="276"/>
      <c r="I42" s="270"/>
      <c r="J42" s="277"/>
      <c r="K42" s="270"/>
      <c r="M42" s="271" t="s">
        <v>277</v>
      </c>
      <c r="O42" s="260"/>
    </row>
    <row r="43" spans="1:80" ht="22.5">
      <c r="A43" s="261">
        <v>10</v>
      </c>
      <c r="B43" s="262" t="s">
        <v>278</v>
      </c>
      <c r="C43" s="263" t="s">
        <v>279</v>
      </c>
      <c r="D43" s="264" t="s">
        <v>584</v>
      </c>
      <c r="E43" s="265">
        <v>61.5</v>
      </c>
      <c r="F43" s="265">
        <v>0</v>
      </c>
      <c r="G43" s="266">
        <f>E43*F43</f>
        <v>0</v>
      </c>
      <c r="H43" s="267">
        <v>0</v>
      </c>
      <c r="I43" s="268">
        <f>E43*H43</f>
        <v>0</v>
      </c>
      <c r="J43" s="267"/>
      <c r="K43" s="268">
        <f>E43*J43</f>
        <v>0</v>
      </c>
      <c r="O43" s="260">
        <v>2</v>
      </c>
      <c r="AA43" s="233">
        <v>12</v>
      </c>
      <c r="AB43" s="233">
        <v>0</v>
      </c>
      <c r="AC43" s="233">
        <v>13</v>
      </c>
      <c r="AZ43" s="233">
        <v>4</v>
      </c>
      <c r="BA43" s="233">
        <f>IF(AZ43=1,G43,0)</f>
        <v>0</v>
      </c>
      <c r="BB43" s="233">
        <f>IF(AZ43=2,G43,0)</f>
        <v>0</v>
      </c>
      <c r="BC43" s="233">
        <f>IF(AZ43=3,G43,0)</f>
        <v>0</v>
      </c>
      <c r="BD43" s="233">
        <f>IF(AZ43=4,G43,0)</f>
        <v>0</v>
      </c>
      <c r="BE43" s="233">
        <f>IF(AZ43=5,G43,0)</f>
        <v>0</v>
      </c>
      <c r="CA43" s="260">
        <v>12</v>
      </c>
      <c r="CB43" s="260">
        <v>0</v>
      </c>
    </row>
    <row r="44" spans="1:15" ht="12.75">
      <c r="A44" s="269"/>
      <c r="B44" s="272"/>
      <c r="C44" s="336" t="s">
        <v>280</v>
      </c>
      <c r="D44" s="337"/>
      <c r="E44" s="273">
        <v>61.5</v>
      </c>
      <c r="F44" s="274"/>
      <c r="G44" s="275"/>
      <c r="H44" s="276"/>
      <c r="I44" s="270"/>
      <c r="J44" s="277"/>
      <c r="K44" s="270"/>
      <c r="M44" s="271" t="s">
        <v>280</v>
      </c>
      <c r="O44" s="260"/>
    </row>
    <row r="45" spans="1:57" ht="12.75">
      <c r="A45" s="278"/>
      <c r="B45" s="279" t="s">
        <v>468</v>
      </c>
      <c r="C45" s="280" t="s">
        <v>274</v>
      </c>
      <c r="D45" s="281"/>
      <c r="E45" s="282"/>
      <c r="F45" s="283"/>
      <c r="G45" s="284">
        <f>SUM(G40:G44)</f>
        <v>0</v>
      </c>
      <c r="H45" s="285"/>
      <c r="I45" s="286">
        <f>SUM(I40:I44)</f>
        <v>0</v>
      </c>
      <c r="J45" s="285"/>
      <c r="K45" s="286">
        <f>SUM(K40:K44)</f>
        <v>0</v>
      </c>
      <c r="O45" s="260">
        <v>4</v>
      </c>
      <c r="BA45" s="287">
        <f>SUM(BA40:BA44)</f>
        <v>0</v>
      </c>
      <c r="BB45" s="287">
        <f>SUM(BB40:BB44)</f>
        <v>0</v>
      </c>
      <c r="BC45" s="287">
        <f>SUM(BC40:BC44)</f>
        <v>0</v>
      </c>
      <c r="BD45" s="287">
        <f>SUM(BD40:BD44)</f>
        <v>0</v>
      </c>
      <c r="BE45" s="287">
        <f>SUM(BE40:BE44)</f>
        <v>0</v>
      </c>
    </row>
    <row r="46" ht="12.75">
      <c r="E46" s="233"/>
    </row>
    <row r="47" ht="12.75">
      <c r="E47" s="233"/>
    </row>
    <row r="48" ht="12.75">
      <c r="E48" s="233"/>
    </row>
    <row r="49" ht="12.75">
      <c r="E49" s="233"/>
    </row>
    <row r="50" ht="12.75">
      <c r="E50" s="233"/>
    </row>
    <row r="51" ht="12.75">
      <c r="E51" s="233"/>
    </row>
    <row r="52" ht="12.75">
      <c r="E52" s="233"/>
    </row>
    <row r="53" ht="12.75">
      <c r="E53" s="233"/>
    </row>
    <row r="54" ht="12.75">
      <c r="E54" s="233"/>
    </row>
    <row r="55" ht="12.75">
      <c r="E55" s="233"/>
    </row>
    <row r="56" ht="12.75">
      <c r="E56" s="233"/>
    </row>
    <row r="57" ht="12.75">
      <c r="E57" s="233"/>
    </row>
    <row r="58" ht="12.75">
      <c r="E58" s="233"/>
    </row>
    <row r="59" ht="12.75">
      <c r="E59" s="233"/>
    </row>
    <row r="60" ht="12.75">
      <c r="E60" s="233"/>
    </row>
    <row r="61" ht="12.75">
      <c r="E61" s="233"/>
    </row>
    <row r="62" ht="12.75">
      <c r="E62" s="233"/>
    </row>
    <row r="63" ht="12.75">
      <c r="E63" s="233"/>
    </row>
    <row r="64" ht="12.75">
      <c r="E64" s="233"/>
    </row>
    <row r="65" ht="12.75">
      <c r="E65" s="233"/>
    </row>
    <row r="66" ht="12.75">
      <c r="E66" s="233"/>
    </row>
    <row r="67" ht="12.75">
      <c r="E67" s="233"/>
    </row>
    <row r="68" ht="12.75">
      <c r="E68" s="233"/>
    </row>
    <row r="69" spans="1:7" ht="12.75">
      <c r="A69" s="277"/>
      <c r="B69" s="277"/>
      <c r="C69" s="277"/>
      <c r="D69" s="277"/>
      <c r="E69" s="277"/>
      <c r="F69" s="277"/>
      <c r="G69" s="277"/>
    </row>
    <row r="70" spans="1:7" ht="12.75">
      <c r="A70" s="277"/>
      <c r="B70" s="277"/>
      <c r="C70" s="277"/>
      <c r="D70" s="277"/>
      <c r="E70" s="277"/>
      <c r="F70" s="277"/>
      <c r="G70" s="277"/>
    </row>
    <row r="71" spans="1:7" ht="12.75">
      <c r="A71" s="277"/>
      <c r="B71" s="277"/>
      <c r="C71" s="277"/>
      <c r="D71" s="277"/>
      <c r="E71" s="277"/>
      <c r="F71" s="277"/>
      <c r="G71" s="277"/>
    </row>
    <row r="72" spans="1:7" ht="12.75">
      <c r="A72" s="277"/>
      <c r="B72" s="277"/>
      <c r="C72" s="277"/>
      <c r="D72" s="277"/>
      <c r="E72" s="277"/>
      <c r="F72" s="277"/>
      <c r="G72" s="277"/>
    </row>
    <row r="73" ht="12.75">
      <c r="E73" s="233"/>
    </row>
    <row r="74" ht="12.75">
      <c r="E74" s="233"/>
    </row>
    <row r="75" ht="12.75">
      <c r="E75" s="233"/>
    </row>
    <row r="76" ht="12.75">
      <c r="E76" s="233"/>
    </row>
    <row r="77" ht="12.75">
      <c r="E77" s="233"/>
    </row>
    <row r="78" ht="12.75">
      <c r="E78" s="233"/>
    </row>
    <row r="79" ht="12.75">
      <c r="E79" s="233"/>
    </row>
    <row r="80" ht="12.75">
      <c r="E80" s="233"/>
    </row>
    <row r="81" ht="12.75">
      <c r="E81" s="233"/>
    </row>
    <row r="82" ht="12.75">
      <c r="E82" s="233"/>
    </row>
    <row r="83" ht="12.75">
      <c r="E83" s="233"/>
    </row>
    <row r="84" ht="12.75">
      <c r="E84" s="233"/>
    </row>
    <row r="85" ht="12.75">
      <c r="E85" s="233"/>
    </row>
    <row r="86" ht="12.75">
      <c r="E86" s="233"/>
    </row>
    <row r="87" ht="12.75">
      <c r="E87" s="233"/>
    </row>
    <row r="88" ht="12.75">
      <c r="E88" s="233"/>
    </row>
    <row r="89" ht="12.75">
      <c r="E89" s="233"/>
    </row>
    <row r="90" ht="12.75">
      <c r="E90" s="233"/>
    </row>
    <row r="91" ht="12.75">
      <c r="E91" s="233"/>
    </row>
    <row r="92" ht="12.75">
      <c r="E92" s="233"/>
    </row>
    <row r="93" ht="12.75">
      <c r="E93" s="233"/>
    </row>
    <row r="94" ht="12.75">
      <c r="E94" s="233"/>
    </row>
    <row r="95" ht="12.75">
      <c r="E95" s="233"/>
    </row>
    <row r="96" ht="12.75">
      <c r="E96" s="233"/>
    </row>
    <row r="97" ht="12.75">
      <c r="E97" s="233"/>
    </row>
    <row r="98" ht="12.75">
      <c r="E98" s="233"/>
    </row>
    <row r="99" ht="12.75">
      <c r="E99" s="233"/>
    </row>
    <row r="100" ht="12.75">
      <c r="E100" s="233"/>
    </row>
    <row r="101" ht="12.75">
      <c r="E101" s="233"/>
    </row>
    <row r="102" ht="12.75">
      <c r="E102" s="233"/>
    </row>
    <row r="103" ht="12.75">
      <c r="E103" s="233"/>
    </row>
    <row r="104" spans="1:2" ht="12.75">
      <c r="A104" s="288"/>
      <c r="B104" s="288"/>
    </row>
    <row r="105" spans="1:7" ht="12.75">
      <c r="A105" s="277"/>
      <c r="B105" s="277"/>
      <c r="C105" s="289"/>
      <c r="D105" s="289"/>
      <c r="E105" s="290"/>
      <c r="F105" s="289"/>
      <c r="G105" s="291"/>
    </row>
    <row r="106" spans="1:7" ht="12.75">
      <c r="A106" s="292"/>
      <c r="B106" s="292"/>
      <c r="C106" s="277"/>
      <c r="D106" s="277"/>
      <c r="E106" s="293"/>
      <c r="F106" s="277"/>
      <c r="G106" s="277"/>
    </row>
    <row r="107" spans="1:7" ht="12.75">
      <c r="A107" s="277"/>
      <c r="B107" s="277"/>
      <c r="C107" s="277"/>
      <c r="D107" s="277"/>
      <c r="E107" s="293"/>
      <c r="F107" s="277"/>
      <c r="G107" s="277"/>
    </row>
    <row r="108" spans="1:7" ht="12.75">
      <c r="A108" s="277"/>
      <c r="B108" s="277"/>
      <c r="C108" s="277"/>
      <c r="D108" s="277"/>
      <c r="E108" s="293"/>
      <c r="F108" s="277"/>
      <c r="G108" s="277"/>
    </row>
    <row r="109" spans="1:7" ht="12.75">
      <c r="A109" s="277"/>
      <c r="B109" s="277"/>
      <c r="C109" s="277"/>
      <c r="D109" s="277"/>
      <c r="E109" s="293"/>
      <c r="F109" s="277"/>
      <c r="G109" s="277"/>
    </row>
    <row r="110" spans="1:7" ht="12.75">
      <c r="A110" s="277"/>
      <c r="B110" s="277"/>
      <c r="C110" s="277"/>
      <c r="D110" s="277"/>
      <c r="E110" s="293"/>
      <c r="F110" s="277"/>
      <c r="G110" s="277"/>
    </row>
    <row r="111" spans="1:7" ht="12.75">
      <c r="A111" s="277"/>
      <c r="B111" s="277"/>
      <c r="C111" s="277"/>
      <c r="D111" s="277"/>
      <c r="E111" s="293"/>
      <c r="F111" s="277"/>
      <c r="G111" s="277"/>
    </row>
    <row r="112" spans="1:7" ht="12.75">
      <c r="A112" s="277"/>
      <c r="B112" s="277"/>
      <c r="C112" s="277"/>
      <c r="D112" s="277"/>
      <c r="E112" s="293"/>
      <c r="F112" s="277"/>
      <c r="G112" s="277"/>
    </row>
    <row r="113" spans="1:7" ht="12.75">
      <c r="A113" s="277"/>
      <c r="B113" s="277"/>
      <c r="C113" s="277"/>
      <c r="D113" s="277"/>
      <c r="E113" s="293"/>
      <c r="F113" s="277"/>
      <c r="G113" s="277"/>
    </row>
    <row r="114" spans="1:7" ht="12.75">
      <c r="A114" s="277"/>
      <c r="B114" s="277"/>
      <c r="C114" s="277"/>
      <c r="D114" s="277"/>
      <c r="E114" s="293"/>
      <c r="F114" s="277"/>
      <c r="G114" s="277"/>
    </row>
    <row r="115" spans="1:7" ht="12.75">
      <c r="A115" s="277"/>
      <c r="B115" s="277"/>
      <c r="C115" s="277"/>
      <c r="D115" s="277"/>
      <c r="E115" s="293"/>
      <c r="F115" s="277"/>
      <c r="G115" s="277"/>
    </row>
    <row r="116" spans="1:7" ht="12.75">
      <c r="A116" s="277"/>
      <c r="B116" s="277"/>
      <c r="C116" s="277"/>
      <c r="D116" s="277"/>
      <c r="E116" s="293"/>
      <c r="F116" s="277"/>
      <c r="G116" s="277"/>
    </row>
    <row r="117" spans="1:7" ht="12.75">
      <c r="A117" s="277"/>
      <c r="B117" s="277"/>
      <c r="C117" s="277"/>
      <c r="D117" s="277"/>
      <c r="E117" s="293"/>
      <c r="F117" s="277"/>
      <c r="G117" s="277"/>
    </row>
    <row r="118" spans="1:7" ht="12.75">
      <c r="A118" s="277"/>
      <c r="B118" s="277"/>
      <c r="C118" s="277"/>
      <c r="D118" s="277"/>
      <c r="E118" s="293"/>
      <c r="F118" s="277"/>
      <c r="G118" s="277"/>
    </row>
  </sheetData>
  <sheetProtection/>
  <mergeCells count="23">
    <mergeCell ref="C42:D42"/>
    <mergeCell ref="C44:D44"/>
    <mergeCell ref="C33:D33"/>
    <mergeCell ref="C35:D35"/>
    <mergeCell ref="C24:D24"/>
    <mergeCell ref="C25:D25"/>
    <mergeCell ref="C27:D27"/>
    <mergeCell ref="C29:D29"/>
    <mergeCell ref="C18:D18"/>
    <mergeCell ref="C19:D19"/>
    <mergeCell ref="C20:D20"/>
    <mergeCell ref="C14:D14"/>
    <mergeCell ref="C15:D15"/>
    <mergeCell ref="C16:D16"/>
    <mergeCell ref="C17:D17"/>
    <mergeCell ref="A1:G1"/>
    <mergeCell ref="A3:B3"/>
    <mergeCell ref="A4:B4"/>
    <mergeCell ref="E4:G4"/>
    <mergeCell ref="C9:D9"/>
    <mergeCell ref="C10:D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3"/>
  <dimension ref="A1:BE51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469</v>
      </c>
      <c r="B1" s="95"/>
      <c r="C1" s="95"/>
      <c r="D1" s="95"/>
      <c r="E1" s="95"/>
      <c r="F1" s="95"/>
      <c r="G1" s="95"/>
    </row>
    <row r="2" spans="1:7" ht="12.75" customHeight="1">
      <c r="A2" s="96" t="s">
        <v>401</v>
      </c>
      <c r="B2" s="97"/>
      <c r="C2" s="98" t="s">
        <v>282</v>
      </c>
      <c r="D2" s="98" t="s">
        <v>283</v>
      </c>
      <c r="E2" s="99"/>
      <c r="F2" s="100" t="s">
        <v>402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403</v>
      </c>
      <c r="B4" s="103"/>
      <c r="C4" s="104"/>
      <c r="D4" s="104"/>
      <c r="E4" s="105"/>
      <c r="F4" s="106" t="s">
        <v>404</v>
      </c>
      <c r="G4" s="109"/>
    </row>
    <row r="5" spans="1:7" ht="12.75" customHeight="1">
      <c r="A5" s="110" t="s">
        <v>474</v>
      </c>
      <c r="B5" s="111"/>
      <c r="C5" s="112" t="s">
        <v>475</v>
      </c>
      <c r="D5" s="113"/>
      <c r="E5" s="111"/>
      <c r="F5" s="106" t="s">
        <v>405</v>
      </c>
      <c r="G5" s="107"/>
    </row>
    <row r="6" spans="1:15" ht="12.75" customHeight="1">
      <c r="A6" s="108" t="s">
        <v>406</v>
      </c>
      <c r="B6" s="103"/>
      <c r="C6" s="104"/>
      <c r="D6" s="104"/>
      <c r="E6" s="105"/>
      <c r="F6" s="114" t="s">
        <v>407</v>
      </c>
      <c r="G6" s="115"/>
      <c r="O6" s="116"/>
    </row>
    <row r="7" spans="1:7" ht="12.75" customHeight="1">
      <c r="A7" s="117" t="s">
        <v>471</v>
      </c>
      <c r="B7" s="118"/>
      <c r="C7" s="119" t="s">
        <v>472</v>
      </c>
      <c r="D7" s="120"/>
      <c r="E7" s="120"/>
      <c r="F7" s="121" t="s">
        <v>408</v>
      </c>
      <c r="G7" s="115">
        <f>IF(G6=0,,ROUND((F30+F32)/G6,1))</f>
        <v>0</v>
      </c>
    </row>
    <row r="8" spans="1:9" ht="12.75">
      <c r="A8" s="122" t="s">
        <v>409</v>
      </c>
      <c r="B8" s="106"/>
      <c r="C8" s="322" t="s">
        <v>235</v>
      </c>
      <c r="D8" s="322"/>
      <c r="E8" s="323"/>
      <c r="F8" s="123" t="s">
        <v>410</v>
      </c>
      <c r="G8" s="124"/>
      <c r="H8" s="125"/>
      <c r="I8" s="126"/>
    </row>
    <row r="9" spans="1:8" ht="12.75">
      <c r="A9" s="122" t="s">
        <v>411</v>
      </c>
      <c r="B9" s="106"/>
      <c r="C9" s="322"/>
      <c r="D9" s="322"/>
      <c r="E9" s="323"/>
      <c r="F9" s="106"/>
      <c r="G9" s="127"/>
      <c r="H9" s="128"/>
    </row>
    <row r="10" spans="1:8" ht="12.75">
      <c r="A10" s="122" t="s">
        <v>412</v>
      </c>
      <c r="B10" s="106"/>
      <c r="C10" s="322" t="s">
        <v>234</v>
      </c>
      <c r="D10" s="322"/>
      <c r="E10" s="322"/>
      <c r="F10" s="129"/>
      <c r="G10" s="130"/>
      <c r="H10" s="131"/>
    </row>
    <row r="11" spans="1:57" ht="13.5" customHeight="1">
      <c r="A11" s="122" t="s">
        <v>413</v>
      </c>
      <c r="B11" s="106"/>
      <c r="C11" s="322"/>
      <c r="D11" s="322"/>
      <c r="E11" s="322"/>
      <c r="F11" s="132" t="s">
        <v>414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415</v>
      </c>
      <c r="B12" s="103"/>
      <c r="C12" s="324"/>
      <c r="D12" s="324"/>
      <c r="E12" s="324"/>
      <c r="F12" s="136" t="s">
        <v>416</v>
      </c>
      <c r="G12" s="137"/>
      <c r="H12" s="128"/>
    </row>
    <row r="13" spans="1:8" ht="28.5" customHeight="1" thickBot="1">
      <c r="A13" s="138" t="s">
        <v>417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418</v>
      </c>
      <c r="B14" s="143"/>
      <c r="C14" s="144"/>
      <c r="D14" s="145" t="s">
        <v>419</v>
      </c>
      <c r="E14" s="146"/>
      <c r="F14" s="146"/>
      <c r="G14" s="144"/>
    </row>
    <row r="15" spans="1:7" ht="15.75" customHeight="1">
      <c r="A15" s="147"/>
      <c r="B15" s="148" t="s">
        <v>420</v>
      </c>
      <c r="C15" s="149">
        <f>'02.1 02.1.3 Rek'!E15</f>
        <v>0</v>
      </c>
      <c r="D15" s="150" t="str">
        <f>'02.1 02.1.3 Rek'!A20</f>
        <v>Zařízení staveniště (GZS)</v>
      </c>
      <c r="E15" s="151"/>
      <c r="F15" s="152"/>
      <c r="G15" s="149">
        <f>'02.1 02.1.3 Rek'!I20</f>
        <v>0</v>
      </c>
    </row>
    <row r="16" spans="1:7" ht="15.75" customHeight="1">
      <c r="A16" s="147" t="s">
        <v>421</v>
      </c>
      <c r="B16" s="148" t="s">
        <v>422</v>
      </c>
      <c r="C16" s="149">
        <f>'02.1 02.1.3 Rek'!F15</f>
        <v>0</v>
      </c>
      <c r="D16" s="102" t="str">
        <f>'02.1 02.1.3 Rek'!A21</f>
        <v>Kompletační činnost (IČD)</v>
      </c>
      <c r="E16" s="153"/>
      <c r="F16" s="154"/>
      <c r="G16" s="149">
        <f>'02.1 02.1.3 Rek'!I21</f>
        <v>0</v>
      </c>
    </row>
    <row r="17" spans="1:7" ht="15.75" customHeight="1">
      <c r="A17" s="147" t="s">
        <v>423</v>
      </c>
      <c r="B17" s="148" t="s">
        <v>424</v>
      </c>
      <c r="C17" s="149">
        <f>'02.1 02.1.3 Rek'!H15</f>
        <v>0</v>
      </c>
      <c r="D17" s="102"/>
      <c r="E17" s="153"/>
      <c r="F17" s="154"/>
      <c r="G17" s="149"/>
    </row>
    <row r="18" spans="1:7" ht="15.75" customHeight="1">
      <c r="A18" s="155" t="s">
        <v>425</v>
      </c>
      <c r="B18" s="156" t="s">
        <v>426</v>
      </c>
      <c r="C18" s="149">
        <f>'02.1 02.1.3 Rek'!G15</f>
        <v>0</v>
      </c>
      <c r="D18" s="102"/>
      <c r="E18" s="153"/>
      <c r="F18" s="154"/>
      <c r="G18" s="149"/>
    </row>
    <row r="19" spans="1:7" ht="15.75" customHeight="1">
      <c r="A19" s="157" t="s">
        <v>427</v>
      </c>
      <c r="B19" s="148"/>
      <c r="C19" s="149">
        <f>SUM(C15:C18)</f>
        <v>0</v>
      </c>
      <c r="D19" s="102"/>
      <c r="E19" s="153"/>
      <c r="F19" s="154"/>
      <c r="G19" s="149"/>
    </row>
    <row r="20" spans="1:7" ht="15.75" customHeight="1">
      <c r="A20" s="157"/>
      <c r="B20" s="148"/>
      <c r="C20" s="149"/>
      <c r="D20" s="102"/>
      <c r="E20" s="153"/>
      <c r="F20" s="154"/>
      <c r="G20" s="149"/>
    </row>
    <row r="21" spans="1:7" ht="15.75" customHeight="1">
      <c r="A21" s="157" t="s">
        <v>398</v>
      </c>
      <c r="B21" s="148"/>
      <c r="C21" s="149">
        <f>'02.1 02.1.3 Rek'!I15</f>
        <v>0</v>
      </c>
      <c r="D21" s="102"/>
      <c r="E21" s="153"/>
      <c r="F21" s="154"/>
      <c r="G21" s="149"/>
    </row>
    <row r="22" spans="1:7" ht="15.75" customHeight="1">
      <c r="A22" s="158" t="s">
        <v>428</v>
      </c>
      <c r="B22" s="128"/>
      <c r="C22" s="149">
        <f>C19+C21</f>
        <v>0</v>
      </c>
      <c r="D22" s="102" t="s">
        <v>429</v>
      </c>
      <c r="E22" s="153"/>
      <c r="F22" s="154"/>
      <c r="G22" s="149">
        <f>G23-SUM(G15:G21)</f>
        <v>0</v>
      </c>
    </row>
    <row r="23" spans="1:7" ht="15.75" customHeight="1" thickBot="1">
      <c r="A23" s="325" t="s">
        <v>430</v>
      </c>
      <c r="B23" s="326"/>
      <c r="C23" s="159">
        <f>C22+G23</f>
        <v>0</v>
      </c>
      <c r="D23" s="160" t="s">
        <v>431</v>
      </c>
      <c r="E23" s="161"/>
      <c r="F23" s="162"/>
      <c r="G23" s="149">
        <f>'02.1 02.1.3 Rek'!H22</f>
        <v>0</v>
      </c>
    </row>
    <row r="24" spans="1:7" ht="12.75">
      <c r="A24" s="163" t="s">
        <v>432</v>
      </c>
      <c r="B24" s="164"/>
      <c r="C24" s="165"/>
      <c r="D24" s="164" t="s">
        <v>433</v>
      </c>
      <c r="E24" s="164"/>
      <c r="F24" s="166" t="s">
        <v>434</v>
      </c>
      <c r="G24" s="167"/>
    </row>
    <row r="25" spans="1:7" ht="12.75">
      <c r="A25" s="158" t="s">
        <v>435</v>
      </c>
      <c r="B25" s="128"/>
      <c r="C25" s="168"/>
      <c r="D25" s="128" t="s">
        <v>435</v>
      </c>
      <c r="F25" s="169" t="s">
        <v>435</v>
      </c>
      <c r="G25" s="170"/>
    </row>
    <row r="26" spans="1:7" ht="37.5" customHeight="1">
      <c r="A26" s="158" t="s">
        <v>436</v>
      </c>
      <c r="B26" s="171"/>
      <c r="C26" s="168"/>
      <c r="D26" s="128" t="s">
        <v>436</v>
      </c>
      <c r="F26" s="169" t="s">
        <v>436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437</v>
      </c>
      <c r="B28" s="128"/>
      <c r="C28" s="168"/>
      <c r="D28" s="169" t="s">
        <v>438</v>
      </c>
      <c r="E28" s="168"/>
      <c r="F28" s="173" t="s">
        <v>438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380</v>
      </c>
      <c r="B30" s="177"/>
      <c r="C30" s="178">
        <v>20</v>
      </c>
      <c r="D30" s="177" t="s">
        <v>439</v>
      </c>
      <c r="E30" s="179"/>
      <c r="F30" s="320">
        <f>C23-F32</f>
        <v>0</v>
      </c>
      <c r="G30" s="321"/>
    </row>
    <row r="31" spans="1:7" ht="12.75">
      <c r="A31" s="176" t="s">
        <v>440</v>
      </c>
      <c r="B31" s="177"/>
      <c r="C31" s="178">
        <f>C30</f>
        <v>20</v>
      </c>
      <c r="D31" s="177" t="s">
        <v>441</v>
      </c>
      <c r="E31" s="179"/>
      <c r="F31" s="320">
        <f>ROUND(PRODUCT(F30,C31/100),0)</f>
        <v>0</v>
      </c>
      <c r="G31" s="321"/>
    </row>
    <row r="32" spans="1:7" ht="12.75">
      <c r="A32" s="176" t="s">
        <v>380</v>
      </c>
      <c r="B32" s="177"/>
      <c r="C32" s="178">
        <v>0</v>
      </c>
      <c r="D32" s="177" t="s">
        <v>441</v>
      </c>
      <c r="E32" s="179"/>
      <c r="F32" s="320">
        <v>0</v>
      </c>
      <c r="G32" s="321"/>
    </row>
    <row r="33" spans="1:7" ht="12.75">
      <c r="A33" s="176" t="s">
        <v>440</v>
      </c>
      <c r="B33" s="180"/>
      <c r="C33" s="181">
        <f>C32</f>
        <v>0</v>
      </c>
      <c r="D33" s="177" t="s">
        <v>441</v>
      </c>
      <c r="E33" s="154"/>
      <c r="F33" s="320">
        <f>ROUND(PRODUCT(F32,C33/100),0)</f>
        <v>0</v>
      </c>
      <c r="G33" s="321"/>
    </row>
    <row r="34" spans="1:7" s="185" customFormat="1" ht="19.5" customHeight="1" thickBot="1">
      <c r="A34" s="182" t="s">
        <v>442</v>
      </c>
      <c r="B34" s="183"/>
      <c r="C34" s="183"/>
      <c r="D34" s="183"/>
      <c r="E34" s="184"/>
      <c r="F34" s="309">
        <f>ROUND(SUM(F30:F33),0)</f>
        <v>0</v>
      </c>
      <c r="G34" s="317"/>
    </row>
    <row r="36" spans="1:8" ht="12.75">
      <c r="A36" s="2" t="s">
        <v>443</v>
      </c>
      <c r="B36" s="2"/>
      <c r="C36" s="2"/>
      <c r="D36" s="2"/>
      <c r="E36" s="2"/>
      <c r="F36" s="2"/>
      <c r="G36" s="2"/>
      <c r="H36" s="1" t="s">
        <v>370</v>
      </c>
    </row>
    <row r="37" spans="1:8" ht="14.25" customHeight="1">
      <c r="A37" s="2"/>
      <c r="B37" s="318"/>
      <c r="C37" s="318"/>
      <c r="D37" s="318"/>
      <c r="E37" s="318"/>
      <c r="F37" s="318"/>
      <c r="G37" s="318"/>
      <c r="H37" s="1" t="s">
        <v>370</v>
      </c>
    </row>
    <row r="38" spans="1:8" ht="12.75" customHeight="1">
      <c r="A38" s="186"/>
      <c r="B38" s="318"/>
      <c r="C38" s="318"/>
      <c r="D38" s="318"/>
      <c r="E38" s="318"/>
      <c r="F38" s="318"/>
      <c r="G38" s="318"/>
      <c r="H38" s="1" t="s">
        <v>370</v>
      </c>
    </row>
    <row r="39" spans="1:8" ht="12.75">
      <c r="A39" s="186"/>
      <c r="B39" s="318"/>
      <c r="C39" s="318"/>
      <c r="D39" s="318"/>
      <c r="E39" s="318"/>
      <c r="F39" s="318"/>
      <c r="G39" s="318"/>
      <c r="H39" s="1" t="s">
        <v>370</v>
      </c>
    </row>
    <row r="40" spans="1:8" ht="12.75">
      <c r="A40" s="186"/>
      <c r="B40" s="318"/>
      <c r="C40" s="318"/>
      <c r="D40" s="318"/>
      <c r="E40" s="318"/>
      <c r="F40" s="318"/>
      <c r="G40" s="318"/>
      <c r="H40" s="1" t="s">
        <v>370</v>
      </c>
    </row>
    <row r="41" spans="1:8" ht="12.75">
      <c r="A41" s="186"/>
      <c r="B41" s="318"/>
      <c r="C41" s="318"/>
      <c r="D41" s="318"/>
      <c r="E41" s="318"/>
      <c r="F41" s="318"/>
      <c r="G41" s="318"/>
      <c r="H41" s="1" t="s">
        <v>370</v>
      </c>
    </row>
    <row r="42" spans="1:8" ht="12.75">
      <c r="A42" s="186"/>
      <c r="B42" s="318"/>
      <c r="C42" s="318"/>
      <c r="D42" s="318"/>
      <c r="E42" s="318"/>
      <c r="F42" s="318"/>
      <c r="G42" s="318"/>
      <c r="H42" s="1" t="s">
        <v>370</v>
      </c>
    </row>
    <row r="43" spans="1:8" ht="12.75">
      <c r="A43" s="186"/>
      <c r="B43" s="318"/>
      <c r="C43" s="318"/>
      <c r="D43" s="318"/>
      <c r="E43" s="318"/>
      <c r="F43" s="318"/>
      <c r="G43" s="318"/>
      <c r="H43" s="1" t="s">
        <v>370</v>
      </c>
    </row>
    <row r="44" spans="1:8" ht="12.75" customHeight="1">
      <c r="A44" s="186"/>
      <c r="B44" s="318"/>
      <c r="C44" s="318"/>
      <c r="D44" s="318"/>
      <c r="E44" s="318"/>
      <c r="F44" s="318"/>
      <c r="G44" s="318"/>
      <c r="H44" s="1" t="s">
        <v>370</v>
      </c>
    </row>
    <row r="45" spans="1:8" ht="12.75" customHeight="1">
      <c r="A45" s="186"/>
      <c r="B45" s="318"/>
      <c r="C45" s="318"/>
      <c r="D45" s="318"/>
      <c r="E45" s="318"/>
      <c r="F45" s="318"/>
      <c r="G45" s="318"/>
      <c r="H45" s="1" t="s">
        <v>370</v>
      </c>
    </row>
    <row r="46" spans="2:7" ht="12.75">
      <c r="B46" s="319"/>
      <c r="C46" s="319"/>
      <c r="D46" s="319"/>
      <c r="E46" s="319"/>
      <c r="F46" s="319"/>
      <c r="G46" s="319"/>
    </row>
    <row r="47" spans="2:7" ht="12.75">
      <c r="B47" s="319"/>
      <c r="C47" s="319"/>
      <c r="D47" s="319"/>
      <c r="E47" s="319"/>
      <c r="F47" s="319"/>
      <c r="G47" s="319"/>
    </row>
    <row r="48" spans="2:7" ht="12.75">
      <c r="B48" s="319"/>
      <c r="C48" s="319"/>
      <c r="D48" s="319"/>
      <c r="E48" s="319"/>
      <c r="F48" s="319"/>
      <c r="G48" s="319"/>
    </row>
    <row r="49" spans="2:7" ht="12.75">
      <c r="B49" s="319"/>
      <c r="C49" s="319"/>
      <c r="D49" s="319"/>
      <c r="E49" s="319"/>
      <c r="F49" s="319"/>
      <c r="G49" s="319"/>
    </row>
    <row r="50" spans="2:7" ht="12.75">
      <c r="B50" s="319"/>
      <c r="C50" s="319"/>
      <c r="D50" s="319"/>
      <c r="E50" s="319"/>
      <c r="F50" s="319"/>
      <c r="G50" s="319"/>
    </row>
    <row r="51" spans="2:7" ht="12.75">
      <c r="B51" s="319"/>
      <c r="C51" s="319"/>
      <c r="D51" s="319"/>
      <c r="E51" s="319"/>
      <c r="F51" s="319"/>
      <c r="G51" s="319"/>
    </row>
  </sheetData>
  <sheetProtection/>
  <mergeCells count="18">
    <mergeCell ref="C8:E8"/>
    <mergeCell ref="C10:E10"/>
    <mergeCell ref="C12:E12"/>
    <mergeCell ref="A23:B23"/>
    <mergeCell ref="C9:E9"/>
    <mergeCell ref="C11:E11"/>
    <mergeCell ref="F32:G32"/>
    <mergeCell ref="F30:G30"/>
    <mergeCell ref="F31:G31"/>
    <mergeCell ref="F33:G33"/>
    <mergeCell ref="B51:G51"/>
    <mergeCell ref="B46:G46"/>
    <mergeCell ref="B47:G47"/>
    <mergeCell ref="B48:G48"/>
    <mergeCell ref="F34:G34"/>
    <mergeCell ref="B37:G45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3"/>
  <dimension ref="A1:BE73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9" t="s">
        <v>371</v>
      </c>
      <c r="B1" s="330"/>
      <c r="C1" s="187" t="s">
        <v>473</v>
      </c>
      <c r="D1" s="188"/>
      <c r="E1" s="189"/>
      <c r="F1" s="188"/>
      <c r="G1" s="190" t="s">
        <v>444</v>
      </c>
      <c r="H1" s="191" t="s">
        <v>282</v>
      </c>
      <c r="I1" s="192"/>
    </row>
    <row r="2" spans="1:9" ht="13.5" thickBot="1">
      <c r="A2" s="331" t="s">
        <v>445</v>
      </c>
      <c r="B2" s="332"/>
      <c r="C2" s="193" t="s">
        <v>476</v>
      </c>
      <c r="D2" s="194"/>
      <c r="E2" s="195"/>
      <c r="F2" s="194"/>
      <c r="G2" s="333" t="s">
        <v>283</v>
      </c>
      <c r="H2" s="334"/>
      <c r="I2" s="335"/>
    </row>
    <row r="3" ht="13.5" thickTop="1">
      <c r="F3" s="128"/>
    </row>
    <row r="4" spans="1:9" ht="19.5" customHeight="1">
      <c r="A4" s="196" t="s">
        <v>446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447</v>
      </c>
      <c r="C6" s="200"/>
      <c r="D6" s="201"/>
      <c r="E6" s="202" t="s">
        <v>394</v>
      </c>
      <c r="F6" s="203" t="s">
        <v>395</v>
      </c>
      <c r="G6" s="203" t="s">
        <v>396</v>
      </c>
      <c r="H6" s="203" t="s">
        <v>397</v>
      </c>
      <c r="I6" s="204" t="s">
        <v>398</v>
      </c>
    </row>
    <row r="7" spans="1:9" s="128" customFormat="1" ht="12.75">
      <c r="A7" s="294" t="str">
        <f>'02.1 02.1.3 Pol'!B7</f>
        <v>12</v>
      </c>
      <c r="B7" s="62" t="str">
        <f>'02.1 02.1.3 Pol'!C7</f>
        <v>Odkopávky a prokopávky</v>
      </c>
      <c r="D7" s="205"/>
      <c r="E7" s="295">
        <f>'02.1 02.1.3 Pol'!BA12</f>
        <v>0</v>
      </c>
      <c r="F7" s="296">
        <f>'02.1 02.1.3 Pol'!BB12</f>
        <v>0</v>
      </c>
      <c r="G7" s="296">
        <f>'02.1 02.1.3 Pol'!BC12</f>
        <v>0</v>
      </c>
      <c r="H7" s="296">
        <f>'02.1 02.1.3 Pol'!BD12</f>
        <v>0</v>
      </c>
      <c r="I7" s="297">
        <f>'02.1 02.1.3 Pol'!BE12</f>
        <v>0</v>
      </c>
    </row>
    <row r="8" spans="1:9" s="128" customFormat="1" ht="12.75">
      <c r="A8" s="294" t="str">
        <f>'02.1 02.1.3 Pol'!B13</f>
        <v>16</v>
      </c>
      <c r="B8" s="62" t="str">
        <f>'02.1 02.1.3 Pol'!C13</f>
        <v>Přemístění výkopku</v>
      </c>
      <c r="D8" s="205"/>
      <c r="E8" s="295">
        <f>'02.1 02.1.3 Pol'!BA20</f>
        <v>0</v>
      </c>
      <c r="F8" s="296">
        <f>'02.1 02.1.3 Pol'!BB20</f>
        <v>0</v>
      </c>
      <c r="G8" s="296">
        <f>'02.1 02.1.3 Pol'!BC20</f>
        <v>0</v>
      </c>
      <c r="H8" s="296">
        <f>'02.1 02.1.3 Pol'!BD20</f>
        <v>0</v>
      </c>
      <c r="I8" s="297">
        <f>'02.1 02.1.3 Pol'!BE20</f>
        <v>0</v>
      </c>
    </row>
    <row r="9" spans="1:9" s="128" customFormat="1" ht="12.75">
      <c r="A9" s="294" t="str">
        <f>'02.1 02.1.3 Pol'!B21</f>
        <v>18</v>
      </c>
      <c r="B9" s="62" t="str">
        <f>'02.1 02.1.3 Pol'!C21</f>
        <v>Povrchové úpravy terénu</v>
      </c>
      <c r="D9" s="205"/>
      <c r="E9" s="295">
        <f>'02.1 02.1.3 Pol'!BA26</f>
        <v>0</v>
      </c>
      <c r="F9" s="296">
        <f>'02.1 02.1.3 Pol'!BB26</f>
        <v>0</v>
      </c>
      <c r="G9" s="296">
        <f>'02.1 02.1.3 Pol'!BC26</f>
        <v>0</v>
      </c>
      <c r="H9" s="296">
        <f>'02.1 02.1.3 Pol'!BD26</f>
        <v>0</v>
      </c>
      <c r="I9" s="297">
        <f>'02.1 02.1.3 Pol'!BE26</f>
        <v>0</v>
      </c>
    </row>
    <row r="10" spans="1:9" s="128" customFormat="1" ht="12.75">
      <c r="A10" s="294" t="str">
        <f>'02.1 02.1.3 Pol'!B27</f>
        <v>32</v>
      </c>
      <c r="B10" s="62" t="str">
        <f>'02.1 02.1.3 Pol'!C27</f>
        <v>Zdi přehradní a opěrné</v>
      </c>
      <c r="D10" s="205"/>
      <c r="E10" s="295">
        <f>'02.1 02.1.3 Pol'!BA41</f>
        <v>0</v>
      </c>
      <c r="F10" s="296">
        <f>'02.1 02.1.3 Pol'!BB41</f>
        <v>0</v>
      </c>
      <c r="G10" s="296">
        <f>'02.1 02.1.3 Pol'!BC41</f>
        <v>0</v>
      </c>
      <c r="H10" s="296">
        <f>'02.1 02.1.3 Pol'!BD41</f>
        <v>0</v>
      </c>
      <c r="I10" s="297">
        <f>'02.1 02.1.3 Pol'!BE41</f>
        <v>0</v>
      </c>
    </row>
    <row r="11" spans="1:9" s="128" customFormat="1" ht="12.75">
      <c r="A11" s="294" t="str">
        <f>'02.1 02.1.3 Pol'!B42</f>
        <v>45</v>
      </c>
      <c r="B11" s="62" t="str">
        <f>'02.1 02.1.3 Pol'!C42</f>
        <v>Podkladní a vedlejší konstrukce</v>
      </c>
      <c r="D11" s="205"/>
      <c r="E11" s="295">
        <f>'02.1 02.1.3 Pol'!BA47</f>
        <v>0</v>
      </c>
      <c r="F11" s="296">
        <f>'02.1 02.1.3 Pol'!BB47</f>
        <v>0</v>
      </c>
      <c r="G11" s="296">
        <f>'02.1 02.1.3 Pol'!BC47</f>
        <v>0</v>
      </c>
      <c r="H11" s="296">
        <f>'02.1 02.1.3 Pol'!BD47</f>
        <v>0</v>
      </c>
      <c r="I11" s="297">
        <f>'02.1 02.1.3 Pol'!BE47</f>
        <v>0</v>
      </c>
    </row>
    <row r="12" spans="1:9" s="128" customFormat="1" ht="12.75">
      <c r="A12" s="294" t="str">
        <f>'02.1 02.1.3 Pol'!B48</f>
        <v>46</v>
      </c>
      <c r="B12" s="62" t="str">
        <f>'02.1 02.1.3 Pol'!C48</f>
        <v>Zpevněné plochy</v>
      </c>
      <c r="D12" s="205"/>
      <c r="E12" s="295">
        <f>'02.1 02.1.3 Pol'!BA51</f>
        <v>0</v>
      </c>
      <c r="F12" s="296">
        <f>'02.1 02.1.3 Pol'!BB51</f>
        <v>0</v>
      </c>
      <c r="G12" s="296">
        <f>'02.1 02.1.3 Pol'!BC51</f>
        <v>0</v>
      </c>
      <c r="H12" s="296">
        <f>'02.1 02.1.3 Pol'!BD51</f>
        <v>0</v>
      </c>
      <c r="I12" s="297">
        <f>'02.1 02.1.3 Pol'!BE51</f>
        <v>0</v>
      </c>
    </row>
    <row r="13" spans="1:9" s="128" customFormat="1" ht="12.75">
      <c r="A13" s="294" t="str">
        <f>'02.1 02.1.3 Pol'!B52</f>
        <v>63</v>
      </c>
      <c r="B13" s="62" t="str">
        <f>'02.1 02.1.3 Pol'!C52</f>
        <v>Podlahy a podlahové konstrukce</v>
      </c>
      <c r="D13" s="205"/>
      <c r="E13" s="295">
        <f>'02.1 02.1.3 Pol'!BA58</f>
        <v>0</v>
      </c>
      <c r="F13" s="296">
        <f>'02.1 02.1.3 Pol'!BB58</f>
        <v>0</v>
      </c>
      <c r="G13" s="296">
        <f>'02.1 02.1.3 Pol'!BC58</f>
        <v>0</v>
      </c>
      <c r="H13" s="296">
        <f>'02.1 02.1.3 Pol'!BD58</f>
        <v>0</v>
      </c>
      <c r="I13" s="297">
        <f>'02.1 02.1.3 Pol'!BE58</f>
        <v>0</v>
      </c>
    </row>
    <row r="14" spans="1:9" s="128" customFormat="1" ht="13.5" thickBot="1">
      <c r="A14" s="294" t="str">
        <f>'02.1 02.1.3 Pol'!B59</f>
        <v>99</v>
      </c>
      <c r="B14" s="62" t="str">
        <f>'02.1 02.1.3 Pol'!C59</f>
        <v>Staveništní přesun hmot</v>
      </c>
      <c r="D14" s="205"/>
      <c r="E14" s="295">
        <f>'02.1 02.1.3 Pol'!BA61</f>
        <v>0</v>
      </c>
      <c r="F14" s="296">
        <f>'02.1 02.1.3 Pol'!BB61</f>
        <v>0</v>
      </c>
      <c r="G14" s="296">
        <f>'02.1 02.1.3 Pol'!BC61</f>
        <v>0</v>
      </c>
      <c r="H14" s="296">
        <f>'02.1 02.1.3 Pol'!BD61</f>
        <v>0</v>
      </c>
      <c r="I14" s="297">
        <f>'02.1 02.1.3 Pol'!BE61</f>
        <v>0</v>
      </c>
    </row>
    <row r="15" spans="1:9" s="14" customFormat="1" ht="13.5" thickBot="1">
      <c r="A15" s="206"/>
      <c r="B15" s="207" t="s">
        <v>448</v>
      </c>
      <c r="C15" s="207"/>
      <c r="D15" s="208"/>
      <c r="E15" s="209">
        <f>SUM(E7:E14)</f>
        <v>0</v>
      </c>
      <c r="F15" s="210">
        <f>SUM(F7:F14)</f>
        <v>0</v>
      </c>
      <c r="G15" s="210">
        <f>SUM(G7:G14)</f>
        <v>0</v>
      </c>
      <c r="H15" s="210">
        <f>SUM(H7:H14)</f>
        <v>0</v>
      </c>
      <c r="I15" s="211">
        <f>SUM(I7:I14)</f>
        <v>0</v>
      </c>
    </row>
    <row r="16" spans="1:9" ht="12.75">
      <c r="A16" s="128"/>
      <c r="B16" s="128"/>
      <c r="C16" s="128"/>
      <c r="D16" s="128"/>
      <c r="E16" s="128"/>
      <c r="F16" s="128"/>
      <c r="G16" s="128"/>
      <c r="H16" s="128"/>
      <c r="I16" s="128"/>
    </row>
    <row r="17" spans="1:57" ht="19.5" customHeight="1">
      <c r="A17" s="197" t="s">
        <v>449</v>
      </c>
      <c r="B17" s="197"/>
      <c r="C17" s="197"/>
      <c r="D17" s="197"/>
      <c r="E17" s="197"/>
      <c r="F17" s="197"/>
      <c r="G17" s="212"/>
      <c r="H17" s="197"/>
      <c r="I17" s="197"/>
      <c r="BA17" s="134"/>
      <c r="BB17" s="134"/>
      <c r="BC17" s="134"/>
      <c r="BD17" s="134"/>
      <c r="BE17" s="134"/>
    </row>
    <row r="18" ht="13.5" thickBot="1"/>
    <row r="19" spans="1:9" ht="12.75">
      <c r="A19" s="163" t="s">
        <v>450</v>
      </c>
      <c r="B19" s="164"/>
      <c r="C19" s="164"/>
      <c r="D19" s="213"/>
      <c r="E19" s="214" t="s">
        <v>451</v>
      </c>
      <c r="F19" s="215" t="s">
        <v>381</v>
      </c>
      <c r="G19" s="216" t="s">
        <v>452</v>
      </c>
      <c r="H19" s="217"/>
      <c r="I19" s="218" t="s">
        <v>451</v>
      </c>
    </row>
    <row r="20" spans="1:53" ht="12.75">
      <c r="A20" s="157" t="s">
        <v>232</v>
      </c>
      <c r="B20" s="148"/>
      <c r="C20" s="148"/>
      <c r="D20" s="219"/>
      <c r="E20" s="220"/>
      <c r="F20" s="221"/>
      <c r="G20" s="222">
        <v>0</v>
      </c>
      <c r="H20" s="223"/>
      <c r="I20" s="224">
        <f>E20+F20*G20/100</f>
        <v>0</v>
      </c>
      <c r="BA20" s="1">
        <v>1</v>
      </c>
    </row>
    <row r="21" spans="1:53" ht="12.75">
      <c r="A21" s="157" t="s">
        <v>233</v>
      </c>
      <c r="B21" s="148"/>
      <c r="C21" s="148"/>
      <c r="D21" s="219"/>
      <c r="E21" s="220"/>
      <c r="F21" s="221"/>
      <c r="G21" s="222">
        <v>0</v>
      </c>
      <c r="H21" s="223"/>
      <c r="I21" s="224">
        <f>E21+F21*G21/100</f>
        <v>0</v>
      </c>
      <c r="BA21" s="1">
        <v>2</v>
      </c>
    </row>
    <row r="22" spans="1:9" ht="13.5" thickBot="1">
      <c r="A22" s="225"/>
      <c r="B22" s="226" t="s">
        <v>453</v>
      </c>
      <c r="C22" s="227"/>
      <c r="D22" s="228"/>
      <c r="E22" s="229"/>
      <c r="F22" s="230"/>
      <c r="G22" s="230"/>
      <c r="H22" s="327">
        <f>SUM(I20:I21)</f>
        <v>0</v>
      </c>
      <c r="I22" s="328"/>
    </row>
    <row r="24" spans="2:9" ht="12.75">
      <c r="B24" s="14"/>
      <c r="F24" s="231"/>
      <c r="G24" s="232"/>
      <c r="H24" s="232"/>
      <c r="I24" s="46"/>
    </row>
    <row r="25" spans="6:9" ht="12.75">
      <c r="F25" s="231"/>
      <c r="G25" s="232"/>
      <c r="H25" s="232"/>
      <c r="I25" s="46"/>
    </row>
    <row r="26" spans="6:9" ht="12.75">
      <c r="F26" s="231"/>
      <c r="G26" s="232"/>
      <c r="H26" s="232"/>
      <c r="I26" s="46"/>
    </row>
    <row r="27" spans="6:9" ht="12.75">
      <c r="F27" s="231"/>
      <c r="G27" s="232"/>
      <c r="H27" s="232"/>
      <c r="I27" s="46"/>
    </row>
    <row r="28" spans="6:9" ht="12.75">
      <c r="F28" s="231"/>
      <c r="G28" s="232"/>
      <c r="H28" s="232"/>
      <c r="I28" s="46"/>
    </row>
    <row r="29" spans="6:9" ht="12.75">
      <c r="F29" s="231"/>
      <c r="G29" s="232"/>
      <c r="H29" s="232"/>
      <c r="I29" s="46"/>
    </row>
    <row r="30" spans="6:9" ht="12.75">
      <c r="F30" s="231"/>
      <c r="G30" s="232"/>
      <c r="H30" s="232"/>
      <c r="I30" s="46"/>
    </row>
    <row r="31" spans="6:9" ht="12.75">
      <c r="F31" s="231"/>
      <c r="G31" s="232"/>
      <c r="H31" s="232"/>
      <c r="I31" s="46"/>
    </row>
    <row r="32" spans="6:9" ht="12.75">
      <c r="F32" s="231"/>
      <c r="G32" s="232"/>
      <c r="H32" s="232"/>
      <c r="I32" s="46"/>
    </row>
    <row r="33" spans="6:9" ht="12.75">
      <c r="F33" s="231"/>
      <c r="G33" s="232"/>
      <c r="H33" s="232"/>
      <c r="I33" s="46"/>
    </row>
    <row r="34" spans="6:9" ht="12.75">
      <c r="F34" s="231"/>
      <c r="G34" s="232"/>
      <c r="H34" s="232"/>
      <c r="I34" s="46"/>
    </row>
    <row r="35" spans="6:9" ht="12.75">
      <c r="F35" s="231"/>
      <c r="G35" s="232"/>
      <c r="H35" s="232"/>
      <c r="I35" s="46"/>
    </row>
    <row r="36" spans="6:9" ht="12.75">
      <c r="F36" s="231"/>
      <c r="G36" s="232"/>
      <c r="H36" s="232"/>
      <c r="I36" s="46"/>
    </row>
    <row r="37" spans="6:9" ht="12.75">
      <c r="F37" s="231"/>
      <c r="G37" s="232"/>
      <c r="H37" s="232"/>
      <c r="I37" s="46"/>
    </row>
    <row r="38" spans="6:9" ht="12.75">
      <c r="F38" s="231"/>
      <c r="G38" s="232"/>
      <c r="H38" s="232"/>
      <c r="I38" s="46"/>
    </row>
    <row r="39" spans="6:9" ht="12.75">
      <c r="F39" s="231"/>
      <c r="G39" s="232"/>
      <c r="H39" s="232"/>
      <c r="I39" s="46"/>
    </row>
    <row r="40" spans="6:9" ht="12.75">
      <c r="F40" s="231"/>
      <c r="G40" s="232"/>
      <c r="H40" s="232"/>
      <c r="I40" s="46"/>
    </row>
    <row r="41" spans="6:9" ht="12.75">
      <c r="F41" s="231"/>
      <c r="G41" s="232"/>
      <c r="H41" s="232"/>
      <c r="I41" s="46"/>
    </row>
    <row r="42" spans="6:9" ht="12.75">
      <c r="F42" s="231"/>
      <c r="G42" s="232"/>
      <c r="H42" s="232"/>
      <c r="I42" s="46"/>
    </row>
    <row r="43" spans="6:9" ht="12.75">
      <c r="F43" s="231"/>
      <c r="G43" s="232"/>
      <c r="H43" s="232"/>
      <c r="I43" s="46"/>
    </row>
    <row r="44" spans="6:9" ht="12.75">
      <c r="F44" s="231"/>
      <c r="G44" s="232"/>
      <c r="H44" s="232"/>
      <c r="I44" s="46"/>
    </row>
    <row r="45" spans="6:9" ht="12.75">
      <c r="F45" s="231"/>
      <c r="G45" s="232"/>
      <c r="H45" s="232"/>
      <c r="I45" s="46"/>
    </row>
    <row r="46" spans="6:9" ht="12.75">
      <c r="F46" s="231"/>
      <c r="G46" s="232"/>
      <c r="H46" s="232"/>
      <c r="I46" s="46"/>
    </row>
    <row r="47" spans="6:9" ht="12.75">
      <c r="F47" s="231"/>
      <c r="G47" s="232"/>
      <c r="H47" s="232"/>
      <c r="I47" s="46"/>
    </row>
    <row r="48" spans="6:9" ht="12.75">
      <c r="F48" s="231"/>
      <c r="G48" s="232"/>
      <c r="H48" s="232"/>
      <c r="I48" s="46"/>
    </row>
    <row r="49" spans="6:9" ht="12.75">
      <c r="F49" s="231"/>
      <c r="G49" s="232"/>
      <c r="H49" s="232"/>
      <c r="I49" s="46"/>
    </row>
    <row r="50" spans="6:9" ht="12.75">
      <c r="F50" s="231"/>
      <c r="G50" s="232"/>
      <c r="H50" s="232"/>
      <c r="I50" s="46"/>
    </row>
    <row r="51" spans="6:9" ht="12.75">
      <c r="F51" s="231"/>
      <c r="G51" s="232"/>
      <c r="H51" s="232"/>
      <c r="I51" s="46"/>
    </row>
    <row r="52" spans="6:9" ht="12.75">
      <c r="F52" s="231"/>
      <c r="G52" s="232"/>
      <c r="H52" s="232"/>
      <c r="I52" s="46"/>
    </row>
    <row r="53" spans="6:9" ht="12.75">
      <c r="F53" s="231"/>
      <c r="G53" s="232"/>
      <c r="H53" s="232"/>
      <c r="I53" s="46"/>
    </row>
    <row r="54" spans="6:9" ht="12.75">
      <c r="F54" s="231"/>
      <c r="G54" s="232"/>
      <c r="H54" s="232"/>
      <c r="I54" s="46"/>
    </row>
    <row r="55" spans="6:9" ht="12.75">
      <c r="F55" s="231"/>
      <c r="G55" s="232"/>
      <c r="H55" s="232"/>
      <c r="I55" s="46"/>
    </row>
    <row r="56" spans="6:9" ht="12.75">
      <c r="F56" s="231"/>
      <c r="G56" s="232"/>
      <c r="H56" s="232"/>
      <c r="I56" s="46"/>
    </row>
    <row r="57" spans="6:9" ht="12.75">
      <c r="F57" s="231"/>
      <c r="G57" s="232"/>
      <c r="H57" s="232"/>
      <c r="I57" s="46"/>
    </row>
    <row r="58" spans="6:9" ht="12.75">
      <c r="F58" s="231"/>
      <c r="G58" s="232"/>
      <c r="H58" s="232"/>
      <c r="I58" s="46"/>
    </row>
    <row r="59" spans="6:9" ht="12.75">
      <c r="F59" s="231"/>
      <c r="G59" s="232"/>
      <c r="H59" s="232"/>
      <c r="I59" s="46"/>
    </row>
    <row r="60" spans="6:9" ht="12.75">
      <c r="F60" s="231"/>
      <c r="G60" s="232"/>
      <c r="H60" s="232"/>
      <c r="I60" s="46"/>
    </row>
    <row r="61" spans="6:9" ht="12.75">
      <c r="F61" s="231"/>
      <c r="G61" s="232"/>
      <c r="H61" s="232"/>
      <c r="I61" s="46"/>
    </row>
    <row r="62" spans="6:9" ht="12.75">
      <c r="F62" s="231"/>
      <c r="G62" s="232"/>
      <c r="H62" s="232"/>
      <c r="I62" s="46"/>
    </row>
    <row r="63" spans="6:9" ht="12.75">
      <c r="F63" s="231"/>
      <c r="G63" s="232"/>
      <c r="H63" s="232"/>
      <c r="I63" s="46"/>
    </row>
    <row r="64" spans="6:9" ht="12.75">
      <c r="F64" s="231"/>
      <c r="G64" s="232"/>
      <c r="H64" s="232"/>
      <c r="I64" s="46"/>
    </row>
    <row r="65" spans="6:9" ht="12.75">
      <c r="F65" s="231"/>
      <c r="G65" s="232"/>
      <c r="H65" s="232"/>
      <c r="I65" s="46"/>
    </row>
    <row r="66" spans="6:9" ht="12.75">
      <c r="F66" s="231"/>
      <c r="G66" s="232"/>
      <c r="H66" s="232"/>
      <c r="I66" s="46"/>
    </row>
    <row r="67" spans="6:9" ht="12.75">
      <c r="F67" s="231"/>
      <c r="G67" s="232"/>
      <c r="H67" s="232"/>
      <c r="I67" s="46"/>
    </row>
    <row r="68" spans="6:9" ht="12.75">
      <c r="F68" s="231"/>
      <c r="G68" s="232"/>
      <c r="H68" s="232"/>
      <c r="I68" s="46"/>
    </row>
    <row r="69" spans="6:9" ht="12.75">
      <c r="F69" s="231"/>
      <c r="G69" s="232"/>
      <c r="H69" s="232"/>
      <c r="I69" s="46"/>
    </row>
    <row r="70" spans="6:9" ht="12.75">
      <c r="F70" s="231"/>
      <c r="G70" s="232"/>
      <c r="H70" s="232"/>
      <c r="I70" s="46"/>
    </row>
    <row r="71" spans="6:9" ht="12.75">
      <c r="F71" s="231"/>
      <c r="G71" s="232"/>
      <c r="H71" s="232"/>
      <c r="I71" s="46"/>
    </row>
    <row r="72" spans="6:9" ht="12.75">
      <c r="F72" s="231"/>
      <c r="G72" s="232"/>
      <c r="H72" s="232"/>
      <c r="I72" s="46"/>
    </row>
    <row r="73" spans="6:9" ht="12.75">
      <c r="F73" s="231"/>
      <c r="G73" s="232"/>
      <c r="H73" s="232"/>
      <c r="I73" s="46"/>
    </row>
  </sheetData>
  <sheetProtection/>
  <mergeCells count="4">
    <mergeCell ref="H22:I22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Sojka</dc:creator>
  <cp:keywords/>
  <dc:description/>
  <cp:lastModifiedBy>mc3a</cp:lastModifiedBy>
  <dcterms:created xsi:type="dcterms:W3CDTF">2012-11-12T15:23:15Z</dcterms:created>
  <dcterms:modified xsi:type="dcterms:W3CDTF">2013-05-02T15:08:28Z</dcterms:modified>
  <cp:category/>
  <cp:version/>
  <cp:contentType/>
  <cp:contentStatus/>
</cp:coreProperties>
</file>