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7"/>
  <workbookPr/>
  <bookViews>
    <workbookView xWindow="0" yWindow="0" windowWidth="25440" windowHeight="13710" activeTab="5"/>
  </bookViews>
  <sheets>
    <sheet name="Rekapitulace stavby" sheetId="1" r:id="rId1"/>
    <sheet name="0 - VRN" sheetId="2" r:id="rId2"/>
    <sheet name="SO 01 - Jižní svahy" sheetId="3" r:id="rId3"/>
    <sheet name="SO 02 - Východní svahy" sheetId="4" r:id="rId4"/>
    <sheet name="SO 03 - Severní svahy" sheetId="5" r:id="rId5"/>
    <sheet name="SO 04 - Západní svahy" sheetId="6" r:id="rId6"/>
    <sheet name="Pokyny pro vyplnění" sheetId="7" r:id="rId7"/>
  </sheets>
  <definedNames>
    <definedName name="_xlnm._FilterDatabase" localSheetId="1" hidden="1">'0 - VRN'!$C$80:$K$106</definedName>
    <definedName name="_xlnm._FilterDatabase" localSheetId="2" hidden="1">'SO 01 - Jižní svahy'!$C$82:$K$363</definedName>
    <definedName name="_xlnm._FilterDatabase" localSheetId="3" hidden="1">'SO 02 - Východní svahy'!$C$82:$K$288</definedName>
    <definedName name="_xlnm._FilterDatabase" localSheetId="4" hidden="1">'SO 03 - Severní svahy'!$C$78:$K$127</definedName>
    <definedName name="_xlnm._FilterDatabase" localSheetId="5" hidden="1">'SO 04 - Západní svahy'!$C$82:$K$308</definedName>
    <definedName name="_xlnm.Print_Area" localSheetId="1">'0 - VRN'!$C$4:$J$36,'0 - VRN'!$C$42:$J$62,'0 - VRN'!$C$68:$K$106</definedName>
    <definedName name="_xlnm.Print_Area" localSheetId="6">'Pokyny pro vyplnění'!$B$2:$K$69,'Pokyny pro vyplnění'!$B$72:$K$116,'Pokyny pro vyplnění'!$B$119:$K$188,'Pokyny pro vyplnění'!$B$196:$K$216</definedName>
    <definedName name="_xlnm.Print_Area" localSheetId="0">'Rekapitulace stavby'!$D$4:$AO$33,'Rekapitulace stavby'!$C$39:$AQ$57</definedName>
    <definedName name="_xlnm.Print_Area" localSheetId="2">'SO 01 - Jižní svahy'!$C$4:$J$36,'SO 01 - Jižní svahy'!$C$42:$J$64,'SO 01 - Jižní svahy'!$C$70:$K$363</definedName>
    <definedName name="_xlnm.Print_Area" localSheetId="3">'SO 02 - Východní svahy'!$C$4:$J$36,'SO 02 - Východní svahy'!$C$42:$J$64,'SO 02 - Východní svahy'!$C$70:$K$288</definedName>
    <definedName name="_xlnm.Print_Area" localSheetId="4">'SO 03 - Severní svahy'!$C$4:$J$36,'SO 03 - Severní svahy'!$C$42:$J$60,'SO 03 - Severní svahy'!$C$66:$K$127</definedName>
    <definedName name="_xlnm.Print_Area" localSheetId="5">'SO 04 - Západní svahy'!$C$4:$J$36,'SO 04 - Západní svahy'!$C$42:$J$64,'SO 04 - Západní svahy'!$C$70:$K$308</definedName>
    <definedName name="_xlnm.Print_Titles" localSheetId="0">'Rekapitulace stavby'!$49:$49</definedName>
    <definedName name="_xlnm.Print_Titles" localSheetId="1">'0 - VRN'!$80:$80</definedName>
    <definedName name="_xlnm.Print_Titles" localSheetId="2">'SO 01 - Jižní svahy'!$82:$82</definedName>
    <definedName name="_xlnm.Print_Titles" localSheetId="3">'SO 02 - Východní svahy'!$82:$82</definedName>
    <definedName name="_xlnm.Print_Titles" localSheetId="4">'SO 03 - Severní svahy'!$78:$78</definedName>
    <definedName name="_xlnm.Print_Titles" localSheetId="5">'SO 04 - Západní svahy'!$82:$82</definedName>
  </definedNames>
  <calcPr fullCalcOnLoad="1"/>
</workbook>
</file>

<file path=xl/sharedStrings.xml><?xml version="1.0" encoding="utf-8"?>
<sst xmlns="http://schemas.openxmlformats.org/spreadsheetml/2006/main" count="8093" uniqueCount="871">
  <si>
    <t>Stavební objekt</t>
  </si>
  <si>
    <t>Inženýrský objekt</t>
  </si>
  <si>
    <t>Ostatní náklady</t>
  </si>
  <si>
    <t>Položka typu HSV</t>
  </si>
  <si>
    <t>Položka typu PSV</t>
  </si>
  <si>
    <t>Položka typu M</t>
  </si>
  <si>
    <t>Položka typu OST</t>
  </si>
  <si>
    <t>Export VZ</t>
  </si>
  <si>
    <t>List obsahuje:</t>
  </si>
  <si>
    <t>1) Rekapitulace stavby</t>
  </si>
  <si>
    <t>2) Rekapitulace objektů stavby a soupisů prací</t>
  </si>
  <si>
    <t>3.0</t>
  </si>
  <si>
    <t/>
  </si>
  <si>
    <t>False</t>
  </si>
  <si>
    <t>{4c18b053-abdd-43bb-806a-2c4df695debc}</t>
  </si>
  <si>
    <t>&gt;&gt;  skryté sloupce  &lt;&lt;</t>
  </si>
  <si>
    <t>0,01</t>
  </si>
  <si>
    <t>21</t>
  </si>
  <si>
    <t>15</t>
  </si>
  <si>
    <t>REKAPITULACE STAVBY</t>
  </si>
  <si>
    <t>v ---  níže se nacházejí doplnkové a pomocné údaje k sestavám  --- v</t>
  </si>
  <si>
    <t>Návod na vyplnění</t>
  </si>
  <si>
    <t>0,001</t>
  </si>
  <si>
    <t>Kód:</t>
  </si>
  <si>
    <t>MV1036/15/3</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</si>
  <si>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</si>
  <si>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</si>
  <si>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Jezero Most - revitalizace území pro oddech, sport a individuální výstavbu - pláže</t>
  </si>
  <si>
    <t>0,1</t>
  </si>
  <si>
    <t>KSO:</t>
  </si>
  <si>
    <t>CC-CZ:</t>
  </si>
  <si>
    <t>1</t>
  </si>
  <si>
    <t>Místo:</t>
  </si>
  <si>
    <t>k.ú.Most I, k.ú.Kopisty, k.ú.Pařidla</t>
  </si>
  <si>
    <t>Datum:</t>
  </si>
  <si>
    <t>10</t>
  </si>
  <si>
    <t>100</t>
  </si>
  <si>
    <t>Zadavatel:</t>
  </si>
  <si>
    <t>IČ:</t>
  </si>
  <si>
    <t>Magistrát města Mostu</t>
  </si>
  <si>
    <t>DIČ:</t>
  </si>
  <si>
    <t>Uchazeč:</t>
  </si>
  <si>
    <t>Vyplň údaj</t>
  </si>
  <si>
    <t>Projektant:</t>
  </si>
  <si>
    <t>Ing. Lukáš Valečka</t>
  </si>
  <si>
    <t>True</t>
  </si>
  <si>
    <t>Poznámka:</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</si>
  <si>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</si>
  <si>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</si>
  <si>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</si>
  <si>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</si>
  <si>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</si>
  <si>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</si>
  <si>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</si>
  <si>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</si>
  <si>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</si>
  <si>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</si>
  <si>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</si>
  <si>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</si>
  <si>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</si>
  <si>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</si>
  <si>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</si>
  <si>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</si>
  <si>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</si>
  <si>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</si>
  <si>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</si>
  <si>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</si>
  <si>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</si>
  <si>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</si>
  <si>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</si>
  <si>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</si>
  <si>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</si>
  <si>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</si>
  <si>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</si>
  <si>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</si>
  <si>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</si>
  <si>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</si>
  <si>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</si>
  <si>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</si>
  <si>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</si>
  <si>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</si>
  <si>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</si>
  <si>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</si>
  <si>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</si>
  <si>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</si>
  <si>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</si>
  <si>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VRN</t>
  </si>
  <si>
    <t>VON</t>
  </si>
  <si>
    <t>{a7403107-85e1-4416-8716-3c032ae02008}</t>
  </si>
  <si>
    <t>2</t>
  </si>
  <si>
    <t>SO 01</t>
  </si>
  <si>
    <t>Jižní svahy</t>
  </si>
  <si>
    <t>STA</t>
  </si>
  <si>
    <t>{e105781b-6271-4598-96d1-c09ef4d99eee}</t>
  </si>
  <si>
    <t>SO 02</t>
  </si>
  <si>
    <t>Východní svahy</t>
  </si>
  <si>
    <t>{bc08e137-0541-4591-a024-0d4ba10aa834}</t>
  </si>
  <si>
    <t>SO 03</t>
  </si>
  <si>
    <t>Severní svahy</t>
  </si>
  <si>
    <t>{c307a07c-7a94-4702-a51e-17e1f05a08da}</t>
  </si>
  <si>
    <t>SO 04</t>
  </si>
  <si>
    <t>Západní svahy</t>
  </si>
  <si>
    <t>{8044637f-349b-4f3f-a0a7-f030b04b88d2}</t>
  </si>
  <si>
    <t>1) Krycí list soupisu</t>
  </si>
  <si>
    <t>2) Rekapitulace</t>
  </si>
  <si>
    <t>3) Soupis prací</t>
  </si>
  <si>
    <t>Zpět na list:</t>
  </si>
  <si>
    <t>Rekapitulace stavby</t>
  </si>
  <si>
    <t>KRYCÍ LIST SOUPISU</t>
  </si>
  <si>
    <t>Objekt:</t>
  </si>
  <si>
    <t>0 - VRN</t>
  </si>
  <si>
    <t>CZ-CPV:</t>
  </si>
  <si>
    <t>45244200-1</t>
  </si>
  <si>
    <t xml:space="preserve">Rozpočtová část je zpracovaná v souladu s vyhláškou č. 230/2011, kterou se stanovují podrobnosti vymezení předmětu veřejné zakázky na stavební práce a rozsah soupisu stavebních prací, dodávek a služeb s výkazem výměr.  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 Aktualizace únor 2018 </t>
  </si>
  <si>
    <t>REKAPITULACE ČLENĚNÍ SOUPISU PRACÍ</t>
  </si>
  <si>
    <t>Kód dílu - Popis</t>
  </si>
  <si>
    <t>Cena celkem [CZK]</t>
  </si>
  <si>
    <t>Náklady soupisu celkem</t>
  </si>
  <si>
    <t>-1</t>
  </si>
  <si>
    <t>VRN - Vedlejší rozpočtové náklady</t>
  </si>
  <si>
    <t xml:space="preserve">    VRN1 - Průzkumné, geodetické a projektové práce</t>
  </si>
  <si>
    <t xml:space="preserve">    VRN3 - Zařízení staveniště</t>
  </si>
  <si>
    <t xml:space="preserve">    VRN6 - Územní vlivy</t>
  </si>
  <si>
    <t xml:space="preserve">    VRN7 - Provozní vlivy</t>
  </si>
  <si>
    <t>SOUPIS PRACÍ</t>
  </si>
  <si>
    <t>PČ</t>
  </si>
  <si>
    <t>Popis</t>
  </si>
  <si>
    <t>MJ</t>
  </si>
  <si>
    <t>Množství</t>
  </si>
  <si>
    <t>J.cena [CZK]</t>
  </si>
  <si>
    <t>Cenová soustava</t>
  </si>
  <si>
    <t>Poznámka</t>
  </si>
  <si>
    <t>J. Nh [h]</t>
  </si>
  <si>
    <t>Nh celkem [h]</t>
  </si>
  <si>
    <t>J. hmotnost
[t]</t>
  </si>
  <si>
    <t>Hmotnost
celkem [t]</t>
  </si>
  <si>
    <t>J. suť [t]</t>
  </si>
  <si>
    <t>Suť Celkem [t]</t>
  </si>
  <si>
    <t>Vedlejší rozpočtové náklady</t>
  </si>
  <si>
    <t>5</t>
  </si>
  <si>
    <t>ROZPOCET</t>
  </si>
  <si>
    <t>VRN1</t>
  </si>
  <si>
    <t>Průzkumné, geodetické a projektové práce</t>
  </si>
  <si>
    <t>K</t>
  </si>
  <si>
    <t>012203000</t>
  </si>
  <si>
    <t>Geodetické práce při provádění stavby</t>
  </si>
  <si>
    <t>kpl</t>
  </si>
  <si>
    <t>CS ÚRS 2018 01</t>
  </si>
  <si>
    <t>1024</t>
  </si>
  <si>
    <t>-1297124804</t>
  </si>
  <si>
    <t>PP</t>
  </si>
  <si>
    <t>P</t>
  </si>
  <si>
    <t>Poznámka k položce:
Vytýčení sítí a objektů</t>
  </si>
  <si>
    <t>012303000</t>
  </si>
  <si>
    <t>Geodetické práce po výstavbě</t>
  </si>
  <si>
    <t>1021584993</t>
  </si>
  <si>
    <t>Poznámka k položce:
Zaměření skutečného provedení</t>
  </si>
  <si>
    <t>3</t>
  </si>
  <si>
    <t>013254000</t>
  </si>
  <si>
    <t>Dokumentace skutečného provedení stavby</t>
  </si>
  <si>
    <t>-237769273</t>
  </si>
  <si>
    <t>4</t>
  </si>
  <si>
    <t>013294000</t>
  </si>
  <si>
    <t>Ostatní dokumentace</t>
  </si>
  <si>
    <t>-1458845263</t>
  </si>
  <si>
    <t>Poznámka k položce:
Průvodně technická dokumentace (PTD)</t>
  </si>
  <si>
    <t>VRN3</t>
  </si>
  <si>
    <t>Zařízení staveniště</t>
  </si>
  <si>
    <t>030001000</t>
  </si>
  <si>
    <t>1581254421</t>
  </si>
  <si>
    <t>VRN6</t>
  </si>
  <si>
    <t>Územní vlivy</t>
  </si>
  <si>
    <t>6</t>
  </si>
  <si>
    <t>063002000</t>
  </si>
  <si>
    <t>Práce na těžce přístupných místech</t>
  </si>
  <si>
    <t>811128716</t>
  </si>
  <si>
    <t>Poznámka k položce:
Práce na hladině vody nebo břehu</t>
  </si>
  <si>
    <t>7</t>
  </si>
  <si>
    <t>065002000</t>
  </si>
  <si>
    <t>Mimostaveništní doprava materiálů</t>
  </si>
  <si>
    <t>-548900443</t>
  </si>
  <si>
    <t>VRN7</t>
  </si>
  <si>
    <t>Provozní vlivy</t>
  </si>
  <si>
    <t>8</t>
  </si>
  <si>
    <t>070001000</t>
  </si>
  <si>
    <t>117596271</t>
  </si>
  <si>
    <t>SO 01 - Jižní svahy</t>
  </si>
  <si>
    <t>HSV - Práce a dodávky HSV</t>
  </si>
  <si>
    <t xml:space="preserve">    3 - Svislé a kompletní konstrukce</t>
  </si>
  <si>
    <t xml:space="preserve">    4 - Vodorovné konstrukce</t>
  </si>
  <si>
    <t xml:space="preserve">    9 - Ostatní konstrukce a práce, bourání</t>
  </si>
  <si>
    <t xml:space="preserve">    998 - Přesun hmot</t>
  </si>
  <si>
    <t>PSV - Práce a dodávky PSV</t>
  </si>
  <si>
    <t xml:space="preserve">    767 - Konstrukce zámečnické</t>
  </si>
  <si>
    <t>HSV</t>
  </si>
  <si>
    <t>Práce a dodávky HSV</t>
  </si>
  <si>
    <t>Svislé a kompletní konstrukce</t>
  </si>
  <si>
    <t>320101112</t>
  </si>
  <si>
    <t>Osazení betonových a železobetonových prefabrikátů hmotnosti nad 1000 do 5000 kg</t>
  </si>
  <si>
    <t>m3</t>
  </si>
  <si>
    <t>945343636</t>
  </si>
  <si>
    <t>Osazení betonových a železobetonových prefabrikátů hmotnosti jednotlivě přes 1 000 do 5 000 kg</t>
  </si>
  <si>
    <t>PSC</t>
  </si>
  <si>
    <t xml:space="preserve">Poznámka k souboru cen:
1. Ceny neplatí pro : a) osazení patky pro dlažbu z prefabrikátů, tyto se oceňují cenami souboru cen 461 10-11 Osazení patky pro dlažbu z betonových nebo železobetonových prefabrikátů, b) zához a záhozovou patku z betonových bloků i tyto se oceňují cenami souboru cen 462 92- . . Zřízení záhozu z betonových bloků, c) dlažbu z betonových desek a tvárnic sklonu do 1:1 o hmotnosti prvku do 1500 kg; tyto se oceňují cenami souboru cen 465 92- . . Kladení dlažby z betonových desek a a tvárnic, d) osazení prefabrikátů předpínaných v konstrukci; tyto se oceňují individuálně. 2. V cenách jsou započteny i náklady na: a) kotevní prvky, b) odstranění transportní výztuže. 3. V cenách nejsou započteny náklady na: a) podkladní betony; tyto se oceňují cenami souboru cen 451 31-51 Podkladní nebo vyrovnávací vrstva z betonu prostého, b) výplňový beton otvorů (mimo spár), tento se oceňuje cenami souboru cen 936 45-71 Zálivka kotevních šroubů, ocelových konstrukcí, různých dutin apod., c) dodávku prefabrikátů; tyto se oceňují ve specifikaci. 4. Objem se stanoví v m3 hmoty prefabrikátů jednotlivých hmotnostních stupňů. </t>
  </si>
  <si>
    <t>VV</t>
  </si>
  <si>
    <t>Opatření 3</t>
  </si>
  <si>
    <t>12*0,6*1,2*0,75 "počet bloků*šířka*délka*výška"</t>
  </si>
  <si>
    <t>Součet</t>
  </si>
  <si>
    <t>32010111R</t>
  </si>
  <si>
    <t>Výroba a doprava betonových bloků</t>
  </si>
  <si>
    <t>170984594</t>
  </si>
  <si>
    <t>M</t>
  </si>
  <si>
    <t>130210190</t>
  </si>
  <si>
    <t>tyč ocelová žebírková jakost BSt 500S výztuž do betonu D 25mm</t>
  </si>
  <si>
    <t>t</t>
  </si>
  <si>
    <t>-422434958</t>
  </si>
  <si>
    <t>Poznámka k položce:
Hmotnost: 3,85 kg/m</t>
  </si>
  <si>
    <t>0,00385*0,86*2*12 "hmotnost v tunách na 1m*délka*počet ok v jednom bloku*počet bloků"</t>
  </si>
  <si>
    <t>31316008</t>
  </si>
  <si>
    <t>síť výztužná svařovaná 100x100mm drát D 8mm</t>
  </si>
  <si>
    <t>m2</t>
  </si>
  <si>
    <t>-339983876</t>
  </si>
  <si>
    <t>Plocha pro jeden blok</t>
  </si>
  <si>
    <t>2*1,1*0,5 "počet*délka*šířka"</t>
  </si>
  <si>
    <t>2*0,65*0,5 "počet*výška*šířka"</t>
  </si>
  <si>
    <t>2*1,1*0,65 "počet*délka*výška"</t>
  </si>
  <si>
    <t>Mezisoučet</t>
  </si>
  <si>
    <t>Opatření 3 - Plocha pro 4 bloky</t>
  </si>
  <si>
    <t>12*3,18</t>
  </si>
  <si>
    <t>38,16*1,2 "20% prostřih, přesahyL</t>
  </si>
  <si>
    <t>589333230</t>
  </si>
  <si>
    <t>beton C 30/37 X0 kamenivo frakce 0/16</t>
  </si>
  <si>
    <t>-376786335</t>
  </si>
  <si>
    <t>Pol55</t>
  </si>
  <si>
    <t>Instalace plovoucích zařízení na hladinu a jejich montáž na místě</t>
  </si>
  <si>
    <t>-741039124</t>
  </si>
  <si>
    <t>Poznámka k položce:
cca 2% z ceny materiálu plovoucích zařízení</t>
  </si>
  <si>
    <t>Pol01R</t>
  </si>
  <si>
    <t>Přístupové molo - OP2, plovoucí segment 6x2m</t>
  </si>
  <si>
    <t>ks</t>
  </si>
  <si>
    <t>-391969395</t>
  </si>
  <si>
    <t>Pol02R</t>
  </si>
  <si>
    <t>Přístupové molo - OP3, plovoucí segment 6x2m</t>
  </si>
  <si>
    <t>974555677</t>
  </si>
  <si>
    <t>9</t>
  </si>
  <si>
    <t>Pol03R</t>
  </si>
  <si>
    <t>Odpočinkové molo - OP3, plovoucí segment 3x 6x2m</t>
  </si>
  <si>
    <t>-1834712722</t>
  </si>
  <si>
    <t>Pol04R</t>
  </si>
  <si>
    <t>Odpočinkové molo - OP3, platforma 6x4</t>
  </si>
  <si>
    <t>-948265957</t>
  </si>
  <si>
    <t>11</t>
  </si>
  <si>
    <t>Pol05R</t>
  </si>
  <si>
    <t>Ekomolo - OP3, platforma 3x3 m</t>
  </si>
  <si>
    <t>-2125188935</t>
  </si>
  <si>
    <t>12</t>
  </si>
  <si>
    <t>Pol07R</t>
  </si>
  <si>
    <t>Přístupové molo - OP4, plovoucí segment 6x1m</t>
  </si>
  <si>
    <t>-626735251</t>
  </si>
  <si>
    <t>13</t>
  </si>
  <si>
    <t>Pol08R</t>
  </si>
  <si>
    <t>Přístupové molo - OP4, plovoucí segment 3x1m</t>
  </si>
  <si>
    <t>-1049957419</t>
  </si>
  <si>
    <t>14</t>
  </si>
  <si>
    <t>Pol9R</t>
  </si>
  <si>
    <t>Spojovací můstek se schůdky š.2m</t>
  </si>
  <si>
    <t>-1727193498</t>
  </si>
  <si>
    <t>Pol10R</t>
  </si>
  <si>
    <t>Plošina pod objekt - OP3, plovoucí segment 3x 6x2m</t>
  </si>
  <si>
    <t>739998189</t>
  </si>
  <si>
    <t>16</t>
  </si>
  <si>
    <t>Pol11R</t>
  </si>
  <si>
    <t>Provozní objekty přístaviště 4x4x2,20 m, vč. vnitřní el.instalace</t>
  </si>
  <si>
    <t>-363606538</t>
  </si>
  <si>
    <t>17</t>
  </si>
  <si>
    <t>Pol12R</t>
  </si>
  <si>
    <t>žebřík pro plavce (OP2-1ks, OP3-2ks, provozní objekt -1ks)</t>
  </si>
  <si>
    <t>-28985085</t>
  </si>
  <si>
    <t>18</t>
  </si>
  <si>
    <t>Pol13R</t>
  </si>
  <si>
    <t>zábradlí (OP2-23,2bm, OP3-31,6bm, OP4-175bm)</t>
  </si>
  <si>
    <t>bm</t>
  </si>
  <si>
    <t>-1292851081</t>
  </si>
  <si>
    <t>19</t>
  </si>
  <si>
    <t>Pol14R</t>
  </si>
  <si>
    <t>spojovací prvek - pant, čep (OP1-3ks,OP2-2ks, OP3-16ks, OP4-174ks)</t>
  </si>
  <si>
    <t>181129198</t>
  </si>
  <si>
    <t>20</t>
  </si>
  <si>
    <t>Pol15R</t>
  </si>
  <si>
    <t>Ekomolo - vystrojení</t>
  </si>
  <si>
    <t>1333390178</t>
  </si>
  <si>
    <t>Pol16R</t>
  </si>
  <si>
    <t>Ekomolo - ukotvení</t>
  </si>
  <si>
    <t>485231311</t>
  </si>
  <si>
    <t>22</t>
  </si>
  <si>
    <t>Pol17R</t>
  </si>
  <si>
    <t>OP2 - ukotvení</t>
  </si>
  <si>
    <t>-1730522292</t>
  </si>
  <si>
    <t>23</t>
  </si>
  <si>
    <t>Pol18R</t>
  </si>
  <si>
    <t>OP3 - ukotvení</t>
  </si>
  <si>
    <t>-1371084947</t>
  </si>
  <si>
    <t>24</t>
  </si>
  <si>
    <t>Pol19R</t>
  </si>
  <si>
    <t>OP4 - ukotvení</t>
  </si>
  <si>
    <t>1133173174</t>
  </si>
  <si>
    <t>25</t>
  </si>
  <si>
    <t>Pol20R</t>
  </si>
  <si>
    <t>Nástupní šikmina š. 2000</t>
  </si>
  <si>
    <t>1752495866</t>
  </si>
  <si>
    <t>26</t>
  </si>
  <si>
    <t>Pol21R</t>
  </si>
  <si>
    <t>Nástupní šikmina š.1000</t>
  </si>
  <si>
    <t>1576375939</t>
  </si>
  <si>
    <t>Vodorovné konstrukce</t>
  </si>
  <si>
    <t>27</t>
  </si>
  <si>
    <t>451535111</t>
  </si>
  <si>
    <t>Podkladní vrstva tl do 250 mm ze štěrku</t>
  </si>
  <si>
    <t>-36706658</t>
  </si>
  <si>
    <t>Podkladní vrstva tl. do 250 mm  s dodáním hmot, s jejich rozprostřením a zhutněním a s urovnáním horní plochy ze štěrku</t>
  </si>
  <si>
    <t>Poznámka k položce:
Podsyp pod gabióny</t>
  </si>
  <si>
    <t>Opatření 2</t>
  </si>
  <si>
    <t>3*2,2*4,4*0,15 "počet opatření*šířka*délka*tloušťka vrstvy"</t>
  </si>
  <si>
    <t>3*2,2*4,4*0,15 "počet opatření*šířka*délka*tloušťka vrstvy - hlavní"</t>
  </si>
  <si>
    <t>6*2,2*2,2*0,15 "počet*šířka*délka*tloušťka vrstvy - boční"</t>
  </si>
  <si>
    <t>Opatření 4 - MARINA</t>
  </si>
  <si>
    <t>4*2,2*4,4*0,15 "počet šířka*délka*tloušťka vrstvy - hlavní"</t>
  </si>
  <si>
    <t>5*2,2*2,2*0,15 "počet*šířka*délka*tloušťka vrstvy - boční"</t>
  </si>
  <si>
    <t>Opatření 4 - KOTVIŠTĚ I.</t>
  </si>
  <si>
    <t>1*2,2*4,4*0,15 "počet šířka*délka*tloušťka vrstvy - hlavní"</t>
  </si>
  <si>
    <t>2*2,2*2,2*0,15 "počet*šířka*délka*tloušťka vrstvy - boční"</t>
  </si>
  <si>
    <t>28</t>
  </si>
  <si>
    <t>461511111</t>
  </si>
  <si>
    <t>Opevnění z lomového kamene do drátěných košů gabionů zpracované na místě</t>
  </si>
  <si>
    <t>-1782593904</t>
  </si>
  <si>
    <t>Opevnění z drátěných košů (gabionů)  z lomového kamene neupraveného, tříděného zpracované na místě</t>
  </si>
  <si>
    <t>6*2*2*1 "počet košů*délka*šířka*výška"</t>
  </si>
  <si>
    <t>3*(4*2*1) "počet opatření*(délka*šířka*výška) - hlavní"</t>
  </si>
  <si>
    <t>3*(2*2*2*1) "počet opatření*(počet bočních košů*délka*šířka*výška) - boční"</t>
  </si>
  <si>
    <t>4*4*2*1 "počet hlavních košů*délka*šířka*výška - hlavní"</t>
  </si>
  <si>
    <t>5*2*2*1 "počet bočních košů*délka*šířka*výška - boční"</t>
  </si>
  <si>
    <t>1*4*2*1 "počet hlavních košů*délka*šířka*výška - hlavní"</t>
  </si>
  <si>
    <t>2*2*2*1 "počet bočních košů*délka*šířka*výška - boční"</t>
  </si>
  <si>
    <t>29</t>
  </si>
  <si>
    <t>464541112</t>
  </si>
  <si>
    <t>Pohoz ze štěrkodrti zrno do 125 mm z terénu</t>
  </si>
  <si>
    <t>-161795474</t>
  </si>
  <si>
    <t>Pohoz dna nebo svahů jakékoliv tloušťky  ze štěrkodrtí, z terénu, frakce do 125 mm</t>
  </si>
  <si>
    <t xml:space="preserve">Poznámka k souboru cen:
1. Ceny neplatí pro zpevnění dna nebo svahů drceným kamenivem 63-125 mm prolévaným cementovou maltou s uzavírací vrstvou tl.do 50 mm z betonu, na povrchu uhlazenou; tyto práce se oceňují cenami souboru cen 469 52-1 . Zpevnění drceným kamenivem 63-125 mm prolévaným cementovou maltou. 2. V cenách jsou započteny i náklady na úpravu jednotlivých kamenů hmotnosti přes 500 kg dodatečným rozpojením na místě uložení. 3. Objem se stanoví v m3 pohozu. </t>
  </si>
  <si>
    <t>Opatření 2 - Podsyp pod gabióny</t>
  </si>
  <si>
    <t xml:space="preserve">"ŘEZ J9" 0,31*5,8 "plocha v řezu*délka" </t>
  </si>
  <si>
    <t xml:space="preserve">"ŘEZ J13" 0,82*5,8 "plocha v řezu*délka" </t>
  </si>
  <si>
    <t>"ŘEZ J21" 0,38*5,8 "plocha v řezu*délka"</t>
  </si>
  <si>
    <t>Opatření 2 - Dosypání za gabióny</t>
  </si>
  <si>
    <t>"ŘEZ J9" 3,38*5  "plocha v řezu*délka"</t>
  </si>
  <si>
    <t xml:space="preserve">"ŘEZ J13" 2,76*5  "plocha v řezu*délka" </t>
  </si>
  <si>
    <t xml:space="preserve">"ŘEZ J21" 4,7*5  "plocha v řezu*délka" </t>
  </si>
  <si>
    <t>Opatření 3 - Podsyp pod gabióny</t>
  </si>
  <si>
    <t>"ŘEZ J19" 0,88*5,8 "plocha v řezu*délka - hlavní"</t>
  </si>
  <si>
    <t>"ŘEZ J23" 0,45*5,8 "plocha v řezu*délka - hlavní"</t>
  </si>
  <si>
    <t>"ŘEZ J25" 0,58*5,8 "plocha v řezu*délka - hlavní"</t>
  </si>
  <si>
    <t>6*0,1*3 "počet*plocha v řezu*délka - boční"</t>
  </si>
  <si>
    <t>Opatření 3 - Dosypání za gabióny</t>
  </si>
  <si>
    <t>"ŘEZ J19" 3,46*5  "plocha v řezu*délka - hlavní"</t>
  </si>
  <si>
    <t>"ŘEZ J23" 5,44*5  "plocha v řezu*délka - hlavní"</t>
  </si>
  <si>
    <t>"ŘEZ J25" 2,63*5  "plocha v řezu*délka - hlavní"</t>
  </si>
  <si>
    <t>6*0,3*3 "počet*plocha v řezu*délka - boční"</t>
  </si>
  <si>
    <t xml:space="preserve">Opatření 4 - MARINA - Podsyp pod gabióny </t>
  </si>
  <si>
    <t>"ŘEZ J1" 1,09*5,8 "plocha v řezu*délka - hlavní"</t>
  </si>
  <si>
    <t>"ŘEZ J2" 0,49*5,8 "plocha v řezu*délka - hlavní"</t>
  </si>
  <si>
    <t>"ŘEZ J3" 0*5,8 "plocha v řezu*délka - hlavní"</t>
  </si>
  <si>
    <t>"ŘEZ J4" 0,65*5,8 "plocha v řezu*délka - hlavní"</t>
  </si>
  <si>
    <t>5*0,1*3 "počet*plocha v řezu*délka - boční"</t>
  </si>
  <si>
    <t>Opatření 4 - MARINA - Dosypání za gabióny</t>
  </si>
  <si>
    <t>"ŘEZ J1" 5,53*5  "plocha v řezu*délka - hlavní"</t>
  </si>
  <si>
    <t>"ŘEZ J2" 5,06*5  "plocha v řezu*délka - hlavní"</t>
  </si>
  <si>
    <t>"ŘEZ J3" 2,58*5  "plocha v řezu*délka - hlavní"</t>
  </si>
  <si>
    <t>"ŘEZ J4" 3,91*5  "plocha v řezu*délka - hlavní"</t>
  </si>
  <si>
    <t>5*0,3*2,5 "počet*plocha v řezu*délka - boční"</t>
  </si>
  <si>
    <t xml:space="preserve">Opatření 4 - KOTVISTE I. - Podsyp pod gabióny </t>
  </si>
  <si>
    <t>"ŘEZ J28" 0,51*5,8 "plocha v řezu*délka - hlavní"</t>
  </si>
  <si>
    <t>2*0,1*3 "počet*plocha v řezu*délka - boční"</t>
  </si>
  <si>
    <t>Opatření 4 - KOTVISTE I. - Dosypání za gabióny</t>
  </si>
  <si>
    <t>"ŘEZ J28" 4,36*5 "plocha v řezu*délka - hlavní"</t>
  </si>
  <si>
    <t>2*0,3*2,5 "počet*plocha v řezu*délka - boční"</t>
  </si>
  <si>
    <t>30</t>
  </si>
  <si>
    <t>4645411R</t>
  </si>
  <si>
    <t>Kryt ze štěrku se zakalením tl. 100 mm</t>
  </si>
  <si>
    <t>1128489425</t>
  </si>
  <si>
    <t>"ŘEZ J9"  4,85*4*0,1 "délka*šířka*tloušťka vrstvy"</t>
  </si>
  <si>
    <t>"ŘEZ J13"  4,66*4*0,1 "délka*šířka*tloušťka vrstvy"</t>
  </si>
  <si>
    <t>"ŘEZ J21" 6*4*0,1 "délka*šířka*tloušťka vrstvy"</t>
  </si>
  <si>
    <t>"ŘEZ J19"  5,71*4*0,1 "délka*šířka*tloušťka vrstvy"</t>
  </si>
  <si>
    <t>"ŘEZ J23"  9,78*4*0,1 "délka*šířka*tloušťka vrstvy"</t>
  </si>
  <si>
    <t>"ŘEZ J25"  3,52*4*0,1 "délka*šířka*tloušťka vrstvy"</t>
  </si>
  <si>
    <t>Opatření 4</t>
  </si>
  <si>
    <t>"ŘEZ J1"  5,46*4*0,1 "délka*šířka*tloušťka vrstvy"</t>
  </si>
  <si>
    <t>"ŘEZ J2"  5,87*4*0,1 "délka*šířka*tloušťka vrstvy"</t>
  </si>
  <si>
    <t>"ŘEZ J3"  6,73*4*0,1 "délka*šířka*tloušťka vrstvy"</t>
  </si>
  <si>
    <t>"ŘEZ J4"  4,50*4*0,1 "délka*šířka*tloušťka vrstvy"</t>
  </si>
  <si>
    <t>"ŘEZ J28"  8,54*4*0,1 "délka*šířka*tloušťka vrstvy"</t>
  </si>
  <si>
    <t>Ostatní konstrukce a práce, bourání</t>
  </si>
  <si>
    <t>31</t>
  </si>
  <si>
    <t>919721102</t>
  </si>
  <si>
    <t>Geomříž pro stabilizaci podkladu tkaná z polyesteru podélná pevnost v tahu do 80 kN/m</t>
  </si>
  <si>
    <t>26299281</t>
  </si>
  <si>
    <t>Geomříž pro stabilizaci podkladu tkaná z polyesteru, podélná pevnost v tahu přes 50 do 80 kN/m</t>
  </si>
  <si>
    <t xml:space="preserve">Poznámka k souboru cen:
1. V cenách jsou započteny i náklady na položení a dodání geomříže včetně přesahů. 2. V cenách -1201 až -1223 jsou započteny i náklady na ošetření podkladu živičnou emulzí a spojení přesahů živičným postřikem. 3. V cenách -1201 a -1221 jsou započteny i náklady na ochrannou vrstvu z podrceného štěrku a uchycení geomříže k podkladu hřeby. 4. Ceny -1201 až -1223 jsou určeny pro vyztužení asfaltového povrchu na nově budovaných komunikacích. Vyztužení asfaltového povrchu stávajících komunikací se oceňuje cenami 919 72-1281 až -1293 části C01 tohoto katalogu. </t>
  </si>
  <si>
    <t>7,13*5 "délka*šířka"</t>
  </si>
  <si>
    <t>6,84*5 "délka*šířka"</t>
  </si>
  <si>
    <t>8,33*5 "délka*šířka"</t>
  </si>
  <si>
    <t>7,92*5 "délka*šířka - hlavní"</t>
  </si>
  <si>
    <t>11,9*5 "délka*šířka - hlavní"</t>
  </si>
  <si>
    <t>5,87*5 "délka*šířka - hlavní"</t>
  </si>
  <si>
    <t>6*5*2,5 "počet*délka*šířka - boční"</t>
  </si>
  <si>
    <t>4*8*5 "počet* prům. délka*šířka - hlavní"</t>
  </si>
  <si>
    <t>5*4*2,5 "počet*délka*šířka - boční"</t>
  </si>
  <si>
    <t>10,67*5 "délka*šířka - hlavní"</t>
  </si>
  <si>
    <t>2*4*2,5 "počet*délka*šířka - boční"</t>
  </si>
  <si>
    <t>998</t>
  </si>
  <si>
    <t>Přesun hmot</t>
  </si>
  <si>
    <t>32</t>
  </si>
  <si>
    <t>998331011</t>
  </si>
  <si>
    <t>Přesun hmot pro nádrže</t>
  </si>
  <si>
    <t>-1825342434</t>
  </si>
  <si>
    <t>Přesun hmot pro nádrže  dopravní vzdálenost do 500 m</t>
  </si>
  <si>
    <t xml:space="preserve">Poznámka k souboru cen:
1. Ceny jsou určeny pro jakoukoliv konstrukčně-materiálovou charakteristiku. </t>
  </si>
  <si>
    <t>PSV</t>
  </si>
  <si>
    <t>Práce a dodávky PSV</t>
  </si>
  <si>
    <t>767</t>
  </si>
  <si>
    <t>Konstrukce zámečnické</t>
  </si>
  <si>
    <t>33</t>
  </si>
  <si>
    <t>767995111</t>
  </si>
  <si>
    <t>Montáž atypických zámečnických konstrukcí hmotnosti do 5 kg</t>
  </si>
  <si>
    <t>kg</t>
  </si>
  <si>
    <t>342715436</t>
  </si>
  <si>
    <t>Montáž ostatních atypických zámečnických konstrukcí  hmotnosti do 5 kg</t>
  </si>
  <si>
    <t xml:space="preserve">Poznámka k souboru cen:
1. Určení cen se řídí hmotností jednotlivě montovaného dílu konstrukce. </t>
  </si>
  <si>
    <t>Poznámka k položce:
Montáž již předpřipravených prvků z dílny na místě montáže</t>
  </si>
  <si>
    <t>Opatření 2 - L profily k deskám</t>
  </si>
  <si>
    <t>40</t>
  </si>
  <si>
    <t>Opatření 3 - L profily k deskám</t>
  </si>
  <si>
    <t>93</t>
  </si>
  <si>
    <t>Opatření 3  - Kotevní prvek bočních bloků k deskám</t>
  </si>
  <si>
    <t>Opatření 4 - L profily k deskám</t>
  </si>
  <si>
    <t>129</t>
  </si>
  <si>
    <t>Opatření 4  - Kotevní prvek bočních bloků k deskám</t>
  </si>
  <si>
    <t>34</t>
  </si>
  <si>
    <t>767995113</t>
  </si>
  <si>
    <t>Montáž atypických zámečnických konstrukcí hmotnosti do 20 kg</t>
  </si>
  <si>
    <t>-592151567</t>
  </si>
  <si>
    <t>Montáž ostatních atypických zámečnických konstrukcí  hmotnosti přes 10 do 20 kg</t>
  </si>
  <si>
    <t>262</t>
  </si>
  <si>
    <t>611</t>
  </si>
  <si>
    <t>786</t>
  </si>
  <si>
    <t>35</t>
  </si>
  <si>
    <t>767995116</t>
  </si>
  <si>
    <t>Montáž atypických zámečnických konstrukcí hmotnosti do 250 kg</t>
  </si>
  <si>
    <t>709051322</t>
  </si>
  <si>
    <t>Montáž ostatních atypických zámečnických konstrukcí  hmotnosti přes 100 do 250 kg</t>
  </si>
  <si>
    <t>864</t>
  </si>
  <si>
    <t>1642</t>
  </si>
  <si>
    <t>2347</t>
  </si>
  <si>
    <t>36</t>
  </si>
  <si>
    <t>76799501R</t>
  </si>
  <si>
    <t xml:space="preserve">Výroba atypických konstrukcí konstrukcí v dílně vč. povrchové úpravy (pozink) a dopravy na místo montáže </t>
  </si>
  <si>
    <t>910226194</t>
  </si>
  <si>
    <t>273+1659+4853 "díly do 5kg+20kg+250kg"</t>
  </si>
  <si>
    <t>37</t>
  </si>
  <si>
    <t>13021015</t>
  </si>
  <si>
    <t>tyč ocelová žebírková jakost BSt 500S výztuž do betonu D 16mm</t>
  </si>
  <si>
    <t>-1469749157</t>
  </si>
  <si>
    <t>Poznámka k položce:
Hmotnost: 1,58 kg/m</t>
  </si>
  <si>
    <t>Opatření 3 - kotevní prvek bočních bloků</t>
  </si>
  <si>
    <t>6*0,5*0,00158  "počet*délka*váha v tunách na 1m"</t>
  </si>
  <si>
    <t>Opatření 4 - kotevní prvek bočních bloků</t>
  </si>
  <si>
    <t>7*0,5*0,00158  "počet*délka*váha v tunách na 1m"</t>
  </si>
  <si>
    <t>0,011*0,15 "15% prořezy, svary, spojovací materiál"</t>
  </si>
  <si>
    <t>38</t>
  </si>
  <si>
    <t>1301051R</t>
  </si>
  <si>
    <t>úhelník ocelový nerovnostranný jakost 11 375 75x50x8mm</t>
  </si>
  <si>
    <t>-690982817</t>
  </si>
  <si>
    <t>Poznámka k položce:
Hmotnost: 7,39 kg/m</t>
  </si>
  <si>
    <t>Opatření 2 - do 5kg</t>
  </si>
  <si>
    <t>36*0,15*0,00739 "počet*délka*hmotnost v tunách na 1m"</t>
  </si>
  <si>
    <t>Opatření 3 - do 5kg</t>
  </si>
  <si>
    <t>84*0,15*0,00739 "počet*délka*hmotnost v tunách na 1m"</t>
  </si>
  <si>
    <t>Opatření 4 - do 5kg</t>
  </si>
  <si>
    <t>116*0,15*0,00739 "počet*délka*hmotnost v tunách na 1m"</t>
  </si>
  <si>
    <t>Opatření 2 - do 20kg</t>
  </si>
  <si>
    <t>18*1,97*0,00739 "počet*délka*hmotnost v tunách na 1m"</t>
  </si>
  <si>
    <t>Opatření 3 - do 20kg</t>
  </si>
  <si>
    <t>42*1,97*0,00739 "počet*délka*hmotnost v tunách na 1m"</t>
  </si>
  <si>
    <t>Opatření 4 - do 20kg</t>
  </si>
  <si>
    <t>54*1,97*0,00739 "počet*délka*hmotnost v tunách na 1m"</t>
  </si>
  <si>
    <t>1,921*0,15 "15% prořezy, svary, spojovací materiál"</t>
  </si>
  <si>
    <t>39</t>
  </si>
  <si>
    <t>13611238</t>
  </si>
  <si>
    <t>plech ocelový hladký jakost S 235 JR tl 15mm tabule</t>
  </si>
  <si>
    <t>1649620354</t>
  </si>
  <si>
    <t>Poznámka k položce:
120 kg/m2</t>
  </si>
  <si>
    <t>6*0,3*4 "počet*šířka*délka"</t>
  </si>
  <si>
    <t>6*0,3*4 "počet*šířka*délka - hlavní"</t>
  </si>
  <si>
    <t>12*0,3*1,8 "počet*šířka*délka - boční"</t>
  </si>
  <si>
    <t>10*0,3*4 "počet*šířka*délka - hlavní"</t>
  </si>
  <si>
    <t>14*0,3*1,8 "počet*šířka*délka - boční"</t>
  </si>
  <si>
    <t>40,44*0,12 "plocha*hmostnost v tunách/1m2"</t>
  </si>
  <si>
    <t>4,853*1,05 "5% prořezy, svary, spojovací materiál"</t>
  </si>
  <si>
    <t>998767101</t>
  </si>
  <si>
    <t>Přesun hmot tonážní pro zámečnické konstrukce v objektech v do 6 m</t>
  </si>
  <si>
    <t>-1952214123</t>
  </si>
  <si>
    <t>Přesun hmot pro zámečnické konstrukce  stanovený z hmotnosti přesunovaného materiálu vodorovná dopravní vzdálenost do 50 m v objektech výšky do 6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</si>
  <si>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</si>
  <si>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41</t>
  </si>
  <si>
    <t>998767194</t>
  </si>
  <si>
    <t>Příplatek k přesunu hmot tonážní 767 za zvětšený přesun do 1000 m</t>
  </si>
  <si>
    <t>-1951215423</t>
  </si>
  <si>
    <t>Přesun hmot pro zámečnické konstrukce  stanovený z hmotnosti přesunovaného materiálu Příplatek k cenám za zvětšený přesun přes vymezenou největší dopravní vzdálenost do 1000 m</t>
  </si>
  <si>
    <t>SO 02 - Východní svahy</t>
  </si>
  <si>
    <t>1813264895</t>
  </si>
  <si>
    <t>Opatření 1</t>
  </si>
  <si>
    <t>8*0,6*1,2*0,75 "počet bloků*šířka*délka*výška"</t>
  </si>
  <si>
    <t>-826063355</t>
  </si>
  <si>
    <t>-596400570</t>
  </si>
  <si>
    <t>0,00385*0,86*2*8 "hmotnost v tunách na 1m*délka*počet ok v jednom bloku*počet bloků"</t>
  </si>
  <si>
    <t>-696639902</t>
  </si>
  <si>
    <t>Opatření 1 - Plocha pro 24 bloků</t>
  </si>
  <si>
    <t>8*3,18 "počet*plocha pro 1 blok"</t>
  </si>
  <si>
    <t>8*3,18</t>
  </si>
  <si>
    <t>50,88*1,2 "20% prořezy, přesahy"</t>
  </si>
  <si>
    <t>684865219</t>
  </si>
  <si>
    <t>-713933775</t>
  </si>
  <si>
    <t>-1977738379</t>
  </si>
  <si>
    <t>1241112661</t>
  </si>
  <si>
    <t>-1753423503</t>
  </si>
  <si>
    <t>-1467101325</t>
  </si>
  <si>
    <t>1737333731</t>
  </si>
  <si>
    <t>Pol22R</t>
  </si>
  <si>
    <t>Ekomolo - OP1, platforma 3x3 m</t>
  </si>
  <si>
    <t>1332518573</t>
  </si>
  <si>
    <t>Pol23R</t>
  </si>
  <si>
    <t>žebřík pro plavce (OP2-1ks, OP3-2ks)</t>
  </si>
  <si>
    <t>-934019540</t>
  </si>
  <si>
    <t>Pol24R</t>
  </si>
  <si>
    <t>zábradlí (OP2-23,2bm, OP3-31,6bm)</t>
  </si>
  <si>
    <t>-736064567</t>
  </si>
  <si>
    <t>Pol25R</t>
  </si>
  <si>
    <t>spojovací prvek - pant, čep (OP1-3ks,OP2-2ks, OP3-16ks)</t>
  </si>
  <si>
    <t>872634878</t>
  </si>
  <si>
    <t>-273458648</t>
  </si>
  <si>
    <t>2019502084</t>
  </si>
  <si>
    <t>391274907</t>
  </si>
  <si>
    <t>107370733</t>
  </si>
  <si>
    <t>121241010</t>
  </si>
  <si>
    <t>846593725</t>
  </si>
  <si>
    <t>1*2,2*4,4*0,15 "počet opatření*šířka*délka*tloušťka vrstvy"</t>
  </si>
  <si>
    <t>2*2,2*4,4*0,15 "počet opatření*šířka*délka*tloušťka vrstvy - hlavní"</t>
  </si>
  <si>
    <t>4*2,2*2,2*0,15 "počet*šířka*délka*tloušťka vrstvy - boční"</t>
  </si>
  <si>
    <t>-1755739594</t>
  </si>
  <si>
    <t>2*2*2*1 "počet košů*délka*šířka*výška"</t>
  </si>
  <si>
    <t>2*(4*2*1) "počet opatření*(délka*šířka*výška) - hlavní"</t>
  </si>
  <si>
    <t>2*(2*2*2*1) "počet opatření*(počet bočních košů*délka*šířka*výška) - boční"</t>
  </si>
  <si>
    <t>-1360637140</t>
  </si>
  <si>
    <t xml:space="preserve">"ŘEZ V83" 0,44*5,8 "plocha v řezu*délka" </t>
  </si>
  <si>
    <t>"ŘEZ V83" 4,32*5  "plocha v řezu*délka"</t>
  </si>
  <si>
    <t>"ŘEZ V59" 0,61*5,8 "plocha v řezu*délka - hlavní"</t>
  </si>
  <si>
    <t>"ŘEZ V81" 0,08*5,8 "plocha v řezu*délka - hlavní"</t>
  </si>
  <si>
    <t>4*0,1*3 "počet*plocha v řezu*délka - boční"</t>
  </si>
  <si>
    <t>"ŘEZ V59" 3,26*5  "plocha v řezu*délka - hlavní"</t>
  </si>
  <si>
    <t>"ŘEZ V81" 5,95*5  "plocha v řezu*délka - hlavní"</t>
  </si>
  <si>
    <t>4*0,3*3 "počet*plocha v řezu*délka - boční"</t>
  </si>
  <si>
    <t>60101200</t>
  </si>
  <si>
    <t>"ŘEZ V83"  5,85*4*0,1 "délka*šířka*tloušťka vrstvy"</t>
  </si>
  <si>
    <t>"ŘEZ V59"  4,43*4*0,1 "délka*šířka*tloušťka vrstvy"</t>
  </si>
  <si>
    <t>"ŘEZ V81"  10,37*4*0,1 "délka*šířka*tloušťka vrstvy"</t>
  </si>
  <si>
    <t>884771098</t>
  </si>
  <si>
    <t>8,12*5 "délka*šířka"</t>
  </si>
  <si>
    <t>6,65*5 "délka*šířka - hlavní"</t>
  </si>
  <si>
    <t>12,61*5 "délka*šířka - hlavní"</t>
  </si>
  <si>
    <t>4*5*2,5 "počet*délka*šířka - boční"</t>
  </si>
  <si>
    <t>-381548871</t>
  </si>
  <si>
    <t>1907267813</t>
  </si>
  <si>
    <t>Opatření 2 - Přivaření L profilů k deskám</t>
  </si>
  <si>
    <t>Opatření 3 - Přivaření L profilů k deskám</t>
  </si>
  <si>
    <t>62</t>
  </si>
  <si>
    <t>Opatření 3  - Přivaření kotevního prvku bočních bloků deskám</t>
  </si>
  <si>
    <t>-887471403</t>
  </si>
  <si>
    <t>87</t>
  </si>
  <si>
    <t>408</t>
  </si>
  <si>
    <t>-1477048641</t>
  </si>
  <si>
    <t>288</t>
  </si>
  <si>
    <t>1094</t>
  </si>
  <si>
    <t>872955713</t>
  </si>
  <si>
    <t>78+495+1382 "díly do 5kg+20kg+250kg"</t>
  </si>
  <si>
    <t>442742450</t>
  </si>
  <si>
    <t>4*0,5*0,00158  "počet*délka*váha v tunách na 1m"</t>
  </si>
  <si>
    <t>0,003*0,15 "15% prořezy, svary, spojovací materiál"</t>
  </si>
  <si>
    <t>-2004443827</t>
  </si>
  <si>
    <t>12*0,15*0,00739 "počet*délka*hmotnost v tunách na 1m"</t>
  </si>
  <si>
    <t>56*0,15*0,00739 "počet*délka*hmotnost v tunách na 1m"</t>
  </si>
  <si>
    <t>6*1,97*0,00739 "počet*délka*hmotnost v tunách na 1m"</t>
  </si>
  <si>
    <t>28*1,97*0,00739 "počet*délka*hmotnost v tunách na 1m"</t>
  </si>
  <si>
    <t>0,57*0,15 "15% prořezy, svary, spojovací materiál"</t>
  </si>
  <si>
    <t>-656942872</t>
  </si>
  <si>
    <t>2*0,3*4 "počet*šířka*délka"</t>
  </si>
  <si>
    <t>4*0,3*4 "počet*šířka*délka - hlavní"</t>
  </si>
  <si>
    <t>8*0,3*1,8 "počet*šířka*délka - boční"</t>
  </si>
  <si>
    <t>11,52*0,12 "plocha*hmostnost v tunách/1m2"</t>
  </si>
  <si>
    <t>1,382*1,05 "5% prořezy, svary, spojovací materiál"</t>
  </si>
  <si>
    <t>-521255276</t>
  </si>
  <si>
    <t>-1385008272</t>
  </si>
  <si>
    <t>SO 03 - Severní svahy</t>
  </si>
  <si>
    <t>1744678935</t>
  </si>
  <si>
    <t>469736885</t>
  </si>
  <si>
    <t>690580867</t>
  </si>
  <si>
    <t>-1909803119</t>
  </si>
  <si>
    <t>25,44*1,2 "20% prostřih, přesahy"</t>
  </si>
  <si>
    <t>1859776184</t>
  </si>
  <si>
    <t>-2114800098</t>
  </si>
  <si>
    <t>629089008</t>
  </si>
  <si>
    <t>Pol26R</t>
  </si>
  <si>
    <t>spojovací prvek - pant, čep</t>
  </si>
  <si>
    <t>-118047759</t>
  </si>
  <si>
    <t>-1700522268</t>
  </si>
  <si>
    <t>-297600629</t>
  </si>
  <si>
    <t>-1932367265</t>
  </si>
  <si>
    <t>SO 04 - Západní svahy</t>
  </si>
  <si>
    <t>CZ-CPA:</t>
  </si>
  <si>
    <t>1666437998</t>
  </si>
  <si>
    <t>4*0,6*1,2*0,75 "počet bloků*šířka*délka*výška"</t>
  </si>
  <si>
    <t>-206457732</t>
  </si>
  <si>
    <t>-934891255</t>
  </si>
  <si>
    <t>0,00385*0,86*2*4 "hmotnost v tunách na 1m*délka*počet ok v jednom bloku*počet bloků"</t>
  </si>
  <si>
    <t>-802106765</t>
  </si>
  <si>
    <t>4*3,18</t>
  </si>
  <si>
    <t>12,72*1,2 "20% prostřih, přesahy"</t>
  </si>
  <si>
    <t>-1812904239</t>
  </si>
  <si>
    <t>-547560469</t>
  </si>
  <si>
    <t>861208660</t>
  </si>
  <si>
    <t>-418677181</t>
  </si>
  <si>
    <t>1963193227</t>
  </si>
  <si>
    <t>-982585607</t>
  </si>
  <si>
    <t>-723611710</t>
  </si>
  <si>
    <t>-1101847896</t>
  </si>
  <si>
    <t>-1665901005</t>
  </si>
  <si>
    <t>-176823799</t>
  </si>
  <si>
    <t>-896243713</t>
  </si>
  <si>
    <t>902660361</t>
  </si>
  <si>
    <t>225689581</t>
  </si>
  <si>
    <t>-244034476</t>
  </si>
  <si>
    <t>-2068191231</t>
  </si>
  <si>
    <t>-776505485</t>
  </si>
  <si>
    <t>1*2,2*4,4*0,15 "počet opatření*šířka*délka*tloušťka vrstvy - hlavní"</t>
  </si>
  <si>
    <t>Opatření 4 - KOTVIŠTĚ II.</t>
  </si>
  <si>
    <t>-1095788498</t>
  </si>
  <si>
    <t>1*(4*2*1) "počet opatření*(délka*šířka*výška) - hlavní"</t>
  </si>
  <si>
    <t>1*(2*2*2*1) "počet opatření*(počet bočních košů*délka*šířka*výška) - boční"</t>
  </si>
  <si>
    <t>977327020</t>
  </si>
  <si>
    <t xml:space="preserve">"ŘEZ Z155" 0,67*5,8 "plocha v řezu*délka" </t>
  </si>
  <si>
    <t>"ŘEZ Z155" 3,95*5  "plocha v řezu*délka"</t>
  </si>
  <si>
    <t>"ŘEZ Z154" 0,41*5,8 "plocha v řezu*délka - hlavní"</t>
  </si>
  <si>
    <t>"ŘEZ Z154" 3,36*5  "plocha v řezu*délka - hlavní"</t>
  </si>
  <si>
    <t>2*0,3*3 "počet*plocha v řezu*délka - boční"</t>
  </si>
  <si>
    <t xml:space="preserve">Opatření 4 - KOTVISTE II. - Podsyp pod gabióny </t>
  </si>
  <si>
    <t>"ŘEZ Z125" 0,27*5,8 "plocha v řezu*délka - hlavní"</t>
  </si>
  <si>
    <t>Opatření 4 - KOTVISTE II. - Dosypání za gabióny</t>
  </si>
  <si>
    <t>"ŘEZ Z125" 5,09*5 "plocha v řezu*délka - hlavní"</t>
  </si>
  <si>
    <t>-1907119075</t>
  </si>
  <si>
    <t>"ŘEZ Z155"  4,64*4*0,1 "délka*šířka*tloušťka vrstvy"</t>
  </si>
  <si>
    <t>"ŘEZ Z154"  3,84*4*0,1 "délka*šířka*tloušťka vrstvy"</t>
  </si>
  <si>
    <t>"ŘEZ Z125"  10,03*4*0,1 "délka*šířka*tloušťka vrstvy"</t>
  </si>
  <si>
    <t>432923736</t>
  </si>
  <si>
    <t>6,2*5 "délka*šířka - hlavní"</t>
  </si>
  <si>
    <t>2*5*2,5 "počet*délka*šířka - boční"</t>
  </si>
  <si>
    <t>12,08*5 "délka*šířka - hlavní"</t>
  </si>
  <si>
    <t>816647534</t>
  </si>
  <si>
    <t>-134831344</t>
  </si>
  <si>
    <t>Opatření 4 - Přivaření L profilů k deskám</t>
  </si>
  <si>
    <t>Opatření 4  - Přivaření kotevního prvku bočních bloků deskám</t>
  </si>
  <si>
    <t>-654064007</t>
  </si>
  <si>
    <t>204</t>
  </si>
  <si>
    <t>-1063180648</t>
  </si>
  <si>
    <t>547</t>
  </si>
  <si>
    <t>1990371845</t>
  </si>
  <si>
    <t>79+495+1382 "díly do 5kg+20kg+250kg"</t>
  </si>
  <si>
    <t>509374591</t>
  </si>
  <si>
    <t>2*0,5*0,00158  "počet*délka*váha v tunách na 1m"</t>
  </si>
  <si>
    <t>0,004*0,15 "15% prořezy, svary, spojovací materiál"</t>
  </si>
  <si>
    <t>1678150977</t>
  </si>
  <si>
    <t>28*0,15*0,00739 "počet*délka*hmotnost v tunách na 1m"</t>
  </si>
  <si>
    <t>14*1,97*0,00739 "počet*délka*hmotnost v tunách na 1m"</t>
  </si>
  <si>
    <t>-1051293584</t>
  </si>
  <si>
    <t>2*0,3*4 "počet*šířka*délka - hlavní"</t>
  </si>
  <si>
    <t>4*0,3*1,8 "počet*šířka*délka - boční"</t>
  </si>
  <si>
    <t>-125643171</t>
  </si>
  <si>
    <t>-1861734600</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</si>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</sst>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1">
    <font>
      <sz val="8"/>
      <name val="Trebuchet MS"/>
      <family val="2"/>
    </font>
    <font>
      <sz val="10"/>
      <name val="Arial"/>
      <family val="2"/>
    </font>
    <font>
      <sz val="8"/>
      <color indexed="55"/>
      <name val="Trebuchet MS"/>
      <family val="2"/>
    </font>
    <font>
      <sz val="9"/>
      <name val="Trebuchet MS"/>
      <family val="2"/>
    </font>
    <font>
      <b/>
      <sz val="12"/>
      <name val="Trebuchet MS"/>
      <family val="2"/>
    </font>
    <font>
      <sz val="11"/>
      <name val="Trebuchet MS"/>
      <family val="2"/>
    </font>
    <font>
      <sz val="12"/>
      <color indexed="56"/>
      <name val="Trebuchet MS"/>
      <family val="2"/>
    </font>
    <font>
      <sz val="10"/>
      <color indexed="56"/>
      <name val="Trebuchet MS"/>
      <family val="2"/>
    </font>
    <font>
      <sz val="8"/>
      <color indexed="56"/>
      <name val="Trebuchet MS"/>
      <family val="2"/>
    </font>
    <font>
      <sz val="8"/>
      <color indexed="20"/>
      <name val="Trebuchet MS"/>
      <family val="2"/>
    </font>
    <font>
      <sz val="8"/>
      <color indexed="63"/>
      <name val="Trebuchet MS"/>
      <family val="2"/>
    </font>
    <font>
      <sz val="8"/>
      <color indexed="10"/>
      <name val="Trebuchet MS"/>
      <family val="2"/>
    </font>
    <font>
      <sz val="8"/>
      <color indexed="18"/>
      <name val="Trebuchet MS"/>
      <family val="2"/>
    </font>
    <font>
      <sz val="8"/>
      <color indexed="43"/>
      <name val="Trebuchet MS"/>
      <family val="2"/>
    </font>
    <font>
      <sz val="10"/>
      <name val="Trebuchet MS"/>
      <family val="2"/>
    </font>
    <font>
      <sz val="10"/>
      <color indexed="16"/>
      <name val="Trebuchet MS"/>
      <family val="2"/>
    </font>
    <font>
      <u val="single"/>
      <sz val="10"/>
      <color indexed="12"/>
      <name val="Trebuchet MS"/>
      <family val="2"/>
    </font>
    <font>
      <sz val="8"/>
      <color indexed="48"/>
      <name val="Trebuchet MS"/>
      <family val="2"/>
    </font>
    <font>
      <b/>
      <sz val="16"/>
      <name val="Trebuchet MS"/>
      <family val="2"/>
    </font>
    <font>
      <b/>
      <sz val="12"/>
      <color indexed="55"/>
      <name val="Trebuchet MS"/>
      <family val="2"/>
    </font>
    <font>
      <sz val="9"/>
      <color indexed="55"/>
      <name val="Trebuchet MS"/>
      <family val="2"/>
    </font>
    <font>
      <b/>
      <sz val="8"/>
      <color indexed="55"/>
      <name val="Trebuchet MS"/>
      <family val="2"/>
    </font>
    <font>
      <b/>
      <sz val="10"/>
      <name val="Trebuchet MS"/>
      <family val="2"/>
    </font>
    <font>
      <b/>
      <sz val="9"/>
      <name val="Trebuchet MS"/>
      <family val="2"/>
    </font>
    <font>
      <sz val="12"/>
      <color indexed="55"/>
      <name val="Trebuchet MS"/>
      <family val="2"/>
    </font>
    <font>
      <b/>
      <sz val="12"/>
      <color indexed="16"/>
      <name val="Trebuchet MS"/>
      <family val="2"/>
    </font>
    <font>
      <sz val="12"/>
      <name val="Trebuchet MS"/>
      <family val="2"/>
    </font>
    <font>
      <sz val="18"/>
      <color indexed="12"/>
      <name val="Wingdings 2"/>
      <family val="2"/>
    </font>
    <font>
      <b/>
      <sz val="11"/>
      <color indexed="56"/>
      <name val="Trebuchet MS"/>
      <family val="2"/>
    </font>
    <font>
      <sz val="11"/>
      <color indexed="56"/>
      <name val="Trebuchet MS"/>
      <family val="2"/>
    </font>
    <font>
      <b/>
      <sz val="11"/>
      <name val="Trebuchet MS"/>
      <family val="2"/>
    </font>
    <font>
      <sz val="11"/>
      <color indexed="55"/>
      <name val="Trebuchet MS"/>
      <family val="2"/>
    </font>
    <font>
      <sz val="10"/>
      <color indexed="12"/>
      <name val="Trebuchet MS"/>
      <family val="2"/>
    </font>
    <font>
      <sz val="8"/>
      <color indexed="16"/>
      <name val="Trebuchet MS"/>
      <family val="2"/>
    </font>
    <font>
      <b/>
      <sz val="8"/>
      <name val="Trebuchet MS"/>
      <family val="2"/>
    </font>
    <font>
      <sz val="7"/>
      <color indexed="55"/>
      <name val="Trebuchet MS"/>
      <family val="2"/>
    </font>
    <font>
      <sz val="7"/>
      <name val="Trebuchet MS"/>
      <family val="2"/>
    </font>
    <font>
      <i/>
      <sz val="7"/>
      <color indexed="55"/>
      <name val="Trebuchet MS"/>
      <family val="2"/>
    </font>
    <font>
      <i/>
      <sz val="8"/>
      <color indexed="12"/>
      <name val="Trebuchet MS"/>
      <family val="2"/>
    </font>
    <font>
      <i/>
      <sz val="9"/>
      <name val="Trebuchet MS"/>
      <family val="2"/>
    </font>
    <font>
      <u val="single"/>
      <sz val="11"/>
      <color theme="10"/>
      <name val="Calibri"/>
      <family val="2"/>
      <scheme val="minor"/>
    </font>
  </fonts>
  <fills count="5">
    <fill>
      <patternFill/>
    </fill>
    <fill>
      <patternFill patternType="gray125"/>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6">
    <border>
      <left/>
      <right/>
      <top/>
      <bottom/>
      <diagonal/>
    </border>
    <border>
      <left style="thin">
        <color indexed="8"/>
      </left>
      <right/>
      <top style="thin">
        <color indexed="8"/>
      </top>
      <bottom/>
    </border>
    <border>
      <left/>
      <right/>
      <top style="thin">
        <color indexed="8"/>
      </top>
      <bottom/>
    </border>
    <border>
      <left/>
      <right style="thin">
        <color indexed="8"/>
      </right>
      <top style="thin">
        <color indexed="8"/>
      </top>
      <bottom/>
    </border>
    <border>
      <left style="thin">
        <color indexed="8"/>
      </left>
      <right/>
      <top/>
      <bottom/>
    </border>
    <border>
      <left/>
      <right style="thin">
        <color indexed="8"/>
      </right>
      <top/>
      <bottom/>
    </border>
    <border>
      <left/>
      <right/>
      <top style="hair">
        <color indexed="8"/>
      </top>
      <bottom/>
    </border>
    <border>
      <left/>
      <right/>
      <top/>
      <bottom style="hair">
        <color indexed="8"/>
      </bottom>
    </border>
    <border>
      <left style="hair">
        <color indexed="8"/>
      </left>
      <right/>
      <top style="hair">
        <color indexed="8"/>
      </top>
      <bottom style="hair">
        <color indexed="8"/>
      </bottom>
    </border>
    <border>
      <left/>
      <right/>
      <top style="hair">
        <color indexed="8"/>
      </top>
      <bottom style="hair">
        <color indexed="8"/>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right/>
      <top style="hair">
        <color indexed="55"/>
      </top>
      <bottom/>
    </border>
    <border>
      <left/>
      <right style="hair">
        <color indexed="55"/>
      </right>
      <top style="hair">
        <color indexed="55"/>
      </top>
      <bottom/>
    </border>
    <border>
      <left/>
      <right style="hair">
        <color indexed="55"/>
      </right>
      <top/>
      <bottom/>
    </border>
    <border>
      <left/>
      <right style="hair">
        <color indexed="8"/>
      </right>
      <top style="hair">
        <color indexed="8"/>
      </top>
      <bottom style="hair">
        <color indexed="8"/>
      </bottom>
    </border>
    <border>
      <left style="hair">
        <color indexed="55"/>
      </left>
      <right/>
      <top style="hair">
        <color indexed="55"/>
      </top>
      <bottom style="hair">
        <color indexed="55"/>
      </bottom>
    </border>
    <border>
      <left/>
      <right/>
      <top style="hair">
        <color indexed="55"/>
      </top>
      <bottom style="hair">
        <color indexed="55"/>
      </bottom>
    </border>
    <border>
      <left/>
      <right style="hair">
        <color indexed="55"/>
      </right>
      <top style="hair">
        <color indexed="55"/>
      </top>
      <bottom style="hair">
        <color indexed="55"/>
      </bottom>
    </border>
    <border>
      <left style="hair">
        <color indexed="55"/>
      </left>
      <right/>
      <top style="hair">
        <color indexed="55"/>
      </top>
      <bottom/>
    </border>
    <border>
      <left style="hair">
        <color indexed="55"/>
      </left>
      <right/>
      <top/>
      <bottom/>
    </border>
    <border>
      <left style="hair">
        <color indexed="55"/>
      </left>
      <right/>
      <top/>
      <bottom style="hair">
        <color indexed="55"/>
      </bottom>
    </border>
    <border>
      <left/>
      <right/>
      <top/>
      <bottom style="hair">
        <color indexed="55"/>
      </bottom>
    </border>
    <border>
      <left/>
      <right style="hair">
        <color indexed="55"/>
      </right>
      <top/>
      <bottom style="hair">
        <color indexed="55"/>
      </bottom>
    </border>
    <border>
      <left style="hair">
        <color indexed="55"/>
      </left>
      <right style="hair">
        <color indexed="55"/>
      </right>
      <top style="hair">
        <color indexed="55"/>
      </top>
      <bottom style="hair">
        <color indexed="55"/>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right style="thin">
        <color indexed="8"/>
      </right>
      <top style="hair">
        <color indexed="55"/>
      </top>
      <bottom/>
    </border>
    <border>
      <left/>
      <right style="thin">
        <color indexed="8"/>
      </right>
      <top style="hair">
        <color indexed="8"/>
      </top>
      <bottom style="hair">
        <color indexed="8"/>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0" fillId="0" borderId="0" applyNumberFormat="0" applyFill="0" applyBorder="0" applyAlignment="0" applyProtection="0"/>
  </cellStyleXfs>
  <cellXfs count="386">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Alignment="1" applyProtection="1">
      <alignment horizontal="center" vertical="center"/>
      <protection locked="0"/>
    </xf>
    <xf numFmtId="0" fontId="13" fillId="2" borderId="0" xfId="0" applyFont="1" applyFill="1" applyAlignment="1" applyProtection="1">
      <alignment horizontal="left" vertical="center"/>
      <protection/>
    </xf>
    <xf numFmtId="0" fontId="14" fillId="2" borderId="0" xfId="0" applyFont="1" applyFill="1" applyAlignment="1" applyProtection="1">
      <alignment vertical="center"/>
      <protection/>
    </xf>
    <xf numFmtId="0" fontId="15" fillId="2" borderId="0" xfId="0" applyFont="1" applyFill="1" applyAlignment="1" applyProtection="1">
      <alignment horizontal="left" vertical="center"/>
      <protection/>
    </xf>
    <xf numFmtId="0" fontId="16" fillId="2" borderId="0" xfId="20" applyFont="1" applyFill="1" applyAlignment="1" applyProtection="1">
      <alignment vertical="center"/>
      <protection/>
    </xf>
    <xf numFmtId="0" fontId="40" fillId="2" borderId="0" xfId="20" applyFill="1"/>
    <xf numFmtId="0" fontId="0" fillId="2" borderId="0" xfId="0" applyFill="1"/>
    <xf numFmtId="0" fontId="13" fillId="2" borderId="0" xfId="0" applyFont="1" applyFill="1" applyAlignment="1">
      <alignment horizontal="left"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1" xfId="0" applyBorder="1"/>
    <xf numFmtId="0" fontId="0" fillId="0" borderId="2" xfId="0" applyBorder="1"/>
    <xf numFmtId="0" fontId="0" fillId="0" borderId="3" xfId="0" applyBorder="1"/>
    <xf numFmtId="0" fontId="0" fillId="0" borderId="4" xfId="0" applyBorder="1"/>
    <xf numFmtId="0" fontId="0" fillId="0" borderId="0" xfId="0" applyBorder="1"/>
    <xf numFmtId="0" fontId="18" fillId="0" borderId="0" xfId="0" applyFont="1" applyBorder="1" applyAlignment="1">
      <alignment horizontal="left" vertical="center"/>
    </xf>
    <xf numFmtId="0" fontId="0" fillId="0" borderId="5" xfId="0" applyBorder="1"/>
    <xf numFmtId="0" fontId="17" fillId="0" borderId="0" xfId="0" applyFont="1" applyAlignment="1">
      <alignment horizontal="left" vertical="center"/>
    </xf>
    <xf numFmtId="0" fontId="19" fillId="0" borderId="0" xfId="0" applyFont="1" applyAlignment="1">
      <alignment horizontal="left" vertical="center"/>
    </xf>
    <xf numFmtId="0" fontId="20" fillId="0" borderId="0" xfId="0" applyFont="1" applyBorder="1" applyAlignment="1">
      <alignment horizontal="left" vertical="top"/>
    </xf>
    <xf numFmtId="0" fontId="3" fillId="0" borderId="0" xfId="0" applyFont="1" applyBorder="1" applyAlignment="1">
      <alignment horizontal="left" vertical="center"/>
    </xf>
    <xf numFmtId="0" fontId="4" fillId="0" borderId="0" xfId="0" applyFont="1" applyBorder="1" applyAlignment="1">
      <alignment horizontal="left" vertical="top"/>
    </xf>
    <xf numFmtId="0" fontId="20" fillId="0" borderId="0" xfId="0" applyFont="1" applyBorder="1" applyAlignment="1">
      <alignment horizontal="left" vertical="center"/>
    </xf>
    <xf numFmtId="49" fontId="3" fillId="3" borderId="0" xfId="0" applyNumberFormat="1" applyFont="1" applyFill="1" applyBorder="1" applyAlignment="1" applyProtection="1">
      <alignment horizontal="left" vertical="center"/>
      <protection locked="0"/>
    </xf>
    <xf numFmtId="0" fontId="0" fillId="0" borderId="6" xfId="0" applyBorder="1"/>
    <xf numFmtId="0" fontId="0" fillId="0" borderId="4" xfId="0" applyFont="1" applyBorder="1" applyAlignment="1">
      <alignment vertical="center"/>
    </xf>
    <xf numFmtId="0" fontId="0" fillId="0" borderId="0" xfId="0" applyFont="1" applyBorder="1" applyAlignment="1">
      <alignment vertical="center"/>
    </xf>
    <xf numFmtId="0" fontId="22" fillId="0" borderId="7" xfId="0" applyFont="1" applyBorder="1" applyAlignment="1">
      <alignment horizontal="left" vertical="center"/>
    </xf>
    <xf numFmtId="0" fontId="0" fillId="0" borderId="7" xfId="0" applyFont="1" applyBorder="1" applyAlignment="1">
      <alignment vertical="center"/>
    </xf>
    <xf numFmtId="0" fontId="0" fillId="0" borderId="5" xfId="0" applyFont="1" applyBorder="1" applyAlignment="1">
      <alignment vertical="center"/>
    </xf>
    <xf numFmtId="0" fontId="2" fillId="0" borderId="4"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horizontal="left" vertical="center"/>
    </xf>
    <xf numFmtId="0" fontId="2" fillId="0" borderId="5" xfId="0" applyFont="1" applyBorder="1" applyAlignment="1">
      <alignment vertical="center"/>
    </xf>
    <xf numFmtId="0" fontId="0" fillId="4" borderId="0" xfId="0" applyFont="1" applyFill="1" applyBorder="1" applyAlignment="1">
      <alignment vertical="center"/>
    </xf>
    <xf numFmtId="0" fontId="4" fillId="4" borderId="8" xfId="0" applyFont="1" applyFill="1" applyBorder="1" applyAlignment="1">
      <alignment horizontal="left" vertical="center"/>
    </xf>
    <xf numFmtId="0" fontId="0" fillId="4" borderId="9" xfId="0" applyFont="1" applyFill="1" applyBorder="1" applyAlignment="1">
      <alignment vertical="center"/>
    </xf>
    <xf numFmtId="0" fontId="4" fillId="4" borderId="9" xfId="0" applyFont="1" applyFill="1" applyBorder="1" applyAlignment="1">
      <alignment horizontal="center" vertical="center"/>
    </xf>
    <xf numFmtId="0" fontId="0" fillId="4" borderId="5" xfId="0" applyFont="1" applyFill="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12"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18" fillId="0" borderId="0" xfId="0" applyFont="1" applyAlignment="1">
      <alignment horizontal="left" vertical="center"/>
    </xf>
    <xf numFmtId="0" fontId="3" fillId="0" borderId="4" xfId="0" applyFont="1" applyBorder="1" applyAlignment="1">
      <alignment vertical="center"/>
    </xf>
    <xf numFmtId="0" fontId="20" fillId="0" borderId="0" xfId="0" applyFont="1" applyAlignment="1">
      <alignment horizontal="left" vertical="center"/>
    </xf>
    <xf numFmtId="0" fontId="4" fillId="0" borderId="4" xfId="0" applyFont="1" applyBorder="1" applyAlignment="1">
      <alignment vertical="center"/>
    </xf>
    <xf numFmtId="0" fontId="4" fillId="0" borderId="0" xfId="0" applyFont="1" applyAlignment="1">
      <alignment horizontal="left" vertical="center"/>
    </xf>
    <xf numFmtId="0" fontId="23" fillId="0" borderId="0" xfId="0" applyFont="1" applyAlignment="1">
      <alignment vertical="center"/>
    </xf>
    <xf numFmtId="0" fontId="0" fillId="0" borderId="13" xfId="0" applyFont="1" applyBorder="1" applyAlignment="1">
      <alignment vertical="center"/>
    </xf>
    <xf numFmtId="0" fontId="0" fillId="0" borderId="14" xfId="0" applyFont="1" applyBorder="1" applyAlignment="1">
      <alignment vertical="center"/>
    </xf>
    <xf numFmtId="0" fontId="0" fillId="0" borderId="15" xfId="0" applyFont="1" applyBorder="1" applyAlignment="1">
      <alignment vertical="center"/>
    </xf>
    <xf numFmtId="0" fontId="3" fillId="4" borderId="16" xfId="0" applyFont="1" applyFill="1" applyBorder="1" applyAlignment="1">
      <alignment horizontal="center" vertical="center"/>
    </xf>
    <xf numFmtId="0" fontId="20" fillId="0" borderId="17" xfId="0" applyFont="1" applyBorder="1" applyAlignment="1">
      <alignment horizontal="center" vertical="center" wrapText="1"/>
    </xf>
    <xf numFmtId="0" fontId="20" fillId="0" borderId="18" xfId="0" applyFont="1" applyBorder="1" applyAlignment="1">
      <alignment horizontal="center" vertical="center" wrapText="1"/>
    </xf>
    <xf numFmtId="0" fontId="20" fillId="0" borderId="19" xfId="0" applyFont="1" applyBorder="1" applyAlignment="1">
      <alignment horizontal="center" vertical="center" wrapText="1"/>
    </xf>
    <xf numFmtId="0" fontId="0" fillId="0" borderId="20" xfId="0" applyFont="1" applyBorder="1" applyAlignment="1">
      <alignment vertical="center"/>
    </xf>
    <xf numFmtId="0" fontId="25" fillId="0" borderId="0" xfId="0" applyFont="1" applyAlignment="1">
      <alignment horizontal="left" vertical="center"/>
    </xf>
    <xf numFmtId="0" fontId="25" fillId="0" borderId="0" xfId="0" applyFont="1" applyAlignment="1">
      <alignment vertical="center"/>
    </xf>
    <xf numFmtId="0" fontId="4" fillId="0" borderId="0" xfId="0" applyFont="1" applyAlignment="1">
      <alignment horizontal="center" vertical="center"/>
    </xf>
    <xf numFmtId="4" fontId="24" fillId="0" borderId="21" xfId="0" applyNumberFormat="1" applyFont="1" applyBorder="1" applyAlignment="1">
      <alignment vertical="center"/>
    </xf>
    <xf numFmtId="4" fontId="24" fillId="0" borderId="0" xfId="0" applyNumberFormat="1" applyFont="1" applyBorder="1" applyAlignment="1">
      <alignment vertical="center"/>
    </xf>
    <xf numFmtId="166" fontId="24" fillId="0" borderId="0" xfId="0" applyNumberFormat="1" applyFont="1" applyBorder="1" applyAlignment="1">
      <alignment vertical="center"/>
    </xf>
    <xf numFmtId="4" fontId="24" fillId="0" borderId="15" xfId="0" applyNumberFormat="1" applyFont="1" applyBorder="1" applyAlignment="1">
      <alignment vertical="center"/>
    </xf>
    <xf numFmtId="0" fontId="26" fillId="0" borderId="0" xfId="0" applyFont="1" applyAlignment="1">
      <alignment horizontal="left" vertical="center"/>
    </xf>
    <xf numFmtId="0" fontId="27" fillId="0" borderId="0" xfId="20" applyFont="1" applyAlignment="1">
      <alignment horizontal="center" vertical="center"/>
    </xf>
    <xf numFmtId="0" fontId="5" fillId="0" borderId="4" xfId="0" applyFont="1" applyBorder="1" applyAlignment="1">
      <alignment vertical="center"/>
    </xf>
    <xf numFmtId="0" fontId="28" fillId="0" borderId="0" xfId="0" applyFont="1" applyAlignment="1">
      <alignment vertical="center"/>
    </xf>
    <xf numFmtId="0" fontId="29" fillId="0" borderId="0" xfId="0" applyFont="1" applyAlignment="1">
      <alignment vertical="center"/>
    </xf>
    <xf numFmtId="0" fontId="30" fillId="0" borderId="0" xfId="0" applyFont="1" applyAlignment="1">
      <alignment horizontal="center" vertical="center"/>
    </xf>
    <xf numFmtId="4" fontId="31" fillId="0" borderId="21" xfId="0" applyNumberFormat="1" applyFont="1" applyBorder="1" applyAlignment="1">
      <alignment vertical="center"/>
    </xf>
    <xf numFmtId="4" fontId="31" fillId="0" borderId="0" xfId="0" applyNumberFormat="1" applyFont="1" applyBorder="1" applyAlignment="1">
      <alignment vertical="center"/>
    </xf>
    <xf numFmtId="166" fontId="31" fillId="0" borderId="0" xfId="0" applyNumberFormat="1" applyFont="1" applyBorder="1" applyAlignment="1">
      <alignment vertical="center"/>
    </xf>
    <xf numFmtId="4" fontId="31" fillId="0" borderId="15" xfId="0" applyNumberFormat="1" applyFont="1" applyBorder="1" applyAlignment="1">
      <alignment vertical="center"/>
    </xf>
    <xf numFmtId="0" fontId="5" fillId="0" borderId="0" xfId="0" applyFont="1" applyAlignment="1">
      <alignment horizontal="left" vertical="center"/>
    </xf>
    <xf numFmtId="4" fontId="31" fillId="0" borderId="22" xfId="0" applyNumberFormat="1" applyFont="1" applyBorder="1" applyAlignment="1">
      <alignment vertical="center"/>
    </xf>
    <xf numFmtId="4" fontId="31" fillId="0" borderId="23" xfId="0" applyNumberFormat="1" applyFont="1" applyBorder="1" applyAlignment="1">
      <alignment vertical="center"/>
    </xf>
    <xf numFmtId="166" fontId="31" fillId="0" borderId="23" xfId="0" applyNumberFormat="1" applyFont="1" applyBorder="1" applyAlignment="1">
      <alignment vertical="center"/>
    </xf>
    <xf numFmtId="4" fontId="31" fillId="0" borderId="24" xfId="0" applyNumberFormat="1" applyFont="1" applyBorder="1" applyAlignment="1">
      <alignment vertical="center"/>
    </xf>
    <xf numFmtId="0" fontId="8" fillId="0" borderId="0" xfId="0" applyFont="1" applyAlignment="1" applyProtection="1">
      <alignment/>
      <protection locked="0"/>
    </xf>
    <xf numFmtId="4" fontId="0" fillId="3" borderId="25" xfId="0" applyNumberFormat="1" applyFont="1" applyFill="1" applyBorder="1" applyAlignment="1" applyProtection="1">
      <alignment vertical="center"/>
      <protection locked="0"/>
    </xf>
    <xf numFmtId="0" fontId="0" fillId="0" borderId="0" xfId="0" applyFont="1" applyAlignment="1" applyProtection="1">
      <alignment vertical="center"/>
      <protection locked="0"/>
    </xf>
    <xf numFmtId="0" fontId="9" fillId="0" borderId="0" xfId="0" applyFont="1" applyAlignment="1" applyProtection="1">
      <alignment vertical="center"/>
      <protection locked="0"/>
    </xf>
    <xf numFmtId="0" fontId="10" fillId="0" borderId="0" xfId="0" applyFont="1" applyAlignment="1" applyProtection="1">
      <alignment vertical="center"/>
      <protection locked="0"/>
    </xf>
    <xf numFmtId="0" fontId="11" fillId="0" borderId="0" xfId="0" applyFont="1" applyAlignment="1" applyProtection="1">
      <alignment vertical="center"/>
      <protection locked="0"/>
    </xf>
    <xf numFmtId="4" fontId="38" fillId="3" borderId="25" xfId="0" applyNumberFormat="1" applyFont="1" applyFill="1" applyBorder="1" applyAlignment="1" applyProtection="1">
      <alignment vertical="center"/>
      <protection locked="0"/>
    </xf>
    <xf numFmtId="0" fontId="12" fillId="0" borderId="0" xfId="0" applyFont="1" applyAlignment="1" applyProtection="1">
      <alignment vertical="center"/>
      <protection locked="0"/>
    </xf>
    <xf numFmtId="0" fontId="0" fillId="0" borderId="0" xfId="0" applyAlignment="1" applyProtection="1">
      <alignment vertical="top"/>
      <protection locked="0"/>
    </xf>
    <xf numFmtId="0" fontId="0" fillId="0" borderId="26" xfId="0" applyFont="1" applyBorder="1" applyAlignment="1" applyProtection="1">
      <alignment vertical="center" wrapText="1"/>
      <protection locked="0"/>
    </xf>
    <xf numFmtId="0" fontId="0" fillId="0" borderId="27" xfId="0" applyFont="1" applyBorder="1" applyAlignment="1" applyProtection="1">
      <alignment vertical="center" wrapText="1"/>
      <protection locked="0"/>
    </xf>
    <xf numFmtId="0" fontId="0" fillId="0" borderId="28" xfId="0" applyFont="1" applyBorder="1" applyAlignment="1" applyProtection="1">
      <alignment vertical="center" wrapText="1"/>
      <protection locked="0"/>
    </xf>
    <xf numFmtId="0" fontId="0" fillId="0" borderId="29" xfId="0" applyFont="1" applyBorder="1" applyAlignment="1" applyProtection="1">
      <alignment horizontal="center" vertical="center" wrapText="1"/>
      <protection locked="0"/>
    </xf>
    <xf numFmtId="0" fontId="0" fillId="0" borderId="30" xfId="0" applyFont="1" applyBorder="1" applyAlignment="1" applyProtection="1">
      <alignment horizontal="center" vertical="center" wrapText="1"/>
      <protection locked="0"/>
    </xf>
    <xf numFmtId="0" fontId="0" fillId="0" borderId="29" xfId="0" applyFont="1" applyBorder="1" applyAlignment="1" applyProtection="1">
      <alignment vertical="center" wrapText="1"/>
      <protection locked="0"/>
    </xf>
    <xf numFmtId="0" fontId="0" fillId="0" borderId="30" xfId="0" applyFont="1" applyBorder="1" applyAlignment="1" applyProtection="1">
      <alignment vertical="center" wrapText="1"/>
      <protection locked="0"/>
    </xf>
    <xf numFmtId="0" fontId="30"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29"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vertical="center" wrapText="1"/>
      <protection locked="0"/>
    </xf>
    <xf numFmtId="0" fontId="0" fillId="0" borderId="31" xfId="0" applyFont="1" applyBorder="1" applyAlignment="1" applyProtection="1">
      <alignment vertical="center" wrapText="1"/>
      <protection locked="0"/>
    </xf>
    <xf numFmtId="0" fontId="14" fillId="0" borderId="32" xfId="0" applyFont="1" applyBorder="1" applyAlignment="1" applyProtection="1">
      <alignment vertical="center" wrapText="1"/>
      <protection locked="0"/>
    </xf>
    <xf numFmtId="0" fontId="0" fillId="0" borderId="33" xfId="0" applyFont="1" applyBorder="1" applyAlignment="1" applyProtection="1">
      <alignment vertical="center" wrapText="1"/>
      <protection locked="0"/>
    </xf>
    <xf numFmtId="0" fontId="0" fillId="0" borderId="0" xfId="0" applyFont="1" applyBorder="1" applyAlignment="1" applyProtection="1">
      <alignment vertical="top"/>
      <protection locked="0"/>
    </xf>
    <xf numFmtId="0" fontId="0" fillId="0" borderId="0" xfId="0" applyFont="1" applyAlignment="1" applyProtection="1">
      <alignment vertical="top"/>
      <protection locked="0"/>
    </xf>
    <xf numFmtId="0" fontId="0" fillId="0" borderId="26" xfId="0" applyFont="1" applyBorder="1" applyAlignment="1" applyProtection="1">
      <alignment horizontal="left" vertical="center"/>
      <protection locked="0"/>
    </xf>
    <xf numFmtId="0" fontId="0" fillId="0" borderId="27" xfId="0" applyFont="1" applyBorder="1" applyAlignment="1" applyProtection="1">
      <alignment horizontal="left" vertical="center"/>
      <protection locked="0"/>
    </xf>
    <xf numFmtId="0" fontId="0" fillId="0" borderId="28" xfId="0" applyFont="1" applyBorder="1" applyAlignment="1" applyProtection="1">
      <alignment horizontal="left" vertical="center"/>
      <protection locked="0"/>
    </xf>
    <xf numFmtId="0" fontId="0" fillId="0" borderId="29" xfId="0" applyFont="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0" fontId="30" fillId="0" borderId="0"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30" fillId="0" borderId="32" xfId="0" applyFont="1" applyBorder="1" applyAlignment="1" applyProtection="1">
      <alignment horizontal="left" vertical="center"/>
      <protection locked="0"/>
    </xf>
    <xf numFmtId="0" fontId="30" fillId="0" borderId="32" xfId="0" applyFont="1" applyBorder="1" applyAlignment="1" applyProtection="1">
      <alignment horizontal="center" vertical="center"/>
      <protection locked="0"/>
    </xf>
    <xf numFmtId="0" fontId="5" fillId="0" borderId="32" xfId="0" applyFont="1" applyBorder="1" applyAlignment="1" applyProtection="1">
      <alignment horizontal="left" vertical="center"/>
      <protection locked="0"/>
    </xf>
    <xf numFmtId="0" fontId="23" fillId="0" borderId="0"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29" xfId="0" applyFont="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31" xfId="0" applyFont="1" applyBorder="1" applyAlignment="1" applyProtection="1">
      <alignment horizontal="left" vertical="center"/>
      <protection locked="0"/>
    </xf>
    <xf numFmtId="0" fontId="14" fillId="0" borderId="32" xfId="0" applyFont="1" applyBorder="1" applyAlignment="1" applyProtection="1">
      <alignment horizontal="left" vertical="center"/>
      <protection locked="0"/>
    </xf>
    <xf numFmtId="0" fontId="0" fillId="0" borderId="33"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14"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3" fillId="0" borderId="32" xfId="0" applyFont="1" applyBorder="1" applyAlignment="1" applyProtection="1">
      <alignment horizontal="left" vertical="center"/>
      <protection locked="0"/>
    </xf>
    <xf numFmtId="0" fontId="0" fillId="0" borderId="0"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5" fillId="0" borderId="29" xfId="0" applyFont="1" applyBorder="1" applyAlignment="1" applyProtection="1">
      <alignment horizontal="left" vertical="center" wrapText="1"/>
      <protection locked="0"/>
    </xf>
    <xf numFmtId="0" fontId="5" fillId="0" borderId="30" xfId="0" applyFont="1" applyBorder="1" applyAlignment="1" applyProtection="1">
      <alignment horizontal="left" vertical="center" wrapText="1"/>
      <protection locked="0"/>
    </xf>
    <xf numFmtId="0" fontId="3" fillId="0" borderId="29" xfId="0" applyFont="1" applyBorder="1" applyAlignment="1" applyProtection="1">
      <alignment horizontal="left" vertical="center" wrapText="1"/>
      <protection locked="0"/>
    </xf>
    <xf numFmtId="0" fontId="3" fillId="0" borderId="30" xfId="0" applyFont="1" applyBorder="1" applyAlignment="1" applyProtection="1">
      <alignment horizontal="left" vertical="center" wrapText="1"/>
      <protection locked="0"/>
    </xf>
    <xf numFmtId="0" fontId="3" fillId="0" borderId="30" xfId="0" applyFont="1" applyBorder="1" applyAlignment="1" applyProtection="1">
      <alignment horizontal="left" vertical="center"/>
      <protection locked="0"/>
    </xf>
    <xf numFmtId="0" fontId="3" fillId="0" borderId="31"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3" fillId="0" borderId="33" xfId="0" applyFont="1" applyBorder="1" applyAlignment="1" applyProtection="1">
      <alignment horizontal="left" vertical="center"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3" fillId="0" borderId="31" xfId="0" applyFont="1" applyBorder="1" applyAlignment="1" applyProtection="1">
      <alignment horizontal="left" vertical="center"/>
      <protection locked="0"/>
    </xf>
    <xf numFmtId="0" fontId="3" fillId="0" borderId="33" xfId="0" applyFont="1" applyBorder="1" applyAlignment="1" applyProtection="1">
      <alignment horizontal="left" vertical="center"/>
      <protection locked="0"/>
    </xf>
    <xf numFmtId="0" fontId="5" fillId="0" borderId="0" xfId="0" applyFont="1" applyAlignment="1" applyProtection="1">
      <alignment vertical="center"/>
      <protection locked="0"/>
    </xf>
    <xf numFmtId="0" fontId="30" fillId="0" borderId="0" xfId="0" applyFont="1" applyBorder="1" applyAlignment="1" applyProtection="1">
      <alignment vertical="center"/>
      <protection locked="0"/>
    </xf>
    <xf numFmtId="0" fontId="5" fillId="0" borderId="32" xfId="0" applyFont="1" applyBorder="1" applyAlignment="1" applyProtection="1">
      <alignment vertical="center"/>
      <protection locked="0"/>
    </xf>
    <xf numFmtId="0" fontId="30" fillId="0" borderId="32" xfId="0" applyFont="1" applyBorder="1" applyAlignment="1" applyProtection="1">
      <alignment vertical="center"/>
      <protection locked="0"/>
    </xf>
    <xf numFmtId="0" fontId="0" fillId="0" borderId="0" xfId="0" applyBorder="1" applyAlignment="1" applyProtection="1">
      <alignment vertical="top"/>
      <protection locked="0"/>
    </xf>
    <xf numFmtId="49" fontId="3" fillId="0" borderId="0" xfId="0" applyNumberFormat="1" applyFont="1" applyBorder="1" applyAlignment="1" applyProtection="1">
      <alignment horizontal="left" vertical="center"/>
      <protection locked="0"/>
    </xf>
    <xf numFmtId="0" fontId="0" fillId="0" borderId="32" xfId="0" applyBorder="1" applyAlignment="1" applyProtection="1">
      <alignment vertical="top"/>
      <protection locked="0"/>
    </xf>
    <xf numFmtId="0" fontId="30" fillId="0" borderId="32" xfId="0" applyFont="1" applyBorder="1" applyAlignment="1" applyProtection="1">
      <alignment horizontal="left"/>
      <protection locked="0"/>
    </xf>
    <xf numFmtId="0" fontId="5" fillId="0" borderId="32" xfId="0" applyFont="1" applyBorder="1" applyAlignment="1" applyProtection="1">
      <alignment/>
      <protection locked="0"/>
    </xf>
    <xf numFmtId="0" fontId="0" fillId="0" borderId="29" xfId="0" applyFont="1" applyBorder="1" applyAlignment="1" applyProtection="1">
      <alignment vertical="top"/>
      <protection locked="0"/>
    </xf>
    <xf numFmtId="0" fontId="0" fillId="0" borderId="30" xfId="0" applyFont="1" applyBorder="1" applyAlignment="1" applyProtection="1">
      <alignment vertical="top"/>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top"/>
      <protection locked="0"/>
    </xf>
    <xf numFmtId="0" fontId="0" fillId="0" borderId="31" xfId="0" applyFont="1" applyBorder="1" applyAlignment="1" applyProtection="1">
      <alignment vertical="top"/>
      <protection locked="0"/>
    </xf>
    <xf numFmtId="0" fontId="0" fillId="0" borderId="32" xfId="0" applyFont="1" applyBorder="1" applyAlignment="1" applyProtection="1">
      <alignment vertical="top"/>
      <protection locked="0"/>
    </xf>
    <xf numFmtId="0" fontId="0" fillId="0" borderId="33" xfId="0" applyFont="1" applyBorder="1" applyAlignment="1" applyProtection="1">
      <alignment vertical="top"/>
      <protection locked="0"/>
    </xf>
    <xf numFmtId="14" fontId="3" fillId="3" borderId="0" xfId="0" applyNumberFormat="1" applyFont="1" applyFill="1" applyBorder="1" applyAlignment="1" applyProtection="1">
      <alignment horizontal="left" vertical="center"/>
      <protection locked="0"/>
    </xf>
    <xf numFmtId="0" fontId="0" fillId="2" borderId="0" xfId="0" applyFill="1" applyProtection="1">
      <protection/>
    </xf>
    <xf numFmtId="0" fontId="32" fillId="2" borderId="0" xfId="20" applyFont="1" applyFill="1" applyAlignment="1" applyProtection="1">
      <alignment vertical="center"/>
      <protection/>
    </xf>
    <xf numFmtId="0" fontId="40" fillId="2" borderId="0" xfId="20" applyFill="1" applyProtection="1">
      <protection/>
    </xf>
    <xf numFmtId="0" fontId="0" fillId="0" borderId="0" xfId="0" applyProtection="1">
      <protection/>
    </xf>
    <xf numFmtId="0" fontId="0" fillId="0" borderId="0" xfId="0" applyFont="1" applyAlignment="1" applyProtection="1">
      <alignment horizontal="left" vertical="center"/>
      <protection/>
    </xf>
    <xf numFmtId="0" fontId="0" fillId="0" borderId="1" xfId="0" applyBorder="1" applyProtection="1">
      <protection/>
    </xf>
    <xf numFmtId="0" fontId="0" fillId="0" borderId="2" xfId="0" applyBorder="1" applyProtection="1">
      <protection/>
    </xf>
    <xf numFmtId="0" fontId="0" fillId="0" borderId="3" xfId="0" applyBorder="1" applyProtection="1">
      <protection/>
    </xf>
    <xf numFmtId="0" fontId="0" fillId="0" borderId="4" xfId="0" applyBorder="1" applyProtection="1">
      <protection/>
    </xf>
    <xf numFmtId="0" fontId="0" fillId="0" borderId="0" xfId="0" applyBorder="1" applyProtection="1">
      <protection/>
    </xf>
    <xf numFmtId="0" fontId="18" fillId="0" borderId="0" xfId="0" applyFont="1" applyBorder="1" applyAlignment="1" applyProtection="1">
      <alignment horizontal="left" vertical="center"/>
      <protection/>
    </xf>
    <xf numFmtId="0" fontId="0" fillId="0" borderId="5" xfId="0" applyBorder="1" applyProtection="1">
      <protection/>
    </xf>
    <xf numFmtId="0" fontId="17" fillId="0" borderId="0" xfId="0" applyFont="1" applyAlignment="1" applyProtection="1">
      <alignment horizontal="left" vertical="center"/>
      <protection/>
    </xf>
    <xf numFmtId="0" fontId="20" fillId="0" borderId="0" xfId="0" applyFont="1" applyBorder="1" applyAlignment="1" applyProtection="1">
      <alignment horizontal="left" vertical="center"/>
      <protection/>
    </xf>
    <xf numFmtId="0" fontId="0" fillId="0" borderId="0" xfId="0" applyFont="1" applyAlignment="1" applyProtection="1">
      <alignment vertical="center"/>
      <protection/>
    </xf>
    <xf numFmtId="0" fontId="0" fillId="0" borderId="4" xfId="0" applyFont="1" applyBorder="1" applyAlignment="1" applyProtection="1">
      <alignment vertical="center"/>
      <protection/>
    </xf>
    <xf numFmtId="0" fontId="0" fillId="0" borderId="0" xfId="0" applyFont="1" applyBorder="1" applyAlignment="1" applyProtection="1">
      <alignment vertical="center"/>
      <protection/>
    </xf>
    <xf numFmtId="0" fontId="0" fillId="0" borderId="5" xfId="0" applyFont="1" applyBorder="1" applyAlignment="1" applyProtection="1">
      <alignment vertical="center"/>
      <protection/>
    </xf>
    <xf numFmtId="0" fontId="3" fillId="0" borderId="0" xfId="0" applyFont="1" applyBorder="1" applyAlignment="1" applyProtection="1">
      <alignment horizontal="left" vertical="center"/>
      <protection/>
    </xf>
    <xf numFmtId="165" fontId="3" fillId="0" borderId="0" xfId="0" applyNumberFormat="1" applyFont="1" applyBorder="1" applyAlignment="1" applyProtection="1">
      <alignment horizontal="left" vertical="center"/>
      <protection/>
    </xf>
    <xf numFmtId="0" fontId="20" fillId="0" borderId="0" xfId="0" applyFont="1" applyBorder="1" applyAlignment="1" applyProtection="1">
      <alignment horizontal="left" vertical="top"/>
      <protection/>
    </xf>
    <xf numFmtId="0" fontId="3" fillId="0" borderId="0" xfId="0" applyFont="1" applyBorder="1" applyAlignment="1" applyProtection="1">
      <alignment horizontal="left" vertical="top"/>
      <protection/>
    </xf>
    <xf numFmtId="0" fontId="0" fillId="0" borderId="4"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5" xfId="0" applyFont="1" applyBorder="1" applyAlignment="1" applyProtection="1">
      <alignment vertical="center" wrapText="1"/>
      <protection/>
    </xf>
    <xf numFmtId="0" fontId="0" fillId="0" borderId="0" xfId="0" applyFont="1" applyAlignment="1" applyProtection="1">
      <alignment vertical="center" wrapText="1"/>
      <protection/>
    </xf>
    <xf numFmtId="0" fontId="0" fillId="0" borderId="13" xfId="0" applyFont="1" applyBorder="1" applyAlignment="1" applyProtection="1">
      <alignment vertical="center"/>
      <protection/>
    </xf>
    <xf numFmtId="0" fontId="0" fillId="0" borderId="34" xfId="0" applyFont="1" applyBorder="1" applyAlignment="1" applyProtection="1">
      <alignment vertical="center"/>
      <protection/>
    </xf>
    <xf numFmtId="0" fontId="22" fillId="0" borderId="0" xfId="0" applyFont="1" applyBorder="1" applyAlignment="1" applyProtection="1">
      <alignment horizontal="left" vertical="center"/>
      <protection/>
    </xf>
    <xf numFmtId="4" fontId="25" fillId="0" borderId="0" xfId="0" applyNumberFormat="1" applyFont="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0" xfId="0" applyFont="1" applyBorder="1" applyAlignment="1" applyProtection="1">
      <alignment horizontal="left" vertical="center"/>
      <protection/>
    </xf>
    <xf numFmtId="4" fontId="2" fillId="0" borderId="0" xfId="0" applyNumberFormat="1" applyFont="1" applyBorder="1" applyAlignment="1" applyProtection="1">
      <alignment vertical="center"/>
      <protection/>
    </xf>
    <xf numFmtId="164" fontId="2" fillId="0" borderId="0" xfId="0" applyNumberFormat="1" applyFont="1" applyBorder="1" applyAlignment="1" applyProtection="1">
      <alignment horizontal="right" vertical="center"/>
      <protection/>
    </xf>
    <xf numFmtId="0" fontId="0" fillId="4" borderId="0" xfId="0" applyFont="1" applyFill="1" applyBorder="1" applyAlignment="1" applyProtection="1">
      <alignment vertical="center"/>
      <protection/>
    </xf>
    <xf numFmtId="0" fontId="4" fillId="4" borderId="8"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0" fontId="4" fillId="4" borderId="9" xfId="0" applyFont="1" applyFill="1" applyBorder="1" applyAlignment="1" applyProtection="1">
      <alignment horizontal="right" vertical="center"/>
      <protection/>
    </xf>
    <xf numFmtId="0" fontId="4" fillId="4" borderId="9" xfId="0" applyFont="1" applyFill="1" applyBorder="1" applyAlignment="1" applyProtection="1">
      <alignment horizontal="center" vertical="center"/>
      <protection/>
    </xf>
    <xf numFmtId="4" fontId="4" fillId="4" borderId="9" xfId="0" applyNumberFormat="1" applyFont="1" applyFill="1" applyBorder="1" applyAlignment="1" applyProtection="1">
      <alignment vertical="center"/>
      <protection/>
    </xf>
    <xf numFmtId="0" fontId="0" fillId="4" borderId="35" xfId="0" applyFont="1" applyFill="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0" fillId="0" borderId="3" xfId="0" applyFont="1" applyBorder="1" applyAlignment="1" applyProtection="1">
      <alignment vertical="center"/>
      <protection/>
    </xf>
    <xf numFmtId="0" fontId="3" fillId="4" borderId="0" xfId="0" applyFont="1" applyFill="1" applyBorder="1" applyAlignment="1" applyProtection="1">
      <alignment horizontal="left" vertical="center"/>
      <protection/>
    </xf>
    <xf numFmtId="0" fontId="3" fillId="4" borderId="0" xfId="0" applyFont="1" applyFill="1" applyBorder="1" applyAlignment="1" applyProtection="1">
      <alignment horizontal="right" vertical="center"/>
      <protection/>
    </xf>
    <xf numFmtId="0" fontId="0" fillId="4" borderId="5" xfId="0" applyFont="1" applyFill="1" applyBorder="1" applyAlignment="1" applyProtection="1">
      <alignment vertical="center"/>
      <protection/>
    </xf>
    <xf numFmtId="0" fontId="25" fillId="0" borderId="0" xfId="0" applyFont="1" applyBorder="1" applyAlignment="1" applyProtection="1">
      <alignment horizontal="left" vertical="center"/>
      <protection/>
    </xf>
    <xf numFmtId="0" fontId="6" fillId="0" borderId="4" xfId="0" applyFont="1" applyBorder="1" applyAlignment="1" applyProtection="1">
      <alignment vertical="center"/>
      <protection/>
    </xf>
    <xf numFmtId="0" fontId="6" fillId="0" borderId="0" xfId="0" applyFont="1" applyBorder="1" applyAlignment="1" applyProtection="1">
      <alignment vertical="center"/>
      <protection/>
    </xf>
    <xf numFmtId="0" fontId="6" fillId="0" borderId="23" xfId="0" applyFont="1" applyBorder="1" applyAlignment="1" applyProtection="1">
      <alignment horizontal="left" vertical="center"/>
      <protection/>
    </xf>
    <xf numFmtId="0" fontId="6" fillId="0" borderId="23" xfId="0" applyFont="1" applyBorder="1" applyAlignment="1" applyProtection="1">
      <alignment vertical="center"/>
      <protection/>
    </xf>
    <xf numFmtId="4" fontId="6" fillId="0" borderId="23" xfId="0" applyNumberFormat="1" applyFont="1" applyBorder="1" applyAlignment="1" applyProtection="1">
      <alignment vertical="center"/>
      <protection/>
    </xf>
    <xf numFmtId="0" fontId="6" fillId="0" borderId="5" xfId="0" applyFont="1" applyBorder="1" applyAlignment="1" applyProtection="1">
      <alignment vertical="center"/>
      <protection/>
    </xf>
    <xf numFmtId="0" fontId="6" fillId="0" borderId="0" xfId="0" applyFont="1" applyAlignment="1" applyProtection="1">
      <alignment vertical="center"/>
      <protection/>
    </xf>
    <xf numFmtId="0" fontId="7" fillId="0" borderId="4"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23" xfId="0" applyFont="1" applyBorder="1" applyAlignment="1" applyProtection="1">
      <alignment horizontal="left" vertical="center"/>
      <protection/>
    </xf>
    <xf numFmtId="0" fontId="7" fillId="0" borderId="23" xfId="0" applyFont="1" applyBorder="1" applyAlignment="1" applyProtection="1">
      <alignment vertical="center"/>
      <protection/>
    </xf>
    <xf numFmtId="4" fontId="7" fillId="0" borderId="23" xfId="0" applyNumberFormat="1" applyFont="1" applyBorder="1" applyAlignment="1" applyProtection="1">
      <alignment vertical="center"/>
      <protection/>
    </xf>
    <xf numFmtId="0" fontId="7" fillId="0" borderId="5" xfId="0" applyFont="1" applyBorder="1" applyAlignment="1" applyProtection="1">
      <alignment vertical="center"/>
      <protection/>
    </xf>
    <xf numFmtId="0" fontId="7" fillId="0" borderId="0" xfId="0" applyFont="1" applyAlignment="1" applyProtection="1">
      <alignment vertical="center"/>
      <protection/>
    </xf>
    <xf numFmtId="0" fontId="18" fillId="0" borderId="0" xfId="0" applyFont="1" applyAlignment="1" applyProtection="1">
      <alignment horizontal="left" vertical="center"/>
      <protection/>
    </xf>
    <xf numFmtId="0" fontId="20" fillId="0" borderId="0" xfId="0" applyFont="1" applyAlignment="1" applyProtection="1">
      <alignment horizontal="left" vertical="center"/>
      <protection/>
    </xf>
    <xf numFmtId="0" fontId="3" fillId="0" borderId="0" xfId="0" applyFont="1" applyAlignment="1" applyProtection="1">
      <alignment horizontal="left" vertical="center"/>
      <protection/>
    </xf>
    <xf numFmtId="165" fontId="3" fillId="0" borderId="0" xfId="0" applyNumberFormat="1" applyFont="1" applyAlignment="1" applyProtection="1">
      <alignment horizontal="left" vertical="center"/>
      <protection/>
    </xf>
    <xf numFmtId="0" fontId="0" fillId="0" borderId="4" xfId="0" applyFont="1" applyBorder="1" applyAlignment="1" applyProtection="1">
      <alignment horizontal="center" vertical="center" wrapText="1"/>
      <protection/>
    </xf>
    <xf numFmtId="0" fontId="3" fillId="4" borderId="17" xfId="0" applyFont="1" applyFill="1" applyBorder="1" applyAlignment="1" applyProtection="1">
      <alignment horizontal="center" vertical="center" wrapText="1"/>
      <protection/>
    </xf>
    <xf numFmtId="0" fontId="3" fillId="4" borderId="18" xfId="0" applyFont="1" applyFill="1" applyBorder="1" applyAlignment="1" applyProtection="1">
      <alignment horizontal="center" vertical="center" wrapText="1"/>
      <protection/>
    </xf>
    <xf numFmtId="0" fontId="3" fillId="4" borderId="19" xfId="0" applyFont="1" applyFill="1" applyBorder="1" applyAlignment="1" applyProtection="1">
      <alignment horizontal="center" vertical="center" wrapText="1"/>
      <protection/>
    </xf>
    <xf numFmtId="0" fontId="20" fillId="0" borderId="17" xfId="0" applyFont="1" applyBorder="1" applyAlignment="1" applyProtection="1">
      <alignment horizontal="center" vertical="center" wrapText="1"/>
      <protection/>
    </xf>
    <xf numFmtId="0" fontId="20" fillId="0" borderId="18" xfId="0" applyFont="1" applyBorder="1" applyAlignment="1" applyProtection="1">
      <alignment horizontal="center" vertical="center" wrapText="1"/>
      <protection/>
    </xf>
    <xf numFmtId="0" fontId="20" fillId="0" borderId="19" xfId="0" applyFont="1" applyBorder="1" applyAlignment="1" applyProtection="1">
      <alignment horizontal="center" vertical="center" wrapText="1"/>
      <protection/>
    </xf>
    <xf numFmtId="0" fontId="0" fillId="0" borderId="0" xfId="0" applyFont="1" applyAlignment="1" applyProtection="1">
      <alignment horizontal="center" vertical="center" wrapText="1"/>
      <protection/>
    </xf>
    <xf numFmtId="0" fontId="25" fillId="0" borderId="0" xfId="0" applyFont="1" applyAlignment="1" applyProtection="1">
      <alignment horizontal="left" vertical="center"/>
      <protection/>
    </xf>
    <xf numFmtId="4" fontId="25" fillId="0" borderId="0" xfId="0" applyNumberFormat="1" applyFont="1" applyAlignment="1" applyProtection="1">
      <alignment/>
      <protection/>
    </xf>
    <xf numFmtId="0" fontId="0" fillId="0" borderId="20" xfId="0" applyFont="1" applyBorder="1" applyAlignment="1" applyProtection="1">
      <alignment vertical="center"/>
      <protection/>
    </xf>
    <xf numFmtId="166" fontId="33" fillId="0" borderId="13" xfId="0" applyNumberFormat="1" applyFont="1" applyBorder="1" applyAlignment="1" applyProtection="1">
      <alignment/>
      <protection/>
    </xf>
    <xf numFmtId="166" fontId="33" fillId="0" borderId="14" xfId="0" applyNumberFormat="1" applyFont="1" applyBorder="1" applyAlignment="1" applyProtection="1">
      <alignment/>
      <protection/>
    </xf>
    <xf numFmtId="4" fontId="34" fillId="0" borderId="0" xfId="0" applyNumberFormat="1" applyFont="1" applyAlignment="1" applyProtection="1">
      <alignment vertical="center"/>
      <protection/>
    </xf>
    <xf numFmtId="0" fontId="8" fillId="0" borderId="4" xfId="0" applyFont="1" applyBorder="1" applyAlignment="1" applyProtection="1">
      <alignment/>
      <protection/>
    </xf>
    <xf numFmtId="0" fontId="8" fillId="0" borderId="0" xfId="0" applyFont="1" applyAlignment="1" applyProtection="1">
      <alignment/>
      <protection/>
    </xf>
    <xf numFmtId="0" fontId="8" fillId="0" borderId="0" xfId="0" applyFont="1" applyAlignment="1" applyProtection="1">
      <alignment horizontal="left"/>
      <protection/>
    </xf>
    <xf numFmtId="0" fontId="6" fillId="0" borderId="0" xfId="0" applyFont="1" applyAlignment="1" applyProtection="1">
      <alignment horizontal="left"/>
      <protection/>
    </xf>
    <xf numFmtId="4" fontId="6" fillId="0" borderId="0" xfId="0" applyNumberFormat="1" applyFont="1" applyAlignment="1" applyProtection="1">
      <alignment/>
      <protection/>
    </xf>
    <xf numFmtId="0" fontId="8" fillId="0" borderId="21" xfId="0" applyFont="1" applyBorder="1" applyAlignment="1" applyProtection="1">
      <alignment/>
      <protection/>
    </xf>
    <xf numFmtId="0" fontId="8" fillId="0" borderId="0" xfId="0" applyFont="1" applyBorder="1" applyAlignment="1" applyProtection="1">
      <alignment/>
      <protection/>
    </xf>
    <xf numFmtId="166" fontId="8" fillId="0" borderId="0" xfId="0" applyNumberFormat="1" applyFont="1" applyBorder="1" applyAlignment="1" applyProtection="1">
      <alignment/>
      <protection/>
    </xf>
    <xf numFmtId="166" fontId="8" fillId="0" borderId="15" xfId="0" applyNumberFormat="1" applyFont="1" applyBorder="1" applyAlignment="1" applyProtection="1">
      <alignment/>
      <protection/>
    </xf>
    <xf numFmtId="0" fontId="8" fillId="0" borderId="0" xfId="0" applyFont="1" applyAlignment="1" applyProtection="1">
      <alignment horizontal="center"/>
      <protection/>
    </xf>
    <xf numFmtId="4" fontId="8" fillId="0" borderId="0" xfId="0" applyNumberFormat="1" applyFont="1" applyAlignment="1" applyProtection="1">
      <alignment vertical="center"/>
      <protection/>
    </xf>
    <xf numFmtId="0" fontId="7" fillId="0" borderId="0" xfId="0" applyFont="1" applyAlignment="1" applyProtection="1">
      <alignment horizontal="left"/>
      <protection/>
    </xf>
    <xf numFmtId="4" fontId="7" fillId="0" borderId="0" xfId="0" applyNumberFormat="1" applyFont="1" applyAlignment="1" applyProtection="1">
      <alignment/>
      <protection/>
    </xf>
    <xf numFmtId="0" fontId="0" fillId="0" borderId="25" xfId="0" applyFont="1" applyBorder="1" applyAlignment="1" applyProtection="1">
      <alignment horizontal="center" vertical="center"/>
      <protection/>
    </xf>
    <xf numFmtId="49" fontId="0" fillId="0" borderId="25" xfId="0" applyNumberFormat="1" applyFont="1" applyBorder="1" applyAlignment="1" applyProtection="1">
      <alignment horizontal="left" vertical="center" wrapText="1"/>
      <protection/>
    </xf>
    <xf numFmtId="0" fontId="0" fillId="0" borderId="25" xfId="0" applyFont="1" applyBorder="1" applyAlignment="1" applyProtection="1">
      <alignment horizontal="left" vertical="center" wrapText="1"/>
      <protection/>
    </xf>
    <xf numFmtId="0" fontId="0" fillId="0" borderId="25" xfId="0" applyFont="1" applyBorder="1" applyAlignment="1" applyProtection="1">
      <alignment horizontal="center" vertical="center" wrapText="1"/>
      <protection/>
    </xf>
    <xf numFmtId="167" fontId="0" fillId="0" borderId="25" xfId="0" applyNumberFormat="1" applyFont="1" applyBorder="1" applyAlignment="1" applyProtection="1">
      <alignment vertical="center"/>
      <protection/>
    </xf>
    <xf numFmtId="4" fontId="0" fillId="0" borderId="25" xfId="0" applyNumberFormat="1" applyFont="1" applyBorder="1" applyAlignment="1" applyProtection="1">
      <alignment vertical="center"/>
      <protection/>
    </xf>
    <xf numFmtId="0" fontId="2" fillId="3" borderId="25" xfId="0" applyFont="1" applyFill="1" applyBorder="1" applyAlignment="1" applyProtection="1">
      <alignment horizontal="left" vertical="center"/>
      <protection/>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5" xfId="0" applyNumberFormat="1" applyFont="1" applyBorder="1" applyAlignment="1" applyProtection="1">
      <alignment vertical="center"/>
      <protection/>
    </xf>
    <xf numFmtId="4" fontId="0" fillId="0" borderId="0" xfId="0" applyNumberFormat="1" applyFont="1" applyAlignment="1" applyProtection="1">
      <alignment vertical="center"/>
      <protection/>
    </xf>
    <xf numFmtId="0" fontId="35" fillId="0" borderId="0" xfId="0" applyFont="1" applyAlignment="1" applyProtection="1">
      <alignment horizontal="left" vertical="center"/>
      <protection/>
    </xf>
    <xf numFmtId="0" fontId="36" fillId="0" borderId="0" xfId="0" applyFont="1" applyAlignment="1" applyProtection="1">
      <alignment horizontal="left" vertical="center" wrapText="1"/>
      <protection/>
    </xf>
    <xf numFmtId="0" fontId="0" fillId="0" borderId="21" xfId="0" applyFont="1" applyBorder="1" applyAlignment="1" applyProtection="1">
      <alignment vertical="center"/>
      <protection/>
    </xf>
    <xf numFmtId="0" fontId="0" fillId="0" borderId="15" xfId="0" applyFont="1" applyBorder="1" applyAlignment="1" applyProtection="1">
      <alignment vertical="center"/>
      <protection/>
    </xf>
    <xf numFmtId="0" fontId="37" fillId="0" borderId="0" xfId="0" applyFont="1" applyAlignment="1" applyProtection="1">
      <alignment vertical="center" wrapText="1"/>
      <protection/>
    </xf>
    <xf numFmtId="0" fontId="0" fillId="0" borderId="22" xfId="0" applyFont="1" applyBorder="1" applyAlignment="1" applyProtection="1">
      <alignment vertical="center"/>
      <protection/>
    </xf>
    <xf numFmtId="0" fontId="0" fillId="0" borderId="23" xfId="0" applyFont="1" applyBorder="1" applyAlignment="1" applyProtection="1">
      <alignment vertical="center"/>
      <protection/>
    </xf>
    <xf numFmtId="0" fontId="0" fillId="0" borderId="24" xfId="0" applyFont="1" applyBorder="1" applyAlignment="1" applyProtection="1">
      <alignment vertical="center"/>
      <protection/>
    </xf>
    <xf numFmtId="0" fontId="9" fillId="0" borderId="4" xfId="0" applyFont="1" applyBorder="1" applyAlignment="1" applyProtection="1">
      <alignment vertical="center"/>
      <protection/>
    </xf>
    <xf numFmtId="0" fontId="9" fillId="0" borderId="0" xfId="0" applyFont="1" applyAlignment="1" applyProtection="1">
      <alignment vertical="center"/>
      <protection/>
    </xf>
    <xf numFmtId="0" fontId="9" fillId="0" borderId="0" xfId="0" applyFont="1" applyAlignment="1" applyProtection="1">
      <alignment horizontal="left" vertical="center"/>
      <protection/>
    </xf>
    <xf numFmtId="0" fontId="9" fillId="0" borderId="0" xfId="0" applyFont="1" applyAlignment="1" applyProtection="1">
      <alignment horizontal="left" vertical="center" wrapText="1"/>
      <protection/>
    </xf>
    <xf numFmtId="0" fontId="9" fillId="0" borderId="21" xfId="0" applyFont="1" applyBorder="1" applyAlignment="1" applyProtection="1">
      <alignment vertical="center"/>
      <protection/>
    </xf>
    <xf numFmtId="0" fontId="9" fillId="0" borderId="0" xfId="0" applyFont="1" applyBorder="1" applyAlignment="1" applyProtection="1">
      <alignment vertical="center"/>
      <protection/>
    </xf>
    <xf numFmtId="0" fontId="9" fillId="0" borderId="15" xfId="0" applyFont="1" applyBorder="1" applyAlignment="1" applyProtection="1">
      <alignment vertical="center"/>
      <protection/>
    </xf>
    <xf numFmtId="0" fontId="10" fillId="0" borderId="4"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21"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1" fillId="0" borderId="4"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21"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38" fillId="0" borderId="25" xfId="0" applyFont="1" applyBorder="1" applyAlignment="1" applyProtection="1">
      <alignment horizontal="center" vertical="center"/>
      <protection/>
    </xf>
    <xf numFmtId="49" fontId="38" fillId="0" borderId="25" xfId="0" applyNumberFormat="1" applyFont="1" applyBorder="1" applyAlignment="1" applyProtection="1">
      <alignment horizontal="left" vertical="center" wrapText="1"/>
      <protection/>
    </xf>
    <xf numFmtId="0" fontId="38" fillId="0" borderId="25" xfId="0" applyFont="1" applyBorder="1" applyAlignment="1" applyProtection="1">
      <alignment horizontal="left" vertical="center" wrapText="1"/>
      <protection/>
    </xf>
    <xf numFmtId="0" fontId="38" fillId="0" borderId="25" xfId="0" applyFont="1" applyBorder="1" applyAlignment="1" applyProtection="1">
      <alignment horizontal="center" vertical="center" wrapText="1"/>
      <protection/>
    </xf>
    <xf numFmtId="167" fontId="38" fillId="0" borderId="25" xfId="0" applyNumberFormat="1" applyFont="1" applyBorder="1" applyAlignment="1" applyProtection="1">
      <alignment vertical="center"/>
      <protection/>
    </xf>
    <xf numFmtId="4" fontId="38" fillId="0" borderId="25" xfId="0" applyNumberFormat="1" applyFont="1" applyBorder="1" applyAlignment="1" applyProtection="1">
      <alignment vertical="center"/>
      <protection/>
    </xf>
    <xf numFmtId="0" fontId="38" fillId="0" borderId="4" xfId="0" applyFont="1" applyBorder="1" applyAlignment="1" applyProtection="1">
      <alignment vertical="center"/>
      <protection/>
    </xf>
    <xf numFmtId="0" fontId="38" fillId="3" borderId="25" xfId="0" applyFont="1" applyFill="1" applyBorder="1" applyAlignment="1" applyProtection="1">
      <alignment horizontal="left" vertical="center"/>
      <protection/>
    </xf>
    <xf numFmtId="0" fontId="38" fillId="0" borderId="0" xfId="0" applyFont="1" applyBorder="1" applyAlignment="1" applyProtection="1">
      <alignment horizontal="center" vertical="center"/>
      <protection/>
    </xf>
    <xf numFmtId="0" fontId="12" fillId="0" borderId="4"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21"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28" fillId="0" borderId="0" xfId="0" applyFont="1" applyAlignment="1">
      <alignment horizontal="left" vertical="center" wrapText="1"/>
    </xf>
    <xf numFmtId="4" fontId="29" fillId="0" borderId="0" xfId="0" applyNumberFormat="1" applyFont="1" applyAlignment="1">
      <alignment vertical="center"/>
    </xf>
    <xf numFmtId="0" fontId="29" fillId="0" borderId="0" xfId="0" applyFont="1" applyAlignment="1">
      <alignment vertical="center"/>
    </xf>
    <xf numFmtId="0" fontId="17" fillId="4" borderId="0" xfId="0" applyFont="1" applyFill="1" applyAlignment="1">
      <alignment horizontal="center" vertical="center"/>
    </xf>
    <xf numFmtId="0" fontId="0" fillId="0" borderId="0" xfId="0"/>
    <xf numFmtId="4" fontId="25" fillId="0" borderId="0" xfId="0" applyNumberFormat="1" applyFont="1" applyAlignment="1">
      <alignment horizontal="right" vertical="center"/>
    </xf>
    <xf numFmtId="4" fontId="25" fillId="0" borderId="0" xfId="0" applyNumberFormat="1" applyFont="1" applyAlignment="1">
      <alignment vertical="center"/>
    </xf>
    <xf numFmtId="0" fontId="3" fillId="4" borderId="8" xfId="0" applyFont="1" applyFill="1" applyBorder="1" applyAlignment="1">
      <alignment horizontal="center" vertical="center"/>
    </xf>
    <xf numFmtId="0" fontId="3" fillId="4" borderId="9" xfId="0" applyFont="1" applyFill="1" applyBorder="1" applyAlignment="1">
      <alignment horizontal="left" vertical="center"/>
    </xf>
    <xf numFmtId="0" fontId="3" fillId="4" borderId="9" xfId="0" applyFont="1" applyFill="1" applyBorder="1" applyAlignment="1">
      <alignment horizontal="center" vertical="center"/>
    </xf>
    <xf numFmtId="0" fontId="3" fillId="4" borderId="9" xfId="0" applyFont="1" applyFill="1" applyBorder="1" applyAlignment="1">
      <alignment horizontal="right" vertical="center"/>
    </xf>
    <xf numFmtId="0" fontId="4" fillId="0" borderId="0" xfId="0" applyFont="1" applyAlignment="1">
      <alignment horizontal="left" vertical="center" wrapText="1"/>
    </xf>
    <xf numFmtId="0" fontId="4" fillId="0" borderId="0" xfId="0" applyFont="1" applyAlignment="1">
      <alignment vertical="center"/>
    </xf>
    <xf numFmtId="165" fontId="3" fillId="0" borderId="0" xfId="0" applyNumberFormat="1" applyFont="1" applyAlignment="1">
      <alignment horizontal="left" vertical="center"/>
    </xf>
    <xf numFmtId="0" fontId="3" fillId="0" borderId="0" xfId="0" applyFont="1" applyAlignment="1">
      <alignment vertical="center"/>
    </xf>
    <xf numFmtId="0" fontId="24" fillId="0" borderId="20" xfId="0" applyFont="1" applyBorder="1" applyAlignment="1">
      <alignment horizontal="center" vertical="center"/>
    </xf>
    <xf numFmtId="0" fontId="24" fillId="0" borderId="13" xfId="0" applyFont="1" applyBorder="1" applyAlignment="1">
      <alignment horizontal="left" vertical="center"/>
    </xf>
    <xf numFmtId="0" fontId="2" fillId="0" borderId="21" xfId="0" applyFont="1" applyBorder="1" applyAlignment="1">
      <alignment horizontal="left" vertical="center"/>
    </xf>
    <xf numFmtId="0" fontId="2" fillId="0" borderId="0" xfId="0" applyFont="1" applyBorder="1" applyAlignment="1">
      <alignment horizontal="left" vertical="center"/>
    </xf>
    <xf numFmtId="164" fontId="2" fillId="0" borderId="0" xfId="0" applyNumberFormat="1" applyFont="1" applyBorder="1" applyAlignment="1">
      <alignment horizontal="center" vertical="center"/>
    </xf>
    <xf numFmtId="0" fontId="2" fillId="0" borderId="0" xfId="0" applyFont="1" applyBorder="1" applyAlignment="1">
      <alignment vertical="center"/>
    </xf>
    <xf numFmtId="4" fontId="21" fillId="0" borderId="0" xfId="0" applyNumberFormat="1" applyFont="1" applyBorder="1" applyAlignment="1">
      <alignment vertical="center"/>
    </xf>
    <xf numFmtId="0" fontId="4" fillId="4" borderId="9" xfId="0" applyFont="1" applyFill="1" applyBorder="1" applyAlignment="1">
      <alignment horizontal="left" vertical="center"/>
    </xf>
    <xf numFmtId="0" fontId="0" fillId="4" borderId="9" xfId="0" applyFont="1" applyFill="1" applyBorder="1" applyAlignment="1">
      <alignment vertical="center"/>
    </xf>
    <xf numFmtId="4" fontId="4" fillId="4" borderId="9" xfId="0" applyNumberFormat="1" applyFont="1" applyFill="1" applyBorder="1" applyAlignment="1">
      <alignment vertical="center"/>
    </xf>
    <xf numFmtId="0" fontId="0" fillId="4" borderId="16" xfId="0" applyFont="1" applyFill="1" applyBorder="1" applyAlignment="1">
      <alignment vertical="center"/>
    </xf>
    <xf numFmtId="0" fontId="21" fillId="0" borderId="0" xfId="0" applyFont="1" applyAlignment="1">
      <alignment horizontal="left" vertical="top" wrapText="1"/>
    </xf>
    <xf numFmtId="0" fontId="21" fillId="0" borderId="0" xfId="0" applyFont="1" applyAlignment="1">
      <alignment horizontal="left" vertical="center"/>
    </xf>
    <xf numFmtId="0" fontId="3" fillId="0" borderId="0" xfId="0" applyFont="1" applyBorder="1" applyAlignment="1">
      <alignment horizontal="left" vertical="center"/>
    </xf>
    <xf numFmtId="0" fontId="0" fillId="0" borderId="0" xfId="0" applyBorder="1"/>
    <xf numFmtId="0" fontId="4" fillId="0" borderId="0" xfId="0" applyFont="1" applyBorder="1" applyAlignment="1">
      <alignment horizontal="left" vertical="top" wrapText="1"/>
    </xf>
    <xf numFmtId="49" fontId="3" fillId="3" borderId="0" xfId="0" applyNumberFormat="1" applyFont="1" applyFill="1" applyBorder="1" applyAlignment="1" applyProtection="1">
      <alignment horizontal="left" vertical="center"/>
      <protection locked="0"/>
    </xf>
    <xf numFmtId="49" fontId="3" fillId="0" borderId="0" xfId="0" applyNumberFormat="1" applyFont="1" applyBorder="1" applyAlignment="1">
      <alignment horizontal="left" vertical="center"/>
    </xf>
    <xf numFmtId="0" fontId="3" fillId="0" borderId="0" xfId="0" applyFont="1" applyBorder="1" applyAlignment="1">
      <alignment horizontal="left" vertical="center" wrapText="1"/>
    </xf>
    <xf numFmtId="4" fontId="22" fillId="0" borderId="7" xfId="0" applyNumberFormat="1" applyFont="1" applyBorder="1" applyAlignment="1">
      <alignment vertical="center"/>
    </xf>
    <xf numFmtId="0" fontId="0" fillId="0" borderId="7" xfId="0" applyFont="1" applyBorder="1" applyAlignment="1">
      <alignment vertical="center"/>
    </xf>
    <xf numFmtId="0" fontId="2" fillId="0" borderId="0" xfId="0" applyFont="1" applyBorder="1" applyAlignment="1">
      <alignment horizontal="right" vertical="center"/>
    </xf>
    <xf numFmtId="0" fontId="17" fillId="4" borderId="0" xfId="0" applyFont="1" applyFill="1" applyAlignment="1" applyProtection="1">
      <alignment horizontal="center" vertical="center"/>
      <protection/>
    </xf>
    <xf numFmtId="0" fontId="0" fillId="0" borderId="0" xfId="0" applyProtection="1">
      <protection/>
    </xf>
    <xf numFmtId="0" fontId="20" fillId="0" borderId="0" xfId="0" applyFont="1" applyBorder="1" applyAlignment="1" applyProtection="1">
      <alignment horizontal="left" vertical="center" wrapText="1"/>
      <protection/>
    </xf>
    <xf numFmtId="0" fontId="20" fillId="0" borderId="0" xfId="0" applyFont="1" applyBorder="1" applyAlignment="1" applyProtection="1">
      <alignment horizontal="left" vertical="center"/>
      <protection/>
    </xf>
    <xf numFmtId="0" fontId="4" fillId="0" borderId="0" xfId="0" applyFont="1" applyBorder="1" applyAlignment="1" applyProtection="1">
      <alignment horizontal="left" vertical="center" wrapText="1"/>
      <protection/>
    </xf>
    <xf numFmtId="0" fontId="0" fillId="0" borderId="0" xfId="0" applyFont="1" applyBorder="1" applyAlignment="1" applyProtection="1">
      <alignment vertical="center"/>
      <protection/>
    </xf>
    <xf numFmtId="0" fontId="3" fillId="0" borderId="0" xfId="0" applyFont="1" applyBorder="1" applyAlignment="1" applyProtection="1">
      <alignment horizontal="left" vertical="center" wrapText="1"/>
      <protection/>
    </xf>
    <xf numFmtId="0" fontId="0" fillId="0" borderId="0" xfId="0" applyFont="1" applyBorder="1" applyAlignment="1" applyProtection="1">
      <alignment horizontal="left" vertical="center"/>
      <protection/>
    </xf>
    <xf numFmtId="0" fontId="20" fillId="0" borderId="0" xfId="0" applyFont="1" applyAlignment="1" applyProtection="1">
      <alignment horizontal="left" vertical="center" wrapText="1"/>
      <protection/>
    </xf>
    <xf numFmtId="0" fontId="20" fillId="0" borderId="0" xfId="0" applyFont="1" applyAlignment="1" applyProtection="1">
      <alignment horizontal="left" vertical="center"/>
      <protection/>
    </xf>
    <xf numFmtId="0" fontId="4" fillId="0" borderId="0" xfId="0" applyFont="1" applyAlignment="1" applyProtection="1">
      <alignment horizontal="left" vertical="center" wrapText="1"/>
      <protection/>
    </xf>
    <xf numFmtId="0" fontId="0" fillId="0" borderId="0" xfId="0" applyFont="1" applyAlignment="1" applyProtection="1">
      <alignment vertical="center"/>
      <protection/>
    </xf>
    <xf numFmtId="0" fontId="32" fillId="2" borderId="0" xfId="20" applyFont="1" applyFill="1" applyAlignment="1" applyProtection="1">
      <alignment vertical="center"/>
      <protection/>
    </xf>
    <xf numFmtId="0" fontId="3" fillId="0" borderId="0" xfId="0" applyFont="1" applyBorder="1" applyAlignment="1" applyProtection="1">
      <alignment horizontal="left" vertical="center" wrapText="1"/>
      <protection locked="0"/>
    </xf>
    <xf numFmtId="0" fontId="18" fillId="0" borderId="0" xfId="0" applyFont="1" applyBorder="1" applyAlignment="1" applyProtection="1">
      <alignment horizontal="center" vertical="center" wrapText="1"/>
      <protection locked="0"/>
    </xf>
    <xf numFmtId="0" fontId="30" fillId="0" borderId="32" xfId="0" applyFont="1" applyBorder="1" applyAlignment="1" applyProtection="1">
      <alignment horizontal="left" wrapText="1"/>
      <protection locked="0"/>
    </xf>
    <xf numFmtId="0" fontId="18" fillId="0" borderId="0" xfId="0" applyFont="1" applyBorder="1" applyAlignment="1" applyProtection="1">
      <alignment horizontal="center" vertical="center"/>
      <protection locked="0"/>
    </xf>
    <xf numFmtId="0" fontId="30" fillId="0" borderId="32" xfId="0" applyFont="1" applyBorder="1" applyAlignment="1" applyProtection="1">
      <alignment horizontal="left"/>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horizontal="left" vertical="center" wrapText="1"/>
      <protection locked="0"/>
    </xf>
    <xf numFmtId="0" fontId="3" fillId="0" borderId="0" xfId="0" applyFont="1" applyBorder="1" applyAlignment="1" applyProtection="1">
      <alignment horizontal="left" vertical="top"/>
      <protection locked="0"/>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2049" name="Picture 1">
          <a:hlinkClick r:id="rId3"/>
        </xdr:cNvPr>
        <xdr:cNvPicPr preferRelativeResize="1">
          <a:picLocks noChangeAspect="1"/>
        </xdr:cNvPicPr>
      </xdr:nvPicPr>
      <xdr:blipFill>
        <a:blip r:embed="rId1"/>
        <a:stretch>
          <a:fillRect/>
        </a:stretch>
      </xdr:blipFill>
      <xdr:spPr bwMode="auto">
        <a:xfrm>
          <a:off x="0" y="0"/>
          <a:ext cx="266700" cy="266700"/>
        </a:xfrm>
        <a:prstGeom prst="rect">
          <a:avLst/>
        </a:prstGeom>
        <a:noFill/>
        <a:ln w="9525">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3073" name="Picture 1">
          <a:hlinkClick r:id="rId3"/>
        </xdr:cNvPr>
        <xdr:cNvPicPr preferRelativeResize="1">
          <a:picLocks noChangeAspect="1"/>
        </xdr:cNvPicPr>
      </xdr:nvPicPr>
      <xdr:blipFill>
        <a:blip r:embed="rId1"/>
        <a:stretch>
          <a:fillRect/>
        </a:stretch>
      </xdr:blipFill>
      <xdr:spPr bwMode="auto">
        <a:xfrm>
          <a:off x="0" y="0"/>
          <a:ext cx="276225" cy="276225"/>
        </a:xfrm>
        <a:prstGeom prst="rect">
          <a:avLst/>
        </a:prstGeom>
        <a:noFill/>
        <a:ln w="9525">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4097" name="Picture 1">
          <a:hlinkClick r:id="rId3"/>
        </xdr:cNvPr>
        <xdr:cNvPicPr preferRelativeResize="1">
          <a:picLocks noChangeAspect="1"/>
        </xdr:cNvPicPr>
      </xdr:nvPicPr>
      <xdr:blipFill>
        <a:blip r:embed="rId1"/>
        <a:stretch>
          <a:fillRect/>
        </a:stretch>
      </xdr:blipFill>
      <xdr:spPr bwMode="auto">
        <a:xfrm>
          <a:off x="0" y="0"/>
          <a:ext cx="276225" cy="276225"/>
        </a:xfrm>
        <a:prstGeom prst="rect">
          <a:avLst/>
        </a:prstGeom>
        <a:noFill/>
        <a:ln w="9525">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1025" name="Picture 1">
          <a:hlinkClick r:id="rId3"/>
        </xdr:cNvPr>
        <xdr:cNvPicPr preferRelativeResize="1">
          <a:picLocks noChangeAspect="1"/>
        </xdr:cNvPicPr>
      </xdr:nvPicPr>
      <xdr:blipFill>
        <a:blip r:embed="rId1"/>
        <a:stretch>
          <a:fillRect/>
        </a:stretch>
      </xdr:blipFill>
      <xdr:spPr bwMode="auto">
        <a:xfrm>
          <a:off x="0" y="0"/>
          <a:ext cx="276225" cy="276225"/>
        </a:xfrm>
        <a:prstGeom prst="rect">
          <a:avLst/>
        </a:prstGeom>
        <a:noFill/>
        <a:ln w="9525">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5121" name="Picture 1">
          <a:hlinkClick r:id="rId3"/>
        </xdr:cNvPr>
        <xdr:cNvPicPr preferRelativeResize="1">
          <a:picLocks noChangeAspect="1"/>
        </xdr:cNvPicPr>
      </xdr:nvPicPr>
      <xdr:blipFill>
        <a:blip r:embed="rId1"/>
        <a:stretch>
          <a:fillRect/>
        </a:stretch>
      </xdr:blipFill>
      <xdr:spPr bwMode="auto">
        <a:xfrm>
          <a:off x="0" y="0"/>
          <a:ext cx="276225" cy="276225"/>
        </a:xfrm>
        <a:prstGeom prst="rect">
          <a:avLst/>
        </a:prstGeom>
        <a:noFill/>
        <a:ln w="9525">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6145" name="Picture 1">
          <a:hlinkClick r:id="rId3"/>
        </xdr:cNvPr>
        <xdr:cNvPicPr preferRelativeResize="1">
          <a:picLocks noChangeAspect="1"/>
        </xdr:cNvPicPr>
      </xdr:nvPicPr>
      <xdr:blipFill>
        <a:blip r:embed="rId1"/>
        <a:stretch>
          <a:fillRect/>
        </a:stretch>
      </xdr:blipFill>
      <xdr:spPr bwMode="auto">
        <a:xfrm>
          <a:off x="0" y="0"/>
          <a:ext cx="276225" cy="276225"/>
        </a:xfrm>
        <a:prstGeom prst="rect">
          <a:avLst/>
        </a:prstGeom>
        <a:noFill/>
        <a:ln w="9525">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CM58"/>
  <sheetViews>
    <sheetView showGridLines="0" workbookViewId="0" topLeftCell="A1">
      <pane ySplit="1" topLeftCell="A24" activePane="bottomLeft" state="frozen"/>
      <selection pane="bottomLeft" activeCell="AN9" sqref="AN9"/>
    </sheetView>
  </sheetViews>
  <sheetFormatPr defaultColWidth="9.33203125" defaultRowHeight="13.5"/>
  <cols>
    <col min="1" max="1" width="7.16015625" style="0" customWidth="1"/>
    <col min="2" max="2" width="1.5" style="0" customWidth="1"/>
    <col min="3" max="3" width="3.5" style="0" customWidth="1"/>
    <col min="4" max="10" width="2.33203125" style="0" customWidth="1"/>
    <col min="11" max="11" width="14.33203125" style="0" customWidth="1"/>
    <col min="12" max="33" width="2.33203125" style="0" customWidth="1"/>
    <col min="34" max="34" width="2.83203125" style="0" customWidth="1"/>
    <col min="35" max="35" width="27.16015625" style="0" customWidth="1"/>
    <col min="36" max="37" width="2.16015625" style="0" customWidth="1"/>
    <col min="38" max="38" width="7.16015625" style="0" customWidth="1"/>
    <col min="39" max="39" width="2.83203125" style="0" customWidth="1"/>
    <col min="40" max="40" width="11.5" style="0" customWidth="1"/>
    <col min="41" max="41" width="6.5" style="0" customWidth="1"/>
    <col min="42" max="42" width="3.5" style="0" customWidth="1"/>
    <col min="43" max="43" width="13.5" style="0" customWidth="1"/>
    <col min="44" max="44" width="11.66015625" style="0" customWidth="1"/>
    <col min="45" max="47" width="22.16015625" style="0" hidden="1" customWidth="1"/>
    <col min="48" max="52" width="18.5" style="0" hidden="1" customWidth="1"/>
    <col min="53" max="53" width="16.5" style="0" hidden="1" customWidth="1"/>
    <col min="54" max="54" width="21.5" style="0" hidden="1" customWidth="1"/>
    <col min="55" max="56" width="16.5" style="0" hidden="1" customWidth="1"/>
    <col min="57" max="57" width="57" style="0" customWidth="1"/>
    <col min="71" max="91" width="9.16015625" style="0" hidden="1" customWidth="1"/>
  </cols>
  <sheetData>
    <row r="1" spans="1:74" ht="21.4" customHeight="1">
      <c r="A1" s="7" t="s">
        <v>7</v>
      </c>
      <c r="B1" s="8"/>
      <c r="C1" s="8"/>
      <c r="D1" s="9" t="s">
        <v>8</v>
      </c>
      <c r="E1" s="8"/>
      <c r="F1" s="8"/>
      <c r="G1" s="8"/>
      <c r="H1" s="8"/>
      <c r="I1" s="8"/>
      <c r="J1" s="8"/>
      <c r="K1" s="10" t="s">
        <v>9</v>
      </c>
      <c r="L1" s="10"/>
      <c r="M1" s="10"/>
      <c r="N1" s="10"/>
      <c r="O1" s="10"/>
      <c r="P1" s="10"/>
      <c r="Q1" s="10"/>
      <c r="R1" s="10"/>
      <c r="S1" s="10"/>
      <c r="T1" s="8"/>
      <c r="U1" s="8"/>
      <c r="V1" s="8"/>
      <c r="W1" s="10" t="s">
        <v>10</v>
      </c>
      <c r="X1" s="10"/>
      <c r="Y1" s="10"/>
      <c r="Z1" s="10"/>
      <c r="AA1" s="10"/>
      <c r="AB1" s="10"/>
      <c r="AC1" s="10"/>
      <c r="AD1" s="10"/>
      <c r="AE1" s="10"/>
      <c r="AF1" s="10"/>
      <c r="AG1" s="10"/>
      <c r="AH1" s="10"/>
      <c r="AI1" s="11"/>
      <c r="AJ1" s="12"/>
      <c r="AK1" s="12"/>
      <c r="AL1" s="12"/>
      <c r="AM1" s="12"/>
      <c r="AN1" s="12"/>
      <c r="AO1" s="12"/>
      <c r="AP1" s="12"/>
      <c r="AQ1" s="12"/>
      <c r="AR1" s="12"/>
      <c r="AS1" s="12"/>
      <c r="AT1" s="12"/>
      <c r="AU1" s="12"/>
      <c r="AV1" s="12"/>
      <c r="AW1" s="12"/>
      <c r="AX1" s="12"/>
      <c r="AY1" s="12"/>
      <c r="AZ1" s="12"/>
      <c r="BA1" s="13" t="s">
        <v>11</v>
      </c>
      <c r="BB1" s="13" t="s">
        <v>12</v>
      </c>
      <c r="BC1" s="12"/>
      <c r="BD1" s="12"/>
      <c r="BE1" s="12"/>
      <c r="BF1" s="12"/>
      <c r="BG1" s="12"/>
      <c r="BH1" s="12"/>
      <c r="BI1" s="12"/>
      <c r="BJ1" s="12"/>
      <c r="BK1" s="12"/>
      <c r="BL1" s="12"/>
      <c r="BM1" s="12"/>
      <c r="BN1" s="12"/>
      <c r="BO1" s="12"/>
      <c r="BP1" s="12"/>
      <c r="BQ1" s="12"/>
      <c r="BR1" s="12"/>
      <c r="BT1" s="14" t="s">
        <v>13</v>
      </c>
      <c r="BU1" s="14" t="s">
        <v>13</v>
      </c>
      <c r="BV1" s="14" t="s">
        <v>14</v>
      </c>
    </row>
    <row r="2" spans="3:72" ht="36.95" customHeight="1">
      <c r="AR2" s="331" t="s">
        <v>15</v>
      </c>
      <c r="AS2" s="332"/>
      <c r="AT2" s="332"/>
      <c r="AU2" s="332"/>
      <c r="AV2" s="332"/>
      <c r="AW2" s="332"/>
      <c r="AX2" s="332"/>
      <c r="AY2" s="332"/>
      <c r="AZ2" s="332"/>
      <c r="BA2" s="332"/>
      <c r="BB2" s="332"/>
      <c r="BC2" s="332"/>
      <c r="BD2" s="332"/>
      <c r="BE2" s="332"/>
      <c r="BS2" s="15" t="s">
        <v>16</v>
      </c>
      <c r="BT2" s="15" t="s">
        <v>17</v>
      </c>
    </row>
    <row r="3" spans="2:72" ht="6.95" customHeight="1">
      <c r="B3" s="16"/>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8"/>
      <c r="BS3" s="15" t="s">
        <v>16</v>
      </c>
      <c r="BT3" s="15" t="s">
        <v>18</v>
      </c>
    </row>
    <row r="4" spans="2:71" ht="36.95" customHeight="1">
      <c r="B4" s="19"/>
      <c r="C4" s="20"/>
      <c r="D4" s="21" t="s">
        <v>19</v>
      </c>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2"/>
      <c r="AS4" s="23" t="s">
        <v>20</v>
      </c>
      <c r="BE4" s="24" t="s">
        <v>21</v>
      </c>
      <c r="BS4" s="15" t="s">
        <v>22</v>
      </c>
    </row>
    <row r="5" spans="2:71" ht="14.45" customHeight="1">
      <c r="B5" s="19"/>
      <c r="C5" s="20"/>
      <c r="D5" s="25" t="s">
        <v>23</v>
      </c>
      <c r="E5" s="20"/>
      <c r="F5" s="20"/>
      <c r="G5" s="20"/>
      <c r="H5" s="20"/>
      <c r="I5" s="20"/>
      <c r="J5" s="20"/>
      <c r="K5" s="356" t="s">
        <v>24</v>
      </c>
      <c r="L5" s="357"/>
      <c r="M5" s="357"/>
      <c r="N5" s="357"/>
      <c r="O5" s="357"/>
      <c r="P5" s="357"/>
      <c r="Q5" s="357"/>
      <c r="R5" s="357"/>
      <c r="S5" s="357"/>
      <c r="T5" s="357"/>
      <c r="U5" s="357"/>
      <c r="V5" s="357"/>
      <c r="W5" s="357"/>
      <c r="X5" s="357"/>
      <c r="Y5" s="357"/>
      <c r="Z5" s="357"/>
      <c r="AA5" s="357"/>
      <c r="AB5" s="357"/>
      <c r="AC5" s="357"/>
      <c r="AD5" s="357"/>
      <c r="AE5" s="357"/>
      <c r="AF5" s="357"/>
      <c r="AG5" s="357"/>
      <c r="AH5" s="357"/>
      <c r="AI5" s="357"/>
      <c r="AJ5" s="357"/>
      <c r="AK5" s="357"/>
      <c r="AL5" s="357"/>
      <c r="AM5" s="357"/>
      <c r="AN5" s="357"/>
      <c r="AO5" s="357"/>
      <c r="AP5" s="20"/>
      <c r="AQ5" s="22"/>
      <c r="BE5" s="354" t="s">
        <v>25</v>
      </c>
      <c r="BS5" s="15" t="s">
        <v>16</v>
      </c>
    </row>
    <row r="6" spans="2:71" ht="36.95" customHeight="1">
      <c r="B6" s="19"/>
      <c r="C6" s="20"/>
      <c r="D6" s="27" t="s">
        <v>26</v>
      </c>
      <c r="E6" s="20"/>
      <c r="F6" s="20"/>
      <c r="G6" s="20"/>
      <c r="H6" s="20"/>
      <c r="I6" s="20"/>
      <c r="J6" s="20"/>
      <c r="K6" s="358" t="s">
        <v>27</v>
      </c>
      <c r="L6" s="357"/>
      <c r="M6" s="357"/>
      <c r="N6" s="357"/>
      <c r="O6" s="357"/>
      <c r="P6" s="357"/>
      <c r="Q6" s="357"/>
      <c r="R6" s="357"/>
      <c r="S6" s="357"/>
      <c r="T6" s="357"/>
      <c r="U6" s="357"/>
      <c r="V6" s="357"/>
      <c r="W6" s="357"/>
      <c r="X6" s="357"/>
      <c r="Y6" s="357"/>
      <c r="Z6" s="357"/>
      <c r="AA6" s="357"/>
      <c r="AB6" s="357"/>
      <c r="AC6" s="357"/>
      <c r="AD6" s="357"/>
      <c r="AE6" s="357"/>
      <c r="AF6" s="357"/>
      <c r="AG6" s="357"/>
      <c r="AH6" s="357"/>
      <c r="AI6" s="357"/>
      <c r="AJ6" s="357"/>
      <c r="AK6" s="357"/>
      <c r="AL6" s="357"/>
      <c r="AM6" s="357"/>
      <c r="AN6" s="357"/>
      <c r="AO6" s="357"/>
      <c r="AP6" s="20"/>
      <c r="AQ6" s="22"/>
      <c r="BE6" s="355"/>
      <c r="BS6" s="15" t="s">
        <v>28</v>
      </c>
    </row>
    <row r="7" spans="2:71" ht="14.45" customHeight="1">
      <c r="B7" s="19"/>
      <c r="C7" s="20"/>
      <c r="D7" s="28" t="s">
        <v>29</v>
      </c>
      <c r="E7" s="20"/>
      <c r="F7" s="20"/>
      <c r="G7" s="20"/>
      <c r="H7" s="20"/>
      <c r="I7" s="20"/>
      <c r="J7" s="20"/>
      <c r="K7" s="26" t="s">
        <v>12</v>
      </c>
      <c r="L7" s="20"/>
      <c r="M7" s="20"/>
      <c r="N7" s="20"/>
      <c r="O7" s="20"/>
      <c r="P7" s="20"/>
      <c r="Q7" s="20"/>
      <c r="R7" s="20"/>
      <c r="S7" s="20"/>
      <c r="T7" s="20"/>
      <c r="U7" s="20"/>
      <c r="V7" s="20"/>
      <c r="W7" s="20"/>
      <c r="X7" s="20"/>
      <c r="Y7" s="20"/>
      <c r="Z7" s="20"/>
      <c r="AA7" s="20"/>
      <c r="AB7" s="20"/>
      <c r="AC7" s="20"/>
      <c r="AD7" s="20"/>
      <c r="AE7" s="20"/>
      <c r="AF7" s="20"/>
      <c r="AG7" s="20"/>
      <c r="AH7" s="20"/>
      <c r="AI7" s="20"/>
      <c r="AJ7" s="20"/>
      <c r="AK7" s="28" t="s">
        <v>30</v>
      </c>
      <c r="AL7" s="20"/>
      <c r="AM7" s="20"/>
      <c r="AN7" s="26" t="s">
        <v>12</v>
      </c>
      <c r="AO7" s="20"/>
      <c r="AP7" s="20"/>
      <c r="AQ7" s="22"/>
      <c r="BE7" s="355"/>
      <c r="BS7" s="15" t="s">
        <v>31</v>
      </c>
    </row>
    <row r="8" spans="2:71" ht="14.45" customHeight="1">
      <c r="B8" s="19"/>
      <c r="C8" s="20"/>
      <c r="D8" s="28" t="s">
        <v>32</v>
      </c>
      <c r="E8" s="20"/>
      <c r="F8" s="20"/>
      <c r="G8" s="20"/>
      <c r="H8" s="20"/>
      <c r="I8" s="20"/>
      <c r="J8" s="20"/>
      <c r="K8" s="26" t="s">
        <v>33</v>
      </c>
      <c r="L8" s="20"/>
      <c r="M8" s="20"/>
      <c r="N8" s="20"/>
      <c r="O8" s="20"/>
      <c r="P8" s="20"/>
      <c r="Q8" s="20"/>
      <c r="R8" s="20"/>
      <c r="S8" s="20"/>
      <c r="T8" s="20"/>
      <c r="U8" s="20"/>
      <c r="V8" s="20"/>
      <c r="W8" s="20"/>
      <c r="X8" s="20"/>
      <c r="Y8" s="20"/>
      <c r="Z8" s="20"/>
      <c r="AA8" s="20"/>
      <c r="AB8" s="20"/>
      <c r="AC8" s="20"/>
      <c r="AD8" s="20"/>
      <c r="AE8" s="20"/>
      <c r="AF8" s="20"/>
      <c r="AG8" s="20"/>
      <c r="AH8" s="20"/>
      <c r="AI8" s="20"/>
      <c r="AJ8" s="20"/>
      <c r="AK8" s="28" t="s">
        <v>34</v>
      </c>
      <c r="AL8" s="20"/>
      <c r="AM8" s="20"/>
      <c r="AN8" s="172">
        <v>43178</v>
      </c>
      <c r="AO8" s="20"/>
      <c r="AP8" s="20"/>
      <c r="AQ8" s="22"/>
      <c r="BE8" s="355"/>
      <c r="BS8" s="15" t="s">
        <v>35</v>
      </c>
    </row>
    <row r="9" spans="2:71" ht="14.45" customHeight="1">
      <c r="B9" s="19"/>
      <c r="C9" s="20"/>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2"/>
      <c r="BE9" s="355"/>
      <c r="BS9" s="15" t="s">
        <v>36</v>
      </c>
    </row>
    <row r="10" spans="2:71" ht="14.45" customHeight="1">
      <c r="B10" s="19"/>
      <c r="C10" s="20"/>
      <c r="D10" s="28" t="s">
        <v>37</v>
      </c>
      <c r="E10" s="20"/>
      <c r="F10" s="20"/>
      <c r="G10" s="20"/>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8" t="s">
        <v>38</v>
      </c>
      <c r="AL10" s="20"/>
      <c r="AM10" s="20"/>
      <c r="AN10" s="26" t="s">
        <v>12</v>
      </c>
      <c r="AO10" s="20"/>
      <c r="AP10" s="20"/>
      <c r="AQ10" s="22"/>
      <c r="BE10" s="355"/>
      <c r="BS10" s="15" t="s">
        <v>28</v>
      </c>
    </row>
    <row r="11" spans="2:71" ht="18.4" customHeight="1">
      <c r="B11" s="19"/>
      <c r="C11" s="20"/>
      <c r="D11" s="20"/>
      <c r="E11" s="26" t="s">
        <v>39</v>
      </c>
      <c r="F11" s="20"/>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8" t="s">
        <v>40</v>
      </c>
      <c r="AL11" s="20"/>
      <c r="AM11" s="20"/>
      <c r="AN11" s="26" t="s">
        <v>12</v>
      </c>
      <c r="AO11" s="20"/>
      <c r="AP11" s="20"/>
      <c r="AQ11" s="22"/>
      <c r="BE11" s="355"/>
      <c r="BS11" s="15" t="s">
        <v>28</v>
      </c>
    </row>
    <row r="12" spans="2:71" ht="6.95" customHeight="1">
      <c r="B12" s="19"/>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2"/>
      <c r="BE12" s="355"/>
      <c r="BS12" s="15" t="s">
        <v>28</v>
      </c>
    </row>
    <row r="13" spans="2:71" ht="14.45" customHeight="1">
      <c r="B13" s="19"/>
      <c r="C13" s="20"/>
      <c r="D13" s="28" t="s">
        <v>41</v>
      </c>
      <c r="E13" s="20"/>
      <c r="F13" s="20"/>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8" t="s">
        <v>38</v>
      </c>
      <c r="AL13" s="20"/>
      <c r="AM13" s="20"/>
      <c r="AN13" s="29" t="s">
        <v>42</v>
      </c>
      <c r="AO13" s="20"/>
      <c r="AP13" s="20"/>
      <c r="AQ13" s="22"/>
      <c r="BE13" s="355"/>
      <c r="BS13" s="15" t="s">
        <v>28</v>
      </c>
    </row>
    <row r="14" spans="2:71" ht="15">
      <c r="B14" s="19"/>
      <c r="C14" s="20"/>
      <c r="D14" s="20"/>
      <c r="E14" s="359" t="s">
        <v>42</v>
      </c>
      <c r="F14" s="360"/>
      <c r="G14" s="360"/>
      <c r="H14" s="360"/>
      <c r="I14" s="360"/>
      <c r="J14" s="360"/>
      <c r="K14" s="360"/>
      <c r="L14" s="360"/>
      <c r="M14" s="360"/>
      <c r="N14" s="360"/>
      <c r="O14" s="360"/>
      <c r="P14" s="360"/>
      <c r="Q14" s="360"/>
      <c r="R14" s="360"/>
      <c r="S14" s="360"/>
      <c r="T14" s="360"/>
      <c r="U14" s="360"/>
      <c r="V14" s="360"/>
      <c r="W14" s="360"/>
      <c r="X14" s="360"/>
      <c r="Y14" s="360"/>
      <c r="Z14" s="360"/>
      <c r="AA14" s="360"/>
      <c r="AB14" s="360"/>
      <c r="AC14" s="360"/>
      <c r="AD14" s="360"/>
      <c r="AE14" s="360"/>
      <c r="AF14" s="360"/>
      <c r="AG14" s="360"/>
      <c r="AH14" s="360"/>
      <c r="AI14" s="360"/>
      <c r="AJ14" s="360"/>
      <c r="AK14" s="28" t="s">
        <v>40</v>
      </c>
      <c r="AL14" s="20"/>
      <c r="AM14" s="20"/>
      <c r="AN14" s="29" t="s">
        <v>42</v>
      </c>
      <c r="AO14" s="20"/>
      <c r="AP14" s="20"/>
      <c r="AQ14" s="22"/>
      <c r="BE14" s="355"/>
      <c r="BS14" s="15" t="s">
        <v>28</v>
      </c>
    </row>
    <row r="15" spans="2:71" ht="6.95" customHeight="1">
      <c r="B15" s="19"/>
      <c r="C15" s="20"/>
      <c r="D15" s="20"/>
      <c r="E15" s="20"/>
      <c r="F15" s="20"/>
      <c r="G15" s="20"/>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2"/>
      <c r="BE15" s="355"/>
      <c r="BS15" s="15" t="s">
        <v>13</v>
      </c>
    </row>
    <row r="16" spans="2:71" ht="14.45" customHeight="1">
      <c r="B16" s="19"/>
      <c r="C16" s="20"/>
      <c r="D16" s="28" t="s">
        <v>43</v>
      </c>
      <c r="E16" s="20"/>
      <c r="F16" s="20"/>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8" t="s">
        <v>38</v>
      </c>
      <c r="AL16" s="20"/>
      <c r="AM16" s="20"/>
      <c r="AN16" s="26" t="s">
        <v>12</v>
      </c>
      <c r="AO16" s="20"/>
      <c r="AP16" s="20"/>
      <c r="AQ16" s="22"/>
      <c r="BE16" s="355"/>
      <c r="BS16" s="15" t="s">
        <v>13</v>
      </c>
    </row>
    <row r="17" spans="2:71" ht="18.4" customHeight="1">
      <c r="B17" s="19"/>
      <c r="C17" s="20"/>
      <c r="D17" s="20"/>
      <c r="E17" s="26" t="s">
        <v>44</v>
      </c>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8" t="s">
        <v>40</v>
      </c>
      <c r="AL17" s="20"/>
      <c r="AM17" s="20"/>
      <c r="AN17" s="26" t="s">
        <v>12</v>
      </c>
      <c r="AO17" s="20"/>
      <c r="AP17" s="20"/>
      <c r="AQ17" s="22"/>
      <c r="BE17" s="355"/>
      <c r="BS17" s="15" t="s">
        <v>45</v>
      </c>
    </row>
    <row r="18" spans="2:71" ht="6.95" customHeight="1">
      <c r="B18" s="19"/>
      <c r="C18" s="20"/>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2"/>
      <c r="BE18" s="355"/>
      <c r="BS18" s="15" t="s">
        <v>16</v>
      </c>
    </row>
    <row r="19" spans="2:71" ht="14.45" customHeight="1">
      <c r="B19" s="19"/>
      <c r="C19" s="20"/>
      <c r="D19" s="28" t="s">
        <v>46</v>
      </c>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2"/>
      <c r="BE19" s="355"/>
      <c r="BS19" s="15" t="s">
        <v>16</v>
      </c>
    </row>
    <row r="20" spans="2:71" ht="14.45" customHeight="1">
      <c r="B20" s="19"/>
      <c r="C20" s="20"/>
      <c r="D20" s="20"/>
      <c r="E20" s="361" t="s">
        <v>12</v>
      </c>
      <c r="F20" s="361"/>
      <c r="G20" s="361"/>
      <c r="H20" s="361"/>
      <c r="I20" s="361"/>
      <c r="J20" s="361"/>
      <c r="K20" s="361"/>
      <c r="L20" s="361"/>
      <c r="M20" s="361"/>
      <c r="N20" s="361"/>
      <c r="O20" s="361"/>
      <c r="P20" s="361"/>
      <c r="Q20" s="361"/>
      <c r="R20" s="361"/>
      <c r="S20" s="361"/>
      <c r="T20" s="361"/>
      <c r="U20" s="361"/>
      <c r="V20" s="361"/>
      <c r="W20" s="361"/>
      <c r="X20" s="361"/>
      <c r="Y20" s="361"/>
      <c r="Z20" s="361"/>
      <c r="AA20" s="361"/>
      <c r="AB20" s="361"/>
      <c r="AC20" s="361"/>
      <c r="AD20" s="361"/>
      <c r="AE20" s="361"/>
      <c r="AF20" s="361"/>
      <c r="AG20" s="361"/>
      <c r="AH20" s="361"/>
      <c r="AI20" s="361"/>
      <c r="AJ20" s="361"/>
      <c r="AK20" s="361"/>
      <c r="AL20" s="361"/>
      <c r="AM20" s="361"/>
      <c r="AN20" s="361"/>
      <c r="AO20" s="20"/>
      <c r="AP20" s="20"/>
      <c r="AQ20" s="22"/>
      <c r="BE20" s="355"/>
      <c r="BS20" s="15" t="s">
        <v>13</v>
      </c>
    </row>
    <row r="21" spans="2:57" ht="6.95" customHeight="1">
      <c r="B21" s="19"/>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2"/>
      <c r="BE21" s="355"/>
    </row>
    <row r="22" spans="2:57" ht="6.95" customHeight="1">
      <c r="B22" s="19"/>
      <c r="C22" s="20"/>
      <c r="D22" s="30"/>
      <c r="E22" s="30"/>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20"/>
      <c r="AQ22" s="22"/>
      <c r="BE22" s="355"/>
    </row>
    <row r="23" spans="2:57" s="1" customFormat="1" ht="25.9" customHeight="1">
      <c r="B23" s="31"/>
      <c r="C23" s="32"/>
      <c r="D23" s="33" t="s">
        <v>47</v>
      </c>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62">
        <f>ROUND(AG51,2)</f>
        <v>0</v>
      </c>
      <c r="AL23" s="363"/>
      <c r="AM23" s="363"/>
      <c r="AN23" s="363"/>
      <c r="AO23" s="363"/>
      <c r="AP23" s="32"/>
      <c r="AQ23" s="35"/>
      <c r="BE23" s="355"/>
    </row>
    <row r="24" spans="2:57" s="1" customFormat="1" ht="6.95" customHeight="1">
      <c r="B24" s="31"/>
      <c r="C24" s="32"/>
      <c r="D24" s="32"/>
      <c r="E24" s="32"/>
      <c r="F24" s="32"/>
      <c r="G24" s="32"/>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5"/>
      <c r="BE24" s="355"/>
    </row>
    <row r="25" spans="2:57" s="1" customFormat="1" ht="13.5">
      <c r="B25" s="31"/>
      <c r="C25" s="32"/>
      <c r="D25" s="32"/>
      <c r="E25" s="32"/>
      <c r="F25" s="32"/>
      <c r="G25" s="32"/>
      <c r="H25" s="32"/>
      <c r="I25" s="32"/>
      <c r="J25" s="32"/>
      <c r="K25" s="32"/>
      <c r="L25" s="364" t="s">
        <v>48</v>
      </c>
      <c r="M25" s="364"/>
      <c r="N25" s="364"/>
      <c r="O25" s="364"/>
      <c r="P25" s="32"/>
      <c r="Q25" s="32"/>
      <c r="R25" s="32"/>
      <c r="S25" s="32"/>
      <c r="T25" s="32"/>
      <c r="U25" s="32"/>
      <c r="V25" s="32"/>
      <c r="W25" s="364" t="s">
        <v>49</v>
      </c>
      <c r="X25" s="364"/>
      <c r="Y25" s="364"/>
      <c r="Z25" s="364"/>
      <c r="AA25" s="364"/>
      <c r="AB25" s="364"/>
      <c r="AC25" s="364"/>
      <c r="AD25" s="364"/>
      <c r="AE25" s="364"/>
      <c r="AF25" s="32"/>
      <c r="AG25" s="32"/>
      <c r="AH25" s="32"/>
      <c r="AI25" s="32"/>
      <c r="AJ25" s="32"/>
      <c r="AK25" s="364" t="s">
        <v>50</v>
      </c>
      <c r="AL25" s="364"/>
      <c r="AM25" s="364"/>
      <c r="AN25" s="364"/>
      <c r="AO25" s="364"/>
      <c r="AP25" s="32"/>
      <c r="AQ25" s="35"/>
      <c r="BE25" s="355"/>
    </row>
    <row r="26" spans="2:57" s="2" customFormat="1" ht="14.45" customHeight="1">
      <c r="B26" s="36"/>
      <c r="C26" s="37"/>
      <c r="D26" s="38" t="s">
        <v>51</v>
      </c>
      <c r="E26" s="37"/>
      <c r="F26" s="38" t="s">
        <v>52</v>
      </c>
      <c r="G26" s="37"/>
      <c r="H26" s="37"/>
      <c r="I26" s="37"/>
      <c r="J26" s="37"/>
      <c r="K26" s="37"/>
      <c r="L26" s="347">
        <v>0.21</v>
      </c>
      <c r="M26" s="348"/>
      <c r="N26" s="348"/>
      <c r="O26" s="348"/>
      <c r="P26" s="37"/>
      <c r="Q26" s="37"/>
      <c r="R26" s="37"/>
      <c r="S26" s="37"/>
      <c r="T26" s="37"/>
      <c r="U26" s="37"/>
      <c r="V26" s="37"/>
      <c r="W26" s="349">
        <f>ROUND(AZ51,2)</f>
        <v>0</v>
      </c>
      <c r="X26" s="348"/>
      <c r="Y26" s="348"/>
      <c r="Z26" s="348"/>
      <c r="AA26" s="348"/>
      <c r="AB26" s="348"/>
      <c r="AC26" s="348"/>
      <c r="AD26" s="348"/>
      <c r="AE26" s="348"/>
      <c r="AF26" s="37"/>
      <c r="AG26" s="37"/>
      <c r="AH26" s="37"/>
      <c r="AI26" s="37"/>
      <c r="AJ26" s="37"/>
      <c r="AK26" s="349">
        <f>ROUND(AV51,2)</f>
        <v>0</v>
      </c>
      <c r="AL26" s="348"/>
      <c r="AM26" s="348"/>
      <c r="AN26" s="348"/>
      <c r="AO26" s="348"/>
      <c r="AP26" s="37"/>
      <c r="AQ26" s="39"/>
      <c r="BE26" s="355"/>
    </row>
    <row r="27" spans="2:57" s="2" customFormat="1" ht="14.45" customHeight="1">
      <c r="B27" s="36"/>
      <c r="C27" s="37"/>
      <c r="D27" s="37"/>
      <c r="E27" s="37"/>
      <c r="F27" s="38" t="s">
        <v>53</v>
      </c>
      <c r="G27" s="37"/>
      <c r="H27" s="37"/>
      <c r="I27" s="37"/>
      <c r="J27" s="37"/>
      <c r="K27" s="37"/>
      <c r="L27" s="347">
        <v>0.15</v>
      </c>
      <c r="M27" s="348"/>
      <c r="N27" s="348"/>
      <c r="O27" s="348"/>
      <c r="P27" s="37"/>
      <c r="Q27" s="37"/>
      <c r="R27" s="37"/>
      <c r="S27" s="37"/>
      <c r="T27" s="37"/>
      <c r="U27" s="37"/>
      <c r="V27" s="37"/>
      <c r="W27" s="349">
        <f>ROUND(BA51,2)</f>
        <v>0</v>
      </c>
      <c r="X27" s="348"/>
      <c r="Y27" s="348"/>
      <c r="Z27" s="348"/>
      <c r="AA27" s="348"/>
      <c r="AB27" s="348"/>
      <c r="AC27" s="348"/>
      <c r="AD27" s="348"/>
      <c r="AE27" s="348"/>
      <c r="AF27" s="37"/>
      <c r="AG27" s="37"/>
      <c r="AH27" s="37"/>
      <c r="AI27" s="37"/>
      <c r="AJ27" s="37"/>
      <c r="AK27" s="349">
        <f>ROUND(AW51,2)</f>
        <v>0</v>
      </c>
      <c r="AL27" s="348"/>
      <c r="AM27" s="348"/>
      <c r="AN27" s="348"/>
      <c r="AO27" s="348"/>
      <c r="AP27" s="37"/>
      <c r="AQ27" s="39"/>
      <c r="BE27" s="355"/>
    </row>
    <row r="28" spans="2:57" s="2" customFormat="1" ht="14.45" customHeight="1" hidden="1">
      <c r="B28" s="36"/>
      <c r="C28" s="37"/>
      <c r="D28" s="37"/>
      <c r="E28" s="37"/>
      <c r="F28" s="38" t="s">
        <v>54</v>
      </c>
      <c r="G28" s="37"/>
      <c r="H28" s="37"/>
      <c r="I28" s="37"/>
      <c r="J28" s="37"/>
      <c r="K28" s="37"/>
      <c r="L28" s="347">
        <v>0.21</v>
      </c>
      <c r="M28" s="348"/>
      <c r="N28" s="348"/>
      <c r="O28" s="348"/>
      <c r="P28" s="37"/>
      <c r="Q28" s="37"/>
      <c r="R28" s="37"/>
      <c r="S28" s="37"/>
      <c r="T28" s="37"/>
      <c r="U28" s="37"/>
      <c r="V28" s="37"/>
      <c r="W28" s="349">
        <f>ROUND(BB51,2)</f>
        <v>0</v>
      </c>
      <c r="X28" s="348"/>
      <c r="Y28" s="348"/>
      <c r="Z28" s="348"/>
      <c r="AA28" s="348"/>
      <c r="AB28" s="348"/>
      <c r="AC28" s="348"/>
      <c r="AD28" s="348"/>
      <c r="AE28" s="348"/>
      <c r="AF28" s="37"/>
      <c r="AG28" s="37"/>
      <c r="AH28" s="37"/>
      <c r="AI28" s="37"/>
      <c r="AJ28" s="37"/>
      <c r="AK28" s="349">
        <v>0</v>
      </c>
      <c r="AL28" s="348"/>
      <c r="AM28" s="348"/>
      <c r="AN28" s="348"/>
      <c r="AO28" s="348"/>
      <c r="AP28" s="37"/>
      <c r="AQ28" s="39"/>
      <c r="BE28" s="355"/>
    </row>
    <row r="29" spans="2:57" s="2" customFormat="1" ht="14.45" customHeight="1" hidden="1">
      <c r="B29" s="36"/>
      <c r="C29" s="37"/>
      <c r="D29" s="37"/>
      <c r="E29" s="37"/>
      <c r="F29" s="38" t="s">
        <v>55</v>
      </c>
      <c r="G29" s="37"/>
      <c r="H29" s="37"/>
      <c r="I29" s="37"/>
      <c r="J29" s="37"/>
      <c r="K29" s="37"/>
      <c r="L29" s="347">
        <v>0.15</v>
      </c>
      <c r="M29" s="348"/>
      <c r="N29" s="348"/>
      <c r="O29" s="348"/>
      <c r="P29" s="37"/>
      <c r="Q29" s="37"/>
      <c r="R29" s="37"/>
      <c r="S29" s="37"/>
      <c r="T29" s="37"/>
      <c r="U29" s="37"/>
      <c r="V29" s="37"/>
      <c r="W29" s="349">
        <f>ROUND(BC51,2)</f>
        <v>0</v>
      </c>
      <c r="X29" s="348"/>
      <c r="Y29" s="348"/>
      <c r="Z29" s="348"/>
      <c r="AA29" s="348"/>
      <c r="AB29" s="348"/>
      <c r="AC29" s="348"/>
      <c r="AD29" s="348"/>
      <c r="AE29" s="348"/>
      <c r="AF29" s="37"/>
      <c r="AG29" s="37"/>
      <c r="AH29" s="37"/>
      <c r="AI29" s="37"/>
      <c r="AJ29" s="37"/>
      <c r="AK29" s="349">
        <v>0</v>
      </c>
      <c r="AL29" s="348"/>
      <c r="AM29" s="348"/>
      <c r="AN29" s="348"/>
      <c r="AO29" s="348"/>
      <c r="AP29" s="37"/>
      <c r="AQ29" s="39"/>
      <c r="BE29" s="355"/>
    </row>
    <row r="30" spans="2:57" s="2" customFormat="1" ht="14.45" customHeight="1" hidden="1">
      <c r="B30" s="36"/>
      <c r="C30" s="37"/>
      <c r="D30" s="37"/>
      <c r="E30" s="37"/>
      <c r="F30" s="38" t="s">
        <v>56</v>
      </c>
      <c r="G30" s="37"/>
      <c r="H30" s="37"/>
      <c r="I30" s="37"/>
      <c r="J30" s="37"/>
      <c r="K30" s="37"/>
      <c r="L30" s="347">
        <v>0</v>
      </c>
      <c r="M30" s="348"/>
      <c r="N30" s="348"/>
      <c r="O30" s="348"/>
      <c r="P30" s="37"/>
      <c r="Q30" s="37"/>
      <c r="R30" s="37"/>
      <c r="S30" s="37"/>
      <c r="T30" s="37"/>
      <c r="U30" s="37"/>
      <c r="V30" s="37"/>
      <c r="W30" s="349">
        <f>ROUND(BD51,2)</f>
        <v>0</v>
      </c>
      <c r="X30" s="348"/>
      <c r="Y30" s="348"/>
      <c r="Z30" s="348"/>
      <c r="AA30" s="348"/>
      <c r="AB30" s="348"/>
      <c r="AC30" s="348"/>
      <c r="AD30" s="348"/>
      <c r="AE30" s="348"/>
      <c r="AF30" s="37"/>
      <c r="AG30" s="37"/>
      <c r="AH30" s="37"/>
      <c r="AI30" s="37"/>
      <c r="AJ30" s="37"/>
      <c r="AK30" s="349">
        <v>0</v>
      </c>
      <c r="AL30" s="348"/>
      <c r="AM30" s="348"/>
      <c r="AN30" s="348"/>
      <c r="AO30" s="348"/>
      <c r="AP30" s="37"/>
      <c r="AQ30" s="39"/>
      <c r="BE30" s="355"/>
    </row>
    <row r="31" spans="2:57" s="1" customFormat="1" ht="6.95" customHeight="1">
      <c r="B31" s="31"/>
      <c r="C31" s="32"/>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5"/>
      <c r="BE31" s="355"/>
    </row>
    <row r="32" spans="2:57" s="1" customFormat="1" ht="25.9" customHeight="1">
      <c r="B32" s="31"/>
      <c r="C32" s="40"/>
      <c r="D32" s="41" t="s">
        <v>57</v>
      </c>
      <c r="E32" s="42"/>
      <c r="F32" s="42"/>
      <c r="G32" s="42"/>
      <c r="H32" s="42"/>
      <c r="I32" s="42"/>
      <c r="J32" s="42"/>
      <c r="K32" s="42"/>
      <c r="L32" s="42"/>
      <c r="M32" s="42"/>
      <c r="N32" s="42"/>
      <c r="O32" s="42"/>
      <c r="P32" s="42"/>
      <c r="Q32" s="42"/>
      <c r="R32" s="42"/>
      <c r="S32" s="42"/>
      <c r="T32" s="43" t="s">
        <v>58</v>
      </c>
      <c r="U32" s="42"/>
      <c r="V32" s="42"/>
      <c r="W32" s="42"/>
      <c r="X32" s="350" t="s">
        <v>59</v>
      </c>
      <c r="Y32" s="351"/>
      <c r="Z32" s="351"/>
      <c r="AA32" s="351"/>
      <c r="AB32" s="351"/>
      <c r="AC32" s="42"/>
      <c r="AD32" s="42"/>
      <c r="AE32" s="42"/>
      <c r="AF32" s="42"/>
      <c r="AG32" s="42"/>
      <c r="AH32" s="42"/>
      <c r="AI32" s="42"/>
      <c r="AJ32" s="42"/>
      <c r="AK32" s="352">
        <f>SUM(AK23:AK30)</f>
        <v>0</v>
      </c>
      <c r="AL32" s="351"/>
      <c r="AM32" s="351"/>
      <c r="AN32" s="351"/>
      <c r="AO32" s="353"/>
      <c r="AP32" s="40"/>
      <c r="AQ32" s="44"/>
      <c r="BE32" s="355"/>
    </row>
    <row r="33" spans="2:43" s="1" customFormat="1" ht="6.95" customHeight="1">
      <c r="B33" s="31"/>
      <c r="C33" s="32"/>
      <c r="D33" s="32"/>
      <c r="E33" s="32"/>
      <c r="F33" s="32"/>
      <c r="G33" s="32"/>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32"/>
      <c r="AM33" s="32"/>
      <c r="AN33" s="32"/>
      <c r="AO33" s="32"/>
      <c r="AP33" s="32"/>
      <c r="AQ33" s="35"/>
    </row>
    <row r="34" spans="2:43" s="1" customFormat="1" ht="6.95" customHeight="1">
      <c r="B34" s="45"/>
      <c r="C34" s="46"/>
      <c r="D34" s="46"/>
      <c r="E34" s="46"/>
      <c r="F34" s="46"/>
      <c r="G34" s="46"/>
      <c r="H34" s="46"/>
      <c r="I34" s="46"/>
      <c r="J34" s="46"/>
      <c r="K34" s="46"/>
      <c r="L34" s="46"/>
      <c r="M34" s="46"/>
      <c r="N34" s="46"/>
      <c r="O34" s="46"/>
      <c r="P34" s="46"/>
      <c r="Q34" s="46"/>
      <c r="R34" s="46"/>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7"/>
    </row>
    <row r="38" spans="2:44" s="1" customFormat="1" ht="6.95" customHeight="1">
      <c r="B38" s="48"/>
      <c r="C38" s="49"/>
      <c r="D38" s="49"/>
      <c r="E38" s="49"/>
      <c r="F38" s="49"/>
      <c r="G38" s="49"/>
      <c r="H38" s="49"/>
      <c r="I38" s="49"/>
      <c r="J38" s="49"/>
      <c r="K38" s="49"/>
      <c r="L38" s="49"/>
      <c r="M38" s="49"/>
      <c r="N38" s="49"/>
      <c r="O38" s="49"/>
      <c r="P38" s="49"/>
      <c r="Q38" s="49"/>
      <c r="R38" s="49"/>
      <c r="S38" s="49"/>
      <c r="T38" s="49"/>
      <c r="U38" s="49"/>
      <c r="V38" s="49"/>
      <c r="W38" s="49"/>
      <c r="X38" s="49"/>
      <c r="Y38" s="49"/>
      <c r="Z38" s="49"/>
      <c r="AA38" s="49"/>
      <c r="AB38" s="49"/>
      <c r="AC38" s="49"/>
      <c r="AD38" s="49"/>
      <c r="AE38" s="49"/>
      <c r="AF38" s="49"/>
      <c r="AG38" s="49"/>
      <c r="AH38" s="49"/>
      <c r="AI38" s="49"/>
      <c r="AJ38" s="49"/>
      <c r="AK38" s="49"/>
      <c r="AL38" s="49"/>
      <c r="AM38" s="49"/>
      <c r="AN38" s="49"/>
      <c r="AO38" s="49"/>
      <c r="AP38" s="49"/>
      <c r="AQ38" s="49"/>
      <c r="AR38" s="31"/>
    </row>
    <row r="39" spans="2:44" s="1" customFormat="1" ht="36.95" customHeight="1">
      <c r="B39" s="31"/>
      <c r="C39" s="50" t="s">
        <v>60</v>
      </c>
      <c r="AR39" s="31"/>
    </row>
    <row r="40" spans="2:44" s="1" customFormat="1" ht="6.95" customHeight="1">
      <c r="B40" s="31"/>
      <c r="AR40" s="31"/>
    </row>
    <row r="41" spans="2:44" s="3" customFormat="1" ht="14.45" customHeight="1">
      <c r="B41" s="51"/>
      <c r="C41" s="52" t="s">
        <v>23</v>
      </c>
      <c r="L41" s="3" t="str">
        <f>K5</f>
        <v>MV1036/15/3</v>
      </c>
      <c r="AR41" s="51"/>
    </row>
    <row r="42" spans="2:44" s="4" customFormat="1" ht="36.95" customHeight="1">
      <c r="B42" s="53"/>
      <c r="C42" s="54" t="s">
        <v>26</v>
      </c>
      <c r="L42" s="339" t="str">
        <f>K6</f>
        <v>Jezero Most - revitalizace území pro oddech, sport a individuální výstavbu - pláže</v>
      </c>
      <c r="M42" s="340"/>
      <c r="N42" s="340"/>
      <c r="O42" s="340"/>
      <c r="P42" s="340"/>
      <c r="Q42" s="340"/>
      <c r="R42" s="340"/>
      <c r="S42" s="340"/>
      <c r="T42" s="340"/>
      <c r="U42" s="340"/>
      <c r="V42" s="340"/>
      <c r="W42" s="340"/>
      <c r="X42" s="340"/>
      <c r="Y42" s="340"/>
      <c r="Z42" s="340"/>
      <c r="AA42" s="340"/>
      <c r="AB42" s="340"/>
      <c r="AC42" s="340"/>
      <c r="AD42" s="340"/>
      <c r="AE42" s="340"/>
      <c r="AF42" s="340"/>
      <c r="AG42" s="340"/>
      <c r="AH42" s="340"/>
      <c r="AI42" s="340"/>
      <c r="AJ42" s="340"/>
      <c r="AK42" s="340"/>
      <c r="AL42" s="340"/>
      <c r="AM42" s="340"/>
      <c r="AN42" s="340"/>
      <c r="AO42" s="340"/>
      <c r="AR42" s="53"/>
    </row>
    <row r="43" spans="2:44" s="1" customFormat="1" ht="6.95" customHeight="1">
      <c r="B43" s="31"/>
      <c r="AR43" s="31"/>
    </row>
    <row r="44" spans="2:44" s="1" customFormat="1" ht="15">
      <c r="B44" s="31"/>
      <c r="C44" s="52" t="s">
        <v>32</v>
      </c>
      <c r="L44" s="55" t="str">
        <f>IF(K8="","",K8)</f>
        <v>k.ú.Most I, k.ú.Kopisty, k.ú.Pařidla</v>
      </c>
      <c r="AI44" s="52" t="s">
        <v>34</v>
      </c>
      <c r="AM44" s="341">
        <f>IF(AN8="","",AN8)</f>
        <v>43178</v>
      </c>
      <c r="AN44" s="341"/>
      <c r="AR44" s="31"/>
    </row>
    <row r="45" spans="2:44" s="1" customFormat="1" ht="6.95" customHeight="1">
      <c r="B45" s="31"/>
      <c r="AR45" s="31"/>
    </row>
    <row r="46" spans="2:56" s="1" customFormat="1" ht="15">
      <c r="B46" s="31"/>
      <c r="C46" s="52" t="s">
        <v>37</v>
      </c>
      <c r="L46" s="3" t="str">
        <f>IF(E11="","",E11)</f>
        <v>Magistrát města Mostu</v>
      </c>
      <c r="AI46" s="52" t="s">
        <v>43</v>
      </c>
      <c r="AM46" s="342" t="str">
        <f>IF(E17="","",E17)</f>
        <v>Ing. Lukáš Valečka</v>
      </c>
      <c r="AN46" s="342"/>
      <c r="AO46" s="342"/>
      <c r="AP46" s="342"/>
      <c r="AR46" s="31"/>
      <c r="AS46" s="343" t="s">
        <v>61</v>
      </c>
      <c r="AT46" s="344"/>
      <c r="AU46" s="56"/>
      <c r="AV46" s="56"/>
      <c r="AW46" s="56"/>
      <c r="AX46" s="56"/>
      <c r="AY46" s="56"/>
      <c r="AZ46" s="56"/>
      <c r="BA46" s="56"/>
      <c r="BB46" s="56"/>
      <c r="BC46" s="56"/>
      <c r="BD46" s="57"/>
    </row>
    <row r="47" spans="2:56" s="1" customFormat="1" ht="15">
      <c r="B47" s="31"/>
      <c r="C47" s="52" t="s">
        <v>41</v>
      </c>
      <c r="L47" s="3" t="str">
        <f>IF(E14="Vyplň údaj","",E14)</f>
        <v/>
      </c>
      <c r="AR47" s="31"/>
      <c r="AS47" s="345"/>
      <c r="AT47" s="346"/>
      <c r="AU47" s="32"/>
      <c r="AV47" s="32"/>
      <c r="AW47" s="32"/>
      <c r="AX47" s="32"/>
      <c r="AY47" s="32"/>
      <c r="AZ47" s="32"/>
      <c r="BA47" s="32"/>
      <c r="BB47" s="32"/>
      <c r="BC47" s="32"/>
      <c r="BD47" s="58"/>
    </row>
    <row r="48" spans="2:56" s="1" customFormat="1" ht="10.9" customHeight="1">
      <c r="B48" s="31"/>
      <c r="AR48" s="31"/>
      <c r="AS48" s="345"/>
      <c r="AT48" s="346"/>
      <c r="AU48" s="32"/>
      <c r="AV48" s="32"/>
      <c r="AW48" s="32"/>
      <c r="AX48" s="32"/>
      <c r="AY48" s="32"/>
      <c r="AZ48" s="32"/>
      <c r="BA48" s="32"/>
      <c r="BB48" s="32"/>
      <c r="BC48" s="32"/>
      <c r="BD48" s="58"/>
    </row>
    <row r="49" spans="2:56" s="1" customFormat="1" ht="29.25" customHeight="1">
      <c r="B49" s="31"/>
      <c r="C49" s="335" t="s">
        <v>62</v>
      </c>
      <c r="D49" s="336"/>
      <c r="E49" s="336"/>
      <c r="F49" s="336"/>
      <c r="G49" s="336"/>
      <c r="H49" s="42"/>
      <c r="I49" s="337" t="s">
        <v>63</v>
      </c>
      <c r="J49" s="336"/>
      <c r="K49" s="336"/>
      <c r="L49" s="336"/>
      <c r="M49" s="336"/>
      <c r="N49" s="336"/>
      <c r="O49" s="336"/>
      <c r="P49" s="336"/>
      <c r="Q49" s="336"/>
      <c r="R49" s="336"/>
      <c r="S49" s="336"/>
      <c r="T49" s="336"/>
      <c r="U49" s="336"/>
      <c r="V49" s="336"/>
      <c r="W49" s="336"/>
      <c r="X49" s="336"/>
      <c r="Y49" s="336"/>
      <c r="Z49" s="336"/>
      <c r="AA49" s="336"/>
      <c r="AB49" s="336"/>
      <c r="AC49" s="336"/>
      <c r="AD49" s="336"/>
      <c r="AE49" s="336"/>
      <c r="AF49" s="336"/>
      <c r="AG49" s="338" t="s">
        <v>64</v>
      </c>
      <c r="AH49" s="336"/>
      <c r="AI49" s="336"/>
      <c r="AJ49" s="336"/>
      <c r="AK49" s="336"/>
      <c r="AL49" s="336"/>
      <c r="AM49" s="336"/>
      <c r="AN49" s="337" t="s">
        <v>65</v>
      </c>
      <c r="AO49" s="336"/>
      <c r="AP49" s="336"/>
      <c r="AQ49" s="59" t="s">
        <v>66</v>
      </c>
      <c r="AR49" s="31"/>
      <c r="AS49" s="60" t="s">
        <v>67</v>
      </c>
      <c r="AT49" s="61" t="s">
        <v>68</v>
      </c>
      <c r="AU49" s="61" t="s">
        <v>69</v>
      </c>
      <c r="AV49" s="61" t="s">
        <v>70</v>
      </c>
      <c r="AW49" s="61" t="s">
        <v>71</v>
      </c>
      <c r="AX49" s="61" t="s">
        <v>72</v>
      </c>
      <c r="AY49" s="61" t="s">
        <v>73</v>
      </c>
      <c r="AZ49" s="61" t="s">
        <v>74</v>
      </c>
      <c r="BA49" s="61" t="s">
        <v>75</v>
      </c>
      <c r="BB49" s="61" t="s">
        <v>76</v>
      </c>
      <c r="BC49" s="61" t="s">
        <v>77</v>
      </c>
      <c r="BD49" s="62" t="s">
        <v>78</v>
      </c>
    </row>
    <row r="50" spans="2:56" s="1" customFormat="1" ht="10.9" customHeight="1">
      <c r="B50" s="31"/>
      <c r="AR50" s="31"/>
      <c r="AS50" s="63"/>
      <c r="AT50" s="56"/>
      <c r="AU50" s="56"/>
      <c r="AV50" s="56"/>
      <c r="AW50" s="56"/>
      <c r="AX50" s="56"/>
      <c r="AY50" s="56"/>
      <c r="AZ50" s="56"/>
      <c r="BA50" s="56"/>
      <c r="BB50" s="56"/>
      <c r="BC50" s="56"/>
      <c r="BD50" s="57"/>
    </row>
    <row r="51" spans="2:90" s="4" customFormat="1" ht="32.45" customHeight="1">
      <c r="B51" s="53"/>
      <c r="C51" s="64" t="s">
        <v>79</v>
      </c>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333">
        <f>ROUND(SUM(AG52:AG56),2)</f>
        <v>0</v>
      </c>
      <c r="AH51" s="333"/>
      <c r="AI51" s="333"/>
      <c r="AJ51" s="333"/>
      <c r="AK51" s="333"/>
      <c r="AL51" s="333"/>
      <c r="AM51" s="333"/>
      <c r="AN51" s="334">
        <f aca="true" t="shared" si="0" ref="AN51:AN56">SUM(AG51,AT51)</f>
        <v>0</v>
      </c>
      <c r="AO51" s="334"/>
      <c r="AP51" s="334"/>
      <c r="AQ51" s="66" t="s">
        <v>12</v>
      </c>
      <c r="AR51" s="53"/>
      <c r="AS51" s="67">
        <f>ROUND(SUM(AS52:AS56),2)</f>
        <v>0</v>
      </c>
      <c r="AT51" s="68">
        <f aca="true" t="shared" si="1" ref="AT51:AT56">ROUND(SUM(AV51:AW51),2)</f>
        <v>0</v>
      </c>
      <c r="AU51" s="69">
        <f>ROUND(SUM(AU52:AU56),5)</f>
        <v>0</v>
      </c>
      <c r="AV51" s="68">
        <f>ROUND(AZ51*L26,2)</f>
        <v>0</v>
      </c>
      <c r="AW51" s="68">
        <f>ROUND(BA51*L27,2)</f>
        <v>0</v>
      </c>
      <c r="AX51" s="68">
        <f>ROUND(BB51*L26,2)</f>
        <v>0</v>
      </c>
      <c r="AY51" s="68">
        <f>ROUND(BC51*L27,2)</f>
        <v>0</v>
      </c>
      <c r="AZ51" s="68">
        <f>ROUND(SUM(AZ52:AZ56),2)</f>
        <v>0</v>
      </c>
      <c r="BA51" s="68">
        <f>ROUND(SUM(BA52:BA56),2)</f>
        <v>0</v>
      </c>
      <c r="BB51" s="68">
        <f>ROUND(SUM(BB52:BB56),2)</f>
        <v>0</v>
      </c>
      <c r="BC51" s="68">
        <f>ROUND(SUM(BC52:BC56),2)</f>
        <v>0</v>
      </c>
      <c r="BD51" s="70">
        <f>ROUND(SUM(BD52:BD56),2)</f>
        <v>0</v>
      </c>
      <c r="BS51" s="54" t="s">
        <v>80</v>
      </c>
      <c r="BT51" s="54" t="s">
        <v>81</v>
      </c>
      <c r="BU51" s="71" t="s">
        <v>82</v>
      </c>
      <c r="BV51" s="54" t="s">
        <v>83</v>
      </c>
      <c r="BW51" s="54" t="s">
        <v>14</v>
      </c>
      <c r="BX51" s="54" t="s">
        <v>84</v>
      </c>
      <c r="CL51" s="54" t="s">
        <v>12</v>
      </c>
    </row>
    <row r="52" spans="1:91" s="5" customFormat="1" ht="14.45" customHeight="1">
      <c r="A52" s="72" t="s">
        <v>85</v>
      </c>
      <c r="B52" s="73"/>
      <c r="C52" s="74"/>
      <c r="D52" s="328" t="s">
        <v>81</v>
      </c>
      <c r="E52" s="328"/>
      <c r="F52" s="328"/>
      <c r="G52" s="328"/>
      <c r="H52" s="328"/>
      <c r="I52" s="75"/>
      <c r="J52" s="328" t="s">
        <v>86</v>
      </c>
      <c r="K52" s="328"/>
      <c r="L52" s="328"/>
      <c r="M52" s="328"/>
      <c r="N52" s="328"/>
      <c r="O52" s="328"/>
      <c r="P52" s="328"/>
      <c r="Q52" s="328"/>
      <c r="R52" s="328"/>
      <c r="S52" s="328"/>
      <c r="T52" s="328"/>
      <c r="U52" s="328"/>
      <c r="V52" s="328"/>
      <c r="W52" s="328"/>
      <c r="X52" s="328"/>
      <c r="Y52" s="328"/>
      <c r="Z52" s="328"/>
      <c r="AA52" s="328"/>
      <c r="AB52" s="328"/>
      <c r="AC52" s="328"/>
      <c r="AD52" s="328"/>
      <c r="AE52" s="328"/>
      <c r="AF52" s="328"/>
      <c r="AG52" s="329">
        <f ca="1">'0 - VRN'!J27</f>
        <v>0</v>
      </c>
      <c r="AH52" s="330"/>
      <c r="AI52" s="330"/>
      <c r="AJ52" s="330"/>
      <c r="AK52" s="330"/>
      <c r="AL52" s="330"/>
      <c r="AM52" s="330"/>
      <c r="AN52" s="329">
        <f t="shared" si="0"/>
        <v>0</v>
      </c>
      <c r="AO52" s="330"/>
      <c r="AP52" s="330"/>
      <c r="AQ52" s="76" t="s">
        <v>87</v>
      </c>
      <c r="AR52" s="73"/>
      <c r="AS52" s="77">
        <v>0</v>
      </c>
      <c r="AT52" s="78">
        <f t="shared" si="1"/>
        <v>0</v>
      </c>
      <c r="AU52" s="79">
        <f ca="1">'0 - VRN'!P81</f>
        <v>0</v>
      </c>
      <c r="AV52" s="78">
        <f ca="1">'0 - VRN'!J30</f>
        <v>0</v>
      </c>
      <c r="AW52" s="78">
        <f ca="1">'0 - VRN'!J31</f>
        <v>0</v>
      </c>
      <c r="AX52" s="78">
        <f ca="1">'0 - VRN'!J32</f>
        <v>0</v>
      </c>
      <c r="AY52" s="78">
        <f ca="1">'0 - VRN'!J33</f>
        <v>0</v>
      </c>
      <c r="AZ52" s="78">
        <f ca="1">'0 - VRN'!F30</f>
        <v>0</v>
      </c>
      <c r="BA52" s="78">
        <f ca="1">'0 - VRN'!F31</f>
        <v>0</v>
      </c>
      <c r="BB52" s="78">
        <f ca="1">'0 - VRN'!F32</f>
        <v>0</v>
      </c>
      <c r="BC52" s="78">
        <f ca="1">'0 - VRN'!F33</f>
        <v>0</v>
      </c>
      <c r="BD52" s="80">
        <f ca="1">'0 - VRN'!F34</f>
        <v>0</v>
      </c>
      <c r="BT52" s="81" t="s">
        <v>31</v>
      </c>
      <c r="BV52" s="81" t="s">
        <v>83</v>
      </c>
      <c r="BW52" s="81" t="s">
        <v>88</v>
      </c>
      <c r="BX52" s="81" t="s">
        <v>14</v>
      </c>
      <c r="CL52" s="81" t="s">
        <v>12</v>
      </c>
      <c r="CM52" s="81" t="s">
        <v>89</v>
      </c>
    </row>
    <row r="53" spans="1:91" s="5" customFormat="1" ht="14.45" customHeight="1">
      <c r="A53" s="72" t="s">
        <v>85</v>
      </c>
      <c r="B53" s="73"/>
      <c r="C53" s="74"/>
      <c r="D53" s="328" t="s">
        <v>90</v>
      </c>
      <c r="E53" s="328"/>
      <c r="F53" s="328"/>
      <c r="G53" s="328"/>
      <c r="H53" s="328"/>
      <c r="I53" s="75"/>
      <c r="J53" s="328" t="s">
        <v>91</v>
      </c>
      <c r="K53" s="328"/>
      <c r="L53" s="328"/>
      <c r="M53" s="328"/>
      <c r="N53" s="328"/>
      <c r="O53" s="328"/>
      <c r="P53" s="328"/>
      <c r="Q53" s="328"/>
      <c r="R53" s="328"/>
      <c r="S53" s="328"/>
      <c r="T53" s="328"/>
      <c r="U53" s="328"/>
      <c r="V53" s="328"/>
      <c r="W53" s="328"/>
      <c r="X53" s="328"/>
      <c r="Y53" s="328"/>
      <c r="Z53" s="328"/>
      <c r="AA53" s="328"/>
      <c r="AB53" s="328"/>
      <c r="AC53" s="328"/>
      <c r="AD53" s="328"/>
      <c r="AE53" s="328"/>
      <c r="AF53" s="328"/>
      <c r="AG53" s="329">
        <f ca="1">'SO 01 - Jižní svahy'!J27</f>
        <v>0</v>
      </c>
      <c r="AH53" s="330"/>
      <c r="AI53" s="330"/>
      <c r="AJ53" s="330"/>
      <c r="AK53" s="330"/>
      <c r="AL53" s="330"/>
      <c r="AM53" s="330"/>
      <c r="AN53" s="329">
        <f t="shared" si="0"/>
        <v>0</v>
      </c>
      <c r="AO53" s="330"/>
      <c r="AP53" s="330"/>
      <c r="AQ53" s="76" t="s">
        <v>92</v>
      </c>
      <c r="AR53" s="73"/>
      <c r="AS53" s="77">
        <v>0</v>
      </c>
      <c r="AT53" s="78">
        <f t="shared" si="1"/>
        <v>0</v>
      </c>
      <c r="AU53" s="79">
        <f ca="1">'SO 01 - Jižní svahy'!P83</f>
        <v>0</v>
      </c>
      <c r="AV53" s="78">
        <f ca="1">'SO 01 - Jižní svahy'!J30</f>
        <v>0</v>
      </c>
      <c r="AW53" s="78">
        <f ca="1">'SO 01 - Jižní svahy'!J31</f>
        <v>0</v>
      </c>
      <c r="AX53" s="78">
        <f ca="1">'SO 01 - Jižní svahy'!J32</f>
        <v>0</v>
      </c>
      <c r="AY53" s="78">
        <f ca="1">'SO 01 - Jižní svahy'!J33</f>
        <v>0</v>
      </c>
      <c r="AZ53" s="78">
        <f ca="1">'SO 01 - Jižní svahy'!F30</f>
        <v>0</v>
      </c>
      <c r="BA53" s="78">
        <f ca="1">'SO 01 - Jižní svahy'!F31</f>
        <v>0</v>
      </c>
      <c r="BB53" s="78">
        <f ca="1">'SO 01 - Jižní svahy'!F32</f>
        <v>0</v>
      </c>
      <c r="BC53" s="78">
        <f ca="1">'SO 01 - Jižní svahy'!F33</f>
        <v>0</v>
      </c>
      <c r="BD53" s="80">
        <f ca="1">'SO 01 - Jižní svahy'!F34</f>
        <v>0</v>
      </c>
      <c r="BT53" s="81" t="s">
        <v>31</v>
      </c>
      <c r="BV53" s="81" t="s">
        <v>83</v>
      </c>
      <c r="BW53" s="81" t="s">
        <v>93</v>
      </c>
      <c r="BX53" s="81" t="s">
        <v>14</v>
      </c>
      <c r="CL53" s="81" t="s">
        <v>12</v>
      </c>
      <c r="CM53" s="81" t="s">
        <v>89</v>
      </c>
    </row>
    <row r="54" spans="1:91" s="5" customFormat="1" ht="14.45" customHeight="1">
      <c r="A54" s="72" t="s">
        <v>85</v>
      </c>
      <c r="B54" s="73"/>
      <c r="C54" s="74"/>
      <c r="D54" s="328" t="s">
        <v>94</v>
      </c>
      <c r="E54" s="328"/>
      <c r="F54" s="328"/>
      <c r="G54" s="328"/>
      <c r="H54" s="328"/>
      <c r="I54" s="75"/>
      <c r="J54" s="328" t="s">
        <v>95</v>
      </c>
      <c r="K54" s="328"/>
      <c r="L54" s="328"/>
      <c r="M54" s="328"/>
      <c r="N54" s="328"/>
      <c r="O54" s="328"/>
      <c r="P54" s="328"/>
      <c r="Q54" s="328"/>
      <c r="R54" s="328"/>
      <c r="S54" s="328"/>
      <c r="T54" s="328"/>
      <c r="U54" s="328"/>
      <c r="V54" s="328"/>
      <c r="W54" s="328"/>
      <c r="X54" s="328"/>
      <c r="Y54" s="328"/>
      <c r="Z54" s="328"/>
      <c r="AA54" s="328"/>
      <c r="AB54" s="328"/>
      <c r="AC54" s="328"/>
      <c r="AD54" s="328"/>
      <c r="AE54" s="328"/>
      <c r="AF54" s="328"/>
      <c r="AG54" s="329">
        <f ca="1">'SO 02 - Východní svahy'!J27</f>
        <v>0</v>
      </c>
      <c r="AH54" s="330"/>
      <c r="AI54" s="330"/>
      <c r="AJ54" s="330"/>
      <c r="AK54" s="330"/>
      <c r="AL54" s="330"/>
      <c r="AM54" s="330"/>
      <c r="AN54" s="329">
        <f t="shared" si="0"/>
        <v>0</v>
      </c>
      <c r="AO54" s="330"/>
      <c r="AP54" s="330"/>
      <c r="AQ54" s="76" t="s">
        <v>92</v>
      </c>
      <c r="AR54" s="73"/>
      <c r="AS54" s="77">
        <v>0</v>
      </c>
      <c r="AT54" s="78">
        <f t="shared" si="1"/>
        <v>0</v>
      </c>
      <c r="AU54" s="79">
        <f ca="1">'SO 02 - Východní svahy'!P83</f>
        <v>0</v>
      </c>
      <c r="AV54" s="78">
        <f ca="1">'SO 02 - Východní svahy'!J30</f>
        <v>0</v>
      </c>
      <c r="AW54" s="78">
        <f ca="1">'SO 02 - Východní svahy'!J31</f>
        <v>0</v>
      </c>
      <c r="AX54" s="78">
        <f ca="1">'SO 02 - Východní svahy'!J32</f>
        <v>0</v>
      </c>
      <c r="AY54" s="78">
        <f ca="1">'SO 02 - Východní svahy'!J33</f>
        <v>0</v>
      </c>
      <c r="AZ54" s="78">
        <f ca="1">'SO 02 - Východní svahy'!F30</f>
        <v>0</v>
      </c>
      <c r="BA54" s="78">
        <f ca="1">'SO 02 - Východní svahy'!F31</f>
        <v>0</v>
      </c>
      <c r="BB54" s="78">
        <f ca="1">'SO 02 - Východní svahy'!F32</f>
        <v>0</v>
      </c>
      <c r="BC54" s="78">
        <f ca="1">'SO 02 - Východní svahy'!F33</f>
        <v>0</v>
      </c>
      <c r="BD54" s="80">
        <f ca="1">'SO 02 - Východní svahy'!F34</f>
        <v>0</v>
      </c>
      <c r="BT54" s="81" t="s">
        <v>31</v>
      </c>
      <c r="BV54" s="81" t="s">
        <v>83</v>
      </c>
      <c r="BW54" s="81" t="s">
        <v>96</v>
      </c>
      <c r="BX54" s="81" t="s">
        <v>14</v>
      </c>
      <c r="CL54" s="81" t="s">
        <v>12</v>
      </c>
      <c r="CM54" s="81" t="s">
        <v>89</v>
      </c>
    </row>
    <row r="55" spans="1:91" s="5" customFormat="1" ht="14.45" customHeight="1">
      <c r="A55" s="72" t="s">
        <v>85</v>
      </c>
      <c r="B55" s="73"/>
      <c r="C55" s="74"/>
      <c r="D55" s="328" t="s">
        <v>97</v>
      </c>
      <c r="E55" s="328"/>
      <c r="F55" s="328"/>
      <c r="G55" s="328"/>
      <c r="H55" s="328"/>
      <c r="I55" s="75"/>
      <c r="J55" s="328" t="s">
        <v>98</v>
      </c>
      <c r="K55" s="328"/>
      <c r="L55" s="328"/>
      <c r="M55" s="328"/>
      <c r="N55" s="328"/>
      <c r="O55" s="328"/>
      <c r="P55" s="328"/>
      <c r="Q55" s="328"/>
      <c r="R55" s="328"/>
      <c r="S55" s="328"/>
      <c r="T55" s="328"/>
      <c r="U55" s="328"/>
      <c r="V55" s="328"/>
      <c r="W55" s="328"/>
      <c r="X55" s="328"/>
      <c r="Y55" s="328"/>
      <c r="Z55" s="328"/>
      <c r="AA55" s="328"/>
      <c r="AB55" s="328"/>
      <c r="AC55" s="328"/>
      <c r="AD55" s="328"/>
      <c r="AE55" s="328"/>
      <c r="AF55" s="328"/>
      <c r="AG55" s="329">
        <f ca="1">'SO 03 - Severní svahy'!J27</f>
        <v>0</v>
      </c>
      <c r="AH55" s="330"/>
      <c r="AI55" s="330"/>
      <c r="AJ55" s="330"/>
      <c r="AK55" s="330"/>
      <c r="AL55" s="330"/>
      <c r="AM55" s="330"/>
      <c r="AN55" s="329">
        <f t="shared" si="0"/>
        <v>0</v>
      </c>
      <c r="AO55" s="330"/>
      <c r="AP55" s="330"/>
      <c r="AQ55" s="76" t="s">
        <v>92</v>
      </c>
      <c r="AR55" s="73"/>
      <c r="AS55" s="77">
        <v>0</v>
      </c>
      <c r="AT55" s="78">
        <f t="shared" si="1"/>
        <v>0</v>
      </c>
      <c r="AU55" s="79">
        <f ca="1">'SO 03 - Severní svahy'!P79</f>
        <v>0</v>
      </c>
      <c r="AV55" s="78">
        <f ca="1">'SO 03 - Severní svahy'!J30</f>
        <v>0</v>
      </c>
      <c r="AW55" s="78">
        <f ca="1">'SO 03 - Severní svahy'!J31</f>
        <v>0</v>
      </c>
      <c r="AX55" s="78">
        <f ca="1">'SO 03 - Severní svahy'!J32</f>
        <v>0</v>
      </c>
      <c r="AY55" s="78">
        <f ca="1">'SO 03 - Severní svahy'!J33</f>
        <v>0</v>
      </c>
      <c r="AZ55" s="78">
        <f ca="1">'SO 03 - Severní svahy'!F30</f>
        <v>0</v>
      </c>
      <c r="BA55" s="78">
        <f ca="1">'SO 03 - Severní svahy'!F31</f>
        <v>0</v>
      </c>
      <c r="BB55" s="78">
        <f ca="1">'SO 03 - Severní svahy'!F32</f>
        <v>0</v>
      </c>
      <c r="BC55" s="78">
        <f ca="1">'SO 03 - Severní svahy'!F33</f>
        <v>0</v>
      </c>
      <c r="BD55" s="80">
        <f ca="1">'SO 03 - Severní svahy'!F34</f>
        <v>0</v>
      </c>
      <c r="BT55" s="81" t="s">
        <v>31</v>
      </c>
      <c r="BV55" s="81" t="s">
        <v>83</v>
      </c>
      <c r="BW55" s="81" t="s">
        <v>99</v>
      </c>
      <c r="BX55" s="81" t="s">
        <v>14</v>
      </c>
      <c r="CL55" s="81" t="s">
        <v>12</v>
      </c>
      <c r="CM55" s="81" t="s">
        <v>89</v>
      </c>
    </row>
    <row r="56" spans="1:91" s="5" customFormat="1" ht="14.45" customHeight="1">
      <c r="A56" s="72" t="s">
        <v>85</v>
      </c>
      <c r="B56" s="73"/>
      <c r="C56" s="74"/>
      <c r="D56" s="328" t="s">
        <v>100</v>
      </c>
      <c r="E56" s="328"/>
      <c r="F56" s="328"/>
      <c r="G56" s="328"/>
      <c r="H56" s="328"/>
      <c r="I56" s="75"/>
      <c r="J56" s="328" t="s">
        <v>101</v>
      </c>
      <c r="K56" s="328"/>
      <c r="L56" s="328"/>
      <c r="M56" s="328"/>
      <c r="N56" s="328"/>
      <c r="O56" s="328"/>
      <c r="P56" s="328"/>
      <c r="Q56" s="328"/>
      <c r="R56" s="328"/>
      <c r="S56" s="328"/>
      <c r="T56" s="328"/>
      <c r="U56" s="328"/>
      <c r="V56" s="328"/>
      <c r="W56" s="328"/>
      <c r="X56" s="328"/>
      <c r="Y56" s="328"/>
      <c r="Z56" s="328"/>
      <c r="AA56" s="328"/>
      <c r="AB56" s="328"/>
      <c r="AC56" s="328"/>
      <c r="AD56" s="328"/>
      <c r="AE56" s="328"/>
      <c r="AF56" s="328"/>
      <c r="AG56" s="329">
        <f ca="1">'SO 04 - Západní svahy'!J27</f>
        <v>0</v>
      </c>
      <c r="AH56" s="330"/>
      <c r="AI56" s="330"/>
      <c r="AJ56" s="330"/>
      <c r="AK56" s="330"/>
      <c r="AL56" s="330"/>
      <c r="AM56" s="330"/>
      <c r="AN56" s="329">
        <f t="shared" si="0"/>
        <v>0</v>
      </c>
      <c r="AO56" s="330"/>
      <c r="AP56" s="330"/>
      <c r="AQ56" s="76" t="s">
        <v>92</v>
      </c>
      <c r="AR56" s="73"/>
      <c r="AS56" s="82">
        <v>0</v>
      </c>
      <c r="AT56" s="83">
        <f t="shared" si="1"/>
        <v>0</v>
      </c>
      <c r="AU56" s="84">
        <f ca="1">'SO 04 - Západní svahy'!P83</f>
        <v>0</v>
      </c>
      <c r="AV56" s="83">
        <f ca="1">'SO 04 - Západní svahy'!J30</f>
        <v>0</v>
      </c>
      <c r="AW56" s="83">
        <f ca="1">'SO 04 - Západní svahy'!J31</f>
        <v>0</v>
      </c>
      <c r="AX56" s="83">
        <f ca="1">'SO 04 - Západní svahy'!J32</f>
        <v>0</v>
      </c>
      <c r="AY56" s="83">
        <f ca="1">'SO 04 - Západní svahy'!J33</f>
        <v>0</v>
      </c>
      <c r="AZ56" s="83">
        <f ca="1">'SO 04 - Západní svahy'!F30</f>
        <v>0</v>
      </c>
      <c r="BA56" s="83">
        <f ca="1">'SO 04 - Západní svahy'!F31</f>
        <v>0</v>
      </c>
      <c r="BB56" s="83">
        <f ca="1">'SO 04 - Západní svahy'!F32</f>
        <v>0</v>
      </c>
      <c r="BC56" s="83">
        <f ca="1">'SO 04 - Západní svahy'!F33</f>
        <v>0</v>
      </c>
      <c r="BD56" s="85">
        <f ca="1">'SO 04 - Západní svahy'!F34</f>
        <v>0</v>
      </c>
      <c r="BT56" s="81" t="s">
        <v>31</v>
      </c>
      <c r="BV56" s="81" t="s">
        <v>83</v>
      </c>
      <c r="BW56" s="81" t="s">
        <v>102</v>
      </c>
      <c r="BX56" s="81" t="s">
        <v>14</v>
      </c>
      <c r="CL56" s="81" t="s">
        <v>12</v>
      </c>
      <c r="CM56" s="81" t="s">
        <v>89</v>
      </c>
    </row>
    <row r="57" spans="2:44" s="1" customFormat="1" ht="30" customHeight="1">
      <c r="B57" s="31"/>
      <c r="AR57" s="31"/>
    </row>
    <row r="58" spans="2:44" s="1" customFormat="1" ht="6.95" customHeight="1">
      <c r="B58" s="45"/>
      <c r="C58" s="46"/>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31"/>
    </row>
  </sheetData>
  <mergeCells count="57">
    <mergeCell ref="AK23:AO23"/>
    <mergeCell ref="L25:O25"/>
    <mergeCell ref="W25:AE25"/>
    <mergeCell ref="AK25:AO25"/>
    <mergeCell ref="L26:O26"/>
    <mergeCell ref="W26:AE26"/>
    <mergeCell ref="AK26:AO26"/>
    <mergeCell ref="L27:O27"/>
    <mergeCell ref="W27:AE27"/>
    <mergeCell ref="AK27:AO27"/>
    <mergeCell ref="BE5:BE32"/>
    <mergeCell ref="K5:AO5"/>
    <mergeCell ref="K6:AO6"/>
    <mergeCell ref="E14:AJ14"/>
    <mergeCell ref="E20:AN20"/>
    <mergeCell ref="L28:O28"/>
    <mergeCell ref="W28:AE28"/>
    <mergeCell ref="AK28:AO28"/>
    <mergeCell ref="L29:O29"/>
    <mergeCell ref="W29:AE29"/>
    <mergeCell ref="AK29:AO29"/>
    <mergeCell ref="L42:AO42"/>
    <mergeCell ref="AM44:AN44"/>
    <mergeCell ref="AM46:AP46"/>
    <mergeCell ref="AS46:AT48"/>
    <mergeCell ref="L30:O30"/>
    <mergeCell ref="W30:AE30"/>
    <mergeCell ref="AK30:AO30"/>
    <mergeCell ref="X32:AB32"/>
    <mergeCell ref="AK32:AO32"/>
    <mergeCell ref="D53:H53"/>
    <mergeCell ref="J53:AF53"/>
    <mergeCell ref="AN52:AP52"/>
    <mergeCell ref="C49:G49"/>
    <mergeCell ref="I49:AF49"/>
    <mergeCell ref="AG49:AM49"/>
    <mergeCell ref="AN49:AP49"/>
    <mergeCell ref="AN56:AP56"/>
    <mergeCell ref="AG56:AM56"/>
    <mergeCell ref="D56:H56"/>
    <mergeCell ref="J56:AF56"/>
    <mergeCell ref="AG51:AM51"/>
    <mergeCell ref="AN51:AP51"/>
    <mergeCell ref="AN54:AP54"/>
    <mergeCell ref="AG54:AM54"/>
    <mergeCell ref="D54:H54"/>
    <mergeCell ref="AG52:AM52"/>
    <mergeCell ref="J54:AF54"/>
    <mergeCell ref="AN55:AP55"/>
    <mergeCell ref="AG55:AM55"/>
    <mergeCell ref="D55:H55"/>
    <mergeCell ref="J55:AF55"/>
    <mergeCell ref="AR2:BE2"/>
    <mergeCell ref="D52:H52"/>
    <mergeCell ref="J52:AF52"/>
    <mergeCell ref="AN53:AP53"/>
    <mergeCell ref="AG53:AM53"/>
  </mergeCells>
  <hyperlinks>
    <hyperlink ref="K1:S1" location="C2" display="1) Rekapitulace stavby"/>
    <hyperlink ref="W1:AI1" location="C51" display="2) Rekapitulace objektů stavby a soupisů prací"/>
    <hyperlink ref="A52" location="'0 - VRN'!C2" display="/"/>
    <hyperlink ref="A53" location="'SO 01 - Jižní svahy'!C2" display="/"/>
    <hyperlink ref="A54" location="'SO 02 - Východní svahy'!C2" display="/"/>
    <hyperlink ref="A55" location="'SO 03 - Severní svahy'!C2" display="/"/>
    <hyperlink ref="A56" location="'SO 04 - Západní svahy'!C2" display="/"/>
  </hyperlinks>
  <printOptions/>
  <pageMargins left="0.5833333" right="0.5833333" top="0.5833333" bottom="0.5833333" header="0" footer="0"/>
  <pageSetup blackAndWhite="1" fitToHeight="100" fitToWidth="1" horizontalDpi="600" verticalDpi="600" orientation="portrait" paperSize="9" scale="74" r:id="rId2"/>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BR107"/>
  <sheetViews>
    <sheetView showGridLines="0" workbookViewId="0" topLeftCell="A1">
      <pane ySplit="1" topLeftCell="A87" activePane="bottomLeft" state="frozen"/>
      <selection pane="bottomLeft" activeCell="F91" sqref="F91"/>
    </sheetView>
  </sheetViews>
  <sheetFormatPr defaultColWidth="9.33203125" defaultRowHeight="13.5"/>
  <cols>
    <col min="1" max="1" width="7.16015625" style="176" customWidth="1"/>
    <col min="2" max="2" width="1.5" style="176" customWidth="1"/>
    <col min="3" max="3" width="3.5" style="176" customWidth="1"/>
    <col min="4" max="4" width="3.66015625" style="176" customWidth="1"/>
    <col min="5" max="5" width="14.66015625" style="176" customWidth="1"/>
    <col min="6" max="6" width="64.33203125" style="176" customWidth="1"/>
    <col min="7" max="7" width="7.5" style="176" customWidth="1"/>
    <col min="8" max="8" width="9.5" style="176" customWidth="1"/>
    <col min="9" max="9" width="10.83203125" style="176" customWidth="1"/>
    <col min="10" max="10" width="20.16015625" style="176" customWidth="1"/>
    <col min="11" max="11" width="14.33203125" style="176" customWidth="1"/>
    <col min="12" max="12" width="9.33203125" style="176" customWidth="1"/>
    <col min="13" max="18" width="9.16015625" style="176" hidden="1" customWidth="1"/>
    <col min="19" max="19" width="7" style="176" hidden="1" customWidth="1"/>
    <col min="20" max="20" width="25.5" style="176" hidden="1" customWidth="1"/>
    <col min="21" max="21" width="14" style="176" hidden="1" customWidth="1"/>
    <col min="22" max="22" width="10.5" style="176" customWidth="1"/>
    <col min="23" max="23" width="14" style="176" customWidth="1"/>
    <col min="24" max="24" width="10.5" style="176" customWidth="1"/>
    <col min="25" max="25" width="12.83203125" style="176" customWidth="1"/>
    <col min="26" max="26" width="9.5" style="176" customWidth="1"/>
    <col min="27" max="27" width="12.83203125" style="176" customWidth="1"/>
    <col min="28" max="28" width="14" style="176" customWidth="1"/>
    <col min="29" max="29" width="9.5" style="176" customWidth="1"/>
    <col min="30" max="30" width="12.83203125" style="176" customWidth="1"/>
    <col min="31" max="31" width="14" style="176" customWidth="1"/>
    <col min="32" max="43" width="9.33203125" style="176" customWidth="1"/>
    <col min="44" max="65" width="9.16015625" style="176" hidden="1" customWidth="1"/>
    <col min="66" max="16384" width="9.33203125" style="176" customWidth="1"/>
  </cols>
  <sheetData>
    <row r="1" spans="1:70" ht="21.75" customHeight="1">
      <c r="A1" s="173"/>
      <c r="B1" s="8"/>
      <c r="C1" s="8"/>
      <c r="D1" s="9" t="s">
        <v>8</v>
      </c>
      <c r="E1" s="8"/>
      <c r="F1" s="174" t="s">
        <v>103</v>
      </c>
      <c r="G1" s="377" t="s">
        <v>104</v>
      </c>
      <c r="H1" s="377"/>
      <c r="I1" s="8"/>
      <c r="J1" s="174" t="s">
        <v>105</v>
      </c>
      <c r="K1" s="9" t="s">
        <v>106</v>
      </c>
      <c r="L1" s="174" t="s">
        <v>107</v>
      </c>
      <c r="M1" s="174"/>
      <c r="N1" s="174"/>
      <c r="O1" s="174"/>
      <c r="P1" s="174"/>
      <c r="Q1" s="174"/>
      <c r="R1" s="174"/>
      <c r="S1" s="174"/>
      <c r="T1" s="174"/>
      <c r="U1" s="175"/>
      <c r="V1" s="175"/>
      <c r="W1" s="173"/>
      <c r="X1" s="173"/>
      <c r="Y1" s="173"/>
      <c r="Z1" s="173"/>
      <c r="AA1" s="173"/>
      <c r="AB1" s="173"/>
      <c r="AC1" s="173"/>
      <c r="AD1" s="173"/>
      <c r="AE1" s="173"/>
      <c r="AF1" s="173"/>
      <c r="AG1" s="173"/>
      <c r="AH1" s="173"/>
      <c r="AI1" s="173"/>
      <c r="AJ1" s="173"/>
      <c r="AK1" s="173"/>
      <c r="AL1" s="173"/>
      <c r="AM1" s="173"/>
      <c r="AN1" s="173"/>
      <c r="AO1" s="173"/>
      <c r="AP1" s="173"/>
      <c r="AQ1" s="173"/>
      <c r="AR1" s="173"/>
      <c r="AS1" s="173"/>
      <c r="AT1" s="173"/>
      <c r="AU1" s="173"/>
      <c r="AV1" s="173"/>
      <c r="AW1" s="173"/>
      <c r="AX1" s="173"/>
      <c r="AY1" s="173"/>
      <c r="AZ1" s="173"/>
      <c r="BA1" s="173"/>
      <c r="BB1" s="173"/>
      <c r="BC1" s="173"/>
      <c r="BD1" s="173"/>
      <c r="BE1" s="173"/>
      <c r="BF1" s="173"/>
      <c r="BG1" s="173"/>
      <c r="BH1" s="173"/>
      <c r="BI1" s="173"/>
      <c r="BJ1" s="173"/>
      <c r="BK1" s="173"/>
      <c r="BL1" s="173"/>
      <c r="BM1" s="173"/>
      <c r="BN1" s="173"/>
      <c r="BO1" s="173"/>
      <c r="BP1" s="173"/>
      <c r="BQ1" s="173"/>
      <c r="BR1" s="173"/>
    </row>
    <row r="2" spans="3:46" ht="36.95" customHeight="1">
      <c r="L2" s="365" t="s">
        <v>15</v>
      </c>
      <c r="M2" s="366"/>
      <c r="N2" s="366"/>
      <c r="O2" s="366"/>
      <c r="P2" s="366"/>
      <c r="Q2" s="366"/>
      <c r="R2" s="366"/>
      <c r="S2" s="366"/>
      <c r="T2" s="366"/>
      <c r="U2" s="366"/>
      <c r="V2" s="366"/>
      <c r="AT2" s="177" t="s">
        <v>88</v>
      </c>
    </row>
    <row r="3" spans="2:46" ht="6.95" customHeight="1">
      <c r="B3" s="178"/>
      <c r="C3" s="179"/>
      <c r="D3" s="179"/>
      <c r="E3" s="179"/>
      <c r="F3" s="179"/>
      <c r="G3" s="179"/>
      <c r="H3" s="179"/>
      <c r="I3" s="179"/>
      <c r="J3" s="179"/>
      <c r="K3" s="180"/>
      <c r="AT3" s="177" t="s">
        <v>89</v>
      </c>
    </row>
    <row r="4" spans="2:46" ht="36.95" customHeight="1">
      <c r="B4" s="181"/>
      <c r="C4" s="182"/>
      <c r="D4" s="183" t="s">
        <v>108</v>
      </c>
      <c r="E4" s="182"/>
      <c r="F4" s="182"/>
      <c r="G4" s="182"/>
      <c r="H4" s="182"/>
      <c r="I4" s="182"/>
      <c r="J4" s="182"/>
      <c r="K4" s="184"/>
      <c r="M4" s="185" t="s">
        <v>20</v>
      </c>
      <c r="AT4" s="177" t="s">
        <v>13</v>
      </c>
    </row>
    <row r="5" spans="2:11" ht="6.95" customHeight="1">
      <c r="B5" s="181"/>
      <c r="C5" s="182"/>
      <c r="D5" s="182"/>
      <c r="E5" s="182"/>
      <c r="F5" s="182"/>
      <c r="G5" s="182"/>
      <c r="H5" s="182"/>
      <c r="I5" s="182"/>
      <c r="J5" s="182"/>
      <c r="K5" s="184"/>
    </row>
    <row r="6" spans="2:11" ht="15">
      <c r="B6" s="181"/>
      <c r="C6" s="182"/>
      <c r="D6" s="186" t="s">
        <v>26</v>
      </c>
      <c r="E6" s="182"/>
      <c r="F6" s="182"/>
      <c r="G6" s="182"/>
      <c r="H6" s="182"/>
      <c r="I6" s="182"/>
      <c r="J6" s="182"/>
      <c r="K6" s="184"/>
    </row>
    <row r="7" spans="2:11" ht="14.45" customHeight="1">
      <c r="B7" s="181"/>
      <c r="C7" s="182"/>
      <c r="D7" s="182"/>
      <c r="E7" s="367" t="str">
        <f ca="1">'Rekapitulace stavby'!K6</f>
        <v>Jezero Most - revitalizace území pro oddech, sport a individuální výstavbu - pláže</v>
      </c>
      <c r="F7" s="368"/>
      <c r="G7" s="368"/>
      <c r="H7" s="368"/>
      <c r="I7" s="182"/>
      <c r="J7" s="182"/>
      <c r="K7" s="184"/>
    </row>
    <row r="8" spans="2:11" s="187" customFormat="1" ht="15">
      <c r="B8" s="188"/>
      <c r="C8" s="189"/>
      <c r="D8" s="186" t="s">
        <v>109</v>
      </c>
      <c r="E8" s="189"/>
      <c r="F8" s="189"/>
      <c r="G8" s="189"/>
      <c r="H8" s="189"/>
      <c r="I8" s="189"/>
      <c r="J8" s="189"/>
      <c r="K8" s="190"/>
    </row>
    <row r="9" spans="2:11" s="187" customFormat="1" ht="36.95" customHeight="1">
      <c r="B9" s="188"/>
      <c r="C9" s="189"/>
      <c r="D9" s="189"/>
      <c r="E9" s="369" t="s">
        <v>110</v>
      </c>
      <c r="F9" s="370"/>
      <c r="G9" s="370"/>
      <c r="H9" s="370"/>
      <c r="I9" s="189"/>
      <c r="J9" s="189"/>
      <c r="K9" s="190"/>
    </row>
    <row r="10" spans="2:11" s="187" customFormat="1" ht="13.5">
      <c r="B10" s="188"/>
      <c r="C10" s="189"/>
      <c r="D10" s="189"/>
      <c r="E10" s="189"/>
      <c r="F10" s="189"/>
      <c r="G10" s="189"/>
      <c r="H10" s="189"/>
      <c r="I10" s="189"/>
      <c r="J10" s="189"/>
      <c r="K10" s="190"/>
    </row>
    <row r="11" spans="2:11" s="187" customFormat="1" ht="14.45" customHeight="1">
      <c r="B11" s="188"/>
      <c r="C11" s="189"/>
      <c r="D11" s="186" t="s">
        <v>29</v>
      </c>
      <c r="E11" s="189"/>
      <c r="F11" s="191" t="s">
        <v>12</v>
      </c>
      <c r="G11" s="189"/>
      <c r="H11" s="189"/>
      <c r="I11" s="186" t="s">
        <v>30</v>
      </c>
      <c r="J11" s="191" t="s">
        <v>12</v>
      </c>
      <c r="K11" s="190"/>
    </row>
    <row r="12" spans="2:11" s="187" customFormat="1" ht="14.45" customHeight="1">
      <c r="B12" s="188"/>
      <c r="C12" s="189"/>
      <c r="D12" s="186" t="s">
        <v>32</v>
      </c>
      <c r="E12" s="189"/>
      <c r="F12" s="191" t="s">
        <v>33</v>
      </c>
      <c r="G12" s="189"/>
      <c r="H12" s="189"/>
      <c r="I12" s="186" t="s">
        <v>34</v>
      </c>
      <c r="J12" s="192">
        <f ca="1">'Rekapitulace stavby'!AN8</f>
        <v>43178</v>
      </c>
      <c r="K12" s="190"/>
    </row>
    <row r="13" spans="2:11" s="187" customFormat="1" ht="21.75" customHeight="1">
      <c r="B13" s="188"/>
      <c r="C13" s="189"/>
      <c r="D13" s="193" t="s">
        <v>111</v>
      </c>
      <c r="E13" s="189"/>
      <c r="F13" s="194" t="s">
        <v>112</v>
      </c>
      <c r="G13" s="189"/>
      <c r="H13" s="189"/>
      <c r="I13" s="189"/>
      <c r="J13" s="189"/>
      <c r="K13" s="190"/>
    </row>
    <row r="14" spans="2:11" s="187" customFormat="1" ht="14.45" customHeight="1">
      <c r="B14" s="188"/>
      <c r="C14" s="189"/>
      <c r="D14" s="186" t="s">
        <v>37</v>
      </c>
      <c r="E14" s="189"/>
      <c r="F14" s="189"/>
      <c r="G14" s="189"/>
      <c r="H14" s="189"/>
      <c r="I14" s="186" t="s">
        <v>38</v>
      </c>
      <c r="J14" s="191" t="s">
        <v>12</v>
      </c>
      <c r="K14" s="190"/>
    </row>
    <row r="15" spans="2:11" s="187" customFormat="1" ht="18" customHeight="1">
      <c r="B15" s="188"/>
      <c r="C15" s="189"/>
      <c r="D15" s="189"/>
      <c r="E15" s="191" t="s">
        <v>39</v>
      </c>
      <c r="F15" s="189"/>
      <c r="G15" s="189"/>
      <c r="H15" s="189"/>
      <c r="I15" s="186" t="s">
        <v>40</v>
      </c>
      <c r="J15" s="191" t="s">
        <v>12</v>
      </c>
      <c r="K15" s="190"/>
    </row>
    <row r="16" spans="2:11" s="187" customFormat="1" ht="6.95" customHeight="1">
      <c r="B16" s="188"/>
      <c r="C16" s="189"/>
      <c r="D16" s="189"/>
      <c r="E16" s="189"/>
      <c r="F16" s="189"/>
      <c r="G16" s="189"/>
      <c r="H16" s="189"/>
      <c r="I16" s="189"/>
      <c r="J16" s="189"/>
      <c r="K16" s="190"/>
    </row>
    <row r="17" spans="2:11" s="187" customFormat="1" ht="14.45" customHeight="1">
      <c r="B17" s="188"/>
      <c r="C17" s="189"/>
      <c r="D17" s="186" t="s">
        <v>41</v>
      </c>
      <c r="E17" s="189"/>
      <c r="F17" s="189"/>
      <c r="G17" s="189"/>
      <c r="H17" s="189"/>
      <c r="I17" s="186" t="s">
        <v>38</v>
      </c>
      <c r="J17" s="191" t="str">
        <f ca="1">IF('Rekapitulace stavby'!AN13="Vyplň údaj","",IF('Rekapitulace stavby'!AN13="","",'Rekapitulace stavby'!AN13))</f>
        <v/>
      </c>
      <c r="K17" s="190"/>
    </row>
    <row r="18" spans="2:11" s="187" customFormat="1" ht="18" customHeight="1">
      <c r="B18" s="188"/>
      <c r="C18" s="189"/>
      <c r="D18" s="189"/>
      <c r="E18" s="191" t="str">
        <f ca="1">IF('Rekapitulace stavby'!E14="Vyplň údaj","",IF('Rekapitulace stavby'!E14="","",'Rekapitulace stavby'!E14))</f>
        <v/>
      </c>
      <c r="F18" s="189"/>
      <c r="G18" s="189"/>
      <c r="H18" s="189"/>
      <c r="I18" s="186" t="s">
        <v>40</v>
      </c>
      <c r="J18" s="191" t="str">
        <f ca="1">IF('Rekapitulace stavby'!AN14="Vyplň údaj","",IF('Rekapitulace stavby'!AN14="","",'Rekapitulace stavby'!AN14))</f>
        <v/>
      </c>
      <c r="K18" s="190"/>
    </row>
    <row r="19" spans="2:11" s="187" customFormat="1" ht="6.95" customHeight="1">
      <c r="B19" s="188"/>
      <c r="C19" s="189"/>
      <c r="D19" s="189"/>
      <c r="E19" s="189"/>
      <c r="F19" s="189"/>
      <c r="G19" s="189"/>
      <c r="H19" s="189"/>
      <c r="I19" s="189"/>
      <c r="J19" s="189"/>
      <c r="K19" s="190"/>
    </row>
    <row r="20" spans="2:11" s="187" customFormat="1" ht="14.45" customHeight="1">
      <c r="B20" s="188"/>
      <c r="C20" s="189"/>
      <c r="D20" s="186" t="s">
        <v>43</v>
      </c>
      <c r="E20" s="189"/>
      <c r="F20" s="189"/>
      <c r="G20" s="189"/>
      <c r="H20" s="189"/>
      <c r="I20" s="186" t="s">
        <v>38</v>
      </c>
      <c r="J20" s="191" t="s">
        <v>12</v>
      </c>
      <c r="K20" s="190"/>
    </row>
    <row r="21" spans="2:11" s="187" customFormat="1" ht="18" customHeight="1">
      <c r="B21" s="188"/>
      <c r="C21" s="189"/>
      <c r="D21" s="189"/>
      <c r="E21" s="191" t="s">
        <v>44</v>
      </c>
      <c r="F21" s="189"/>
      <c r="G21" s="189"/>
      <c r="H21" s="189"/>
      <c r="I21" s="186" t="s">
        <v>40</v>
      </c>
      <c r="J21" s="191" t="s">
        <v>12</v>
      </c>
      <c r="K21" s="190"/>
    </row>
    <row r="22" spans="2:11" s="187" customFormat="1" ht="6.95" customHeight="1">
      <c r="B22" s="188"/>
      <c r="C22" s="189"/>
      <c r="D22" s="189"/>
      <c r="E22" s="189"/>
      <c r="F22" s="189"/>
      <c r="G22" s="189"/>
      <c r="H22" s="189"/>
      <c r="I22" s="189"/>
      <c r="J22" s="189"/>
      <c r="K22" s="190"/>
    </row>
    <row r="23" spans="2:11" s="187" customFormat="1" ht="14.45" customHeight="1">
      <c r="B23" s="188"/>
      <c r="C23" s="189"/>
      <c r="D23" s="186" t="s">
        <v>46</v>
      </c>
      <c r="E23" s="189"/>
      <c r="F23" s="189"/>
      <c r="G23" s="189"/>
      <c r="H23" s="189"/>
      <c r="I23" s="189"/>
      <c r="J23" s="189"/>
      <c r="K23" s="190"/>
    </row>
    <row r="24" spans="2:11" s="198" customFormat="1" ht="113.45" customHeight="1">
      <c r="B24" s="195"/>
      <c r="C24" s="196"/>
      <c r="D24" s="196"/>
      <c r="E24" s="371" t="s">
        <v>113</v>
      </c>
      <c r="F24" s="371"/>
      <c r="G24" s="371"/>
      <c r="H24" s="371"/>
      <c r="I24" s="196"/>
      <c r="J24" s="196"/>
      <c r="K24" s="197"/>
    </row>
    <row r="25" spans="2:11" s="187" customFormat="1" ht="6.95" customHeight="1">
      <c r="B25" s="188"/>
      <c r="C25" s="189"/>
      <c r="D25" s="189"/>
      <c r="E25" s="189"/>
      <c r="F25" s="189"/>
      <c r="G25" s="189"/>
      <c r="H25" s="189"/>
      <c r="I25" s="189"/>
      <c r="J25" s="189"/>
      <c r="K25" s="190"/>
    </row>
    <row r="26" spans="2:11" s="187" customFormat="1" ht="6.95" customHeight="1">
      <c r="B26" s="188"/>
      <c r="C26" s="189"/>
      <c r="D26" s="199"/>
      <c r="E26" s="199"/>
      <c r="F26" s="199"/>
      <c r="G26" s="199"/>
      <c r="H26" s="199"/>
      <c r="I26" s="199"/>
      <c r="J26" s="199"/>
      <c r="K26" s="200"/>
    </row>
    <row r="27" spans="2:11" s="187" customFormat="1" ht="25.35" customHeight="1">
      <c r="B27" s="188"/>
      <c r="C27" s="189"/>
      <c r="D27" s="201" t="s">
        <v>47</v>
      </c>
      <c r="E27" s="189"/>
      <c r="F27" s="189"/>
      <c r="G27" s="189"/>
      <c r="H27" s="189"/>
      <c r="I27" s="189"/>
      <c r="J27" s="202">
        <f>ROUND(J81,2)</f>
        <v>0</v>
      </c>
      <c r="K27" s="190"/>
    </row>
    <row r="28" spans="2:11" s="187" customFormat="1" ht="6.95" customHeight="1">
      <c r="B28" s="188"/>
      <c r="C28" s="189"/>
      <c r="D28" s="199"/>
      <c r="E28" s="199"/>
      <c r="F28" s="199"/>
      <c r="G28" s="199"/>
      <c r="H28" s="199"/>
      <c r="I28" s="199"/>
      <c r="J28" s="199"/>
      <c r="K28" s="200"/>
    </row>
    <row r="29" spans="2:11" s="187" customFormat="1" ht="14.45" customHeight="1">
      <c r="B29" s="188"/>
      <c r="C29" s="189"/>
      <c r="D29" s="189"/>
      <c r="E29" s="189"/>
      <c r="F29" s="203" t="s">
        <v>49</v>
      </c>
      <c r="G29" s="189"/>
      <c r="H29" s="189"/>
      <c r="I29" s="203" t="s">
        <v>48</v>
      </c>
      <c r="J29" s="203" t="s">
        <v>50</v>
      </c>
      <c r="K29" s="190"/>
    </row>
    <row r="30" spans="2:11" s="187" customFormat="1" ht="14.45" customHeight="1">
      <c r="B30" s="188"/>
      <c r="C30" s="189"/>
      <c r="D30" s="204" t="s">
        <v>51</v>
      </c>
      <c r="E30" s="204" t="s">
        <v>52</v>
      </c>
      <c r="F30" s="205">
        <f>ROUND(SUM(BE81:BE106),2)</f>
        <v>0</v>
      </c>
      <c r="G30" s="189"/>
      <c r="H30" s="189"/>
      <c r="I30" s="206">
        <v>0.21</v>
      </c>
      <c r="J30" s="205">
        <f>ROUND(ROUND((SUM(BE81:BE106)),2)*I30,2)</f>
        <v>0</v>
      </c>
      <c r="K30" s="190"/>
    </row>
    <row r="31" spans="2:11" s="187" customFormat="1" ht="14.45" customHeight="1">
      <c r="B31" s="188"/>
      <c r="C31" s="189"/>
      <c r="D31" s="189"/>
      <c r="E31" s="204" t="s">
        <v>53</v>
      </c>
      <c r="F31" s="205">
        <f>ROUND(SUM(BF81:BF106),2)</f>
        <v>0</v>
      </c>
      <c r="G31" s="189"/>
      <c r="H31" s="189"/>
      <c r="I31" s="206">
        <v>0.15</v>
      </c>
      <c r="J31" s="205">
        <f>ROUND(ROUND((SUM(BF81:BF106)),2)*I31,2)</f>
        <v>0</v>
      </c>
      <c r="K31" s="190"/>
    </row>
    <row r="32" spans="2:11" s="187" customFormat="1" ht="14.45" customHeight="1" hidden="1">
      <c r="B32" s="188"/>
      <c r="C32" s="189"/>
      <c r="D32" s="189"/>
      <c r="E32" s="204" t="s">
        <v>54</v>
      </c>
      <c r="F32" s="205">
        <f>ROUND(SUM(BG81:BG106),2)</f>
        <v>0</v>
      </c>
      <c r="G32" s="189"/>
      <c r="H32" s="189"/>
      <c r="I32" s="206">
        <v>0.21</v>
      </c>
      <c r="J32" s="205">
        <v>0</v>
      </c>
      <c r="K32" s="190"/>
    </row>
    <row r="33" spans="2:11" s="187" customFormat="1" ht="14.45" customHeight="1" hidden="1">
      <c r="B33" s="188"/>
      <c r="C33" s="189"/>
      <c r="D33" s="189"/>
      <c r="E33" s="204" t="s">
        <v>55</v>
      </c>
      <c r="F33" s="205">
        <f>ROUND(SUM(BH81:BH106),2)</f>
        <v>0</v>
      </c>
      <c r="G33" s="189"/>
      <c r="H33" s="189"/>
      <c r="I33" s="206">
        <v>0.15</v>
      </c>
      <c r="J33" s="205">
        <v>0</v>
      </c>
      <c r="K33" s="190"/>
    </row>
    <row r="34" spans="2:11" s="187" customFormat="1" ht="14.45" customHeight="1" hidden="1">
      <c r="B34" s="188"/>
      <c r="C34" s="189"/>
      <c r="D34" s="189"/>
      <c r="E34" s="204" t="s">
        <v>56</v>
      </c>
      <c r="F34" s="205">
        <f>ROUND(SUM(BI81:BI106),2)</f>
        <v>0</v>
      </c>
      <c r="G34" s="189"/>
      <c r="H34" s="189"/>
      <c r="I34" s="206">
        <v>0</v>
      </c>
      <c r="J34" s="205">
        <v>0</v>
      </c>
      <c r="K34" s="190"/>
    </row>
    <row r="35" spans="2:11" s="187" customFormat="1" ht="6.95" customHeight="1">
      <c r="B35" s="188"/>
      <c r="C35" s="189"/>
      <c r="D35" s="189"/>
      <c r="E35" s="189"/>
      <c r="F35" s="189"/>
      <c r="G35" s="189"/>
      <c r="H35" s="189"/>
      <c r="I35" s="189"/>
      <c r="J35" s="189"/>
      <c r="K35" s="190"/>
    </row>
    <row r="36" spans="2:11" s="187" customFormat="1" ht="25.35" customHeight="1">
      <c r="B36" s="188"/>
      <c r="C36" s="207"/>
      <c r="D36" s="208" t="s">
        <v>57</v>
      </c>
      <c r="E36" s="209"/>
      <c r="F36" s="209"/>
      <c r="G36" s="210" t="s">
        <v>58</v>
      </c>
      <c r="H36" s="211" t="s">
        <v>59</v>
      </c>
      <c r="I36" s="209"/>
      <c r="J36" s="212">
        <f>SUM(J27:J34)</f>
        <v>0</v>
      </c>
      <c r="K36" s="213"/>
    </row>
    <row r="37" spans="2:11" s="187" customFormat="1" ht="14.45" customHeight="1">
      <c r="B37" s="214"/>
      <c r="C37" s="215"/>
      <c r="D37" s="215"/>
      <c r="E37" s="215"/>
      <c r="F37" s="215"/>
      <c r="G37" s="215"/>
      <c r="H37" s="215"/>
      <c r="I37" s="215"/>
      <c r="J37" s="215"/>
      <c r="K37" s="216"/>
    </row>
    <row r="41" spans="2:11" s="187" customFormat="1" ht="6.95" customHeight="1">
      <c r="B41" s="217"/>
      <c r="C41" s="218"/>
      <c r="D41" s="218"/>
      <c r="E41" s="218"/>
      <c r="F41" s="218"/>
      <c r="G41" s="218"/>
      <c r="H41" s="218"/>
      <c r="I41" s="218"/>
      <c r="J41" s="218"/>
      <c r="K41" s="219"/>
    </row>
    <row r="42" spans="2:11" s="187" customFormat="1" ht="36.95" customHeight="1">
      <c r="B42" s="188"/>
      <c r="C42" s="183" t="s">
        <v>114</v>
      </c>
      <c r="D42" s="189"/>
      <c r="E42" s="189"/>
      <c r="F42" s="189"/>
      <c r="G42" s="189"/>
      <c r="H42" s="189"/>
      <c r="I42" s="189"/>
      <c r="J42" s="189"/>
      <c r="K42" s="190"/>
    </row>
    <row r="43" spans="2:11" s="187" customFormat="1" ht="6.95" customHeight="1">
      <c r="B43" s="188"/>
      <c r="C43" s="189"/>
      <c r="D43" s="189"/>
      <c r="E43" s="189"/>
      <c r="F43" s="189"/>
      <c r="G43" s="189"/>
      <c r="H43" s="189"/>
      <c r="I43" s="189"/>
      <c r="J43" s="189"/>
      <c r="K43" s="190"/>
    </row>
    <row r="44" spans="2:11" s="187" customFormat="1" ht="14.45" customHeight="1">
      <c r="B44" s="188"/>
      <c r="C44" s="186" t="s">
        <v>26</v>
      </c>
      <c r="D44" s="189"/>
      <c r="E44" s="189"/>
      <c r="F44" s="189"/>
      <c r="G44" s="189"/>
      <c r="H44" s="189"/>
      <c r="I44" s="189"/>
      <c r="J44" s="189"/>
      <c r="K44" s="190"/>
    </row>
    <row r="45" spans="2:11" s="187" customFormat="1" ht="14.45" customHeight="1">
      <c r="B45" s="188"/>
      <c r="C45" s="189"/>
      <c r="D45" s="189"/>
      <c r="E45" s="367" t="str">
        <f>E7</f>
        <v>Jezero Most - revitalizace území pro oddech, sport a individuální výstavbu - pláže</v>
      </c>
      <c r="F45" s="368"/>
      <c r="G45" s="368"/>
      <c r="H45" s="368"/>
      <c r="I45" s="189"/>
      <c r="J45" s="189"/>
      <c r="K45" s="190"/>
    </row>
    <row r="46" spans="2:11" s="187" customFormat="1" ht="14.45" customHeight="1">
      <c r="B46" s="188"/>
      <c r="C46" s="186" t="s">
        <v>109</v>
      </c>
      <c r="D46" s="189"/>
      <c r="E46" s="189"/>
      <c r="F46" s="189"/>
      <c r="G46" s="189"/>
      <c r="H46" s="189"/>
      <c r="I46" s="189"/>
      <c r="J46" s="189"/>
      <c r="K46" s="190"/>
    </row>
    <row r="47" spans="2:11" s="187" customFormat="1" ht="16.15" customHeight="1">
      <c r="B47" s="188"/>
      <c r="C47" s="189"/>
      <c r="D47" s="189"/>
      <c r="E47" s="369" t="str">
        <f>E9</f>
        <v>0 - VRN</v>
      </c>
      <c r="F47" s="370"/>
      <c r="G47" s="370"/>
      <c r="H47" s="370"/>
      <c r="I47" s="189"/>
      <c r="J47" s="189"/>
      <c r="K47" s="190"/>
    </row>
    <row r="48" spans="2:11" s="187" customFormat="1" ht="6.95" customHeight="1">
      <c r="B48" s="188"/>
      <c r="C48" s="189"/>
      <c r="D48" s="189"/>
      <c r="E48" s="189"/>
      <c r="F48" s="189"/>
      <c r="G48" s="189"/>
      <c r="H48" s="189"/>
      <c r="I48" s="189"/>
      <c r="J48" s="189"/>
      <c r="K48" s="190"/>
    </row>
    <row r="49" spans="2:11" s="187" customFormat="1" ht="18" customHeight="1">
      <c r="B49" s="188"/>
      <c r="C49" s="186" t="s">
        <v>32</v>
      </c>
      <c r="D49" s="189"/>
      <c r="E49" s="189"/>
      <c r="F49" s="191" t="str">
        <f>F12</f>
        <v>k.ú.Most I, k.ú.Kopisty, k.ú.Pařidla</v>
      </c>
      <c r="G49" s="189"/>
      <c r="H49" s="189"/>
      <c r="I49" s="186" t="s">
        <v>34</v>
      </c>
      <c r="J49" s="192">
        <f>IF(J12="","",J12)</f>
        <v>43178</v>
      </c>
      <c r="K49" s="190"/>
    </row>
    <row r="50" spans="2:11" s="187" customFormat="1" ht="6.95" customHeight="1">
      <c r="B50" s="188"/>
      <c r="C50" s="189"/>
      <c r="D50" s="189"/>
      <c r="E50" s="189"/>
      <c r="F50" s="189"/>
      <c r="G50" s="189"/>
      <c r="H50" s="189"/>
      <c r="I50" s="189"/>
      <c r="J50" s="189"/>
      <c r="K50" s="190"/>
    </row>
    <row r="51" spans="2:11" s="187" customFormat="1" ht="15">
      <c r="B51" s="188"/>
      <c r="C51" s="186" t="s">
        <v>37</v>
      </c>
      <c r="D51" s="189"/>
      <c r="E51" s="189"/>
      <c r="F51" s="191" t="str">
        <f>E15</f>
        <v>Magistrát města Mostu</v>
      </c>
      <c r="G51" s="189"/>
      <c r="H51" s="189"/>
      <c r="I51" s="186" t="s">
        <v>43</v>
      </c>
      <c r="J51" s="371" t="str">
        <f>E21</f>
        <v>Ing. Lukáš Valečka</v>
      </c>
      <c r="K51" s="190"/>
    </row>
    <row r="52" spans="2:11" s="187" customFormat="1" ht="14.45" customHeight="1">
      <c r="B52" s="188"/>
      <c r="C52" s="186" t="s">
        <v>41</v>
      </c>
      <c r="D52" s="189"/>
      <c r="E52" s="189"/>
      <c r="F52" s="191" t="str">
        <f>IF(E18="","",E18)</f>
        <v/>
      </c>
      <c r="G52" s="189"/>
      <c r="H52" s="189"/>
      <c r="I52" s="189"/>
      <c r="J52" s="372"/>
      <c r="K52" s="190"/>
    </row>
    <row r="53" spans="2:11" s="187" customFormat="1" ht="10.35" customHeight="1">
      <c r="B53" s="188"/>
      <c r="C53" s="189"/>
      <c r="D53" s="189"/>
      <c r="E53" s="189"/>
      <c r="F53" s="189"/>
      <c r="G53" s="189"/>
      <c r="H53" s="189"/>
      <c r="I53" s="189"/>
      <c r="J53" s="189"/>
      <c r="K53" s="190"/>
    </row>
    <row r="54" spans="2:11" s="187" customFormat="1" ht="29.25" customHeight="1">
      <c r="B54" s="188"/>
      <c r="C54" s="220" t="s">
        <v>115</v>
      </c>
      <c r="D54" s="207"/>
      <c r="E54" s="207"/>
      <c r="F54" s="207"/>
      <c r="G54" s="207"/>
      <c r="H54" s="207"/>
      <c r="I54" s="207"/>
      <c r="J54" s="221" t="s">
        <v>116</v>
      </c>
      <c r="K54" s="222"/>
    </row>
    <row r="55" spans="2:11" s="187" customFormat="1" ht="10.35" customHeight="1">
      <c r="B55" s="188"/>
      <c r="C55" s="189"/>
      <c r="D55" s="189"/>
      <c r="E55" s="189"/>
      <c r="F55" s="189"/>
      <c r="G55" s="189"/>
      <c r="H55" s="189"/>
      <c r="I55" s="189"/>
      <c r="J55" s="189"/>
      <c r="K55" s="190"/>
    </row>
    <row r="56" spans="2:47" s="187" customFormat="1" ht="29.25" customHeight="1">
      <c r="B56" s="188"/>
      <c r="C56" s="223" t="s">
        <v>117</v>
      </c>
      <c r="D56" s="189"/>
      <c r="E56" s="189"/>
      <c r="F56" s="189"/>
      <c r="G56" s="189"/>
      <c r="H56" s="189"/>
      <c r="I56" s="189"/>
      <c r="J56" s="202">
        <f>J81</f>
        <v>0</v>
      </c>
      <c r="K56" s="190"/>
      <c r="AU56" s="177" t="s">
        <v>118</v>
      </c>
    </row>
    <row r="57" spans="2:11" s="230" customFormat="1" ht="24.95" customHeight="1">
      <c r="B57" s="224"/>
      <c r="C57" s="225"/>
      <c r="D57" s="226" t="s">
        <v>119</v>
      </c>
      <c r="E57" s="227"/>
      <c r="F57" s="227"/>
      <c r="G57" s="227"/>
      <c r="H57" s="227"/>
      <c r="I57" s="227"/>
      <c r="J57" s="228">
        <f>J82</f>
        <v>0</v>
      </c>
      <c r="K57" s="229"/>
    </row>
    <row r="58" spans="2:11" s="237" customFormat="1" ht="19.9" customHeight="1">
      <c r="B58" s="231"/>
      <c r="C58" s="232"/>
      <c r="D58" s="233" t="s">
        <v>120</v>
      </c>
      <c r="E58" s="234"/>
      <c r="F58" s="234"/>
      <c r="G58" s="234"/>
      <c r="H58" s="234"/>
      <c r="I58" s="234"/>
      <c r="J58" s="235">
        <f>J83</f>
        <v>0</v>
      </c>
      <c r="K58" s="236"/>
    </row>
    <row r="59" spans="2:11" s="237" customFormat="1" ht="19.9" customHeight="1">
      <c r="B59" s="231"/>
      <c r="C59" s="232"/>
      <c r="D59" s="233" t="s">
        <v>121</v>
      </c>
      <c r="E59" s="234"/>
      <c r="F59" s="234"/>
      <c r="G59" s="234"/>
      <c r="H59" s="234"/>
      <c r="I59" s="234"/>
      <c r="J59" s="235">
        <f>J95</f>
        <v>0</v>
      </c>
      <c r="K59" s="236"/>
    </row>
    <row r="60" spans="2:11" s="237" customFormat="1" ht="19.9" customHeight="1">
      <c r="B60" s="231"/>
      <c r="C60" s="232"/>
      <c r="D60" s="233" t="s">
        <v>122</v>
      </c>
      <c r="E60" s="234"/>
      <c r="F60" s="234"/>
      <c r="G60" s="234"/>
      <c r="H60" s="234"/>
      <c r="I60" s="234"/>
      <c r="J60" s="235">
        <f>J98</f>
        <v>0</v>
      </c>
      <c r="K60" s="236"/>
    </row>
    <row r="61" spans="2:11" s="237" customFormat="1" ht="19.9" customHeight="1">
      <c r="B61" s="231"/>
      <c r="C61" s="232"/>
      <c r="D61" s="233" t="s">
        <v>123</v>
      </c>
      <c r="E61" s="234"/>
      <c r="F61" s="234"/>
      <c r="G61" s="234"/>
      <c r="H61" s="234"/>
      <c r="I61" s="234"/>
      <c r="J61" s="235">
        <f>J104</f>
        <v>0</v>
      </c>
      <c r="K61" s="236"/>
    </row>
    <row r="62" spans="2:11" s="187" customFormat="1" ht="21.75" customHeight="1">
      <c r="B62" s="188"/>
      <c r="C62" s="189"/>
      <c r="D62" s="189"/>
      <c r="E62" s="189"/>
      <c r="F62" s="189"/>
      <c r="G62" s="189"/>
      <c r="H62" s="189"/>
      <c r="I62" s="189"/>
      <c r="J62" s="189"/>
      <c r="K62" s="190"/>
    </row>
    <row r="63" spans="2:11" s="187" customFormat="1" ht="6.95" customHeight="1">
      <c r="B63" s="214"/>
      <c r="C63" s="215"/>
      <c r="D63" s="215"/>
      <c r="E63" s="215"/>
      <c r="F63" s="215"/>
      <c r="G63" s="215"/>
      <c r="H63" s="215"/>
      <c r="I63" s="215"/>
      <c r="J63" s="215"/>
      <c r="K63" s="216"/>
    </row>
    <row r="67" spans="2:12" s="187" customFormat="1" ht="6.95" customHeight="1">
      <c r="B67" s="217"/>
      <c r="C67" s="218"/>
      <c r="D67" s="218"/>
      <c r="E67" s="218"/>
      <c r="F67" s="218"/>
      <c r="G67" s="218"/>
      <c r="H67" s="218"/>
      <c r="I67" s="218"/>
      <c r="J67" s="218"/>
      <c r="K67" s="218"/>
      <c r="L67" s="188"/>
    </row>
    <row r="68" spans="2:12" s="187" customFormat="1" ht="36.95" customHeight="1">
      <c r="B68" s="188"/>
      <c r="C68" s="238" t="s">
        <v>124</v>
      </c>
      <c r="L68" s="188"/>
    </row>
    <row r="69" spans="2:12" s="187" customFormat="1" ht="6.95" customHeight="1">
      <c r="B69" s="188"/>
      <c r="L69" s="188"/>
    </row>
    <row r="70" spans="2:12" s="187" customFormat="1" ht="14.45" customHeight="1">
      <c r="B70" s="188"/>
      <c r="C70" s="239" t="s">
        <v>26</v>
      </c>
      <c r="L70" s="188"/>
    </row>
    <row r="71" spans="2:12" s="187" customFormat="1" ht="14.45" customHeight="1">
      <c r="B71" s="188"/>
      <c r="E71" s="373" t="str">
        <f>E7</f>
        <v>Jezero Most - revitalizace území pro oddech, sport a individuální výstavbu - pláže</v>
      </c>
      <c r="F71" s="374"/>
      <c r="G71" s="374"/>
      <c r="H71" s="374"/>
      <c r="L71" s="188"/>
    </row>
    <row r="72" spans="2:12" s="187" customFormat="1" ht="14.45" customHeight="1">
      <c r="B72" s="188"/>
      <c r="C72" s="239" t="s">
        <v>109</v>
      </c>
      <c r="L72" s="188"/>
    </row>
    <row r="73" spans="2:12" s="187" customFormat="1" ht="16.15" customHeight="1">
      <c r="B73" s="188"/>
      <c r="E73" s="375" t="str">
        <f>E9</f>
        <v>0 - VRN</v>
      </c>
      <c r="F73" s="376"/>
      <c r="G73" s="376"/>
      <c r="H73" s="376"/>
      <c r="L73" s="188"/>
    </row>
    <row r="74" spans="2:12" s="187" customFormat="1" ht="6.95" customHeight="1">
      <c r="B74" s="188"/>
      <c r="L74" s="188"/>
    </row>
    <row r="75" spans="2:12" s="187" customFormat="1" ht="18" customHeight="1">
      <c r="B75" s="188"/>
      <c r="C75" s="239" t="s">
        <v>32</v>
      </c>
      <c r="F75" s="240" t="str">
        <f>F12</f>
        <v>k.ú.Most I, k.ú.Kopisty, k.ú.Pařidla</v>
      </c>
      <c r="I75" s="239" t="s">
        <v>34</v>
      </c>
      <c r="J75" s="241">
        <f>IF(J12="","",J12)</f>
        <v>43178</v>
      </c>
      <c r="L75" s="188"/>
    </row>
    <row r="76" spans="2:12" s="187" customFormat="1" ht="6.95" customHeight="1">
      <c r="B76" s="188"/>
      <c r="L76" s="188"/>
    </row>
    <row r="77" spans="2:12" s="187" customFormat="1" ht="15">
      <c r="B77" s="188"/>
      <c r="C77" s="239" t="s">
        <v>37</v>
      </c>
      <c r="F77" s="240" t="str">
        <f>E15</f>
        <v>Magistrát města Mostu</v>
      </c>
      <c r="I77" s="239" t="s">
        <v>43</v>
      </c>
      <c r="J77" s="240" t="str">
        <f>E21</f>
        <v>Ing. Lukáš Valečka</v>
      </c>
      <c r="L77" s="188"/>
    </row>
    <row r="78" spans="2:12" s="187" customFormat="1" ht="14.45" customHeight="1">
      <c r="B78" s="188"/>
      <c r="C78" s="239" t="s">
        <v>41</v>
      </c>
      <c r="F78" s="240" t="str">
        <f>IF(E18="","",E18)</f>
        <v/>
      </c>
      <c r="L78" s="188"/>
    </row>
    <row r="79" spans="2:12" s="187" customFormat="1" ht="10.35" customHeight="1">
      <c r="B79" s="188"/>
      <c r="L79" s="188"/>
    </row>
    <row r="80" spans="2:20" s="249" customFormat="1" ht="29.25" customHeight="1">
      <c r="B80" s="242"/>
      <c r="C80" s="243" t="s">
        <v>125</v>
      </c>
      <c r="D80" s="244" t="s">
        <v>66</v>
      </c>
      <c r="E80" s="244" t="s">
        <v>62</v>
      </c>
      <c r="F80" s="244" t="s">
        <v>126</v>
      </c>
      <c r="G80" s="244" t="s">
        <v>127</v>
      </c>
      <c r="H80" s="244" t="s">
        <v>128</v>
      </c>
      <c r="I80" s="244" t="s">
        <v>129</v>
      </c>
      <c r="J80" s="244" t="s">
        <v>116</v>
      </c>
      <c r="K80" s="245" t="s">
        <v>130</v>
      </c>
      <c r="L80" s="242"/>
      <c r="M80" s="246" t="s">
        <v>131</v>
      </c>
      <c r="N80" s="247" t="s">
        <v>51</v>
      </c>
      <c r="O80" s="247" t="s">
        <v>132</v>
      </c>
      <c r="P80" s="247" t="s">
        <v>133</v>
      </c>
      <c r="Q80" s="247" t="s">
        <v>134</v>
      </c>
      <c r="R80" s="247" t="s">
        <v>135</v>
      </c>
      <c r="S80" s="247" t="s">
        <v>136</v>
      </c>
      <c r="T80" s="248" t="s">
        <v>137</v>
      </c>
    </row>
    <row r="81" spans="2:63" s="187" customFormat="1" ht="29.25" customHeight="1">
      <c r="B81" s="188"/>
      <c r="C81" s="250" t="s">
        <v>117</v>
      </c>
      <c r="J81" s="251">
        <f>BK81</f>
        <v>0</v>
      </c>
      <c r="L81" s="188"/>
      <c r="M81" s="252"/>
      <c r="N81" s="199"/>
      <c r="O81" s="199"/>
      <c r="P81" s="253">
        <f>P82</f>
        <v>0</v>
      </c>
      <c r="Q81" s="199"/>
      <c r="R81" s="253">
        <f>R82</f>
        <v>0</v>
      </c>
      <c r="S81" s="199"/>
      <c r="T81" s="254">
        <f>T82</f>
        <v>0</v>
      </c>
      <c r="AT81" s="177" t="s">
        <v>80</v>
      </c>
      <c r="AU81" s="177" t="s">
        <v>118</v>
      </c>
      <c r="BK81" s="255">
        <f>BK82</f>
        <v>0</v>
      </c>
    </row>
    <row r="82" spans="2:63" s="257" customFormat="1" ht="37.35" customHeight="1">
      <c r="B82" s="256"/>
      <c r="D82" s="258" t="s">
        <v>80</v>
      </c>
      <c r="E82" s="259" t="s">
        <v>86</v>
      </c>
      <c r="F82" s="259" t="s">
        <v>138</v>
      </c>
      <c r="J82" s="260">
        <f>BK82</f>
        <v>0</v>
      </c>
      <c r="L82" s="256"/>
      <c r="M82" s="261"/>
      <c r="N82" s="262"/>
      <c r="O82" s="262"/>
      <c r="P82" s="263">
        <f>P83+P95+P98+P104</f>
        <v>0</v>
      </c>
      <c r="Q82" s="262"/>
      <c r="R82" s="263">
        <f>R83+R95+R98+R104</f>
        <v>0</v>
      </c>
      <c r="S82" s="262"/>
      <c r="T82" s="264">
        <f>T83+T95+T98+T104</f>
        <v>0</v>
      </c>
      <c r="AR82" s="258" t="s">
        <v>139</v>
      </c>
      <c r="AT82" s="265" t="s">
        <v>80</v>
      </c>
      <c r="AU82" s="265" t="s">
        <v>81</v>
      </c>
      <c r="AY82" s="258" t="s">
        <v>140</v>
      </c>
      <c r="BK82" s="266">
        <f>BK83+BK95+BK98+BK104</f>
        <v>0</v>
      </c>
    </row>
    <row r="83" spans="2:63" s="257" customFormat="1" ht="19.9" customHeight="1">
      <c r="B83" s="256"/>
      <c r="D83" s="258" t="s">
        <v>80</v>
      </c>
      <c r="E83" s="267" t="s">
        <v>141</v>
      </c>
      <c r="F83" s="267" t="s">
        <v>142</v>
      </c>
      <c r="J83" s="268">
        <f>BK83</f>
        <v>0</v>
      </c>
      <c r="L83" s="256"/>
      <c r="M83" s="261"/>
      <c r="N83" s="262"/>
      <c r="O83" s="262"/>
      <c r="P83" s="263">
        <f>SUM(P84:P94)</f>
        <v>0</v>
      </c>
      <c r="Q83" s="262"/>
      <c r="R83" s="263">
        <f>SUM(R84:R94)</f>
        <v>0</v>
      </c>
      <c r="S83" s="262"/>
      <c r="T83" s="264">
        <f>SUM(T84:T94)</f>
        <v>0</v>
      </c>
      <c r="AR83" s="258" t="s">
        <v>139</v>
      </c>
      <c r="AT83" s="265" t="s">
        <v>80</v>
      </c>
      <c r="AU83" s="265" t="s">
        <v>31</v>
      </c>
      <c r="AY83" s="258" t="s">
        <v>140</v>
      </c>
      <c r="BK83" s="266">
        <f>SUM(BK84:BK94)</f>
        <v>0</v>
      </c>
    </row>
    <row r="84" spans="2:65" s="187" customFormat="1" ht="14.45" customHeight="1">
      <c r="B84" s="188"/>
      <c r="C84" s="269" t="s">
        <v>31</v>
      </c>
      <c r="D84" s="269" t="s">
        <v>143</v>
      </c>
      <c r="E84" s="270" t="s">
        <v>144</v>
      </c>
      <c r="F84" s="271" t="s">
        <v>145</v>
      </c>
      <c r="G84" s="272" t="s">
        <v>146</v>
      </c>
      <c r="H84" s="273">
        <v>1</v>
      </c>
      <c r="I84" s="87"/>
      <c r="J84" s="274">
        <f>ROUND(I84*H84,2)</f>
        <v>0</v>
      </c>
      <c r="K84" s="271" t="s">
        <v>147</v>
      </c>
      <c r="L84" s="188"/>
      <c r="M84" s="275" t="s">
        <v>12</v>
      </c>
      <c r="N84" s="276" t="s">
        <v>52</v>
      </c>
      <c r="O84" s="189"/>
      <c r="P84" s="277">
        <f>O84*H84</f>
        <v>0</v>
      </c>
      <c r="Q84" s="277">
        <v>0</v>
      </c>
      <c r="R84" s="277">
        <f>Q84*H84</f>
        <v>0</v>
      </c>
      <c r="S84" s="277">
        <v>0</v>
      </c>
      <c r="T84" s="278">
        <f>S84*H84</f>
        <v>0</v>
      </c>
      <c r="AR84" s="177" t="s">
        <v>148</v>
      </c>
      <c r="AT84" s="177" t="s">
        <v>143</v>
      </c>
      <c r="AU84" s="177" t="s">
        <v>89</v>
      </c>
      <c r="AY84" s="177" t="s">
        <v>140</v>
      </c>
      <c r="BE84" s="279">
        <f>IF(N84="základní",J84,0)</f>
        <v>0</v>
      </c>
      <c r="BF84" s="279">
        <f>IF(N84="snížená",J84,0)</f>
        <v>0</v>
      </c>
      <c r="BG84" s="279">
        <f>IF(N84="zákl. přenesená",J84,0)</f>
        <v>0</v>
      </c>
      <c r="BH84" s="279">
        <f>IF(N84="sníž. přenesená",J84,0)</f>
        <v>0</v>
      </c>
      <c r="BI84" s="279">
        <f>IF(N84="nulová",J84,0)</f>
        <v>0</v>
      </c>
      <c r="BJ84" s="177" t="s">
        <v>31</v>
      </c>
      <c r="BK84" s="279">
        <f>ROUND(I84*H84,2)</f>
        <v>0</v>
      </c>
      <c r="BL84" s="177" t="s">
        <v>148</v>
      </c>
      <c r="BM84" s="177" t="s">
        <v>149</v>
      </c>
    </row>
    <row r="85" spans="2:47" s="187" customFormat="1" ht="13.5">
      <c r="B85" s="188"/>
      <c r="D85" s="280" t="s">
        <v>150</v>
      </c>
      <c r="F85" s="281" t="s">
        <v>145</v>
      </c>
      <c r="I85" s="88"/>
      <c r="L85" s="188"/>
      <c r="M85" s="282"/>
      <c r="N85" s="189"/>
      <c r="O85" s="189"/>
      <c r="P85" s="189"/>
      <c r="Q85" s="189"/>
      <c r="R85" s="189"/>
      <c r="S85" s="189"/>
      <c r="T85" s="283"/>
      <c r="AT85" s="177" t="s">
        <v>150</v>
      </c>
      <c r="AU85" s="177" t="s">
        <v>89</v>
      </c>
    </row>
    <row r="86" spans="2:47" s="187" customFormat="1" ht="27">
      <c r="B86" s="188"/>
      <c r="D86" s="280" t="s">
        <v>151</v>
      </c>
      <c r="F86" s="284" t="s">
        <v>152</v>
      </c>
      <c r="I86" s="88"/>
      <c r="L86" s="188"/>
      <c r="M86" s="282"/>
      <c r="N86" s="189"/>
      <c r="O86" s="189"/>
      <c r="P86" s="189"/>
      <c r="Q86" s="189"/>
      <c r="R86" s="189"/>
      <c r="S86" s="189"/>
      <c r="T86" s="283"/>
      <c r="AT86" s="177" t="s">
        <v>151</v>
      </c>
      <c r="AU86" s="177" t="s">
        <v>89</v>
      </c>
    </row>
    <row r="87" spans="2:65" s="187" customFormat="1" ht="14.45" customHeight="1">
      <c r="B87" s="188"/>
      <c r="C87" s="269" t="s">
        <v>89</v>
      </c>
      <c r="D87" s="269" t="s">
        <v>143</v>
      </c>
      <c r="E87" s="270" t="s">
        <v>153</v>
      </c>
      <c r="F87" s="271" t="s">
        <v>154</v>
      </c>
      <c r="G87" s="272" t="s">
        <v>146</v>
      </c>
      <c r="H87" s="273">
        <v>1</v>
      </c>
      <c r="I87" s="87"/>
      <c r="J87" s="274">
        <f>ROUND(I87*H87,2)</f>
        <v>0</v>
      </c>
      <c r="K87" s="271" t="s">
        <v>147</v>
      </c>
      <c r="L87" s="188"/>
      <c r="M87" s="275" t="s">
        <v>12</v>
      </c>
      <c r="N87" s="276" t="s">
        <v>52</v>
      </c>
      <c r="O87" s="189"/>
      <c r="P87" s="277">
        <f>O87*H87</f>
        <v>0</v>
      </c>
      <c r="Q87" s="277">
        <v>0</v>
      </c>
      <c r="R87" s="277">
        <f>Q87*H87</f>
        <v>0</v>
      </c>
      <c r="S87" s="277">
        <v>0</v>
      </c>
      <c r="T87" s="278">
        <f>S87*H87</f>
        <v>0</v>
      </c>
      <c r="AR87" s="177" t="s">
        <v>148</v>
      </c>
      <c r="AT87" s="177" t="s">
        <v>143</v>
      </c>
      <c r="AU87" s="177" t="s">
        <v>89</v>
      </c>
      <c r="AY87" s="177" t="s">
        <v>140</v>
      </c>
      <c r="BE87" s="279">
        <f>IF(N87="základní",J87,0)</f>
        <v>0</v>
      </c>
      <c r="BF87" s="279">
        <f>IF(N87="snížená",J87,0)</f>
        <v>0</v>
      </c>
      <c r="BG87" s="279">
        <f>IF(N87="zákl. přenesená",J87,0)</f>
        <v>0</v>
      </c>
      <c r="BH87" s="279">
        <f>IF(N87="sníž. přenesená",J87,0)</f>
        <v>0</v>
      </c>
      <c r="BI87" s="279">
        <f>IF(N87="nulová",J87,0)</f>
        <v>0</v>
      </c>
      <c r="BJ87" s="177" t="s">
        <v>31</v>
      </c>
      <c r="BK87" s="279">
        <f>ROUND(I87*H87,2)</f>
        <v>0</v>
      </c>
      <c r="BL87" s="177" t="s">
        <v>148</v>
      </c>
      <c r="BM87" s="177" t="s">
        <v>155</v>
      </c>
    </row>
    <row r="88" spans="2:47" s="187" customFormat="1" ht="13.5">
      <c r="B88" s="188"/>
      <c r="D88" s="280" t="s">
        <v>150</v>
      </c>
      <c r="F88" s="281" t="s">
        <v>154</v>
      </c>
      <c r="I88" s="88"/>
      <c r="L88" s="188"/>
      <c r="M88" s="282"/>
      <c r="N88" s="189"/>
      <c r="O88" s="189"/>
      <c r="P88" s="189"/>
      <c r="Q88" s="189"/>
      <c r="R88" s="189"/>
      <c r="S88" s="189"/>
      <c r="T88" s="283"/>
      <c r="AT88" s="177" t="s">
        <v>150</v>
      </c>
      <c r="AU88" s="177" t="s">
        <v>89</v>
      </c>
    </row>
    <row r="89" spans="2:47" s="187" customFormat="1" ht="27">
      <c r="B89" s="188"/>
      <c r="D89" s="280" t="s">
        <v>151</v>
      </c>
      <c r="F89" s="284" t="s">
        <v>156</v>
      </c>
      <c r="I89" s="88"/>
      <c r="L89" s="188"/>
      <c r="M89" s="282"/>
      <c r="N89" s="189"/>
      <c r="O89" s="189"/>
      <c r="P89" s="189"/>
      <c r="Q89" s="189"/>
      <c r="R89" s="189"/>
      <c r="S89" s="189"/>
      <c r="T89" s="283"/>
      <c r="AT89" s="177" t="s">
        <v>151</v>
      </c>
      <c r="AU89" s="177" t="s">
        <v>89</v>
      </c>
    </row>
    <row r="90" spans="2:65" s="187" customFormat="1" ht="14.45" customHeight="1">
      <c r="B90" s="188"/>
      <c r="C90" s="269" t="s">
        <v>157</v>
      </c>
      <c r="D90" s="269" t="s">
        <v>143</v>
      </c>
      <c r="E90" s="270" t="s">
        <v>158</v>
      </c>
      <c r="F90" s="271" t="s">
        <v>159</v>
      </c>
      <c r="G90" s="272" t="s">
        <v>146</v>
      </c>
      <c r="H90" s="273">
        <v>1</v>
      </c>
      <c r="I90" s="87"/>
      <c r="J90" s="274">
        <f>ROUND(I90*H90,2)</f>
        <v>0</v>
      </c>
      <c r="K90" s="271" t="s">
        <v>147</v>
      </c>
      <c r="L90" s="188"/>
      <c r="M90" s="275" t="s">
        <v>12</v>
      </c>
      <c r="N90" s="276" t="s">
        <v>52</v>
      </c>
      <c r="O90" s="189"/>
      <c r="P90" s="277">
        <f>O90*H90</f>
        <v>0</v>
      </c>
      <c r="Q90" s="277">
        <v>0</v>
      </c>
      <c r="R90" s="277">
        <f>Q90*H90</f>
        <v>0</v>
      </c>
      <c r="S90" s="277">
        <v>0</v>
      </c>
      <c r="T90" s="278">
        <f>S90*H90</f>
        <v>0</v>
      </c>
      <c r="AR90" s="177" t="s">
        <v>148</v>
      </c>
      <c r="AT90" s="177" t="s">
        <v>143</v>
      </c>
      <c r="AU90" s="177" t="s">
        <v>89</v>
      </c>
      <c r="AY90" s="177" t="s">
        <v>140</v>
      </c>
      <c r="BE90" s="279">
        <f>IF(N90="základní",J90,0)</f>
        <v>0</v>
      </c>
      <c r="BF90" s="279">
        <f>IF(N90="snížená",J90,0)</f>
        <v>0</v>
      </c>
      <c r="BG90" s="279">
        <f>IF(N90="zákl. přenesená",J90,0)</f>
        <v>0</v>
      </c>
      <c r="BH90" s="279">
        <f>IF(N90="sníž. přenesená",J90,0)</f>
        <v>0</v>
      </c>
      <c r="BI90" s="279">
        <f>IF(N90="nulová",J90,0)</f>
        <v>0</v>
      </c>
      <c r="BJ90" s="177" t="s">
        <v>31</v>
      </c>
      <c r="BK90" s="279">
        <f>ROUND(I90*H90,2)</f>
        <v>0</v>
      </c>
      <c r="BL90" s="177" t="s">
        <v>148</v>
      </c>
      <c r="BM90" s="177" t="s">
        <v>160</v>
      </c>
    </row>
    <row r="91" spans="2:47" s="187" customFormat="1" ht="13.5">
      <c r="B91" s="188"/>
      <c r="D91" s="280" t="s">
        <v>150</v>
      </c>
      <c r="F91" s="281" t="s">
        <v>159</v>
      </c>
      <c r="I91" s="88"/>
      <c r="L91" s="188"/>
      <c r="M91" s="282"/>
      <c r="N91" s="189"/>
      <c r="O91" s="189"/>
      <c r="P91" s="189"/>
      <c r="Q91" s="189"/>
      <c r="R91" s="189"/>
      <c r="S91" s="189"/>
      <c r="T91" s="283"/>
      <c r="AT91" s="177" t="s">
        <v>150</v>
      </c>
      <c r="AU91" s="177" t="s">
        <v>89</v>
      </c>
    </row>
    <row r="92" spans="2:65" s="187" customFormat="1" ht="14.45" customHeight="1">
      <c r="B92" s="188"/>
      <c r="C92" s="269" t="s">
        <v>161</v>
      </c>
      <c r="D92" s="269" t="s">
        <v>143</v>
      </c>
      <c r="E92" s="270" t="s">
        <v>162</v>
      </c>
      <c r="F92" s="271" t="s">
        <v>163</v>
      </c>
      <c r="G92" s="272" t="s">
        <v>146</v>
      </c>
      <c r="H92" s="273">
        <v>1</v>
      </c>
      <c r="I92" s="87"/>
      <c r="J92" s="274">
        <f>ROUND(I92*H92,2)</f>
        <v>0</v>
      </c>
      <c r="K92" s="271" t="s">
        <v>147</v>
      </c>
      <c r="L92" s="188"/>
      <c r="M92" s="275" t="s">
        <v>12</v>
      </c>
      <c r="N92" s="276" t="s">
        <v>52</v>
      </c>
      <c r="O92" s="189"/>
      <c r="P92" s="277">
        <f>O92*H92</f>
        <v>0</v>
      </c>
      <c r="Q92" s="277">
        <v>0</v>
      </c>
      <c r="R92" s="277">
        <f>Q92*H92</f>
        <v>0</v>
      </c>
      <c r="S92" s="277">
        <v>0</v>
      </c>
      <c r="T92" s="278">
        <f>S92*H92</f>
        <v>0</v>
      </c>
      <c r="AR92" s="177" t="s">
        <v>148</v>
      </c>
      <c r="AT92" s="177" t="s">
        <v>143</v>
      </c>
      <c r="AU92" s="177" t="s">
        <v>89</v>
      </c>
      <c r="AY92" s="177" t="s">
        <v>140</v>
      </c>
      <c r="BE92" s="279">
        <f>IF(N92="základní",J92,0)</f>
        <v>0</v>
      </c>
      <c r="BF92" s="279">
        <f>IF(N92="snížená",J92,0)</f>
        <v>0</v>
      </c>
      <c r="BG92" s="279">
        <f>IF(N92="zákl. přenesená",J92,0)</f>
        <v>0</v>
      </c>
      <c r="BH92" s="279">
        <f>IF(N92="sníž. přenesená",J92,0)</f>
        <v>0</v>
      </c>
      <c r="BI92" s="279">
        <f>IF(N92="nulová",J92,0)</f>
        <v>0</v>
      </c>
      <c r="BJ92" s="177" t="s">
        <v>31</v>
      </c>
      <c r="BK92" s="279">
        <f>ROUND(I92*H92,2)</f>
        <v>0</v>
      </c>
      <c r="BL92" s="177" t="s">
        <v>148</v>
      </c>
      <c r="BM92" s="177" t="s">
        <v>164</v>
      </c>
    </row>
    <row r="93" spans="2:47" s="187" customFormat="1" ht="13.5">
      <c r="B93" s="188"/>
      <c r="D93" s="280" t="s">
        <v>150</v>
      </c>
      <c r="F93" s="281" t="s">
        <v>163</v>
      </c>
      <c r="I93" s="88"/>
      <c r="L93" s="188"/>
      <c r="M93" s="282"/>
      <c r="N93" s="189"/>
      <c r="O93" s="189"/>
      <c r="P93" s="189"/>
      <c r="Q93" s="189"/>
      <c r="R93" s="189"/>
      <c r="S93" s="189"/>
      <c r="T93" s="283"/>
      <c r="AT93" s="177" t="s">
        <v>150</v>
      </c>
      <c r="AU93" s="177" t="s">
        <v>89</v>
      </c>
    </row>
    <row r="94" spans="2:47" s="187" customFormat="1" ht="27">
      <c r="B94" s="188"/>
      <c r="D94" s="280" t="s">
        <v>151</v>
      </c>
      <c r="F94" s="284" t="s">
        <v>165</v>
      </c>
      <c r="I94" s="88"/>
      <c r="L94" s="188"/>
      <c r="M94" s="282"/>
      <c r="N94" s="189"/>
      <c r="O94" s="189"/>
      <c r="P94" s="189"/>
      <c r="Q94" s="189"/>
      <c r="R94" s="189"/>
      <c r="S94" s="189"/>
      <c r="T94" s="283"/>
      <c r="AT94" s="177" t="s">
        <v>151</v>
      </c>
      <c r="AU94" s="177" t="s">
        <v>89</v>
      </c>
    </row>
    <row r="95" spans="2:63" s="257" customFormat="1" ht="29.85" customHeight="1">
      <c r="B95" s="256"/>
      <c r="D95" s="258" t="s">
        <v>80</v>
      </c>
      <c r="E95" s="267" t="s">
        <v>166</v>
      </c>
      <c r="F95" s="267" t="s">
        <v>167</v>
      </c>
      <c r="I95" s="86"/>
      <c r="J95" s="268">
        <f>BK95</f>
        <v>0</v>
      </c>
      <c r="L95" s="256"/>
      <c r="M95" s="261"/>
      <c r="N95" s="262"/>
      <c r="O95" s="262"/>
      <c r="P95" s="263">
        <f>SUM(P96:P97)</f>
        <v>0</v>
      </c>
      <c r="Q95" s="262"/>
      <c r="R95" s="263">
        <f>SUM(R96:R97)</f>
        <v>0</v>
      </c>
      <c r="S95" s="262"/>
      <c r="T95" s="264">
        <f>SUM(T96:T97)</f>
        <v>0</v>
      </c>
      <c r="AR95" s="258" t="s">
        <v>139</v>
      </c>
      <c r="AT95" s="265" t="s">
        <v>80</v>
      </c>
      <c r="AU95" s="265" t="s">
        <v>31</v>
      </c>
      <c r="AY95" s="258" t="s">
        <v>140</v>
      </c>
      <c r="BK95" s="266">
        <f>SUM(BK96:BK97)</f>
        <v>0</v>
      </c>
    </row>
    <row r="96" spans="2:65" s="187" customFormat="1" ht="14.45" customHeight="1">
      <c r="B96" s="188"/>
      <c r="C96" s="269" t="s">
        <v>139</v>
      </c>
      <c r="D96" s="269" t="s">
        <v>143</v>
      </c>
      <c r="E96" s="270" t="s">
        <v>168</v>
      </c>
      <c r="F96" s="271" t="s">
        <v>167</v>
      </c>
      <c r="G96" s="272" t="s">
        <v>146</v>
      </c>
      <c r="H96" s="273">
        <v>1</v>
      </c>
      <c r="I96" s="87"/>
      <c r="J96" s="274">
        <f>ROUND(I96*H96,2)</f>
        <v>0</v>
      </c>
      <c r="K96" s="271" t="s">
        <v>147</v>
      </c>
      <c r="L96" s="188"/>
      <c r="M96" s="275" t="s">
        <v>12</v>
      </c>
      <c r="N96" s="276" t="s">
        <v>52</v>
      </c>
      <c r="O96" s="189"/>
      <c r="P96" s="277">
        <f>O96*H96</f>
        <v>0</v>
      </c>
      <c r="Q96" s="277">
        <v>0</v>
      </c>
      <c r="R96" s="277">
        <f>Q96*H96</f>
        <v>0</v>
      </c>
      <c r="S96" s="277">
        <v>0</v>
      </c>
      <c r="T96" s="278">
        <f>S96*H96</f>
        <v>0</v>
      </c>
      <c r="AR96" s="177" t="s">
        <v>148</v>
      </c>
      <c r="AT96" s="177" t="s">
        <v>143</v>
      </c>
      <c r="AU96" s="177" t="s">
        <v>89</v>
      </c>
      <c r="AY96" s="177" t="s">
        <v>140</v>
      </c>
      <c r="BE96" s="279">
        <f>IF(N96="základní",J96,0)</f>
        <v>0</v>
      </c>
      <c r="BF96" s="279">
        <f>IF(N96="snížená",J96,0)</f>
        <v>0</v>
      </c>
      <c r="BG96" s="279">
        <f>IF(N96="zákl. přenesená",J96,0)</f>
        <v>0</v>
      </c>
      <c r="BH96" s="279">
        <f>IF(N96="sníž. přenesená",J96,0)</f>
        <v>0</v>
      </c>
      <c r="BI96" s="279">
        <f>IF(N96="nulová",J96,0)</f>
        <v>0</v>
      </c>
      <c r="BJ96" s="177" t="s">
        <v>31</v>
      </c>
      <c r="BK96" s="279">
        <f>ROUND(I96*H96,2)</f>
        <v>0</v>
      </c>
      <c r="BL96" s="177" t="s">
        <v>148</v>
      </c>
      <c r="BM96" s="177" t="s">
        <v>169</v>
      </c>
    </row>
    <row r="97" spans="2:47" s="187" customFormat="1" ht="13.5">
      <c r="B97" s="188"/>
      <c r="D97" s="280" t="s">
        <v>150</v>
      </c>
      <c r="F97" s="281" t="s">
        <v>167</v>
      </c>
      <c r="I97" s="88"/>
      <c r="L97" s="188"/>
      <c r="M97" s="282"/>
      <c r="N97" s="189"/>
      <c r="O97" s="189"/>
      <c r="P97" s="189"/>
      <c r="Q97" s="189"/>
      <c r="R97" s="189"/>
      <c r="S97" s="189"/>
      <c r="T97" s="283"/>
      <c r="AT97" s="177" t="s">
        <v>150</v>
      </c>
      <c r="AU97" s="177" t="s">
        <v>89</v>
      </c>
    </row>
    <row r="98" spans="2:63" s="257" customFormat="1" ht="29.85" customHeight="1">
      <c r="B98" s="256"/>
      <c r="D98" s="258" t="s">
        <v>80</v>
      </c>
      <c r="E98" s="267" t="s">
        <v>170</v>
      </c>
      <c r="F98" s="267" t="s">
        <v>171</v>
      </c>
      <c r="I98" s="86"/>
      <c r="J98" s="268">
        <f>BK98</f>
        <v>0</v>
      </c>
      <c r="L98" s="256"/>
      <c r="M98" s="261"/>
      <c r="N98" s="262"/>
      <c r="O98" s="262"/>
      <c r="P98" s="263">
        <f>SUM(P99:P103)</f>
        <v>0</v>
      </c>
      <c r="Q98" s="262"/>
      <c r="R98" s="263">
        <f>SUM(R99:R103)</f>
        <v>0</v>
      </c>
      <c r="S98" s="262"/>
      <c r="T98" s="264">
        <f>SUM(T99:T103)</f>
        <v>0</v>
      </c>
      <c r="AR98" s="258" t="s">
        <v>139</v>
      </c>
      <c r="AT98" s="265" t="s">
        <v>80</v>
      </c>
      <c r="AU98" s="265" t="s">
        <v>31</v>
      </c>
      <c r="AY98" s="258" t="s">
        <v>140</v>
      </c>
      <c r="BK98" s="266">
        <f>SUM(BK99:BK103)</f>
        <v>0</v>
      </c>
    </row>
    <row r="99" spans="2:65" s="187" customFormat="1" ht="14.45" customHeight="1">
      <c r="B99" s="188"/>
      <c r="C99" s="269" t="s">
        <v>172</v>
      </c>
      <c r="D99" s="269" t="s">
        <v>143</v>
      </c>
      <c r="E99" s="270" t="s">
        <v>173</v>
      </c>
      <c r="F99" s="271" t="s">
        <v>174</v>
      </c>
      <c r="G99" s="272" t="s">
        <v>146</v>
      </c>
      <c r="H99" s="273">
        <v>1</v>
      </c>
      <c r="I99" s="87"/>
      <c r="J99" s="274">
        <f>ROUND(I99*H99,2)</f>
        <v>0</v>
      </c>
      <c r="K99" s="271" t="s">
        <v>147</v>
      </c>
      <c r="L99" s="188"/>
      <c r="M99" s="275" t="s">
        <v>12</v>
      </c>
      <c r="N99" s="276" t="s">
        <v>52</v>
      </c>
      <c r="O99" s="189"/>
      <c r="P99" s="277">
        <f>O99*H99</f>
        <v>0</v>
      </c>
      <c r="Q99" s="277">
        <v>0</v>
      </c>
      <c r="R99" s="277">
        <f>Q99*H99</f>
        <v>0</v>
      </c>
      <c r="S99" s="277">
        <v>0</v>
      </c>
      <c r="T99" s="278">
        <f>S99*H99</f>
        <v>0</v>
      </c>
      <c r="AR99" s="177" t="s">
        <v>148</v>
      </c>
      <c r="AT99" s="177" t="s">
        <v>143</v>
      </c>
      <c r="AU99" s="177" t="s">
        <v>89</v>
      </c>
      <c r="AY99" s="177" t="s">
        <v>140</v>
      </c>
      <c r="BE99" s="279">
        <f>IF(N99="základní",J99,0)</f>
        <v>0</v>
      </c>
      <c r="BF99" s="279">
        <f>IF(N99="snížená",J99,0)</f>
        <v>0</v>
      </c>
      <c r="BG99" s="279">
        <f>IF(N99="zákl. přenesená",J99,0)</f>
        <v>0</v>
      </c>
      <c r="BH99" s="279">
        <f>IF(N99="sníž. přenesená",J99,0)</f>
        <v>0</v>
      </c>
      <c r="BI99" s="279">
        <f>IF(N99="nulová",J99,0)</f>
        <v>0</v>
      </c>
      <c r="BJ99" s="177" t="s">
        <v>31</v>
      </c>
      <c r="BK99" s="279">
        <f>ROUND(I99*H99,2)</f>
        <v>0</v>
      </c>
      <c r="BL99" s="177" t="s">
        <v>148</v>
      </c>
      <c r="BM99" s="177" t="s">
        <v>175</v>
      </c>
    </row>
    <row r="100" spans="2:47" s="187" customFormat="1" ht="13.5">
      <c r="B100" s="188"/>
      <c r="D100" s="280" t="s">
        <v>150</v>
      </c>
      <c r="F100" s="281" t="s">
        <v>174</v>
      </c>
      <c r="I100" s="88"/>
      <c r="L100" s="188"/>
      <c r="M100" s="282"/>
      <c r="N100" s="189"/>
      <c r="O100" s="189"/>
      <c r="P100" s="189"/>
      <c r="Q100" s="189"/>
      <c r="R100" s="189"/>
      <c r="S100" s="189"/>
      <c r="T100" s="283"/>
      <c r="AT100" s="177" t="s">
        <v>150</v>
      </c>
      <c r="AU100" s="177" t="s">
        <v>89</v>
      </c>
    </row>
    <row r="101" spans="2:47" s="187" customFormat="1" ht="27">
      <c r="B101" s="188"/>
      <c r="D101" s="280" t="s">
        <v>151</v>
      </c>
      <c r="F101" s="284" t="s">
        <v>176</v>
      </c>
      <c r="I101" s="88"/>
      <c r="L101" s="188"/>
      <c r="M101" s="282"/>
      <c r="N101" s="189"/>
      <c r="O101" s="189"/>
      <c r="P101" s="189"/>
      <c r="Q101" s="189"/>
      <c r="R101" s="189"/>
      <c r="S101" s="189"/>
      <c r="T101" s="283"/>
      <c r="AT101" s="177" t="s">
        <v>151</v>
      </c>
      <c r="AU101" s="177" t="s">
        <v>89</v>
      </c>
    </row>
    <row r="102" spans="2:65" s="187" customFormat="1" ht="14.45" customHeight="1">
      <c r="B102" s="188"/>
      <c r="C102" s="269" t="s">
        <v>177</v>
      </c>
      <c r="D102" s="269" t="s">
        <v>143</v>
      </c>
      <c r="E102" s="270" t="s">
        <v>178</v>
      </c>
      <c r="F102" s="271" t="s">
        <v>179</v>
      </c>
      <c r="G102" s="272" t="s">
        <v>146</v>
      </c>
      <c r="H102" s="273">
        <v>1</v>
      </c>
      <c r="I102" s="87"/>
      <c r="J102" s="274">
        <f>ROUND(I102*H102,2)</f>
        <v>0</v>
      </c>
      <c r="K102" s="271" t="s">
        <v>147</v>
      </c>
      <c r="L102" s="188"/>
      <c r="M102" s="275" t="s">
        <v>12</v>
      </c>
      <c r="N102" s="276" t="s">
        <v>52</v>
      </c>
      <c r="O102" s="189"/>
      <c r="P102" s="277">
        <f>O102*H102</f>
        <v>0</v>
      </c>
      <c r="Q102" s="277">
        <v>0</v>
      </c>
      <c r="R102" s="277">
        <f>Q102*H102</f>
        <v>0</v>
      </c>
      <c r="S102" s="277">
        <v>0</v>
      </c>
      <c r="T102" s="278">
        <f>S102*H102</f>
        <v>0</v>
      </c>
      <c r="AR102" s="177" t="s">
        <v>148</v>
      </c>
      <c r="AT102" s="177" t="s">
        <v>143</v>
      </c>
      <c r="AU102" s="177" t="s">
        <v>89</v>
      </c>
      <c r="AY102" s="177" t="s">
        <v>140</v>
      </c>
      <c r="BE102" s="279">
        <f>IF(N102="základní",J102,0)</f>
        <v>0</v>
      </c>
      <c r="BF102" s="279">
        <f>IF(N102="snížená",J102,0)</f>
        <v>0</v>
      </c>
      <c r="BG102" s="279">
        <f>IF(N102="zákl. přenesená",J102,0)</f>
        <v>0</v>
      </c>
      <c r="BH102" s="279">
        <f>IF(N102="sníž. přenesená",J102,0)</f>
        <v>0</v>
      </c>
      <c r="BI102" s="279">
        <f>IF(N102="nulová",J102,0)</f>
        <v>0</v>
      </c>
      <c r="BJ102" s="177" t="s">
        <v>31</v>
      </c>
      <c r="BK102" s="279">
        <f>ROUND(I102*H102,2)</f>
        <v>0</v>
      </c>
      <c r="BL102" s="177" t="s">
        <v>148</v>
      </c>
      <c r="BM102" s="177" t="s">
        <v>180</v>
      </c>
    </row>
    <row r="103" spans="2:47" s="187" customFormat="1" ht="13.5">
      <c r="B103" s="188"/>
      <c r="D103" s="280" t="s">
        <v>150</v>
      </c>
      <c r="F103" s="281" t="s">
        <v>179</v>
      </c>
      <c r="I103" s="88"/>
      <c r="L103" s="188"/>
      <c r="M103" s="282"/>
      <c r="N103" s="189"/>
      <c r="O103" s="189"/>
      <c r="P103" s="189"/>
      <c r="Q103" s="189"/>
      <c r="R103" s="189"/>
      <c r="S103" s="189"/>
      <c r="T103" s="283"/>
      <c r="AT103" s="177" t="s">
        <v>150</v>
      </c>
      <c r="AU103" s="177" t="s">
        <v>89</v>
      </c>
    </row>
    <row r="104" spans="2:63" s="257" customFormat="1" ht="29.85" customHeight="1">
      <c r="B104" s="256"/>
      <c r="D104" s="258" t="s">
        <v>80</v>
      </c>
      <c r="E104" s="267" t="s">
        <v>181</v>
      </c>
      <c r="F104" s="267" t="s">
        <v>182</v>
      </c>
      <c r="I104" s="86"/>
      <c r="J104" s="268">
        <f>BK104</f>
        <v>0</v>
      </c>
      <c r="L104" s="256"/>
      <c r="M104" s="261"/>
      <c r="N104" s="262"/>
      <c r="O104" s="262"/>
      <c r="P104" s="263">
        <f>SUM(P105:P106)</f>
        <v>0</v>
      </c>
      <c r="Q104" s="262"/>
      <c r="R104" s="263">
        <f>SUM(R105:R106)</f>
        <v>0</v>
      </c>
      <c r="S104" s="262"/>
      <c r="T104" s="264">
        <f>SUM(T105:T106)</f>
        <v>0</v>
      </c>
      <c r="AR104" s="258" t="s">
        <v>139</v>
      </c>
      <c r="AT104" s="265" t="s">
        <v>80</v>
      </c>
      <c r="AU104" s="265" t="s">
        <v>31</v>
      </c>
      <c r="AY104" s="258" t="s">
        <v>140</v>
      </c>
      <c r="BK104" s="266">
        <f>SUM(BK105:BK106)</f>
        <v>0</v>
      </c>
    </row>
    <row r="105" spans="2:65" s="187" customFormat="1" ht="14.45" customHeight="1">
      <c r="B105" s="188"/>
      <c r="C105" s="269" t="s">
        <v>183</v>
      </c>
      <c r="D105" s="269" t="s">
        <v>143</v>
      </c>
      <c r="E105" s="270" t="s">
        <v>184</v>
      </c>
      <c r="F105" s="271" t="s">
        <v>182</v>
      </c>
      <c r="G105" s="272" t="s">
        <v>146</v>
      </c>
      <c r="H105" s="273">
        <v>1</v>
      </c>
      <c r="I105" s="87"/>
      <c r="J105" s="274">
        <f>ROUND(I105*H105,2)</f>
        <v>0</v>
      </c>
      <c r="K105" s="271" t="s">
        <v>147</v>
      </c>
      <c r="L105" s="188"/>
      <c r="M105" s="275" t="s">
        <v>12</v>
      </c>
      <c r="N105" s="276" t="s">
        <v>52</v>
      </c>
      <c r="O105" s="189"/>
      <c r="P105" s="277">
        <f>O105*H105</f>
        <v>0</v>
      </c>
      <c r="Q105" s="277">
        <v>0</v>
      </c>
      <c r="R105" s="277">
        <f>Q105*H105</f>
        <v>0</v>
      </c>
      <c r="S105" s="277">
        <v>0</v>
      </c>
      <c r="T105" s="278">
        <f>S105*H105</f>
        <v>0</v>
      </c>
      <c r="AR105" s="177" t="s">
        <v>148</v>
      </c>
      <c r="AT105" s="177" t="s">
        <v>143</v>
      </c>
      <c r="AU105" s="177" t="s">
        <v>89</v>
      </c>
      <c r="AY105" s="177" t="s">
        <v>140</v>
      </c>
      <c r="BE105" s="279">
        <f>IF(N105="základní",J105,0)</f>
        <v>0</v>
      </c>
      <c r="BF105" s="279">
        <f>IF(N105="snížená",J105,0)</f>
        <v>0</v>
      </c>
      <c r="BG105" s="279">
        <f>IF(N105="zákl. přenesená",J105,0)</f>
        <v>0</v>
      </c>
      <c r="BH105" s="279">
        <f>IF(N105="sníž. přenesená",J105,0)</f>
        <v>0</v>
      </c>
      <c r="BI105" s="279">
        <f>IF(N105="nulová",J105,0)</f>
        <v>0</v>
      </c>
      <c r="BJ105" s="177" t="s">
        <v>31</v>
      </c>
      <c r="BK105" s="279">
        <f>ROUND(I105*H105,2)</f>
        <v>0</v>
      </c>
      <c r="BL105" s="177" t="s">
        <v>148</v>
      </c>
      <c r="BM105" s="177" t="s">
        <v>185</v>
      </c>
    </row>
    <row r="106" spans="2:47" s="187" customFormat="1" ht="13.5">
      <c r="B106" s="188"/>
      <c r="D106" s="280" t="s">
        <v>150</v>
      </c>
      <c r="F106" s="281" t="s">
        <v>182</v>
      </c>
      <c r="L106" s="188"/>
      <c r="M106" s="285"/>
      <c r="N106" s="286"/>
      <c r="O106" s="286"/>
      <c r="P106" s="286"/>
      <c r="Q106" s="286"/>
      <c r="R106" s="286"/>
      <c r="S106" s="286"/>
      <c r="T106" s="287"/>
      <c r="AT106" s="177" t="s">
        <v>150</v>
      </c>
      <c r="AU106" s="177" t="s">
        <v>89</v>
      </c>
    </row>
    <row r="107" spans="2:12" s="187" customFormat="1" ht="6.95" customHeight="1">
      <c r="B107" s="214"/>
      <c r="C107" s="215"/>
      <c r="D107" s="215"/>
      <c r="E107" s="215"/>
      <c r="F107" s="215"/>
      <c r="G107" s="215"/>
      <c r="H107" s="215"/>
      <c r="I107" s="215"/>
      <c r="J107" s="215"/>
      <c r="K107" s="215"/>
      <c r="L107" s="188"/>
    </row>
  </sheetData>
  <sheetProtection password="CC55" sheet="1"/>
  <autoFilter ref="C80:K106"/>
  <mergeCells count="10">
    <mergeCell ref="E73:H73"/>
    <mergeCell ref="G1:H1"/>
    <mergeCell ref="E45:H45"/>
    <mergeCell ref="E47:H47"/>
    <mergeCell ref="L2:V2"/>
    <mergeCell ref="E7:H7"/>
    <mergeCell ref="E9:H9"/>
    <mergeCell ref="E24:H24"/>
    <mergeCell ref="J51:J52"/>
    <mergeCell ref="E71:H71"/>
  </mergeCells>
  <hyperlinks>
    <hyperlink ref="F1:G1" location="C2" display="1) Krycí list soupisu"/>
    <hyperlink ref="G1:H1" location="C54" display="2) Rekapitulace"/>
    <hyperlink ref="J1" location="C80"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portrait" paperSize="9" scale="81" r:id="rId2"/>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BR364"/>
  <sheetViews>
    <sheetView showGridLines="0" workbookViewId="0" topLeftCell="A1">
      <pane ySplit="1" topLeftCell="A344" activePane="bottomLeft" state="frozen"/>
      <selection pane="bottomLeft" activeCell="F347" sqref="F347"/>
    </sheetView>
  </sheetViews>
  <sheetFormatPr defaultColWidth="9.33203125" defaultRowHeight="13.5"/>
  <cols>
    <col min="1" max="1" width="7.16015625" style="176" customWidth="1"/>
    <col min="2" max="2" width="1.5" style="176" customWidth="1"/>
    <col min="3" max="3" width="3.5" style="176" customWidth="1"/>
    <col min="4" max="4" width="3.66015625" style="176" customWidth="1"/>
    <col min="5" max="5" width="14.66015625" style="176" customWidth="1"/>
    <col min="6" max="6" width="64.33203125" style="176" customWidth="1"/>
    <col min="7" max="7" width="7.5" style="176" customWidth="1"/>
    <col min="8" max="8" width="9.5" style="176" customWidth="1"/>
    <col min="9" max="9" width="10.83203125" style="176" customWidth="1"/>
    <col min="10" max="10" width="20.16015625" style="176" customWidth="1"/>
    <col min="11" max="11" width="14.33203125" style="176" customWidth="1"/>
    <col min="12" max="12" width="9.33203125" style="176" customWidth="1"/>
    <col min="13" max="18" width="9.16015625" style="176" hidden="1" customWidth="1"/>
    <col min="19" max="19" width="7" style="176" hidden="1" customWidth="1"/>
    <col min="20" max="20" width="25.5" style="176" hidden="1" customWidth="1"/>
    <col min="21" max="21" width="14" style="176" hidden="1" customWidth="1"/>
    <col min="22" max="22" width="10.5" style="176" customWidth="1"/>
    <col min="23" max="23" width="14" style="176" customWidth="1"/>
    <col min="24" max="24" width="10.5" style="176" customWidth="1"/>
    <col min="25" max="25" width="12.83203125" style="176" customWidth="1"/>
    <col min="26" max="26" width="9.5" style="176" customWidth="1"/>
    <col min="27" max="27" width="12.83203125" style="176" customWidth="1"/>
    <col min="28" max="28" width="14" style="176" customWidth="1"/>
    <col min="29" max="29" width="9.5" style="176" customWidth="1"/>
    <col min="30" max="30" width="12.83203125" style="176" customWidth="1"/>
    <col min="31" max="31" width="14" style="176" customWidth="1"/>
    <col min="32" max="43" width="9.33203125" style="176" customWidth="1"/>
    <col min="44" max="65" width="9.16015625" style="176" hidden="1" customWidth="1"/>
    <col min="66" max="16384" width="9.33203125" style="176" customWidth="1"/>
  </cols>
  <sheetData>
    <row r="1" spans="1:70" ht="21.75" customHeight="1">
      <c r="A1" s="173"/>
      <c r="B1" s="8"/>
      <c r="C1" s="8"/>
      <c r="D1" s="9" t="s">
        <v>8</v>
      </c>
      <c r="E1" s="8"/>
      <c r="F1" s="174" t="s">
        <v>103</v>
      </c>
      <c r="G1" s="377" t="s">
        <v>104</v>
      </c>
      <c r="H1" s="377"/>
      <c r="I1" s="8"/>
      <c r="J1" s="174" t="s">
        <v>105</v>
      </c>
      <c r="K1" s="9" t="s">
        <v>106</v>
      </c>
      <c r="L1" s="174" t="s">
        <v>107</v>
      </c>
      <c r="M1" s="174"/>
      <c r="N1" s="174"/>
      <c r="O1" s="174"/>
      <c r="P1" s="174"/>
      <c r="Q1" s="174"/>
      <c r="R1" s="174"/>
      <c r="S1" s="174"/>
      <c r="T1" s="174"/>
      <c r="U1" s="175"/>
      <c r="V1" s="175"/>
      <c r="W1" s="173"/>
      <c r="X1" s="173"/>
      <c r="Y1" s="173"/>
      <c r="Z1" s="173"/>
      <c r="AA1" s="173"/>
      <c r="AB1" s="173"/>
      <c r="AC1" s="173"/>
      <c r="AD1" s="173"/>
      <c r="AE1" s="173"/>
      <c r="AF1" s="173"/>
      <c r="AG1" s="173"/>
      <c r="AH1" s="173"/>
      <c r="AI1" s="173"/>
      <c r="AJ1" s="173"/>
      <c r="AK1" s="173"/>
      <c r="AL1" s="173"/>
      <c r="AM1" s="173"/>
      <c r="AN1" s="173"/>
      <c r="AO1" s="173"/>
      <c r="AP1" s="173"/>
      <c r="AQ1" s="173"/>
      <c r="AR1" s="173"/>
      <c r="AS1" s="173"/>
      <c r="AT1" s="173"/>
      <c r="AU1" s="173"/>
      <c r="AV1" s="173"/>
      <c r="AW1" s="173"/>
      <c r="AX1" s="173"/>
      <c r="AY1" s="173"/>
      <c r="AZ1" s="173"/>
      <c r="BA1" s="173"/>
      <c r="BB1" s="173"/>
      <c r="BC1" s="173"/>
      <c r="BD1" s="173"/>
      <c r="BE1" s="173"/>
      <c r="BF1" s="173"/>
      <c r="BG1" s="173"/>
      <c r="BH1" s="173"/>
      <c r="BI1" s="173"/>
      <c r="BJ1" s="173"/>
      <c r="BK1" s="173"/>
      <c r="BL1" s="173"/>
      <c r="BM1" s="173"/>
      <c r="BN1" s="173"/>
      <c r="BO1" s="173"/>
      <c r="BP1" s="173"/>
      <c r="BQ1" s="173"/>
      <c r="BR1" s="173"/>
    </row>
    <row r="2" spans="3:46" ht="36.95" customHeight="1">
      <c r="L2" s="365" t="s">
        <v>15</v>
      </c>
      <c r="M2" s="366"/>
      <c r="N2" s="366"/>
      <c r="O2" s="366"/>
      <c r="P2" s="366"/>
      <c r="Q2" s="366"/>
      <c r="R2" s="366"/>
      <c r="S2" s="366"/>
      <c r="T2" s="366"/>
      <c r="U2" s="366"/>
      <c r="V2" s="366"/>
      <c r="AT2" s="177" t="s">
        <v>93</v>
      </c>
    </row>
    <row r="3" spans="2:46" ht="6.95" customHeight="1">
      <c r="B3" s="178"/>
      <c r="C3" s="179"/>
      <c r="D3" s="179"/>
      <c r="E3" s="179"/>
      <c r="F3" s="179"/>
      <c r="G3" s="179"/>
      <c r="H3" s="179"/>
      <c r="I3" s="179"/>
      <c r="J3" s="179"/>
      <c r="K3" s="180"/>
      <c r="AT3" s="177" t="s">
        <v>89</v>
      </c>
    </row>
    <row r="4" spans="2:46" ht="36.95" customHeight="1">
      <c r="B4" s="181"/>
      <c r="C4" s="182"/>
      <c r="D4" s="183" t="s">
        <v>108</v>
      </c>
      <c r="E4" s="182"/>
      <c r="F4" s="182"/>
      <c r="G4" s="182"/>
      <c r="H4" s="182"/>
      <c r="I4" s="182"/>
      <c r="J4" s="182"/>
      <c r="K4" s="184"/>
      <c r="M4" s="185" t="s">
        <v>20</v>
      </c>
      <c r="AT4" s="177" t="s">
        <v>13</v>
      </c>
    </row>
    <row r="5" spans="2:11" ht="6.95" customHeight="1">
      <c r="B5" s="181"/>
      <c r="C5" s="182"/>
      <c r="D5" s="182"/>
      <c r="E5" s="182"/>
      <c r="F5" s="182"/>
      <c r="G5" s="182"/>
      <c r="H5" s="182"/>
      <c r="I5" s="182"/>
      <c r="J5" s="182"/>
      <c r="K5" s="184"/>
    </row>
    <row r="6" spans="2:11" ht="15">
      <c r="B6" s="181"/>
      <c r="C6" s="182"/>
      <c r="D6" s="186" t="s">
        <v>26</v>
      </c>
      <c r="E6" s="182"/>
      <c r="F6" s="182"/>
      <c r="G6" s="182"/>
      <c r="H6" s="182"/>
      <c r="I6" s="182"/>
      <c r="J6" s="182"/>
      <c r="K6" s="184"/>
    </row>
    <row r="7" spans="2:11" ht="14.45" customHeight="1">
      <c r="B7" s="181"/>
      <c r="C7" s="182"/>
      <c r="D7" s="182"/>
      <c r="E7" s="367" t="str">
        <f ca="1">'Rekapitulace stavby'!K6</f>
        <v>Jezero Most - revitalizace území pro oddech, sport a individuální výstavbu - pláže</v>
      </c>
      <c r="F7" s="368"/>
      <c r="G7" s="368"/>
      <c r="H7" s="368"/>
      <c r="I7" s="182"/>
      <c r="J7" s="182"/>
      <c r="K7" s="184"/>
    </row>
    <row r="8" spans="2:11" s="187" customFormat="1" ht="15">
      <c r="B8" s="188"/>
      <c r="C8" s="189"/>
      <c r="D8" s="186" t="s">
        <v>109</v>
      </c>
      <c r="E8" s="189"/>
      <c r="F8" s="189"/>
      <c r="G8" s="189"/>
      <c r="H8" s="189"/>
      <c r="I8" s="189"/>
      <c r="J8" s="189"/>
      <c r="K8" s="190"/>
    </row>
    <row r="9" spans="2:11" s="187" customFormat="1" ht="36.95" customHeight="1">
      <c r="B9" s="188"/>
      <c r="C9" s="189"/>
      <c r="D9" s="189"/>
      <c r="E9" s="369" t="s">
        <v>186</v>
      </c>
      <c r="F9" s="370"/>
      <c r="G9" s="370"/>
      <c r="H9" s="370"/>
      <c r="I9" s="189"/>
      <c r="J9" s="189"/>
      <c r="K9" s="190"/>
    </row>
    <row r="10" spans="2:11" s="187" customFormat="1" ht="13.5">
      <c r="B10" s="188"/>
      <c r="C10" s="189"/>
      <c r="D10" s="189"/>
      <c r="E10" s="189"/>
      <c r="F10" s="189"/>
      <c r="G10" s="189"/>
      <c r="H10" s="189"/>
      <c r="I10" s="189"/>
      <c r="J10" s="189"/>
      <c r="K10" s="190"/>
    </row>
    <row r="11" spans="2:11" s="187" customFormat="1" ht="14.45" customHeight="1">
      <c r="B11" s="188"/>
      <c r="C11" s="189"/>
      <c r="D11" s="186" t="s">
        <v>29</v>
      </c>
      <c r="E11" s="189"/>
      <c r="F11" s="191" t="s">
        <v>12</v>
      </c>
      <c r="G11" s="189"/>
      <c r="H11" s="189"/>
      <c r="I11" s="186" t="s">
        <v>30</v>
      </c>
      <c r="J11" s="191" t="s">
        <v>12</v>
      </c>
      <c r="K11" s="190"/>
    </row>
    <row r="12" spans="2:11" s="187" customFormat="1" ht="14.45" customHeight="1">
      <c r="B12" s="188"/>
      <c r="C12" s="189"/>
      <c r="D12" s="186" t="s">
        <v>32</v>
      </c>
      <c r="E12" s="189"/>
      <c r="F12" s="191" t="s">
        <v>33</v>
      </c>
      <c r="G12" s="189"/>
      <c r="H12" s="189"/>
      <c r="I12" s="186" t="s">
        <v>34</v>
      </c>
      <c r="J12" s="192">
        <f ca="1">'Rekapitulace stavby'!AN8</f>
        <v>43178</v>
      </c>
      <c r="K12" s="190"/>
    </row>
    <row r="13" spans="2:11" s="187" customFormat="1" ht="21.75" customHeight="1">
      <c r="B13" s="188"/>
      <c r="C13" s="189"/>
      <c r="D13" s="193" t="s">
        <v>111</v>
      </c>
      <c r="E13" s="189"/>
      <c r="F13" s="194" t="s">
        <v>112</v>
      </c>
      <c r="G13" s="189"/>
      <c r="H13" s="189"/>
      <c r="I13" s="189"/>
      <c r="J13" s="189"/>
      <c r="K13" s="190"/>
    </row>
    <row r="14" spans="2:11" s="187" customFormat="1" ht="14.45" customHeight="1">
      <c r="B14" s="188"/>
      <c r="C14" s="189"/>
      <c r="D14" s="186" t="s">
        <v>37</v>
      </c>
      <c r="E14" s="189"/>
      <c r="F14" s="189"/>
      <c r="G14" s="189"/>
      <c r="H14" s="189"/>
      <c r="I14" s="186" t="s">
        <v>38</v>
      </c>
      <c r="J14" s="191" t="s">
        <v>12</v>
      </c>
      <c r="K14" s="190"/>
    </row>
    <row r="15" spans="2:11" s="187" customFormat="1" ht="18" customHeight="1">
      <c r="B15" s="188"/>
      <c r="C15" s="189"/>
      <c r="D15" s="189"/>
      <c r="E15" s="191" t="s">
        <v>39</v>
      </c>
      <c r="F15" s="189"/>
      <c r="G15" s="189"/>
      <c r="H15" s="189"/>
      <c r="I15" s="186" t="s">
        <v>40</v>
      </c>
      <c r="J15" s="191" t="s">
        <v>12</v>
      </c>
      <c r="K15" s="190"/>
    </row>
    <row r="16" spans="2:11" s="187" customFormat="1" ht="6.95" customHeight="1">
      <c r="B16" s="188"/>
      <c r="C16" s="189"/>
      <c r="D16" s="189"/>
      <c r="E16" s="189"/>
      <c r="F16" s="189"/>
      <c r="G16" s="189"/>
      <c r="H16" s="189"/>
      <c r="I16" s="189"/>
      <c r="J16" s="189"/>
      <c r="K16" s="190"/>
    </row>
    <row r="17" spans="2:11" s="187" customFormat="1" ht="14.45" customHeight="1">
      <c r="B17" s="188"/>
      <c r="C17" s="189"/>
      <c r="D17" s="186" t="s">
        <v>41</v>
      </c>
      <c r="E17" s="189"/>
      <c r="F17" s="189"/>
      <c r="G17" s="189"/>
      <c r="H17" s="189"/>
      <c r="I17" s="186" t="s">
        <v>38</v>
      </c>
      <c r="J17" s="191" t="str">
        <f ca="1">IF('Rekapitulace stavby'!AN13="Vyplň údaj","",IF('Rekapitulace stavby'!AN13="","",'Rekapitulace stavby'!AN13))</f>
        <v/>
      </c>
      <c r="K17" s="190"/>
    </row>
    <row r="18" spans="2:11" s="187" customFormat="1" ht="18" customHeight="1">
      <c r="B18" s="188"/>
      <c r="C18" s="189"/>
      <c r="D18" s="189"/>
      <c r="E18" s="191" t="str">
        <f ca="1">IF('Rekapitulace stavby'!E14="Vyplň údaj","",IF('Rekapitulace stavby'!E14="","",'Rekapitulace stavby'!E14))</f>
        <v/>
      </c>
      <c r="F18" s="189"/>
      <c r="G18" s="189"/>
      <c r="H18" s="189"/>
      <c r="I18" s="186" t="s">
        <v>40</v>
      </c>
      <c r="J18" s="191" t="str">
        <f ca="1">IF('Rekapitulace stavby'!AN14="Vyplň údaj","",IF('Rekapitulace stavby'!AN14="","",'Rekapitulace stavby'!AN14))</f>
        <v/>
      </c>
      <c r="K18" s="190"/>
    </row>
    <row r="19" spans="2:11" s="187" customFormat="1" ht="6.95" customHeight="1">
      <c r="B19" s="188"/>
      <c r="C19" s="189"/>
      <c r="D19" s="189"/>
      <c r="E19" s="189"/>
      <c r="F19" s="189"/>
      <c r="G19" s="189"/>
      <c r="H19" s="189"/>
      <c r="I19" s="189"/>
      <c r="J19" s="189"/>
      <c r="K19" s="190"/>
    </row>
    <row r="20" spans="2:11" s="187" customFormat="1" ht="14.45" customHeight="1">
      <c r="B20" s="188"/>
      <c r="C20" s="189"/>
      <c r="D20" s="186" t="s">
        <v>43</v>
      </c>
      <c r="E20" s="189"/>
      <c r="F20" s="189"/>
      <c r="G20" s="189"/>
      <c r="H20" s="189"/>
      <c r="I20" s="186" t="s">
        <v>38</v>
      </c>
      <c r="J20" s="191" t="s">
        <v>12</v>
      </c>
      <c r="K20" s="190"/>
    </row>
    <row r="21" spans="2:11" s="187" customFormat="1" ht="18" customHeight="1">
      <c r="B21" s="188"/>
      <c r="C21" s="189"/>
      <c r="D21" s="189"/>
      <c r="E21" s="191" t="s">
        <v>44</v>
      </c>
      <c r="F21" s="189"/>
      <c r="G21" s="189"/>
      <c r="H21" s="189"/>
      <c r="I21" s="186" t="s">
        <v>40</v>
      </c>
      <c r="J21" s="191" t="s">
        <v>12</v>
      </c>
      <c r="K21" s="190"/>
    </row>
    <row r="22" spans="2:11" s="187" customFormat="1" ht="6.95" customHeight="1">
      <c r="B22" s="188"/>
      <c r="C22" s="189"/>
      <c r="D22" s="189"/>
      <c r="E22" s="189"/>
      <c r="F22" s="189"/>
      <c r="G22" s="189"/>
      <c r="H22" s="189"/>
      <c r="I22" s="189"/>
      <c r="J22" s="189"/>
      <c r="K22" s="190"/>
    </row>
    <row r="23" spans="2:11" s="187" customFormat="1" ht="14.45" customHeight="1">
      <c r="B23" s="188"/>
      <c r="C23" s="189"/>
      <c r="D23" s="186" t="s">
        <v>46</v>
      </c>
      <c r="E23" s="189"/>
      <c r="F23" s="189"/>
      <c r="G23" s="189"/>
      <c r="H23" s="189"/>
      <c r="I23" s="189"/>
      <c r="J23" s="189"/>
      <c r="K23" s="190"/>
    </row>
    <row r="24" spans="2:11" s="198" customFormat="1" ht="113.45" customHeight="1">
      <c r="B24" s="195"/>
      <c r="C24" s="196"/>
      <c r="D24" s="196"/>
      <c r="E24" s="371" t="s">
        <v>113</v>
      </c>
      <c r="F24" s="371"/>
      <c r="G24" s="371"/>
      <c r="H24" s="371"/>
      <c r="I24" s="196"/>
      <c r="J24" s="196"/>
      <c r="K24" s="197"/>
    </row>
    <row r="25" spans="2:11" s="187" customFormat="1" ht="6.95" customHeight="1">
      <c r="B25" s="188"/>
      <c r="C25" s="189"/>
      <c r="D25" s="189"/>
      <c r="E25" s="189"/>
      <c r="F25" s="189"/>
      <c r="G25" s="189"/>
      <c r="H25" s="189"/>
      <c r="I25" s="189"/>
      <c r="J25" s="189"/>
      <c r="K25" s="190"/>
    </row>
    <row r="26" spans="2:11" s="187" customFormat="1" ht="6.95" customHeight="1">
      <c r="B26" s="188"/>
      <c r="C26" s="189"/>
      <c r="D26" s="199"/>
      <c r="E26" s="199"/>
      <c r="F26" s="199"/>
      <c r="G26" s="199"/>
      <c r="H26" s="199"/>
      <c r="I26" s="199"/>
      <c r="J26" s="199"/>
      <c r="K26" s="200"/>
    </row>
    <row r="27" spans="2:11" s="187" customFormat="1" ht="25.35" customHeight="1">
      <c r="B27" s="188"/>
      <c r="C27" s="189"/>
      <c r="D27" s="201" t="s">
        <v>47</v>
      </c>
      <c r="E27" s="189"/>
      <c r="F27" s="189"/>
      <c r="G27" s="189"/>
      <c r="H27" s="189"/>
      <c r="I27" s="189"/>
      <c r="J27" s="202">
        <f>ROUND(J83,2)</f>
        <v>0</v>
      </c>
      <c r="K27" s="190"/>
    </row>
    <row r="28" spans="2:11" s="187" customFormat="1" ht="6.95" customHeight="1">
      <c r="B28" s="188"/>
      <c r="C28" s="189"/>
      <c r="D28" s="199"/>
      <c r="E28" s="199"/>
      <c r="F28" s="199"/>
      <c r="G28" s="199"/>
      <c r="H28" s="199"/>
      <c r="I28" s="199"/>
      <c r="J28" s="199"/>
      <c r="K28" s="200"/>
    </row>
    <row r="29" spans="2:11" s="187" customFormat="1" ht="14.45" customHeight="1">
      <c r="B29" s="188"/>
      <c r="C29" s="189"/>
      <c r="D29" s="189"/>
      <c r="E29" s="189"/>
      <c r="F29" s="203" t="s">
        <v>49</v>
      </c>
      <c r="G29" s="189"/>
      <c r="H29" s="189"/>
      <c r="I29" s="203" t="s">
        <v>48</v>
      </c>
      <c r="J29" s="203" t="s">
        <v>50</v>
      </c>
      <c r="K29" s="190"/>
    </row>
    <row r="30" spans="2:11" s="187" customFormat="1" ht="14.45" customHeight="1">
      <c r="B30" s="188"/>
      <c r="C30" s="189"/>
      <c r="D30" s="204" t="s">
        <v>51</v>
      </c>
      <c r="E30" s="204" t="s">
        <v>52</v>
      </c>
      <c r="F30" s="205">
        <f>ROUND(SUM(BE83:BE363),2)</f>
        <v>0</v>
      </c>
      <c r="G30" s="189"/>
      <c r="H30" s="189"/>
      <c r="I30" s="206">
        <v>0.21</v>
      </c>
      <c r="J30" s="205">
        <f>ROUND(ROUND((SUM(BE83:BE363)),2)*I30,2)</f>
        <v>0</v>
      </c>
      <c r="K30" s="190"/>
    </row>
    <row r="31" spans="2:11" s="187" customFormat="1" ht="14.45" customHeight="1">
      <c r="B31" s="188"/>
      <c r="C31" s="189"/>
      <c r="D31" s="189"/>
      <c r="E31" s="204" t="s">
        <v>53</v>
      </c>
      <c r="F31" s="205">
        <f>ROUND(SUM(BF83:BF363),2)</f>
        <v>0</v>
      </c>
      <c r="G31" s="189"/>
      <c r="H31" s="189"/>
      <c r="I31" s="206">
        <v>0.15</v>
      </c>
      <c r="J31" s="205">
        <f>ROUND(ROUND((SUM(BF83:BF363)),2)*I31,2)</f>
        <v>0</v>
      </c>
      <c r="K31" s="190"/>
    </row>
    <row r="32" spans="2:11" s="187" customFormat="1" ht="14.45" customHeight="1" hidden="1">
      <c r="B32" s="188"/>
      <c r="C32" s="189"/>
      <c r="D32" s="189"/>
      <c r="E32" s="204" t="s">
        <v>54</v>
      </c>
      <c r="F32" s="205">
        <f>ROUND(SUM(BG83:BG363),2)</f>
        <v>0</v>
      </c>
      <c r="G32" s="189"/>
      <c r="H32" s="189"/>
      <c r="I32" s="206">
        <v>0.21</v>
      </c>
      <c r="J32" s="205">
        <v>0</v>
      </c>
      <c r="K32" s="190"/>
    </row>
    <row r="33" spans="2:11" s="187" customFormat="1" ht="14.45" customHeight="1" hidden="1">
      <c r="B33" s="188"/>
      <c r="C33" s="189"/>
      <c r="D33" s="189"/>
      <c r="E33" s="204" t="s">
        <v>55</v>
      </c>
      <c r="F33" s="205">
        <f>ROUND(SUM(BH83:BH363),2)</f>
        <v>0</v>
      </c>
      <c r="G33" s="189"/>
      <c r="H33" s="189"/>
      <c r="I33" s="206">
        <v>0.15</v>
      </c>
      <c r="J33" s="205">
        <v>0</v>
      </c>
      <c r="K33" s="190"/>
    </row>
    <row r="34" spans="2:11" s="187" customFormat="1" ht="14.45" customHeight="1" hidden="1">
      <c r="B34" s="188"/>
      <c r="C34" s="189"/>
      <c r="D34" s="189"/>
      <c r="E34" s="204" t="s">
        <v>56</v>
      </c>
      <c r="F34" s="205">
        <f>ROUND(SUM(BI83:BI363),2)</f>
        <v>0</v>
      </c>
      <c r="G34" s="189"/>
      <c r="H34" s="189"/>
      <c r="I34" s="206">
        <v>0</v>
      </c>
      <c r="J34" s="205">
        <v>0</v>
      </c>
      <c r="K34" s="190"/>
    </row>
    <row r="35" spans="2:11" s="187" customFormat="1" ht="6.95" customHeight="1">
      <c r="B35" s="188"/>
      <c r="C35" s="189"/>
      <c r="D35" s="189"/>
      <c r="E35" s="189"/>
      <c r="F35" s="189"/>
      <c r="G35" s="189"/>
      <c r="H35" s="189"/>
      <c r="I35" s="189"/>
      <c r="J35" s="189"/>
      <c r="K35" s="190"/>
    </row>
    <row r="36" spans="2:11" s="187" customFormat="1" ht="25.35" customHeight="1">
      <c r="B36" s="188"/>
      <c r="C36" s="207"/>
      <c r="D36" s="208" t="s">
        <v>57</v>
      </c>
      <c r="E36" s="209"/>
      <c r="F36" s="209"/>
      <c r="G36" s="210" t="s">
        <v>58</v>
      </c>
      <c r="H36" s="211" t="s">
        <v>59</v>
      </c>
      <c r="I36" s="209"/>
      <c r="J36" s="212">
        <f>SUM(J27:J34)</f>
        <v>0</v>
      </c>
      <c r="K36" s="213"/>
    </row>
    <row r="37" spans="2:11" s="187" customFormat="1" ht="14.45" customHeight="1">
      <c r="B37" s="214"/>
      <c r="C37" s="215"/>
      <c r="D37" s="215"/>
      <c r="E37" s="215"/>
      <c r="F37" s="215"/>
      <c r="G37" s="215"/>
      <c r="H37" s="215"/>
      <c r="I37" s="215"/>
      <c r="J37" s="215"/>
      <c r="K37" s="216"/>
    </row>
    <row r="41" spans="2:11" s="187" customFormat="1" ht="6.95" customHeight="1">
      <c r="B41" s="217"/>
      <c r="C41" s="218"/>
      <c r="D41" s="218"/>
      <c r="E41" s="218"/>
      <c r="F41" s="218"/>
      <c r="G41" s="218"/>
      <c r="H41" s="218"/>
      <c r="I41" s="218"/>
      <c r="J41" s="218"/>
      <c r="K41" s="219"/>
    </row>
    <row r="42" spans="2:11" s="187" customFormat="1" ht="36.95" customHeight="1">
      <c r="B42" s="188"/>
      <c r="C42" s="183" t="s">
        <v>114</v>
      </c>
      <c r="D42" s="189"/>
      <c r="E42" s="189"/>
      <c r="F42" s="189"/>
      <c r="G42" s="189"/>
      <c r="H42" s="189"/>
      <c r="I42" s="189"/>
      <c r="J42" s="189"/>
      <c r="K42" s="190"/>
    </row>
    <row r="43" spans="2:11" s="187" customFormat="1" ht="6.95" customHeight="1">
      <c r="B43" s="188"/>
      <c r="C43" s="189"/>
      <c r="D43" s="189"/>
      <c r="E43" s="189"/>
      <c r="F43" s="189"/>
      <c r="G43" s="189"/>
      <c r="H43" s="189"/>
      <c r="I43" s="189"/>
      <c r="J43" s="189"/>
      <c r="K43" s="190"/>
    </row>
    <row r="44" spans="2:11" s="187" customFormat="1" ht="14.45" customHeight="1">
      <c r="B44" s="188"/>
      <c r="C44" s="186" t="s">
        <v>26</v>
      </c>
      <c r="D44" s="189"/>
      <c r="E44" s="189"/>
      <c r="F44" s="189"/>
      <c r="G44" s="189"/>
      <c r="H44" s="189"/>
      <c r="I44" s="189"/>
      <c r="J44" s="189"/>
      <c r="K44" s="190"/>
    </row>
    <row r="45" spans="2:11" s="187" customFormat="1" ht="14.45" customHeight="1">
      <c r="B45" s="188"/>
      <c r="C45" s="189"/>
      <c r="D45" s="189"/>
      <c r="E45" s="367" t="str">
        <f>E7</f>
        <v>Jezero Most - revitalizace území pro oddech, sport a individuální výstavbu - pláže</v>
      </c>
      <c r="F45" s="368"/>
      <c r="G45" s="368"/>
      <c r="H45" s="368"/>
      <c r="I45" s="189"/>
      <c r="J45" s="189"/>
      <c r="K45" s="190"/>
    </row>
    <row r="46" spans="2:11" s="187" customFormat="1" ht="14.45" customHeight="1">
      <c r="B46" s="188"/>
      <c r="C46" s="186" t="s">
        <v>109</v>
      </c>
      <c r="D46" s="189"/>
      <c r="E46" s="189"/>
      <c r="F46" s="189"/>
      <c r="G46" s="189"/>
      <c r="H46" s="189"/>
      <c r="I46" s="189"/>
      <c r="J46" s="189"/>
      <c r="K46" s="190"/>
    </row>
    <row r="47" spans="2:11" s="187" customFormat="1" ht="16.15" customHeight="1">
      <c r="B47" s="188"/>
      <c r="C47" s="189"/>
      <c r="D47" s="189"/>
      <c r="E47" s="369" t="str">
        <f>E9</f>
        <v>SO 01 - Jižní svahy</v>
      </c>
      <c r="F47" s="370"/>
      <c r="G47" s="370"/>
      <c r="H47" s="370"/>
      <c r="I47" s="189"/>
      <c r="J47" s="189"/>
      <c r="K47" s="190"/>
    </row>
    <row r="48" spans="2:11" s="187" customFormat="1" ht="6.95" customHeight="1">
      <c r="B48" s="188"/>
      <c r="C48" s="189"/>
      <c r="D48" s="189"/>
      <c r="E48" s="189"/>
      <c r="F48" s="189"/>
      <c r="G48" s="189"/>
      <c r="H48" s="189"/>
      <c r="I48" s="189"/>
      <c r="J48" s="189"/>
      <c r="K48" s="190"/>
    </row>
    <row r="49" spans="2:11" s="187" customFormat="1" ht="18" customHeight="1">
      <c r="B49" s="188"/>
      <c r="C49" s="186" t="s">
        <v>32</v>
      </c>
      <c r="D49" s="189"/>
      <c r="E49" s="189"/>
      <c r="F49" s="191" t="str">
        <f>F12</f>
        <v>k.ú.Most I, k.ú.Kopisty, k.ú.Pařidla</v>
      </c>
      <c r="G49" s="189"/>
      <c r="H49" s="189"/>
      <c r="I49" s="186" t="s">
        <v>34</v>
      </c>
      <c r="J49" s="192">
        <f>IF(J12="","",J12)</f>
        <v>43178</v>
      </c>
      <c r="K49" s="190"/>
    </row>
    <row r="50" spans="2:11" s="187" customFormat="1" ht="6.95" customHeight="1">
      <c r="B50" s="188"/>
      <c r="C50" s="189"/>
      <c r="D50" s="189"/>
      <c r="E50" s="189"/>
      <c r="F50" s="189"/>
      <c r="G50" s="189"/>
      <c r="H50" s="189"/>
      <c r="I50" s="189"/>
      <c r="J50" s="189"/>
      <c r="K50" s="190"/>
    </row>
    <row r="51" spans="2:11" s="187" customFormat="1" ht="15">
      <c r="B51" s="188"/>
      <c r="C51" s="186" t="s">
        <v>37</v>
      </c>
      <c r="D51" s="189"/>
      <c r="E51" s="189"/>
      <c r="F51" s="191" t="str">
        <f>E15</f>
        <v>Magistrát města Mostu</v>
      </c>
      <c r="G51" s="189"/>
      <c r="H51" s="189"/>
      <c r="I51" s="186" t="s">
        <v>43</v>
      </c>
      <c r="J51" s="371" t="str">
        <f>E21</f>
        <v>Ing. Lukáš Valečka</v>
      </c>
      <c r="K51" s="190"/>
    </row>
    <row r="52" spans="2:11" s="187" customFormat="1" ht="14.45" customHeight="1">
      <c r="B52" s="188"/>
      <c r="C52" s="186" t="s">
        <v>41</v>
      </c>
      <c r="D52" s="189"/>
      <c r="E52" s="189"/>
      <c r="F52" s="191" t="str">
        <f>IF(E18="","",E18)</f>
        <v/>
      </c>
      <c r="G52" s="189"/>
      <c r="H52" s="189"/>
      <c r="I52" s="189"/>
      <c r="J52" s="372"/>
      <c r="K52" s="190"/>
    </row>
    <row r="53" spans="2:11" s="187" customFormat="1" ht="10.35" customHeight="1">
      <c r="B53" s="188"/>
      <c r="C53" s="189"/>
      <c r="D53" s="189"/>
      <c r="E53" s="189"/>
      <c r="F53" s="189"/>
      <c r="G53" s="189"/>
      <c r="H53" s="189"/>
      <c r="I53" s="189"/>
      <c r="J53" s="189"/>
      <c r="K53" s="190"/>
    </row>
    <row r="54" spans="2:11" s="187" customFormat="1" ht="29.25" customHeight="1">
      <c r="B54" s="188"/>
      <c r="C54" s="220" t="s">
        <v>115</v>
      </c>
      <c r="D54" s="207"/>
      <c r="E54" s="207"/>
      <c r="F54" s="207"/>
      <c r="G54" s="207"/>
      <c r="H54" s="207"/>
      <c r="I54" s="207"/>
      <c r="J54" s="221" t="s">
        <v>116</v>
      </c>
      <c r="K54" s="222"/>
    </row>
    <row r="55" spans="2:11" s="187" customFormat="1" ht="10.35" customHeight="1">
      <c r="B55" s="188"/>
      <c r="C55" s="189"/>
      <c r="D55" s="189"/>
      <c r="E55" s="189"/>
      <c r="F55" s="189"/>
      <c r="G55" s="189"/>
      <c r="H55" s="189"/>
      <c r="I55" s="189"/>
      <c r="J55" s="189"/>
      <c r="K55" s="190"/>
    </row>
    <row r="56" spans="2:47" s="187" customFormat="1" ht="29.25" customHeight="1">
      <c r="B56" s="188"/>
      <c r="C56" s="223" t="s">
        <v>117</v>
      </c>
      <c r="D56" s="189"/>
      <c r="E56" s="189"/>
      <c r="F56" s="189"/>
      <c r="G56" s="189"/>
      <c r="H56" s="189"/>
      <c r="I56" s="189"/>
      <c r="J56" s="202">
        <f>J83</f>
        <v>0</v>
      </c>
      <c r="K56" s="190"/>
      <c r="AU56" s="177" t="s">
        <v>118</v>
      </c>
    </row>
    <row r="57" spans="2:11" s="230" customFormat="1" ht="24.95" customHeight="1">
      <c r="B57" s="224"/>
      <c r="C57" s="225"/>
      <c r="D57" s="226" t="s">
        <v>187</v>
      </c>
      <c r="E57" s="227"/>
      <c r="F57" s="227"/>
      <c r="G57" s="227"/>
      <c r="H57" s="227"/>
      <c r="I57" s="227"/>
      <c r="J57" s="228">
        <f>J84</f>
        <v>0</v>
      </c>
      <c r="K57" s="229"/>
    </row>
    <row r="58" spans="2:11" s="237" customFormat="1" ht="19.9" customHeight="1">
      <c r="B58" s="231"/>
      <c r="C58" s="232"/>
      <c r="D58" s="233" t="s">
        <v>188</v>
      </c>
      <c r="E58" s="234"/>
      <c r="F58" s="234"/>
      <c r="G58" s="234"/>
      <c r="H58" s="234"/>
      <c r="I58" s="234"/>
      <c r="J58" s="235">
        <f>J85</f>
        <v>0</v>
      </c>
      <c r="K58" s="236"/>
    </row>
    <row r="59" spans="2:11" s="237" customFormat="1" ht="19.9" customHeight="1">
      <c r="B59" s="231"/>
      <c r="C59" s="232"/>
      <c r="D59" s="233" t="s">
        <v>189</v>
      </c>
      <c r="E59" s="234"/>
      <c r="F59" s="234"/>
      <c r="G59" s="234"/>
      <c r="H59" s="234"/>
      <c r="I59" s="234"/>
      <c r="J59" s="235">
        <f>J160</f>
        <v>0</v>
      </c>
      <c r="K59" s="236"/>
    </row>
    <row r="60" spans="2:11" s="237" customFormat="1" ht="19.9" customHeight="1">
      <c r="B60" s="231"/>
      <c r="C60" s="232"/>
      <c r="D60" s="233" t="s">
        <v>190</v>
      </c>
      <c r="E60" s="234"/>
      <c r="F60" s="234"/>
      <c r="G60" s="234"/>
      <c r="H60" s="234"/>
      <c r="I60" s="234"/>
      <c r="J60" s="235">
        <f>J247</f>
        <v>0</v>
      </c>
      <c r="K60" s="236"/>
    </row>
    <row r="61" spans="2:11" s="237" customFormat="1" ht="19.9" customHeight="1">
      <c r="B61" s="231"/>
      <c r="C61" s="232"/>
      <c r="D61" s="233" t="s">
        <v>191</v>
      </c>
      <c r="E61" s="234"/>
      <c r="F61" s="234"/>
      <c r="G61" s="234"/>
      <c r="H61" s="234"/>
      <c r="I61" s="234"/>
      <c r="J61" s="235">
        <f>J267</f>
        <v>0</v>
      </c>
      <c r="K61" s="236"/>
    </row>
    <row r="62" spans="2:11" s="230" customFormat="1" ht="24.95" customHeight="1">
      <c r="B62" s="224"/>
      <c r="C62" s="225"/>
      <c r="D62" s="226" t="s">
        <v>192</v>
      </c>
      <c r="E62" s="227"/>
      <c r="F62" s="227"/>
      <c r="G62" s="227"/>
      <c r="H62" s="227"/>
      <c r="I62" s="227"/>
      <c r="J62" s="228">
        <f>J271</f>
        <v>0</v>
      </c>
      <c r="K62" s="229"/>
    </row>
    <row r="63" spans="2:11" s="237" customFormat="1" ht="19.9" customHeight="1">
      <c r="B63" s="231"/>
      <c r="C63" s="232"/>
      <c r="D63" s="233" t="s">
        <v>193</v>
      </c>
      <c r="E63" s="234"/>
      <c r="F63" s="234"/>
      <c r="G63" s="234"/>
      <c r="H63" s="234"/>
      <c r="I63" s="234"/>
      <c r="J63" s="235">
        <f>J272</f>
        <v>0</v>
      </c>
      <c r="K63" s="236"/>
    </row>
    <row r="64" spans="2:11" s="187" customFormat="1" ht="21.75" customHeight="1">
      <c r="B64" s="188"/>
      <c r="C64" s="189"/>
      <c r="D64" s="189"/>
      <c r="E64" s="189"/>
      <c r="F64" s="189"/>
      <c r="G64" s="189"/>
      <c r="H64" s="189"/>
      <c r="I64" s="189"/>
      <c r="J64" s="189"/>
      <c r="K64" s="190"/>
    </row>
    <row r="65" spans="2:11" s="187" customFormat="1" ht="6.95" customHeight="1">
      <c r="B65" s="214"/>
      <c r="C65" s="215"/>
      <c r="D65" s="215"/>
      <c r="E65" s="215"/>
      <c r="F65" s="215"/>
      <c r="G65" s="215"/>
      <c r="H65" s="215"/>
      <c r="I65" s="215"/>
      <c r="J65" s="215"/>
      <c r="K65" s="216"/>
    </row>
    <row r="69" spans="2:12" s="187" customFormat="1" ht="6.95" customHeight="1">
      <c r="B69" s="217"/>
      <c r="C69" s="218"/>
      <c r="D69" s="218"/>
      <c r="E69" s="218"/>
      <c r="F69" s="218"/>
      <c r="G69" s="218"/>
      <c r="H69" s="218"/>
      <c r="I69" s="218"/>
      <c r="J69" s="218"/>
      <c r="K69" s="218"/>
      <c r="L69" s="188"/>
    </row>
    <row r="70" spans="2:12" s="187" customFormat="1" ht="36.95" customHeight="1">
      <c r="B70" s="188"/>
      <c r="C70" s="238" t="s">
        <v>124</v>
      </c>
      <c r="L70" s="188"/>
    </row>
    <row r="71" spans="2:12" s="187" customFormat="1" ht="6.95" customHeight="1">
      <c r="B71" s="188"/>
      <c r="L71" s="188"/>
    </row>
    <row r="72" spans="2:12" s="187" customFormat="1" ht="14.45" customHeight="1">
      <c r="B72" s="188"/>
      <c r="C72" s="239" t="s">
        <v>26</v>
      </c>
      <c r="L72" s="188"/>
    </row>
    <row r="73" spans="2:12" s="187" customFormat="1" ht="14.45" customHeight="1">
      <c r="B73" s="188"/>
      <c r="E73" s="373" t="str">
        <f>E7</f>
        <v>Jezero Most - revitalizace území pro oddech, sport a individuální výstavbu - pláže</v>
      </c>
      <c r="F73" s="374"/>
      <c r="G73" s="374"/>
      <c r="H73" s="374"/>
      <c r="L73" s="188"/>
    </row>
    <row r="74" spans="2:12" s="187" customFormat="1" ht="14.45" customHeight="1">
      <c r="B74" s="188"/>
      <c r="C74" s="239" t="s">
        <v>109</v>
      </c>
      <c r="L74" s="188"/>
    </row>
    <row r="75" spans="2:12" s="187" customFormat="1" ht="16.15" customHeight="1">
      <c r="B75" s="188"/>
      <c r="E75" s="375" t="str">
        <f>E9</f>
        <v>SO 01 - Jižní svahy</v>
      </c>
      <c r="F75" s="376"/>
      <c r="G75" s="376"/>
      <c r="H75" s="376"/>
      <c r="L75" s="188"/>
    </row>
    <row r="76" spans="2:12" s="187" customFormat="1" ht="6.95" customHeight="1">
      <c r="B76" s="188"/>
      <c r="L76" s="188"/>
    </row>
    <row r="77" spans="2:12" s="187" customFormat="1" ht="18" customHeight="1">
      <c r="B77" s="188"/>
      <c r="C77" s="239" t="s">
        <v>32</v>
      </c>
      <c r="F77" s="240" t="str">
        <f>F12</f>
        <v>k.ú.Most I, k.ú.Kopisty, k.ú.Pařidla</v>
      </c>
      <c r="I77" s="239" t="s">
        <v>34</v>
      </c>
      <c r="J77" s="241">
        <f>IF(J12="","",J12)</f>
        <v>43178</v>
      </c>
      <c r="L77" s="188"/>
    </row>
    <row r="78" spans="2:12" s="187" customFormat="1" ht="6.95" customHeight="1">
      <c r="B78" s="188"/>
      <c r="L78" s="188"/>
    </row>
    <row r="79" spans="2:12" s="187" customFormat="1" ht="15">
      <c r="B79" s="188"/>
      <c r="C79" s="239" t="s">
        <v>37</v>
      </c>
      <c r="F79" s="240" t="str">
        <f>E15</f>
        <v>Magistrát města Mostu</v>
      </c>
      <c r="I79" s="239" t="s">
        <v>43</v>
      </c>
      <c r="J79" s="240" t="str">
        <f>E21</f>
        <v>Ing. Lukáš Valečka</v>
      </c>
      <c r="L79" s="188"/>
    </row>
    <row r="80" spans="2:12" s="187" customFormat="1" ht="14.45" customHeight="1">
      <c r="B80" s="188"/>
      <c r="C80" s="239" t="s">
        <v>41</v>
      </c>
      <c r="F80" s="240" t="str">
        <f>IF(E18="","",E18)</f>
        <v/>
      </c>
      <c r="L80" s="188"/>
    </row>
    <row r="81" spans="2:12" s="187" customFormat="1" ht="10.35" customHeight="1">
      <c r="B81" s="188"/>
      <c r="L81" s="188"/>
    </row>
    <row r="82" spans="2:20" s="249" customFormat="1" ht="29.25" customHeight="1">
      <c r="B82" s="242"/>
      <c r="C82" s="243" t="s">
        <v>125</v>
      </c>
      <c r="D82" s="244" t="s">
        <v>66</v>
      </c>
      <c r="E82" s="244" t="s">
        <v>62</v>
      </c>
      <c r="F82" s="244" t="s">
        <v>126</v>
      </c>
      <c r="G82" s="244" t="s">
        <v>127</v>
      </c>
      <c r="H82" s="244" t="s">
        <v>128</v>
      </c>
      <c r="I82" s="244" t="s">
        <v>129</v>
      </c>
      <c r="J82" s="244" t="s">
        <v>116</v>
      </c>
      <c r="K82" s="245" t="s">
        <v>130</v>
      </c>
      <c r="L82" s="242"/>
      <c r="M82" s="246" t="s">
        <v>131</v>
      </c>
      <c r="N82" s="247" t="s">
        <v>51</v>
      </c>
      <c r="O82" s="247" t="s">
        <v>132</v>
      </c>
      <c r="P82" s="247" t="s">
        <v>133</v>
      </c>
      <c r="Q82" s="247" t="s">
        <v>134</v>
      </c>
      <c r="R82" s="247" t="s">
        <v>135</v>
      </c>
      <c r="S82" s="247" t="s">
        <v>136</v>
      </c>
      <c r="T82" s="248" t="s">
        <v>137</v>
      </c>
    </row>
    <row r="83" spans="2:63" s="187" customFormat="1" ht="29.25" customHeight="1">
      <c r="B83" s="188"/>
      <c r="C83" s="250" t="s">
        <v>117</v>
      </c>
      <c r="J83" s="251">
        <f>BK83</f>
        <v>0</v>
      </c>
      <c r="L83" s="188"/>
      <c r="M83" s="252"/>
      <c r="N83" s="199"/>
      <c r="O83" s="199"/>
      <c r="P83" s="253">
        <f>P84+P271</f>
        <v>0</v>
      </c>
      <c r="Q83" s="199"/>
      <c r="R83" s="253">
        <f>R84+R271</f>
        <v>1004.5786996400001</v>
      </c>
      <c r="S83" s="199"/>
      <c r="T83" s="254">
        <f>T84+T271</f>
        <v>0</v>
      </c>
      <c r="AT83" s="177" t="s">
        <v>80</v>
      </c>
      <c r="AU83" s="177" t="s">
        <v>118</v>
      </c>
      <c r="BK83" s="255">
        <f>BK84+BK271</f>
        <v>0</v>
      </c>
    </row>
    <row r="84" spans="2:63" s="257" customFormat="1" ht="37.35" customHeight="1">
      <c r="B84" s="256"/>
      <c r="D84" s="258" t="s">
        <v>80</v>
      </c>
      <c r="E84" s="259" t="s">
        <v>194</v>
      </c>
      <c r="F84" s="259" t="s">
        <v>195</v>
      </c>
      <c r="J84" s="260">
        <f>BK84</f>
        <v>0</v>
      </c>
      <c r="L84" s="256"/>
      <c r="M84" s="261"/>
      <c r="N84" s="262"/>
      <c r="O84" s="262"/>
      <c r="P84" s="263">
        <f>P85+P160+P247+P267</f>
        <v>0</v>
      </c>
      <c r="Q84" s="262"/>
      <c r="R84" s="263">
        <f>R85+R160+R247+R267</f>
        <v>996.42444964</v>
      </c>
      <c r="S84" s="262"/>
      <c r="T84" s="264">
        <f>T85+T160+T247+T267</f>
        <v>0</v>
      </c>
      <c r="AR84" s="258" t="s">
        <v>31</v>
      </c>
      <c r="AT84" s="265" t="s">
        <v>80</v>
      </c>
      <c r="AU84" s="265" t="s">
        <v>81</v>
      </c>
      <c r="AY84" s="258" t="s">
        <v>140</v>
      </c>
      <c r="BK84" s="266">
        <f>BK85+BK160+BK247+BK267</f>
        <v>0</v>
      </c>
    </row>
    <row r="85" spans="2:63" s="257" customFormat="1" ht="19.9" customHeight="1">
      <c r="B85" s="256"/>
      <c r="D85" s="258" t="s">
        <v>80</v>
      </c>
      <c r="E85" s="267" t="s">
        <v>157</v>
      </c>
      <c r="F85" s="267" t="s">
        <v>196</v>
      </c>
      <c r="J85" s="268">
        <f>BK85</f>
        <v>0</v>
      </c>
      <c r="L85" s="256"/>
      <c r="M85" s="261"/>
      <c r="N85" s="262"/>
      <c r="O85" s="262"/>
      <c r="P85" s="263">
        <f>SUM(P86:P159)</f>
        <v>0</v>
      </c>
      <c r="Q85" s="262"/>
      <c r="R85" s="263">
        <f>SUM(R86:R159)</f>
        <v>17.21256064</v>
      </c>
      <c r="S85" s="262"/>
      <c r="T85" s="264">
        <f>SUM(T86:T159)</f>
        <v>0</v>
      </c>
      <c r="AR85" s="258" t="s">
        <v>31</v>
      </c>
      <c r="AT85" s="265" t="s">
        <v>80</v>
      </c>
      <c r="AU85" s="265" t="s">
        <v>31</v>
      </c>
      <c r="AY85" s="258" t="s">
        <v>140</v>
      </c>
      <c r="BK85" s="266">
        <f>SUM(BK86:BK159)</f>
        <v>0</v>
      </c>
    </row>
    <row r="86" spans="2:65" s="187" customFormat="1" ht="22.9" customHeight="1">
      <c r="B86" s="188"/>
      <c r="C86" s="269" t="s">
        <v>31</v>
      </c>
      <c r="D86" s="269" t="s">
        <v>143</v>
      </c>
      <c r="E86" s="270" t="s">
        <v>197</v>
      </c>
      <c r="F86" s="271" t="s">
        <v>198</v>
      </c>
      <c r="G86" s="272" t="s">
        <v>199</v>
      </c>
      <c r="H86" s="273">
        <v>6.48</v>
      </c>
      <c r="I86" s="87"/>
      <c r="J86" s="274">
        <f>ROUND(I86*H86,2)</f>
        <v>0</v>
      </c>
      <c r="K86" s="271" t="s">
        <v>147</v>
      </c>
      <c r="L86" s="188"/>
      <c r="M86" s="275" t="s">
        <v>12</v>
      </c>
      <c r="N86" s="276" t="s">
        <v>52</v>
      </c>
      <c r="O86" s="189"/>
      <c r="P86" s="277">
        <f>O86*H86</f>
        <v>0</v>
      </c>
      <c r="Q86" s="277">
        <v>0.07955</v>
      </c>
      <c r="R86" s="277">
        <f>Q86*H86</f>
        <v>0.515484</v>
      </c>
      <c r="S86" s="277">
        <v>0</v>
      </c>
      <c r="T86" s="278">
        <f>S86*H86</f>
        <v>0</v>
      </c>
      <c r="AR86" s="177" t="s">
        <v>161</v>
      </c>
      <c r="AT86" s="177" t="s">
        <v>143</v>
      </c>
      <c r="AU86" s="177" t="s">
        <v>89</v>
      </c>
      <c r="AY86" s="177" t="s">
        <v>140</v>
      </c>
      <c r="BE86" s="279">
        <f>IF(N86="základní",J86,0)</f>
        <v>0</v>
      </c>
      <c r="BF86" s="279">
        <f>IF(N86="snížená",J86,0)</f>
        <v>0</v>
      </c>
      <c r="BG86" s="279">
        <f>IF(N86="zákl. přenesená",J86,0)</f>
        <v>0</v>
      </c>
      <c r="BH86" s="279">
        <f>IF(N86="sníž. přenesená",J86,0)</f>
        <v>0</v>
      </c>
      <c r="BI86" s="279">
        <f>IF(N86="nulová",J86,0)</f>
        <v>0</v>
      </c>
      <c r="BJ86" s="177" t="s">
        <v>31</v>
      </c>
      <c r="BK86" s="279">
        <f>ROUND(I86*H86,2)</f>
        <v>0</v>
      </c>
      <c r="BL86" s="177" t="s">
        <v>161</v>
      </c>
      <c r="BM86" s="177" t="s">
        <v>200</v>
      </c>
    </row>
    <row r="87" spans="2:47" s="187" customFormat="1" ht="27">
      <c r="B87" s="188"/>
      <c r="D87" s="280" t="s">
        <v>150</v>
      </c>
      <c r="F87" s="281" t="s">
        <v>201</v>
      </c>
      <c r="I87" s="88"/>
      <c r="L87" s="188"/>
      <c r="M87" s="282"/>
      <c r="N87" s="189"/>
      <c r="O87" s="189"/>
      <c r="P87" s="189"/>
      <c r="Q87" s="189"/>
      <c r="R87" s="189"/>
      <c r="S87" s="189"/>
      <c r="T87" s="283"/>
      <c r="AT87" s="177" t="s">
        <v>150</v>
      </c>
      <c r="AU87" s="177" t="s">
        <v>89</v>
      </c>
    </row>
    <row r="88" spans="2:47" s="187" customFormat="1" ht="202.5">
      <c r="B88" s="188"/>
      <c r="D88" s="280" t="s">
        <v>202</v>
      </c>
      <c r="F88" s="284" t="s">
        <v>203</v>
      </c>
      <c r="I88" s="88"/>
      <c r="L88" s="188"/>
      <c r="M88" s="282"/>
      <c r="N88" s="189"/>
      <c r="O88" s="189"/>
      <c r="P88" s="189"/>
      <c r="Q88" s="189"/>
      <c r="R88" s="189"/>
      <c r="S88" s="189"/>
      <c r="T88" s="283"/>
      <c r="AT88" s="177" t="s">
        <v>202</v>
      </c>
      <c r="AU88" s="177" t="s">
        <v>89</v>
      </c>
    </row>
    <row r="89" spans="2:51" s="289" customFormat="1" ht="13.5">
      <c r="B89" s="288"/>
      <c r="D89" s="280" t="s">
        <v>204</v>
      </c>
      <c r="E89" s="290" t="s">
        <v>12</v>
      </c>
      <c r="F89" s="291" t="s">
        <v>205</v>
      </c>
      <c r="H89" s="290" t="s">
        <v>12</v>
      </c>
      <c r="I89" s="89"/>
      <c r="L89" s="288"/>
      <c r="M89" s="292"/>
      <c r="N89" s="293"/>
      <c r="O89" s="293"/>
      <c r="P89" s="293"/>
      <c r="Q89" s="293"/>
      <c r="R89" s="293"/>
      <c r="S89" s="293"/>
      <c r="T89" s="294"/>
      <c r="AT89" s="290" t="s">
        <v>204</v>
      </c>
      <c r="AU89" s="290" t="s">
        <v>89</v>
      </c>
      <c r="AV89" s="289" t="s">
        <v>31</v>
      </c>
      <c r="AW89" s="289" t="s">
        <v>45</v>
      </c>
      <c r="AX89" s="289" t="s">
        <v>81</v>
      </c>
      <c r="AY89" s="290" t="s">
        <v>140</v>
      </c>
    </row>
    <row r="90" spans="2:51" s="296" customFormat="1" ht="13.5">
      <c r="B90" s="295"/>
      <c r="D90" s="280" t="s">
        <v>204</v>
      </c>
      <c r="E90" s="297" t="s">
        <v>12</v>
      </c>
      <c r="F90" s="298" t="s">
        <v>206</v>
      </c>
      <c r="H90" s="299">
        <v>6.48</v>
      </c>
      <c r="I90" s="90"/>
      <c r="L90" s="295"/>
      <c r="M90" s="300"/>
      <c r="N90" s="301"/>
      <c r="O90" s="301"/>
      <c r="P90" s="301"/>
      <c r="Q90" s="301"/>
      <c r="R90" s="301"/>
      <c r="S90" s="301"/>
      <c r="T90" s="302"/>
      <c r="AT90" s="297" t="s">
        <v>204</v>
      </c>
      <c r="AU90" s="297" t="s">
        <v>89</v>
      </c>
      <c r="AV90" s="296" t="s">
        <v>89</v>
      </c>
      <c r="AW90" s="296" t="s">
        <v>45</v>
      </c>
      <c r="AX90" s="296" t="s">
        <v>81</v>
      </c>
      <c r="AY90" s="297" t="s">
        <v>140</v>
      </c>
    </row>
    <row r="91" spans="2:51" s="304" customFormat="1" ht="13.5">
      <c r="B91" s="303"/>
      <c r="D91" s="280" t="s">
        <v>204</v>
      </c>
      <c r="E91" s="305" t="s">
        <v>12</v>
      </c>
      <c r="F91" s="306" t="s">
        <v>207</v>
      </c>
      <c r="H91" s="307">
        <v>6.48</v>
      </c>
      <c r="I91" s="91"/>
      <c r="L91" s="303"/>
      <c r="M91" s="308"/>
      <c r="N91" s="309"/>
      <c r="O91" s="309"/>
      <c r="P91" s="309"/>
      <c r="Q91" s="309"/>
      <c r="R91" s="309"/>
      <c r="S91" s="309"/>
      <c r="T91" s="310"/>
      <c r="AT91" s="305" t="s">
        <v>204</v>
      </c>
      <c r="AU91" s="305" t="s">
        <v>89</v>
      </c>
      <c r="AV91" s="304" t="s">
        <v>161</v>
      </c>
      <c r="AW91" s="304" t="s">
        <v>45</v>
      </c>
      <c r="AX91" s="304" t="s">
        <v>31</v>
      </c>
      <c r="AY91" s="305" t="s">
        <v>140</v>
      </c>
    </row>
    <row r="92" spans="2:65" s="187" customFormat="1" ht="14.45" customHeight="1">
      <c r="B92" s="188"/>
      <c r="C92" s="269" t="s">
        <v>89</v>
      </c>
      <c r="D92" s="269" t="s">
        <v>143</v>
      </c>
      <c r="E92" s="270" t="s">
        <v>208</v>
      </c>
      <c r="F92" s="271" t="s">
        <v>209</v>
      </c>
      <c r="G92" s="272" t="s">
        <v>199</v>
      </c>
      <c r="H92" s="273">
        <v>6.48</v>
      </c>
      <c r="I92" s="87"/>
      <c r="J92" s="274">
        <f>ROUND(I92*H92,2)</f>
        <v>0</v>
      </c>
      <c r="K92" s="271" t="s">
        <v>12</v>
      </c>
      <c r="L92" s="188"/>
      <c r="M92" s="275" t="s">
        <v>12</v>
      </c>
      <c r="N92" s="276" t="s">
        <v>52</v>
      </c>
      <c r="O92" s="189"/>
      <c r="P92" s="277">
        <f>O92*H92</f>
        <v>0</v>
      </c>
      <c r="Q92" s="277">
        <v>0.07955</v>
      </c>
      <c r="R92" s="277">
        <f>Q92*H92</f>
        <v>0.515484</v>
      </c>
      <c r="S92" s="277">
        <v>0</v>
      </c>
      <c r="T92" s="278">
        <f>S92*H92</f>
        <v>0</v>
      </c>
      <c r="AR92" s="177" t="s">
        <v>161</v>
      </c>
      <c r="AT92" s="177" t="s">
        <v>143</v>
      </c>
      <c r="AU92" s="177" t="s">
        <v>89</v>
      </c>
      <c r="AY92" s="177" t="s">
        <v>140</v>
      </c>
      <c r="BE92" s="279">
        <f>IF(N92="základní",J92,0)</f>
        <v>0</v>
      </c>
      <c r="BF92" s="279">
        <f>IF(N92="snížená",J92,0)</f>
        <v>0</v>
      </c>
      <c r="BG92" s="279">
        <f>IF(N92="zákl. přenesená",J92,0)</f>
        <v>0</v>
      </c>
      <c r="BH92" s="279">
        <f>IF(N92="sníž. přenesená",J92,0)</f>
        <v>0</v>
      </c>
      <c r="BI92" s="279">
        <f>IF(N92="nulová",J92,0)</f>
        <v>0</v>
      </c>
      <c r="BJ92" s="177" t="s">
        <v>31</v>
      </c>
      <c r="BK92" s="279">
        <f>ROUND(I92*H92,2)</f>
        <v>0</v>
      </c>
      <c r="BL92" s="177" t="s">
        <v>161</v>
      </c>
      <c r="BM92" s="177" t="s">
        <v>210</v>
      </c>
    </row>
    <row r="93" spans="2:47" s="187" customFormat="1" ht="13.5">
      <c r="B93" s="188"/>
      <c r="D93" s="280" t="s">
        <v>150</v>
      </c>
      <c r="F93" s="281" t="s">
        <v>209</v>
      </c>
      <c r="I93" s="88"/>
      <c r="L93" s="188"/>
      <c r="M93" s="282"/>
      <c r="N93" s="189"/>
      <c r="O93" s="189"/>
      <c r="P93" s="189"/>
      <c r="Q93" s="189"/>
      <c r="R93" s="189"/>
      <c r="S93" s="189"/>
      <c r="T93" s="283"/>
      <c r="AT93" s="177" t="s">
        <v>150</v>
      </c>
      <c r="AU93" s="177" t="s">
        <v>89</v>
      </c>
    </row>
    <row r="94" spans="2:65" s="187" customFormat="1" ht="22.9" customHeight="1">
      <c r="B94" s="188"/>
      <c r="C94" s="311" t="s">
        <v>157</v>
      </c>
      <c r="D94" s="311" t="s">
        <v>211</v>
      </c>
      <c r="E94" s="312" t="s">
        <v>212</v>
      </c>
      <c r="F94" s="313" t="s">
        <v>213</v>
      </c>
      <c r="G94" s="314" t="s">
        <v>214</v>
      </c>
      <c r="H94" s="315">
        <v>0.079</v>
      </c>
      <c r="I94" s="92"/>
      <c r="J94" s="316">
        <f>ROUND(I94*H94,2)</f>
        <v>0</v>
      </c>
      <c r="K94" s="313" t="s">
        <v>147</v>
      </c>
      <c r="L94" s="317"/>
      <c r="M94" s="318" t="s">
        <v>12</v>
      </c>
      <c r="N94" s="319" t="s">
        <v>52</v>
      </c>
      <c r="O94" s="189"/>
      <c r="P94" s="277">
        <f>O94*H94</f>
        <v>0</v>
      </c>
      <c r="Q94" s="277">
        <v>1</v>
      </c>
      <c r="R94" s="277">
        <f>Q94*H94</f>
        <v>0.079</v>
      </c>
      <c r="S94" s="277">
        <v>0</v>
      </c>
      <c r="T94" s="278">
        <f>S94*H94</f>
        <v>0</v>
      </c>
      <c r="AR94" s="177" t="s">
        <v>183</v>
      </c>
      <c r="AT94" s="177" t="s">
        <v>211</v>
      </c>
      <c r="AU94" s="177" t="s">
        <v>89</v>
      </c>
      <c r="AY94" s="177" t="s">
        <v>140</v>
      </c>
      <c r="BE94" s="279">
        <f>IF(N94="základní",J94,0)</f>
        <v>0</v>
      </c>
      <c r="BF94" s="279">
        <f>IF(N94="snížená",J94,0)</f>
        <v>0</v>
      </c>
      <c r="BG94" s="279">
        <f>IF(N94="zákl. přenesená",J94,0)</f>
        <v>0</v>
      </c>
      <c r="BH94" s="279">
        <f>IF(N94="sníž. přenesená",J94,0)</f>
        <v>0</v>
      </c>
      <c r="BI94" s="279">
        <f>IF(N94="nulová",J94,0)</f>
        <v>0</v>
      </c>
      <c r="BJ94" s="177" t="s">
        <v>31</v>
      </c>
      <c r="BK94" s="279">
        <f>ROUND(I94*H94,2)</f>
        <v>0</v>
      </c>
      <c r="BL94" s="177" t="s">
        <v>161</v>
      </c>
      <c r="BM94" s="177" t="s">
        <v>215</v>
      </c>
    </row>
    <row r="95" spans="2:47" s="187" customFormat="1" ht="13.5">
      <c r="B95" s="188"/>
      <c r="D95" s="280" t="s">
        <v>150</v>
      </c>
      <c r="F95" s="281" t="s">
        <v>213</v>
      </c>
      <c r="I95" s="88"/>
      <c r="L95" s="188"/>
      <c r="M95" s="282"/>
      <c r="N95" s="189"/>
      <c r="O95" s="189"/>
      <c r="P95" s="189"/>
      <c r="Q95" s="189"/>
      <c r="R95" s="189"/>
      <c r="S95" s="189"/>
      <c r="T95" s="283"/>
      <c r="AT95" s="177" t="s">
        <v>150</v>
      </c>
      <c r="AU95" s="177" t="s">
        <v>89</v>
      </c>
    </row>
    <row r="96" spans="2:47" s="187" customFormat="1" ht="27">
      <c r="B96" s="188"/>
      <c r="D96" s="280" t="s">
        <v>151</v>
      </c>
      <c r="F96" s="284" t="s">
        <v>216</v>
      </c>
      <c r="I96" s="88"/>
      <c r="L96" s="188"/>
      <c r="M96" s="282"/>
      <c r="N96" s="189"/>
      <c r="O96" s="189"/>
      <c r="P96" s="189"/>
      <c r="Q96" s="189"/>
      <c r="R96" s="189"/>
      <c r="S96" s="189"/>
      <c r="T96" s="283"/>
      <c r="AT96" s="177" t="s">
        <v>151</v>
      </c>
      <c r="AU96" s="177" t="s">
        <v>89</v>
      </c>
    </row>
    <row r="97" spans="2:51" s="289" customFormat="1" ht="13.5">
      <c r="B97" s="288"/>
      <c r="D97" s="280" t="s">
        <v>204</v>
      </c>
      <c r="E97" s="290" t="s">
        <v>12</v>
      </c>
      <c r="F97" s="291" t="s">
        <v>205</v>
      </c>
      <c r="H97" s="290" t="s">
        <v>12</v>
      </c>
      <c r="I97" s="89"/>
      <c r="L97" s="288"/>
      <c r="M97" s="292"/>
      <c r="N97" s="293"/>
      <c r="O97" s="293"/>
      <c r="P97" s="293"/>
      <c r="Q97" s="293"/>
      <c r="R97" s="293"/>
      <c r="S97" s="293"/>
      <c r="T97" s="294"/>
      <c r="AT97" s="290" t="s">
        <v>204</v>
      </c>
      <c r="AU97" s="290" t="s">
        <v>89</v>
      </c>
      <c r="AV97" s="289" t="s">
        <v>31</v>
      </c>
      <c r="AW97" s="289" t="s">
        <v>45</v>
      </c>
      <c r="AX97" s="289" t="s">
        <v>81</v>
      </c>
      <c r="AY97" s="290" t="s">
        <v>140</v>
      </c>
    </row>
    <row r="98" spans="2:51" s="296" customFormat="1" ht="27">
      <c r="B98" s="295"/>
      <c r="D98" s="280" t="s">
        <v>204</v>
      </c>
      <c r="E98" s="297" t="s">
        <v>12</v>
      </c>
      <c r="F98" s="298" t="s">
        <v>217</v>
      </c>
      <c r="H98" s="299">
        <v>0.079</v>
      </c>
      <c r="I98" s="90"/>
      <c r="L98" s="295"/>
      <c r="M98" s="300"/>
      <c r="N98" s="301"/>
      <c r="O98" s="301"/>
      <c r="P98" s="301"/>
      <c r="Q98" s="301"/>
      <c r="R98" s="301"/>
      <c r="S98" s="301"/>
      <c r="T98" s="302"/>
      <c r="AT98" s="297" t="s">
        <v>204</v>
      </c>
      <c r="AU98" s="297" t="s">
        <v>89</v>
      </c>
      <c r="AV98" s="296" t="s">
        <v>89</v>
      </c>
      <c r="AW98" s="296" t="s">
        <v>45</v>
      </c>
      <c r="AX98" s="296" t="s">
        <v>81</v>
      </c>
      <c r="AY98" s="297" t="s">
        <v>140</v>
      </c>
    </row>
    <row r="99" spans="2:51" s="304" customFormat="1" ht="13.5">
      <c r="B99" s="303"/>
      <c r="D99" s="280" t="s">
        <v>204</v>
      </c>
      <c r="E99" s="305" t="s">
        <v>12</v>
      </c>
      <c r="F99" s="306" t="s">
        <v>207</v>
      </c>
      <c r="H99" s="307">
        <v>0.079</v>
      </c>
      <c r="I99" s="91"/>
      <c r="L99" s="303"/>
      <c r="M99" s="308"/>
      <c r="N99" s="309"/>
      <c r="O99" s="309"/>
      <c r="P99" s="309"/>
      <c r="Q99" s="309"/>
      <c r="R99" s="309"/>
      <c r="S99" s="309"/>
      <c r="T99" s="310"/>
      <c r="AT99" s="305" t="s">
        <v>204</v>
      </c>
      <c r="AU99" s="305" t="s">
        <v>89</v>
      </c>
      <c r="AV99" s="304" t="s">
        <v>161</v>
      </c>
      <c r="AW99" s="304" t="s">
        <v>45</v>
      </c>
      <c r="AX99" s="304" t="s">
        <v>31</v>
      </c>
      <c r="AY99" s="305" t="s">
        <v>140</v>
      </c>
    </row>
    <row r="100" spans="2:65" s="187" customFormat="1" ht="14.45" customHeight="1">
      <c r="B100" s="188"/>
      <c r="C100" s="311" t="s">
        <v>161</v>
      </c>
      <c r="D100" s="311" t="s">
        <v>211</v>
      </c>
      <c r="E100" s="312" t="s">
        <v>218</v>
      </c>
      <c r="F100" s="313" t="s">
        <v>219</v>
      </c>
      <c r="G100" s="314" t="s">
        <v>220</v>
      </c>
      <c r="H100" s="315">
        <v>45.792</v>
      </c>
      <c r="I100" s="92"/>
      <c r="J100" s="316">
        <f>ROUND(I100*H100,2)</f>
        <v>0</v>
      </c>
      <c r="K100" s="313" t="s">
        <v>147</v>
      </c>
      <c r="L100" s="317"/>
      <c r="M100" s="318" t="s">
        <v>12</v>
      </c>
      <c r="N100" s="319" t="s">
        <v>52</v>
      </c>
      <c r="O100" s="189"/>
      <c r="P100" s="277">
        <f>O100*H100</f>
        <v>0</v>
      </c>
      <c r="Q100" s="277">
        <v>0.00792</v>
      </c>
      <c r="R100" s="277">
        <f>Q100*H100</f>
        <v>0.36267264</v>
      </c>
      <c r="S100" s="277">
        <v>0</v>
      </c>
      <c r="T100" s="278">
        <f>S100*H100</f>
        <v>0</v>
      </c>
      <c r="AR100" s="177" t="s">
        <v>183</v>
      </c>
      <c r="AT100" s="177" t="s">
        <v>211</v>
      </c>
      <c r="AU100" s="177" t="s">
        <v>89</v>
      </c>
      <c r="AY100" s="177" t="s">
        <v>140</v>
      </c>
      <c r="BE100" s="279">
        <f>IF(N100="základní",J100,0)</f>
        <v>0</v>
      </c>
      <c r="BF100" s="279">
        <f>IF(N100="snížená",J100,0)</f>
        <v>0</v>
      </c>
      <c r="BG100" s="279">
        <f>IF(N100="zákl. přenesená",J100,0)</f>
        <v>0</v>
      </c>
      <c r="BH100" s="279">
        <f>IF(N100="sníž. přenesená",J100,0)</f>
        <v>0</v>
      </c>
      <c r="BI100" s="279">
        <f>IF(N100="nulová",J100,0)</f>
        <v>0</v>
      </c>
      <c r="BJ100" s="177" t="s">
        <v>31</v>
      </c>
      <c r="BK100" s="279">
        <f>ROUND(I100*H100,2)</f>
        <v>0</v>
      </c>
      <c r="BL100" s="177" t="s">
        <v>161</v>
      </c>
      <c r="BM100" s="177" t="s">
        <v>221</v>
      </c>
    </row>
    <row r="101" spans="2:47" s="187" customFormat="1" ht="13.5">
      <c r="B101" s="188"/>
      <c r="D101" s="280" t="s">
        <v>150</v>
      </c>
      <c r="F101" s="281" t="s">
        <v>219</v>
      </c>
      <c r="I101" s="88"/>
      <c r="L101" s="188"/>
      <c r="M101" s="282"/>
      <c r="N101" s="189"/>
      <c r="O101" s="189"/>
      <c r="P101" s="189"/>
      <c r="Q101" s="189"/>
      <c r="R101" s="189"/>
      <c r="S101" s="189"/>
      <c r="T101" s="283"/>
      <c r="AT101" s="177" t="s">
        <v>150</v>
      </c>
      <c r="AU101" s="177" t="s">
        <v>89</v>
      </c>
    </row>
    <row r="102" spans="2:51" s="289" customFormat="1" ht="13.5">
      <c r="B102" s="288"/>
      <c r="D102" s="280" t="s">
        <v>204</v>
      </c>
      <c r="E102" s="290" t="s">
        <v>12</v>
      </c>
      <c r="F102" s="291" t="s">
        <v>222</v>
      </c>
      <c r="H102" s="290" t="s">
        <v>12</v>
      </c>
      <c r="I102" s="89"/>
      <c r="L102" s="288"/>
      <c r="M102" s="292"/>
      <c r="N102" s="293"/>
      <c r="O102" s="293"/>
      <c r="P102" s="293"/>
      <c r="Q102" s="293"/>
      <c r="R102" s="293"/>
      <c r="S102" s="293"/>
      <c r="T102" s="294"/>
      <c r="AT102" s="290" t="s">
        <v>204</v>
      </c>
      <c r="AU102" s="290" t="s">
        <v>89</v>
      </c>
      <c r="AV102" s="289" t="s">
        <v>31</v>
      </c>
      <c r="AW102" s="289" t="s">
        <v>45</v>
      </c>
      <c r="AX102" s="289" t="s">
        <v>81</v>
      </c>
      <c r="AY102" s="290" t="s">
        <v>140</v>
      </c>
    </row>
    <row r="103" spans="2:51" s="296" customFormat="1" ht="13.5">
      <c r="B103" s="295"/>
      <c r="D103" s="280" t="s">
        <v>204</v>
      </c>
      <c r="E103" s="297" t="s">
        <v>12</v>
      </c>
      <c r="F103" s="298" t="s">
        <v>223</v>
      </c>
      <c r="H103" s="299">
        <v>1.1</v>
      </c>
      <c r="I103" s="90"/>
      <c r="L103" s="295"/>
      <c r="M103" s="300"/>
      <c r="N103" s="301"/>
      <c r="O103" s="301"/>
      <c r="P103" s="301"/>
      <c r="Q103" s="301"/>
      <c r="R103" s="301"/>
      <c r="S103" s="301"/>
      <c r="T103" s="302"/>
      <c r="AT103" s="297" t="s">
        <v>204</v>
      </c>
      <c r="AU103" s="297" t="s">
        <v>89</v>
      </c>
      <c r="AV103" s="296" t="s">
        <v>89</v>
      </c>
      <c r="AW103" s="296" t="s">
        <v>45</v>
      </c>
      <c r="AX103" s="296" t="s">
        <v>81</v>
      </c>
      <c r="AY103" s="297" t="s">
        <v>140</v>
      </c>
    </row>
    <row r="104" spans="2:51" s="296" customFormat="1" ht="13.5">
      <c r="B104" s="295"/>
      <c r="D104" s="280" t="s">
        <v>204</v>
      </c>
      <c r="E104" s="297" t="s">
        <v>12</v>
      </c>
      <c r="F104" s="298" t="s">
        <v>224</v>
      </c>
      <c r="H104" s="299">
        <v>0.65</v>
      </c>
      <c r="I104" s="90"/>
      <c r="L104" s="295"/>
      <c r="M104" s="300"/>
      <c r="N104" s="301"/>
      <c r="O104" s="301"/>
      <c r="P104" s="301"/>
      <c r="Q104" s="301"/>
      <c r="R104" s="301"/>
      <c r="S104" s="301"/>
      <c r="T104" s="302"/>
      <c r="AT104" s="297" t="s">
        <v>204</v>
      </c>
      <c r="AU104" s="297" t="s">
        <v>89</v>
      </c>
      <c r="AV104" s="296" t="s">
        <v>89</v>
      </c>
      <c r="AW104" s="296" t="s">
        <v>45</v>
      </c>
      <c r="AX104" s="296" t="s">
        <v>81</v>
      </c>
      <c r="AY104" s="297" t="s">
        <v>140</v>
      </c>
    </row>
    <row r="105" spans="2:51" s="296" customFormat="1" ht="13.5">
      <c r="B105" s="295"/>
      <c r="D105" s="280" t="s">
        <v>204</v>
      </c>
      <c r="E105" s="297" t="s">
        <v>12</v>
      </c>
      <c r="F105" s="298" t="s">
        <v>225</v>
      </c>
      <c r="H105" s="299">
        <v>1.43</v>
      </c>
      <c r="I105" s="90"/>
      <c r="L105" s="295"/>
      <c r="M105" s="300"/>
      <c r="N105" s="301"/>
      <c r="O105" s="301"/>
      <c r="P105" s="301"/>
      <c r="Q105" s="301"/>
      <c r="R105" s="301"/>
      <c r="S105" s="301"/>
      <c r="T105" s="302"/>
      <c r="AT105" s="297" t="s">
        <v>204</v>
      </c>
      <c r="AU105" s="297" t="s">
        <v>89</v>
      </c>
      <c r="AV105" s="296" t="s">
        <v>89</v>
      </c>
      <c r="AW105" s="296" t="s">
        <v>45</v>
      </c>
      <c r="AX105" s="296" t="s">
        <v>81</v>
      </c>
      <c r="AY105" s="297" t="s">
        <v>140</v>
      </c>
    </row>
    <row r="106" spans="2:51" s="321" customFormat="1" ht="13.5">
      <c r="B106" s="320"/>
      <c r="D106" s="280" t="s">
        <v>204</v>
      </c>
      <c r="E106" s="322" t="s">
        <v>12</v>
      </c>
      <c r="F106" s="323" t="s">
        <v>226</v>
      </c>
      <c r="H106" s="324">
        <v>3.18</v>
      </c>
      <c r="I106" s="93"/>
      <c r="L106" s="320"/>
      <c r="M106" s="325"/>
      <c r="N106" s="326"/>
      <c r="O106" s="326"/>
      <c r="P106" s="326"/>
      <c r="Q106" s="326"/>
      <c r="R106" s="326"/>
      <c r="S106" s="326"/>
      <c r="T106" s="327"/>
      <c r="AT106" s="322" t="s">
        <v>204</v>
      </c>
      <c r="AU106" s="322" t="s">
        <v>89</v>
      </c>
      <c r="AV106" s="321" t="s">
        <v>157</v>
      </c>
      <c r="AW106" s="321" t="s">
        <v>45</v>
      </c>
      <c r="AX106" s="321" t="s">
        <v>81</v>
      </c>
      <c r="AY106" s="322" t="s">
        <v>140</v>
      </c>
    </row>
    <row r="107" spans="2:51" s="289" customFormat="1" ht="13.5">
      <c r="B107" s="288"/>
      <c r="D107" s="280" t="s">
        <v>204</v>
      </c>
      <c r="E107" s="290" t="s">
        <v>12</v>
      </c>
      <c r="F107" s="291" t="s">
        <v>227</v>
      </c>
      <c r="H107" s="290" t="s">
        <v>12</v>
      </c>
      <c r="I107" s="89"/>
      <c r="L107" s="288"/>
      <c r="M107" s="292"/>
      <c r="N107" s="293"/>
      <c r="O107" s="293"/>
      <c r="P107" s="293"/>
      <c r="Q107" s="293"/>
      <c r="R107" s="293"/>
      <c r="S107" s="293"/>
      <c r="T107" s="294"/>
      <c r="AT107" s="290" t="s">
        <v>204</v>
      </c>
      <c r="AU107" s="290" t="s">
        <v>89</v>
      </c>
      <c r="AV107" s="289" t="s">
        <v>31</v>
      </c>
      <c r="AW107" s="289" t="s">
        <v>45</v>
      </c>
      <c r="AX107" s="289" t="s">
        <v>81</v>
      </c>
      <c r="AY107" s="290" t="s">
        <v>140</v>
      </c>
    </row>
    <row r="108" spans="2:51" s="296" customFormat="1" ht="13.5">
      <c r="B108" s="295"/>
      <c r="D108" s="280" t="s">
        <v>204</v>
      </c>
      <c r="E108" s="297" t="s">
        <v>12</v>
      </c>
      <c r="F108" s="298" t="s">
        <v>228</v>
      </c>
      <c r="H108" s="299">
        <v>38.16</v>
      </c>
      <c r="I108" s="90"/>
      <c r="L108" s="295"/>
      <c r="M108" s="300"/>
      <c r="N108" s="301"/>
      <c r="O108" s="301"/>
      <c r="P108" s="301"/>
      <c r="Q108" s="301"/>
      <c r="R108" s="301"/>
      <c r="S108" s="301"/>
      <c r="T108" s="302"/>
      <c r="AT108" s="297" t="s">
        <v>204</v>
      </c>
      <c r="AU108" s="297" t="s">
        <v>89</v>
      </c>
      <c r="AV108" s="296" t="s">
        <v>89</v>
      </c>
      <c r="AW108" s="296" t="s">
        <v>45</v>
      </c>
      <c r="AX108" s="296" t="s">
        <v>81</v>
      </c>
      <c r="AY108" s="297" t="s">
        <v>140</v>
      </c>
    </row>
    <row r="109" spans="2:51" s="321" customFormat="1" ht="13.5">
      <c r="B109" s="320"/>
      <c r="D109" s="280" t="s">
        <v>204</v>
      </c>
      <c r="E109" s="322" t="s">
        <v>12</v>
      </c>
      <c r="F109" s="323" t="s">
        <v>226</v>
      </c>
      <c r="H109" s="324">
        <v>38.16</v>
      </c>
      <c r="I109" s="93"/>
      <c r="L109" s="320"/>
      <c r="M109" s="325"/>
      <c r="N109" s="326"/>
      <c r="O109" s="326"/>
      <c r="P109" s="326"/>
      <c r="Q109" s="326"/>
      <c r="R109" s="326"/>
      <c r="S109" s="326"/>
      <c r="T109" s="327"/>
      <c r="AT109" s="322" t="s">
        <v>204</v>
      </c>
      <c r="AU109" s="322" t="s">
        <v>89</v>
      </c>
      <c r="AV109" s="321" t="s">
        <v>157</v>
      </c>
      <c r="AW109" s="321" t="s">
        <v>45</v>
      </c>
      <c r="AX109" s="321" t="s">
        <v>81</v>
      </c>
      <c r="AY109" s="322" t="s">
        <v>140</v>
      </c>
    </row>
    <row r="110" spans="2:51" s="296" customFormat="1" ht="13.5">
      <c r="B110" s="295"/>
      <c r="D110" s="280" t="s">
        <v>204</v>
      </c>
      <c r="E110" s="297" t="s">
        <v>12</v>
      </c>
      <c r="F110" s="298" t="s">
        <v>229</v>
      </c>
      <c r="H110" s="299">
        <v>45.792</v>
      </c>
      <c r="I110" s="90"/>
      <c r="L110" s="295"/>
      <c r="M110" s="300"/>
      <c r="N110" s="301"/>
      <c r="O110" s="301"/>
      <c r="P110" s="301"/>
      <c r="Q110" s="301"/>
      <c r="R110" s="301"/>
      <c r="S110" s="301"/>
      <c r="T110" s="302"/>
      <c r="AT110" s="297" t="s">
        <v>204</v>
      </c>
      <c r="AU110" s="297" t="s">
        <v>89</v>
      </c>
      <c r="AV110" s="296" t="s">
        <v>89</v>
      </c>
      <c r="AW110" s="296" t="s">
        <v>45</v>
      </c>
      <c r="AX110" s="296" t="s">
        <v>81</v>
      </c>
      <c r="AY110" s="297" t="s">
        <v>140</v>
      </c>
    </row>
    <row r="111" spans="2:51" s="321" customFormat="1" ht="13.5">
      <c r="B111" s="320"/>
      <c r="D111" s="280" t="s">
        <v>204</v>
      </c>
      <c r="E111" s="322" t="s">
        <v>12</v>
      </c>
      <c r="F111" s="323" t="s">
        <v>226</v>
      </c>
      <c r="H111" s="324">
        <v>45.792</v>
      </c>
      <c r="I111" s="93"/>
      <c r="L111" s="320"/>
      <c r="M111" s="325"/>
      <c r="N111" s="326"/>
      <c r="O111" s="326"/>
      <c r="P111" s="326"/>
      <c r="Q111" s="326"/>
      <c r="R111" s="326"/>
      <c r="S111" s="326"/>
      <c r="T111" s="327"/>
      <c r="AT111" s="322" t="s">
        <v>204</v>
      </c>
      <c r="AU111" s="322" t="s">
        <v>89</v>
      </c>
      <c r="AV111" s="321" t="s">
        <v>157</v>
      </c>
      <c r="AW111" s="321" t="s">
        <v>45</v>
      </c>
      <c r="AX111" s="321" t="s">
        <v>31</v>
      </c>
      <c r="AY111" s="322" t="s">
        <v>140</v>
      </c>
    </row>
    <row r="112" spans="2:65" s="187" customFormat="1" ht="14.45" customHeight="1">
      <c r="B112" s="188"/>
      <c r="C112" s="311" t="s">
        <v>139</v>
      </c>
      <c r="D112" s="311" t="s">
        <v>211</v>
      </c>
      <c r="E112" s="312" t="s">
        <v>230</v>
      </c>
      <c r="F112" s="313" t="s">
        <v>231</v>
      </c>
      <c r="G112" s="314" t="s">
        <v>199</v>
      </c>
      <c r="H112" s="315">
        <v>6.48</v>
      </c>
      <c r="I112" s="92"/>
      <c r="J112" s="316">
        <f>ROUND(I112*H112,2)</f>
        <v>0</v>
      </c>
      <c r="K112" s="313" t="s">
        <v>147</v>
      </c>
      <c r="L112" s="317"/>
      <c r="M112" s="318" t="s">
        <v>12</v>
      </c>
      <c r="N112" s="319" t="s">
        <v>52</v>
      </c>
      <c r="O112" s="189"/>
      <c r="P112" s="277">
        <f>O112*H112</f>
        <v>0</v>
      </c>
      <c r="Q112" s="277">
        <v>2.429</v>
      </c>
      <c r="R112" s="277">
        <f>Q112*H112</f>
        <v>15.73992</v>
      </c>
      <c r="S112" s="277">
        <v>0</v>
      </c>
      <c r="T112" s="278">
        <f>S112*H112</f>
        <v>0</v>
      </c>
      <c r="AR112" s="177" t="s">
        <v>183</v>
      </c>
      <c r="AT112" s="177" t="s">
        <v>211</v>
      </c>
      <c r="AU112" s="177" t="s">
        <v>89</v>
      </c>
      <c r="AY112" s="177" t="s">
        <v>140</v>
      </c>
      <c r="BE112" s="279">
        <f>IF(N112="základní",J112,0)</f>
        <v>0</v>
      </c>
      <c r="BF112" s="279">
        <f>IF(N112="snížená",J112,0)</f>
        <v>0</v>
      </c>
      <c r="BG112" s="279">
        <f>IF(N112="zákl. přenesená",J112,0)</f>
        <v>0</v>
      </c>
      <c r="BH112" s="279">
        <f>IF(N112="sníž. přenesená",J112,0)</f>
        <v>0</v>
      </c>
      <c r="BI112" s="279">
        <f>IF(N112="nulová",J112,0)</f>
        <v>0</v>
      </c>
      <c r="BJ112" s="177" t="s">
        <v>31</v>
      </c>
      <c r="BK112" s="279">
        <f>ROUND(I112*H112,2)</f>
        <v>0</v>
      </c>
      <c r="BL112" s="177" t="s">
        <v>161</v>
      </c>
      <c r="BM112" s="177" t="s">
        <v>232</v>
      </c>
    </row>
    <row r="113" spans="2:47" s="187" customFormat="1" ht="13.5">
      <c r="B113" s="188"/>
      <c r="D113" s="280" t="s">
        <v>150</v>
      </c>
      <c r="F113" s="281" t="s">
        <v>231</v>
      </c>
      <c r="I113" s="88"/>
      <c r="L113" s="188"/>
      <c r="M113" s="282"/>
      <c r="N113" s="189"/>
      <c r="O113" s="189"/>
      <c r="P113" s="189"/>
      <c r="Q113" s="189"/>
      <c r="R113" s="189"/>
      <c r="S113" s="189"/>
      <c r="T113" s="283"/>
      <c r="AT113" s="177" t="s">
        <v>150</v>
      </c>
      <c r="AU113" s="177" t="s">
        <v>89</v>
      </c>
    </row>
    <row r="114" spans="2:51" s="289" customFormat="1" ht="13.5">
      <c r="B114" s="288"/>
      <c r="D114" s="280" t="s">
        <v>204</v>
      </c>
      <c r="E114" s="290" t="s">
        <v>12</v>
      </c>
      <c r="F114" s="291" t="s">
        <v>205</v>
      </c>
      <c r="H114" s="290" t="s">
        <v>12</v>
      </c>
      <c r="I114" s="89"/>
      <c r="L114" s="288"/>
      <c r="M114" s="292"/>
      <c r="N114" s="293"/>
      <c r="O114" s="293"/>
      <c r="P114" s="293"/>
      <c r="Q114" s="293"/>
      <c r="R114" s="293"/>
      <c r="S114" s="293"/>
      <c r="T114" s="294"/>
      <c r="AT114" s="290" t="s">
        <v>204</v>
      </c>
      <c r="AU114" s="290" t="s">
        <v>89</v>
      </c>
      <c r="AV114" s="289" t="s">
        <v>31</v>
      </c>
      <c r="AW114" s="289" t="s">
        <v>45</v>
      </c>
      <c r="AX114" s="289" t="s">
        <v>81</v>
      </c>
      <c r="AY114" s="290" t="s">
        <v>140</v>
      </c>
    </row>
    <row r="115" spans="2:51" s="296" customFormat="1" ht="13.5">
      <c r="B115" s="295"/>
      <c r="D115" s="280" t="s">
        <v>204</v>
      </c>
      <c r="E115" s="297" t="s">
        <v>12</v>
      </c>
      <c r="F115" s="298" t="s">
        <v>206</v>
      </c>
      <c r="H115" s="299">
        <v>6.48</v>
      </c>
      <c r="I115" s="90"/>
      <c r="L115" s="295"/>
      <c r="M115" s="300"/>
      <c r="N115" s="301"/>
      <c r="O115" s="301"/>
      <c r="P115" s="301"/>
      <c r="Q115" s="301"/>
      <c r="R115" s="301"/>
      <c r="S115" s="301"/>
      <c r="T115" s="302"/>
      <c r="AT115" s="297" t="s">
        <v>204</v>
      </c>
      <c r="AU115" s="297" t="s">
        <v>89</v>
      </c>
      <c r="AV115" s="296" t="s">
        <v>89</v>
      </c>
      <c r="AW115" s="296" t="s">
        <v>45</v>
      </c>
      <c r="AX115" s="296" t="s">
        <v>81</v>
      </c>
      <c r="AY115" s="297" t="s">
        <v>140</v>
      </c>
    </row>
    <row r="116" spans="2:51" s="304" customFormat="1" ht="13.5">
      <c r="B116" s="303"/>
      <c r="D116" s="280" t="s">
        <v>204</v>
      </c>
      <c r="E116" s="305" t="s">
        <v>12</v>
      </c>
      <c r="F116" s="306" t="s">
        <v>207</v>
      </c>
      <c r="H116" s="307">
        <v>6.48</v>
      </c>
      <c r="I116" s="91"/>
      <c r="L116" s="303"/>
      <c r="M116" s="308"/>
      <c r="N116" s="309"/>
      <c r="O116" s="309"/>
      <c r="P116" s="309"/>
      <c r="Q116" s="309"/>
      <c r="R116" s="309"/>
      <c r="S116" s="309"/>
      <c r="T116" s="310"/>
      <c r="AT116" s="305" t="s">
        <v>204</v>
      </c>
      <c r="AU116" s="305" t="s">
        <v>89</v>
      </c>
      <c r="AV116" s="304" t="s">
        <v>161</v>
      </c>
      <c r="AW116" s="304" t="s">
        <v>45</v>
      </c>
      <c r="AX116" s="304" t="s">
        <v>31</v>
      </c>
      <c r="AY116" s="305" t="s">
        <v>140</v>
      </c>
    </row>
    <row r="117" spans="2:65" s="187" customFormat="1" ht="22.9" customHeight="1">
      <c r="B117" s="188"/>
      <c r="C117" s="269" t="s">
        <v>172</v>
      </c>
      <c r="D117" s="269" t="s">
        <v>143</v>
      </c>
      <c r="E117" s="270" t="s">
        <v>233</v>
      </c>
      <c r="F117" s="271" t="s">
        <v>234</v>
      </c>
      <c r="G117" s="272" t="s">
        <v>146</v>
      </c>
      <c r="H117" s="273">
        <v>1</v>
      </c>
      <c r="I117" s="87"/>
      <c r="J117" s="274">
        <f>ROUND(I117*H117,2)</f>
        <v>0</v>
      </c>
      <c r="K117" s="271" t="s">
        <v>12</v>
      </c>
      <c r="L117" s="188"/>
      <c r="M117" s="275" t="s">
        <v>12</v>
      </c>
      <c r="N117" s="276" t="s">
        <v>52</v>
      </c>
      <c r="O117" s="189"/>
      <c r="P117" s="277">
        <f>O117*H117</f>
        <v>0</v>
      </c>
      <c r="Q117" s="277">
        <v>0</v>
      </c>
      <c r="R117" s="277">
        <f>Q117*H117</f>
        <v>0</v>
      </c>
      <c r="S117" s="277">
        <v>0</v>
      </c>
      <c r="T117" s="278">
        <f>S117*H117</f>
        <v>0</v>
      </c>
      <c r="AR117" s="177" t="s">
        <v>161</v>
      </c>
      <c r="AT117" s="177" t="s">
        <v>143</v>
      </c>
      <c r="AU117" s="177" t="s">
        <v>89</v>
      </c>
      <c r="AY117" s="177" t="s">
        <v>140</v>
      </c>
      <c r="BE117" s="279">
        <f>IF(N117="základní",J117,0)</f>
        <v>0</v>
      </c>
      <c r="BF117" s="279">
        <f>IF(N117="snížená",J117,0)</f>
        <v>0</v>
      </c>
      <c r="BG117" s="279">
        <f>IF(N117="zákl. přenesená",J117,0)</f>
        <v>0</v>
      </c>
      <c r="BH117" s="279">
        <f>IF(N117="sníž. přenesená",J117,0)</f>
        <v>0</v>
      </c>
      <c r="BI117" s="279">
        <f>IF(N117="nulová",J117,0)</f>
        <v>0</v>
      </c>
      <c r="BJ117" s="177" t="s">
        <v>31</v>
      </c>
      <c r="BK117" s="279">
        <f>ROUND(I117*H117,2)</f>
        <v>0</v>
      </c>
      <c r="BL117" s="177" t="s">
        <v>161</v>
      </c>
      <c r="BM117" s="177" t="s">
        <v>235</v>
      </c>
    </row>
    <row r="118" spans="2:47" s="187" customFormat="1" ht="13.5">
      <c r="B118" s="188"/>
      <c r="D118" s="280" t="s">
        <v>150</v>
      </c>
      <c r="F118" s="281" t="s">
        <v>234</v>
      </c>
      <c r="I118" s="88"/>
      <c r="L118" s="188"/>
      <c r="M118" s="282"/>
      <c r="N118" s="189"/>
      <c r="O118" s="189"/>
      <c r="P118" s="189"/>
      <c r="Q118" s="189"/>
      <c r="R118" s="189"/>
      <c r="S118" s="189"/>
      <c r="T118" s="283"/>
      <c r="AT118" s="177" t="s">
        <v>150</v>
      </c>
      <c r="AU118" s="177" t="s">
        <v>89</v>
      </c>
    </row>
    <row r="119" spans="2:47" s="187" customFormat="1" ht="27">
      <c r="B119" s="188"/>
      <c r="D119" s="280" t="s">
        <v>151</v>
      </c>
      <c r="F119" s="284" t="s">
        <v>236</v>
      </c>
      <c r="I119" s="88"/>
      <c r="L119" s="188"/>
      <c r="M119" s="282"/>
      <c r="N119" s="189"/>
      <c r="O119" s="189"/>
      <c r="P119" s="189"/>
      <c r="Q119" s="189"/>
      <c r="R119" s="189"/>
      <c r="S119" s="189"/>
      <c r="T119" s="283"/>
      <c r="AT119" s="177" t="s">
        <v>151</v>
      </c>
      <c r="AU119" s="177" t="s">
        <v>89</v>
      </c>
    </row>
    <row r="120" spans="2:65" s="187" customFormat="1" ht="14.45" customHeight="1">
      <c r="B120" s="188"/>
      <c r="C120" s="311" t="s">
        <v>177</v>
      </c>
      <c r="D120" s="311" t="s">
        <v>211</v>
      </c>
      <c r="E120" s="312" t="s">
        <v>237</v>
      </c>
      <c r="F120" s="313" t="s">
        <v>238</v>
      </c>
      <c r="G120" s="314" t="s">
        <v>239</v>
      </c>
      <c r="H120" s="315">
        <v>6</v>
      </c>
      <c r="I120" s="92"/>
      <c r="J120" s="316">
        <f>ROUND(I120*H120,2)</f>
        <v>0</v>
      </c>
      <c r="K120" s="313" t="s">
        <v>12</v>
      </c>
      <c r="L120" s="317"/>
      <c r="M120" s="318" t="s">
        <v>12</v>
      </c>
      <c r="N120" s="319" t="s">
        <v>52</v>
      </c>
      <c r="O120" s="189"/>
      <c r="P120" s="277">
        <f>O120*H120</f>
        <v>0</v>
      </c>
      <c r="Q120" s="277">
        <v>0</v>
      </c>
      <c r="R120" s="277">
        <f>Q120*H120</f>
        <v>0</v>
      </c>
      <c r="S120" s="277">
        <v>0</v>
      </c>
      <c r="T120" s="278">
        <f>S120*H120</f>
        <v>0</v>
      </c>
      <c r="AR120" s="177" t="s">
        <v>183</v>
      </c>
      <c r="AT120" s="177" t="s">
        <v>211</v>
      </c>
      <c r="AU120" s="177" t="s">
        <v>89</v>
      </c>
      <c r="AY120" s="177" t="s">
        <v>140</v>
      </c>
      <c r="BE120" s="279">
        <f>IF(N120="základní",J120,0)</f>
        <v>0</v>
      </c>
      <c r="BF120" s="279">
        <f>IF(N120="snížená",J120,0)</f>
        <v>0</v>
      </c>
      <c r="BG120" s="279">
        <f>IF(N120="zákl. přenesená",J120,0)</f>
        <v>0</v>
      </c>
      <c r="BH120" s="279">
        <f>IF(N120="sníž. přenesená",J120,0)</f>
        <v>0</v>
      </c>
      <c r="BI120" s="279">
        <f>IF(N120="nulová",J120,0)</f>
        <v>0</v>
      </c>
      <c r="BJ120" s="177" t="s">
        <v>31</v>
      </c>
      <c r="BK120" s="279">
        <f>ROUND(I120*H120,2)</f>
        <v>0</v>
      </c>
      <c r="BL120" s="177" t="s">
        <v>161</v>
      </c>
      <c r="BM120" s="177" t="s">
        <v>240</v>
      </c>
    </row>
    <row r="121" spans="2:47" s="187" customFormat="1" ht="13.5">
      <c r="B121" s="188"/>
      <c r="D121" s="280" t="s">
        <v>150</v>
      </c>
      <c r="F121" s="281" t="s">
        <v>238</v>
      </c>
      <c r="I121" s="88"/>
      <c r="L121" s="188"/>
      <c r="M121" s="282"/>
      <c r="N121" s="189"/>
      <c r="O121" s="189"/>
      <c r="P121" s="189"/>
      <c r="Q121" s="189"/>
      <c r="R121" s="189"/>
      <c r="S121" s="189"/>
      <c r="T121" s="283"/>
      <c r="AT121" s="177" t="s">
        <v>150</v>
      </c>
      <c r="AU121" s="177" t="s">
        <v>89</v>
      </c>
    </row>
    <row r="122" spans="2:65" s="187" customFormat="1" ht="14.45" customHeight="1">
      <c r="B122" s="188"/>
      <c r="C122" s="311" t="s">
        <v>183</v>
      </c>
      <c r="D122" s="311" t="s">
        <v>211</v>
      </c>
      <c r="E122" s="312" t="s">
        <v>241</v>
      </c>
      <c r="F122" s="313" t="s">
        <v>242</v>
      </c>
      <c r="G122" s="314" t="s">
        <v>239</v>
      </c>
      <c r="H122" s="315">
        <v>6</v>
      </c>
      <c r="I122" s="92"/>
      <c r="J122" s="316">
        <f>ROUND(I122*H122,2)</f>
        <v>0</v>
      </c>
      <c r="K122" s="313" t="s">
        <v>12</v>
      </c>
      <c r="L122" s="317"/>
      <c r="M122" s="318" t="s">
        <v>12</v>
      </c>
      <c r="N122" s="319" t="s">
        <v>52</v>
      </c>
      <c r="O122" s="189"/>
      <c r="P122" s="277">
        <f>O122*H122</f>
        <v>0</v>
      </c>
      <c r="Q122" s="277">
        <v>0</v>
      </c>
      <c r="R122" s="277">
        <f>Q122*H122</f>
        <v>0</v>
      </c>
      <c r="S122" s="277">
        <v>0</v>
      </c>
      <c r="T122" s="278">
        <f>S122*H122</f>
        <v>0</v>
      </c>
      <c r="AR122" s="177" t="s">
        <v>183</v>
      </c>
      <c r="AT122" s="177" t="s">
        <v>211</v>
      </c>
      <c r="AU122" s="177" t="s">
        <v>89</v>
      </c>
      <c r="AY122" s="177" t="s">
        <v>140</v>
      </c>
      <c r="BE122" s="279">
        <f>IF(N122="základní",J122,0)</f>
        <v>0</v>
      </c>
      <c r="BF122" s="279">
        <f>IF(N122="snížená",J122,0)</f>
        <v>0</v>
      </c>
      <c r="BG122" s="279">
        <f>IF(N122="zákl. přenesená",J122,0)</f>
        <v>0</v>
      </c>
      <c r="BH122" s="279">
        <f>IF(N122="sníž. přenesená",J122,0)</f>
        <v>0</v>
      </c>
      <c r="BI122" s="279">
        <f>IF(N122="nulová",J122,0)</f>
        <v>0</v>
      </c>
      <c r="BJ122" s="177" t="s">
        <v>31</v>
      </c>
      <c r="BK122" s="279">
        <f>ROUND(I122*H122,2)</f>
        <v>0</v>
      </c>
      <c r="BL122" s="177" t="s">
        <v>161</v>
      </c>
      <c r="BM122" s="177" t="s">
        <v>243</v>
      </c>
    </row>
    <row r="123" spans="2:47" s="187" customFormat="1" ht="13.5">
      <c r="B123" s="188"/>
      <c r="D123" s="280" t="s">
        <v>150</v>
      </c>
      <c r="F123" s="281" t="s">
        <v>242</v>
      </c>
      <c r="I123" s="88"/>
      <c r="L123" s="188"/>
      <c r="M123" s="282"/>
      <c r="N123" s="189"/>
      <c r="O123" s="189"/>
      <c r="P123" s="189"/>
      <c r="Q123" s="189"/>
      <c r="R123" s="189"/>
      <c r="S123" s="189"/>
      <c r="T123" s="283"/>
      <c r="AT123" s="177" t="s">
        <v>150</v>
      </c>
      <c r="AU123" s="177" t="s">
        <v>89</v>
      </c>
    </row>
    <row r="124" spans="2:65" s="187" customFormat="1" ht="14.45" customHeight="1">
      <c r="B124" s="188"/>
      <c r="C124" s="311" t="s">
        <v>244</v>
      </c>
      <c r="D124" s="311" t="s">
        <v>211</v>
      </c>
      <c r="E124" s="312" t="s">
        <v>245</v>
      </c>
      <c r="F124" s="313" t="s">
        <v>246</v>
      </c>
      <c r="G124" s="314" t="s">
        <v>239</v>
      </c>
      <c r="H124" s="315">
        <v>3</v>
      </c>
      <c r="I124" s="92"/>
      <c r="J124" s="316">
        <f>ROUND(I124*H124,2)</f>
        <v>0</v>
      </c>
      <c r="K124" s="313" t="s">
        <v>12</v>
      </c>
      <c r="L124" s="317"/>
      <c r="M124" s="318" t="s">
        <v>12</v>
      </c>
      <c r="N124" s="319" t="s">
        <v>52</v>
      </c>
      <c r="O124" s="189"/>
      <c r="P124" s="277">
        <f>O124*H124</f>
        <v>0</v>
      </c>
      <c r="Q124" s="277">
        <v>0</v>
      </c>
      <c r="R124" s="277">
        <f>Q124*H124</f>
        <v>0</v>
      </c>
      <c r="S124" s="277">
        <v>0</v>
      </c>
      <c r="T124" s="278">
        <f>S124*H124</f>
        <v>0</v>
      </c>
      <c r="AR124" s="177" t="s">
        <v>183</v>
      </c>
      <c r="AT124" s="177" t="s">
        <v>211</v>
      </c>
      <c r="AU124" s="177" t="s">
        <v>89</v>
      </c>
      <c r="AY124" s="177" t="s">
        <v>140</v>
      </c>
      <c r="BE124" s="279">
        <f>IF(N124="základní",J124,0)</f>
        <v>0</v>
      </c>
      <c r="BF124" s="279">
        <f>IF(N124="snížená",J124,0)</f>
        <v>0</v>
      </c>
      <c r="BG124" s="279">
        <f>IF(N124="zákl. přenesená",J124,0)</f>
        <v>0</v>
      </c>
      <c r="BH124" s="279">
        <f>IF(N124="sníž. přenesená",J124,0)</f>
        <v>0</v>
      </c>
      <c r="BI124" s="279">
        <f>IF(N124="nulová",J124,0)</f>
        <v>0</v>
      </c>
      <c r="BJ124" s="177" t="s">
        <v>31</v>
      </c>
      <c r="BK124" s="279">
        <f>ROUND(I124*H124,2)</f>
        <v>0</v>
      </c>
      <c r="BL124" s="177" t="s">
        <v>161</v>
      </c>
      <c r="BM124" s="177" t="s">
        <v>247</v>
      </c>
    </row>
    <row r="125" spans="2:47" s="187" customFormat="1" ht="13.5">
      <c r="B125" s="188"/>
      <c r="D125" s="280" t="s">
        <v>150</v>
      </c>
      <c r="F125" s="281" t="s">
        <v>246</v>
      </c>
      <c r="I125" s="88"/>
      <c r="L125" s="188"/>
      <c r="M125" s="282"/>
      <c r="N125" s="189"/>
      <c r="O125" s="189"/>
      <c r="P125" s="189"/>
      <c r="Q125" s="189"/>
      <c r="R125" s="189"/>
      <c r="S125" s="189"/>
      <c r="T125" s="283"/>
      <c r="AT125" s="177" t="s">
        <v>150</v>
      </c>
      <c r="AU125" s="177" t="s">
        <v>89</v>
      </c>
    </row>
    <row r="126" spans="2:65" s="187" customFormat="1" ht="14.45" customHeight="1">
      <c r="B126" s="188"/>
      <c r="C126" s="311" t="s">
        <v>35</v>
      </c>
      <c r="D126" s="311" t="s">
        <v>211</v>
      </c>
      <c r="E126" s="312" t="s">
        <v>248</v>
      </c>
      <c r="F126" s="313" t="s">
        <v>249</v>
      </c>
      <c r="G126" s="314" t="s">
        <v>239</v>
      </c>
      <c r="H126" s="315">
        <v>3</v>
      </c>
      <c r="I126" s="92"/>
      <c r="J126" s="316">
        <f>ROUND(I126*H126,2)</f>
        <v>0</v>
      </c>
      <c r="K126" s="313" t="s">
        <v>12</v>
      </c>
      <c r="L126" s="317"/>
      <c r="M126" s="318" t="s">
        <v>12</v>
      </c>
      <c r="N126" s="319" t="s">
        <v>52</v>
      </c>
      <c r="O126" s="189"/>
      <c r="P126" s="277">
        <f>O126*H126</f>
        <v>0</v>
      </c>
      <c r="Q126" s="277">
        <v>0</v>
      </c>
      <c r="R126" s="277">
        <f>Q126*H126</f>
        <v>0</v>
      </c>
      <c r="S126" s="277">
        <v>0</v>
      </c>
      <c r="T126" s="278">
        <f>S126*H126</f>
        <v>0</v>
      </c>
      <c r="AR126" s="177" t="s">
        <v>183</v>
      </c>
      <c r="AT126" s="177" t="s">
        <v>211</v>
      </c>
      <c r="AU126" s="177" t="s">
        <v>89</v>
      </c>
      <c r="AY126" s="177" t="s">
        <v>140</v>
      </c>
      <c r="BE126" s="279">
        <f>IF(N126="základní",J126,0)</f>
        <v>0</v>
      </c>
      <c r="BF126" s="279">
        <f>IF(N126="snížená",J126,0)</f>
        <v>0</v>
      </c>
      <c r="BG126" s="279">
        <f>IF(N126="zákl. přenesená",J126,0)</f>
        <v>0</v>
      </c>
      <c r="BH126" s="279">
        <f>IF(N126="sníž. přenesená",J126,0)</f>
        <v>0</v>
      </c>
      <c r="BI126" s="279">
        <f>IF(N126="nulová",J126,0)</f>
        <v>0</v>
      </c>
      <c r="BJ126" s="177" t="s">
        <v>31</v>
      </c>
      <c r="BK126" s="279">
        <f>ROUND(I126*H126,2)</f>
        <v>0</v>
      </c>
      <c r="BL126" s="177" t="s">
        <v>161</v>
      </c>
      <c r="BM126" s="177" t="s">
        <v>250</v>
      </c>
    </row>
    <row r="127" spans="2:47" s="187" customFormat="1" ht="13.5">
      <c r="B127" s="188"/>
      <c r="D127" s="280" t="s">
        <v>150</v>
      </c>
      <c r="F127" s="281" t="s">
        <v>249</v>
      </c>
      <c r="I127" s="88"/>
      <c r="L127" s="188"/>
      <c r="M127" s="282"/>
      <c r="N127" s="189"/>
      <c r="O127" s="189"/>
      <c r="P127" s="189"/>
      <c r="Q127" s="189"/>
      <c r="R127" s="189"/>
      <c r="S127" s="189"/>
      <c r="T127" s="283"/>
      <c r="AT127" s="177" t="s">
        <v>150</v>
      </c>
      <c r="AU127" s="177" t="s">
        <v>89</v>
      </c>
    </row>
    <row r="128" spans="2:65" s="187" customFormat="1" ht="14.45" customHeight="1">
      <c r="B128" s="188"/>
      <c r="C128" s="311" t="s">
        <v>251</v>
      </c>
      <c r="D128" s="311" t="s">
        <v>211</v>
      </c>
      <c r="E128" s="312" t="s">
        <v>252</v>
      </c>
      <c r="F128" s="313" t="s">
        <v>253</v>
      </c>
      <c r="G128" s="314" t="s">
        <v>239</v>
      </c>
      <c r="H128" s="315">
        <v>3</v>
      </c>
      <c r="I128" s="92"/>
      <c r="J128" s="316">
        <f>ROUND(I128*H128,2)</f>
        <v>0</v>
      </c>
      <c r="K128" s="313" t="s">
        <v>12</v>
      </c>
      <c r="L128" s="317"/>
      <c r="M128" s="318" t="s">
        <v>12</v>
      </c>
      <c r="N128" s="319" t="s">
        <v>52</v>
      </c>
      <c r="O128" s="189"/>
      <c r="P128" s="277">
        <f>O128*H128</f>
        <v>0</v>
      </c>
      <c r="Q128" s="277">
        <v>0</v>
      </c>
      <c r="R128" s="277">
        <f>Q128*H128</f>
        <v>0</v>
      </c>
      <c r="S128" s="277">
        <v>0</v>
      </c>
      <c r="T128" s="278">
        <f>S128*H128</f>
        <v>0</v>
      </c>
      <c r="AR128" s="177" t="s">
        <v>183</v>
      </c>
      <c r="AT128" s="177" t="s">
        <v>211</v>
      </c>
      <c r="AU128" s="177" t="s">
        <v>89</v>
      </c>
      <c r="AY128" s="177" t="s">
        <v>140</v>
      </c>
      <c r="BE128" s="279">
        <f>IF(N128="základní",J128,0)</f>
        <v>0</v>
      </c>
      <c r="BF128" s="279">
        <f>IF(N128="snížená",J128,0)</f>
        <v>0</v>
      </c>
      <c r="BG128" s="279">
        <f>IF(N128="zákl. přenesená",J128,0)</f>
        <v>0</v>
      </c>
      <c r="BH128" s="279">
        <f>IF(N128="sníž. přenesená",J128,0)</f>
        <v>0</v>
      </c>
      <c r="BI128" s="279">
        <f>IF(N128="nulová",J128,0)</f>
        <v>0</v>
      </c>
      <c r="BJ128" s="177" t="s">
        <v>31</v>
      </c>
      <c r="BK128" s="279">
        <f>ROUND(I128*H128,2)</f>
        <v>0</v>
      </c>
      <c r="BL128" s="177" t="s">
        <v>161</v>
      </c>
      <c r="BM128" s="177" t="s">
        <v>254</v>
      </c>
    </row>
    <row r="129" spans="2:47" s="187" customFormat="1" ht="13.5">
      <c r="B129" s="188"/>
      <c r="D129" s="280" t="s">
        <v>150</v>
      </c>
      <c r="F129" s="281" t="s">
        <v>253</v>
      </c>
      <c r="I129" s="88"/>
      <c r="L129" s="188"/>
      <c r="M129" s="282"/>
      <c r="N129" s="189"/>
      <c r="O129" s="189"/>
      <c r="P129" s="189"/>
      <c r="Q129" s="189"/>
      <c r="R129" s="189"/>
      <c r="S129" s="189"/>
      <c r="T129" s="283"/>
      <c r="AT129" s="177" t="s">
        <v>150</v>
      </c>
      <c r="AU129" s="177" t="s">
        <v>89</v>
      </c>
    </row>
    <row r="130" spans="2:65" s="187" customFormat="1" ht="14.45" customHeight="1">
      <c r="B130" s="188"/>
      <c r="C130" s="311" t="s">
        <v>255</v>
      </c>
      <c r="D130" s="311" t="s">
        <v>211</v>
      </c>
      <c r="E130" s="312" t="s">
        <v>256</v>
      </c>
      <c r="F130" s="313" t="s">
        <v>257</v>
      </c>
      <c r="G130" s="314" t="s">
        <v>239</v>
      </c>
      <c r="H130" s="315">
        <v>14</v>
      </c>
      <c r="I130" s="92"/>
      <c r="J130" s="316">
        <f>ROUND(I130*H130,2)</f>
        <v>0</v>
      </c>
      <c r="K130" s="313" t="s">
        <v>12</v>
      </c>
      <c r="L130" s="317"/>
      <c r="M130" s="318" t="s">
        <v>12</v>
      </c>
      <c r="N130" s="319" t="s">
        <v>52</v>
      </c>
      <c r="O130" s="189"/>
      <c r="P130" s="277">
        <f>O130*H130</f>
        <v>0</v>
      </c>
      <c r="Q130" s="277">
        <v>0</v>
      </c>
      <c r="R130" s="277">
        <f>Q130*H130</f>
        <v>0</v>
      </c>
      <c r="S130" s="277">
        <v>0</v>
      </c>
      <c r="T130" s="278">
        <f>S130*H130</f>
        <v>0</v>
      </c>
      <c r="AR130" s="177" t="s">
        <v>183</v>
      </c>
      <c r="AT130" s="177" t="s">
        <v>211</v>
      </c>
      <c r="AU130" s="177" t="s">
        <v>89</v>
      </c>
      <c r="AY130" s="177" t="s">
        <v>140</v>
      </c>
      <c r="BE130" s="279">
        <f>IF(N130="základní",J130,0)</f>
        <v>0</v>
      </c>
      <c r="BF130" s="279">
        <f>IF(N130="snížená",J130,0)</f>
        <v>0</v>
      </c>
      <c r="BG130" s="279">
        <f>IF(N130="zákl. přenesená",J130,0)</f>
        <v>0</v>
      </c>
      <c r="BH130" s="279">
        <f>IF(N130="sníž. přenesená",J130,0)</f>
        <v>0</v>
      </c>
      <c r="BI130" s="279">
        <f>IF(N130="nulová",J130,0)</f>
        <v>0</v>
      </c>
      <c r="BJ130" s="177" t="s">
        <v>31</v>
      </c>
      <c r="BK130" s="279">
        <f>ROUND(I130*H130,2)</f>
        <v>0</v>
      </c>
      <c r="BL130" s="177" t="s">
        <v>161</v>
      </c>
      <c r="BM130" s="177" t="s">
        <v>258</v>
      </c>
    </row>
    <row r="131" spans="2:47" s="187" customFormat="1" ht="13.5">
      <c r="B131" s="188"/>
      <c r="D131" s="280" t="s">
        <v>150</v>
      </c>
      <c r="F131" s="281" t="s">
        <v>257</v>
      </c>
      <c r="I131" s="88"/>
      <c r="L131" s="188"/>
      <c r="M131" s="282"/>
      <c r="N131" s="189"/>
      <c r="O131" s="189"/>
      <c r="P131" s="189"/>
      <c r="Q131" s="189"/>
      <c r="R131" s="189"/>
      <c r="S131" s="189"/>
      <c r="T131" s="283"/>
      <c r="AT131" s="177" t="s">
        <v>150</v>
      </c>
      <c r="AU131" s="177" t="s">
        <v>89</v>
      </c>
    </row>
    <row r="132" spans="2:65" s="187" customFormat="1" ht="14.45" customHeight="1">
      <c r="B132" s="188"/>
      <c r="C132" s="311" t="s">
        <v>259</v>
      </c>
      <c r="D132" s="311" t="s">
        <v>211</v>
      </c>
      <c r="E132" s="312" t="s">
        <v>260</v>
      </c>
      <c r="F132" s="313" t="s">
        <v>261</v>
      </c>
      <c r="G132" s="314" t="s">
        <v>239</v>
      </c>
      <c r="H132" s="315">
        <v>10</v>
      </c>
      <c r="I132" s="92"/>
      <c r="J132" s="316">
        <f>ROUND(I132*H132,2)</f>
        <v>0</v>
      </c>
      <c r="K132" s="313" t="s">
        <v>12</v>
      </c>
      <c r="L132" s="317"/>
      <c r="M132" s="318" t="s">
        <v>12</v>
      </c>
      <c r="N132" s="319" t="s">
        <v>52</v>
      </c>
      <c r="O132" s="189"/>
      <c r="P132" s="277">
        <f>O132*H132</f>
        <v>0</v>
      </c>
      <c r="Q132" s="277">
        <v>0</v>
      </c>
      <c r="R132" s="277">
        <f>Q132*H132</f>
        <v>0</v>
      </c>
      <c r="S132" s="277">
        <v>0</v>
      </c>
      <c r="T132" s="278">
        <f>S132*H132</f>
        <v>0</v>
      </c>
      <c r="AR132" s="177" t="s">
        <v>183</v>
      </c>
      <c r="AT132" s="177" t="s">
        <v>211</v>
      </c>
      <c r="AU132" s="177" t="s">
        <v>89</v>
      </c>
      <c r="AY132" s="177" t="s">
        <v>140</v>
      </c>
      <c r="BE132" s="279">
        <f>IF(N132="základní",J132,0)</f>
        <v>0</v>
      </c>
      <c r="BF132" s="279">
        <f>IF(N132="snížená",J132,0)</f>
        <v>0</v>
      </c>
      <c r="BG132" s="279">
        <f>IF(N132="zákl. přenesená",J132,0)</f>
        <v>0</v>
      </c>
      <c r="BH132" s="279">
        <f>IF(N132="sníž. přenesená",J132,0)</f>
        <v>0</v>
      </c>
      <c r="BI132" s="279">
        <f>IF(N132="nulová",J132,0)</f>
        <v>0</v>
      </c>
      <c r="BJ132" s="177" t="s">
        <v>31</v>
      </c>
      <c r="BK132" s="279">
        <f>ROUND(I132*H132,2)</f>
        <v>0</v>
      </c>
      <c r="BL132" s="177" t="s">
        <v>161</v>
      </c>
      <c r="BM132" s="177" t="s">
        <v>262</v>
      </c>
    </row>
    <row r="133" spans="2:47" s="187" customFormat="1" ht="13.5">
      <c r="B133" s="188"/>
      <c r="D133" s="280" t="s">
        <v>150</v>
      </c>
      <c r="F133" s="281" t="s">
        <v>261</v>
      </c>
      <c r="I133" s="88"/>
      <c r="L133" s="188"/>
      <c r="M133" s="282"/>
      <c r="N133" s="189"/>
      <c r="O133" s="189"/>
      <c r="P133" s="189"/>
      <c r="Q133" s="189"/>
      <c r="R133" s="189"/>
      <c r="S133" s="189"/>
      <c r="T133" s="283"/>
      <c r="AT133" s="177" t="s">
        <v>150</v>
      </c>
      <c r="AU133" s="177" t="s">
        <v>89</v>
      </c>
    </row>
    <row r="134" spans="2:65" s="187" customFormat="1" ht="14.45" customHeight="1">
      <c r="B134" s="188"/>
      <c r="C134" s="311" t="s">
        <v>263</v>
      </c>
      <c r="D134" s="311" t="s">
        <v>211</v>
      </c>
      <c r="E134" s="312" t="s">
        <v>264</v>
      </c>
      <c r="F134" s="313" t="s">
        <v>265</v>
      </c>
      <c r="G134" s="314" t="s">
        <v>239</v>
      </c>
      <c r="H134" s="315">
        <v>1</v>
      </c>
      <c r="I134" s="92"/>
      <c r="J134" s="316">
        <f>ROUND(I134*H134,2)</f>
        <v>0</v>
      </c>
      <c r="K134" s="313" t="s">
        <v>12</v>
      </c>
      <c r="L134" s="317"/>
      <c r="M134" s="318" t="s">
        <v>12</v>
      </c>
      <c r="N134" s="319" t="s">
        <v>52</v>
      </c>
      <c r="O134" s="189"/>
      <c r="P134" s="277">
        <f>O134*H134</f>
        <v>0</v>
      </c>
      <c r="Q134" s="277">
        <v>0</v>
      </c>
      <c r="R134" s="277">
        <f>Q134*H134</f>
        <v>0</v>
      </c>
      <c r="S134" s="277">
        <v>0</v>
      </c>
      <c r="T134" s="278">
        <f>S134*H134</f>
        <v>0</v>
      </c>
      <c r="AR134" s="177" t="s">
        <v>183</v>
      </c>
      <c r="AT134" s="177" t="s">
        <v>211</v>
      </c>
      <c r="AU134" s="177" t="s">
        <v>89</v>
      </c>
      <c r="AY134" s="177" t="s">
        <v>140</v>
      </c>
      <c r="BE134" s="279">
        <f>IF(N134="základní",J134,0)</f>
        <v>0</v>
      </c>
      <c r="BF134" s="279">
        <f>IF(N134="snížená",J134,0)</f>
        <v>0</v>
      </c>
      <c r="BG134" s="279">
        <f>IF(N134="zákl. přenesená",J134,0)</f>
        <v>0</v>
      </c>
      <c r="BH134" s="279">
        <f>IF(N134="sníž. přenesená",J134,0)</f>
        <v>0</v>
      </c>
      <c r="BI134" s="279">
        <f>IF(N134="nulová",J134,0)</f>
        <v>0</v>
      </c>
      <c r="BJ134" s="177" t="s">
        <v>31</v>
      </c>
      <c r="BK134" s="279">
        <f>ROUND(I134*H134,2)</f>
        <v>0</v>
      </c>
      <c r="BL134" s="177" t="s">
        <v>161</v>
      </c>
      <c r="BM134" s="177" t="s">
        <v>266</v>
      </c>
    </row>
    <row r="135" spans="2:47" s="187" customFormat="1" ht="13.5">
      <c r="B135" s="188"/>
      <c r="D135" s="280" t="s">
        <v>150</v>
      </c>
      <c r="F135" s="281" t="s">
        <v>265</v>
      </c>
      <c r="I135" s="88"/>
      <c r="L135" s="188"/>
      <c r="M135" s="282"/>
      <c r="N135" s="189"/>
      <c r="O135" s="189"/>
      <c r="P135" s="189"/>
      <c r="Q135" s="189"/>
      <c r="R135" s="189"/>
      <c r="S135" s="189"/>
      <c r="T135" s="283"/>
      <c r="AT135" s="177" t="s">
        <v>150</v>
      </c>
      <c r="AU135" s="177" t="s">
        <v>89</v>
      </c>
    </row>
    <row r="136" spans="2:65" s="187" customFormat="1" ht="14.45" customHeight="1">
      <c r="B136" s="188"/>
      <c r="C136" s="311" t="s">
        <v>18</v>
      </c>
      <c r="D136" s="311" t="s">
        <v>211</v>
      </c>
      <c r="E136" s="312" t="s">
        <v>267</v>
      </c>
      <c r="F136" s="313" t="s">
        <v>268</v>
      </c>
      <c r="G136" s="314" t="s">
        <v>239</v>
      </c>
      <c r="H136" s="315">
        <v>3</v>
      </c>
      <c r="I136" s="92"/>
      <c r="J136" s="316">
        <f>ROUND(I136*H136,2)</f>
        <v>0</v>
      </c>
      <c r="K136" s="313" t="s">
        <v>12</v>
      </c>
      <c r="L136" s="317"/>
      <c r="M136" s="318" t="s">
        <v>12</v>
      </c>
      <c r="N136" s="319" t="s">
        <v>52</v>
      </c>
      <c r="O136" s="189"/>
      <c r="P136" s="277">
        <f>O136*H136</f>
        <v>0</v>
      </c>
      <c r="Q136" s="277">
        <v>0</v>
      </c>
      <c r="R136" s="277">
        <f>Q136*H136</f>
        <v>0</v>
      </c>
      <c r="S136" s="277">
        <v>0</v>
      </c>
      <c r="T136" s="278">
        <f>S136*H136</f>
        <v>0</v>
      </c>
      <c r="AR136" s="177" t="s">
        <v>183</v>
      </c>
      <c r="AT136" s="177" t="s">
        <v>211</v>
      </c>
      <c r="AU136" s="177" t="s">
        <v>89</v>
      </c>
      <c r="AY136" s="177" t="s">
        <v>140</v>
      </c>
      <c r="BE136" s="279">
        <f>IF(N136="základní",J136,0)</f>
        <v>0</v>
      </c>
      <c r="BF136" s="279">
        <f>IF(N136="snížená",J136,0)</f>
        <v>0</v>
      </c>
      <c r="BG136" s="279">
        <f>IF(N136="zákl. přenesená",J136,0)</f>
        <v>0</v>
      </c>
      <c r="BH136" s="279">
        <f>IF(N136="sníž. přenesená",J136,0)</f>
        <v>0</v>
      </c>
      <c r="BI136" s="279">
        <f>IF(N136="nulová",J136,0)</f>
        <v>0</v>
      </c>
      <c r="BJ136" s="177" t="s">
        <v>31</v>
      </c>
      <c r="BK136" s="279">
        <f>ROUND(I136*H136,2)</f>
        <v>0</v>
      </c>
      <c r="BL136" s="177" t="s">
        <v>161</v>
      </c>
      <c r="BM136" s="177" t="s">
        <v>269</v>
      </c>
    </row>
    <row r="137" spans="2:47" s="187" customFormat="1" ht="13.5">
      <c r="B137" s="188"/>
      <c r="D137" s="280" t="s">
        <v>150</v>
      </c>
      <c r="F137" s="281" t="s">
        <v>268</v>
      </c>
      <c r="I137" s="88"/>
      <c r="L137" s="188"/>
      <c r="M137" s="282"/>
      <c r="N137" s="189"/>
      <c r="O137" s="189"/>
      <c r="P137" s="189"/>
      <c r="Q137" s="189"/>
      <c r="R137" s="189"/>
      <c r="S137" s="189"/>
      <c r="T137" s="283"/>
      <c r="AT137" s="177" t="s">
        <v>150</v>
      </c>
      <c r="AU137" s="177" t="s">
        <v>89</v>
      </c>
    </row>
    <row r="138" spans="2:65" s="187" customFormat="1" ht="14.45" customHeight="1">
      <c r="B138" s="188"/>
      <c r="C138" s="311" t="s">
        <v>270</v>
      </c>
      <c r="D138" s="311" t="s">
        <v>211</v>
      </c>
      <c r="E138" s="312" t="s">
        <v>271</v>
      </c>
      <c r="F138" s="313" t="s">
        <v>272</v>
      </c>
      <c r="G138" s="314" t="s">
        <v>239</v>
      </c>
      <c r="H138" s="315">
        <v>3</v>
      </c>
      <c r="I138" s="92"/>
      <c r="J138" s="316">
        <f>ROUND(I138*H138,2)</f>
        <v>0</v>
      </c>
      <c r="K138" s="313" t="s">
        <v>12</v>
      </c>
      <c r="L138" s="317"/>
      <c r="M138" s="318" t="s">
        <v>12</v>
      </c>
      <c r="N138" s="319" t="s">
        <v>52</v>
      </c>
      <c r="O138" s="189"/>
      <c r="P138" s="277">
        <f>O138*H138</f>
        <v>0</v>
      </c>
      <c r="Q138" s="277">
        <v>0</v>
      </c>
      <c r="R138" s="277">
        <f>Q138*H138</f>
        <v>0</v>
      </c>
      <c r="S138" s="277">
        <v>0</v>
      </c>
      <c r="T138" s="278">
        <f>S138*H138</f>
        <v>0</v>
      </c>
      <c r="AR138" s="177" t="s">
        <v>183</v>
      </c>
      <c r="AT138" s="177" t="s">
        <v>211</v>
      </c>
      <c r="AU138" s="177" t="s">
        <v>89</v>
      </c>
      <c r="AY138" s="177" t="s">
        <v>140</v>
      </c>
      <c r="BE138" s="279">
        <f>IF(N138="základní",J138,0)</f>
        <v>0</v>
      </c>
      <c r="BF138" s="279">
        <f>IF(N138="snížená",J138,0)</f>
        <v>0</v>
      </c>
      <c r="BG138" s="279">
        <f>IF(N138="zákl. přenesená",J138,0)</f>
        <v>0</v>
      </c>
      <c r="BH138" s="279">
        <f>IF(N138="sníž. přenesená",J138,0)</f>
        <v>0</v>
      </c>
      <c r="BI138" s="279">
        <f>IF(N138="nulová",J138,0)</f>
        <v>0</v>
      </c>
      <c r="BJ138" s="177" t="s">
        <v>31</v>
      </c>
      <c r="BK138" s="279">
        <f>ROUND(I138*H138,2)</f>
        <v>0</v>
      </c>
      <c r="BL138" s="177" t="s">
        <v>161</v>
      </c>
      <c r="BM138" s="177" t="s">
        <v>273</v>
      </c>
    </row>
    <row r="139" spans="2:47" s="187" customFormat="1" ht="13.5">
      <c r="B139" s="188"/>
      <c r="D139" s="280" t="s">
        <v>150</v>
      </c>
      <c r="F139" s="281" t="s">
        <v>272</v>
      </c>
      <c r="I139" s="88"/>
      <c r="L139" s="188"/>
      <c r="M139" s="282"/>
      <c r="N139" s="189"/>
      <c r="O139" s="189"/>
      <c r="P139" s="189"/>
      <c r="Q139" s="189"/>
      <c r="R139" s="189"/>
      <c r="S139" s="189"/>
      <c r="T139" s="283"/>
      <c r="AT139" s="177" t="s">
        <v>150</v>
      </c>
      <c r="AU139" s="177" t="s">
        <v>89</v>
      </c>
    </row>
    <row r="140" spans="2:65" s="187" customFormat="1" ht="14.45" customHeight="1">
      <c r="B140" s="188"/>
      <c r="C140" s="311" t="s">
        <v>274</v>
      </c>
      <c r="D140" s="311" t="s">
        <v>211</v>
      </c>
      <c r="E140" s="312" t="s">
        <v>275</v>
      </c>
      <c r="F140" s="313" t="s">
        <v>276</v>
      </c>
      <c r="G140" s="314" t="s">
        <v>239</v>
      </c>
      <c r="H140" s="315">
        <v>12</v>
      </c>
      <c r="I140" s="92"/>
      <c r="J140" s="316">
        <f>ROUND(I140*H140,2)</f>
        <v>0</v>
      </c>
      <c r="K140" s="313" t="s">
        <v>12</v>
      </c>
      <c r="L140" s="317"/>
      <c r="M140" s="318" t="s">
        <v>12</v>
      </c>
      <c r="N140" s="319" t="s">
        <v>52</v>
      </c>
      <c r="O140" s="189"/>
      <c r="P140" s="277">
        <f>O140*H140</f>
        <v>0</v>
      </c>
      <c r="Q140" s="277">
        <v>0</v>
      </c>
      <c r="R140" s="277">
        <f>Q140*H140</f>
        <v>0</v>
      </c>
      <c r="S140" s="277">
        <v>0</v>
      </c>
      <c r="T140" s="278">
        <f>S140*H140</f>
        <v>0</v>
      </c>
      <c r="AR140" s="177" t="s">
        <v>183</v>
      </c>
      <c r="AT140" s="177" t="s">
        <v>211</v>
      </c>
      <c r="AU140" s="177" t="s">
        <v>89</v>
      </c>
      <c r="AY140" s="177" t="s">
        <v>140</v>
      </c>
      <c r="BE140" s="279">
        <f>IF(N140="základní",J140,0)</f>
        <v>0</v>
      </c>
      <c r="BF140" s="279">
        <f>IF(N140="snížená",J140,0)</f>
        <v>0</v>
      </c>
      <c r="BG140" s="279">
        <f>IF(N140="zákl. přenesená",J140,0)</f>
        <v>0</v>
      </c>
      <c r="BH140" s="279">
        <f>IF(N140="sníž. přenesená",J140,0)</f>
        <v>0</v>
      </c>
      <c r="BI140" s="279">
        <f>IF(N140="nulová",J140,0)</f>
        <v>0</v>
      </c>
      <c r="BJ140" s="177" t="s">
        <v>31</v>
      </c>
      <c r="BK140" s="279">
        <f>ROUND(I140*H140,2)</f>
        <v>0</v>
      </c>
      <c r="BL140" s="177" t="s">
        <v>161</v>
      </c>
      <c r="BM140" s="177" t="s">
        <v>277</v>
      </c>
    </row>
    <row r="141" spans="2:47" s="187" customFormat="1" ht="13.5">
      <c r="B141" s="188"/>
      <c r="D141" s="280" t="s">
        <v>150</v>
      </c>
      <c r="F141" s="281" t="s">
        <v>276</v>
      </c>
      <c r="I141" s="88"/>
      <c r="L141" s="188"/>
      <c r="M141" s="282"/>
      <c r="N141" s="189"/>
      <c r="O141" s="189"/>
      <c r="P141" s="189"/>
      <c r="Q141" s="189"/>
      <c r="R141" s="189"/>
      <c r="S141" s="189"/>
      <c r="T141" s="283"/>
      <c r="AT141" s="177" t="s">
        <v>150</v>
      </c>
      <c r="AU141" s="177" t="s">
        <v>89</v>
      </c>
    </row>
    <row r="142" spans="2:65" s="187" customFormat="1" ht="14.45" customHeight="1">
      <c r="B142" s="188"/>
      <c r="C142" s="311" t="s">
        <v>278</v>
      </c>
      <c r="D142" s="311" t="s">
        <v>211</v>
      </c>
      <c r="E142" s="312" t="s">
        <v>279</v>
      </c>
      <c r="F142" s="313" t="s">
        <v>280</v>
      </c>
      <c r="G142" s="314" t="s">
        <v>281</v>
      </c>
      <c r="H142" s="315">
        <v>339.4</v>
      </c>
      <c r="I142" s="92"/>
      <c r="J142" s="316">
        <f>ROUND(I142*H142,2)</f>
        <v>0</v>
      </c>
      <c r="K142" s="313" t="s">
        <v>12</v>
      </c>
      <c r="L142" s="317"/>
      <c r="M142" s="318" t="s">
        <v>12</v>
      </c>
      <c r="N142" s="319" t="s">
        <v>52</v>
      </c>
      <c r="O142" s="189"/>
      <c r="P142" s="277">
        <f>O142*H142</f>
        <v>0</v>
      </c>
      <c r="Q142" s="277">
        <v>0</v>
      </c>
      <c r="R142" s="277">
        <f>Q142*H142</f>
        <v>0</v>
      </c>
      <c r="S142" s="277">
        <v>0</v>
      </c>
      <c r="T142" s="278">
        <f>S142*H142</f>
        <v>0</v>
      </c>
      <c r="AR142" s="177" t="s">
        <v>183</v>
      </c>
      <c r="AT142" s="177" t="s">
        <v>211</v>
      </c>
      <c r="AU142" s="177" t="s">
        <v>89</v>
      </c>
      <c r="AY142" s="177" t="s">
        <v>140</v>
      </c>
      <c r="BE142" s="279">
        <f>IF(N142="základní",J142,0)</f>
        <v>0</v>
      </c>
      <c r="BF142" s="279">
        <f>IF(N142="snížená",J142,0)</f>
        <v>0</v>
      </c>
      <c r="BG142" s="279">
        <f>IF(N142="zákl. přenesená",J142,0)</f>
        <v>0</v>
      </c>
      <c r="BH142" s="279">
        <f>IF(N142="sníž. přenesená",J142,0)</f>
        <v>0</v>
      </c>
      <c r="BI142" s="279">
        <f>IF(N142="nulová",J142,0)</f>
        <v>0</v>
      </c>
      <c r="BJ142" s="177" t="s">
        <v>31</v>
      </c>
      <c r="BK142" s="279">
        <f>ROUND(I142*H142,2)</f>
        <v>0</v>
      </c>
      <c r="BL142" s="177" t="s">
        <v>161</v>
      </c>
      <c r="BM142" s="177" t="s">
        <v>282</v>
      </c>
    </row>
    <row r="143" spans="2:47" s="187" customFormat="1" ht="13.5">
      <c r="B143" s="188"/>
      <c r="D143" s="280" t="s">
        <v>150</v>
      </c>
      <c r="F143" s="281" t="s">
        <v>280</v>
      </c>
      <c r="I143" s="88"/>
      <c r="L143" s="188"/>
      <c r="M143" s="282"/>
      <c r="N143" s="189"/>
      <c r="O143" s="189"/>
      <c r="P143" s="189"/>
      <c r="Q143" s="189"/>
      <c r="R143" s="189"/>
      <c r="S143" s="189"/>
      <c r="T143" s="283"/>
      <c r="AT143" s="177" t="s">
        <v>150</v>
      </c>
      <c r="AU143" s="177" t="s">
        <v>89</v>
      </c>
    </row>
    <row r="144" spans="2:65" s="187" customFormat="1" ht="22.9" customHeight="1">
      <c r="B144" s="188"/>
      <c r="C144" s="311" t="s">
        <v>283</v>
      </c>
      <c r="D144" s="311" t="s">
        <v>211</v>
      </c>
      <c r="E144" s="312" t="s">
        <v>284</v>
      </c>
      <c r="F144" s="313" t="s">
        <v>285</v>
      </c>
      <c r="G144" s="314" t="s">
        <v>239</v>
      </c>
      <c r="H144" s="315">
        <v>237</v>
      </c>
      <c r="I144" s="92"/>
      <c r="J144" s="316">
        <f>ROUND(I144*H144,2)</f>
        <v>0</v>
      </c>
      <c r="K144" s="313" t="s">
        <v>12</v>
      </c>
      <c r="L144" s="317"/>
      <c r="M144" s="318" t="s">
        <v>12</v>
      </c>
      <c r="N144" s="319" t="s">
        <v>52</v>
      </c>
      <c r="O144" s="189"/>
      <c r="P144" s="277">
        <f>O144*H144</f>
        <v>0</v>
      </c>
      <c r="Q144" s="277">
        <v>0</v>
      </c>
      <c r="R144" s="277">
        <f>Q144*H144</f>
        <v>0</v>
      </c>
      <c r="S144" s="277">
        <v>0</v>
      </c>
      <c r="T144" s="278">
        <f>S144*H144</f>
        <v>0</v>
      </c>
      <c r="AR144" s="177" t="s">
        <v>183</v>
      </c>
      <c r="AT144" s="177" t="s">
        <v>211</v>
      </c>
      <c r="AU144" s="177" t="s">
        <v>89</v>
      </c>
      <c r="AY144" s="177" t="s">
        <v>140</v>
      </c>
      <c r="BE144" s="279">
        <f>IF(N144="základní",J144,0)</f>
        <v>0</v>
      </c>
      <c r="BF144" s="279">
        <f>IF(N144="snížená",J144,0)</f>
        <v>0</v>
      </c>
      <c r="BG144" s="279">
        <f>IF(N144="zákl. přenesená",J144,0)</f>
        <v>0</v>
      </c>
      <c r="BH144" s="279">
        <f>IF(N144="sníž. přenesená",J144,0)</f>
        <v>0</v>
      </c>
      <c r="BI144" s="279">
        <f>IF(N144="nulová",J144,0)</f>
        <v>0</v>
      </c>
      <c r="BJ144" s="177" t="s">
        <v>31</v>
      </c>
      <c r="BK144" s="279">
        <f>ROUND(I144*H144,2)</f>
        <v>0</v>
      </c>
      <c r="BL144" s="177" t="s">
        <v>161</v>
      </c>
      <c r="BM144" s="177" t="s">
        <v>286</v>
      </c>
    </row>
    <row r="145" spans="2:47" s="187" customFormat="1" ht="13.5">
      <c r="B145" s="188"/>
      <c r="D145" s="280" t="s">
        <v>150</v>
      </c>
      <c r="F145" s="281" t="s">
        <v>285</v>
      </c>
      <c r="I145" s="88"/>
      <c r="L145" s="188"/>
      <c r="M145" s="282"/>
      <c r="N145" s="189"/>
      <c r="O145" s="189"/>
      <c r="P145" s="189"/>
      <c r="Q145" s="189"/>
      <c r="R145" s="189"/>
      <c r="S145" s="189"/>
      <c r="T145" s="283"/>
      <c r="AT145" s="177" t="s">
        <v>150</v>
      </c>
      <c r="AU145" s="177" t="s">
        <v>89</v>
      </c>
    </row>
    <row r="146" spans="2:65" s="187" customFormat="1" ht="14.45" customHeight="1">
      <c r="B146" s="188"/>
      <c r="C146" s="311" t="s">
        <v>287</v>
      </c>
      <c r="D146" s="311" t="s">
        <v>211</v>
      </c>
      <c r="E146" s="312" t="s">
        <v>288</v>
      </c>
      <c r="F146" s="313" t="s">
        <v>289</v>
      </c>
      <c r="G146" s="314" t="s">
        <v>239</v>
      </c>
      <c r="H146" s="315">
        <v>3</v>
      </c>
      <c r="I146" s="92"/>
      <c r="J146" s="316">
        <f>ROUND(I146*H146,2)</f>
        <v>0</v>
      </c>
      <c r="K146" s="313" t="s">
        <v>12</v>
      </c>
      <c r="L146" s="317"/>
      <c r="M146" s="318" t="s">
        <v>12</v>
      </c>
      <c r="N146" s="319" t="s">
        <v>52</v>
      </c>
      <c r="O146" s="189"/>
      <c r="P146" s="277">
        <f>O146*H146</f>
        <v>0</v>
      </c>
      <c r="Q146" s="277">
        <v>0</v>
      </c>
      <c r="R146" s="277">
        <f>Q146*H146</f>
        <v>0</v>
      </c>
      <c r="S146" s="277">
        <v>0</v>
      </c>
      <c r="T146" s="278">
        <f>S146*H146</f>
        <v>0</v>
      </c>
      <c r="AR146" s="177" t="s">
        <v>183</v>
      </c>
      <c r="AT146" s="177" t="s">
        <v>211</v>
      </c>
      <c r="AU146" s="177" t="s">
        <v>89</v>
      </c>
      <c r="AY146" s="177" t="s">
        <v>140</v>
      </c>
      <c r="BE146" s="279">
        <f>IF(N146="základní",J146,0)</f>
        <v>0</v>
      </c>
      <c r="BF146" s="279">
        <f>IF(N146="snížená",J146,0)</f>
        <v>0</v>
      </c>
      <c r="BG146" s="279">
        <f>IF(N146="zákl. přenesená",J146,0)</f>
        <v>0</v>
      </c>
      <c r="BH146" s="279">
        <f>IF(N146="sníž. přenesená",J146,0)</f>
        <v>0</v>
      </c>
      <c r="BI146" s="279">
        <f>IF(N146="nulová",J146,0)</f>
        <v>0</v>
      </c>
      <c r="BJ146" s="177" t="s">
        <v>31</v>
      </c>
      <c r="BK146" s="279">
        <f>ROUND(I146*H146,2)</f>
        <v>0</v>
      </c>
      <c r="BL146" s="177" t="s">
        <v>161</v>
      </c>
      <c r="BM146" s="177" t="s">
        <v>290</v>
      </c>
    </row>
    <row r="147" spans="2:47" s="187" customFormat="1" ht="13.5">
      <c r="B147" s="188"/>
      <c r="D147" s="280" t="s">
        <v>150</v>
      </c>
      <c r="F147" s="281" t="s">
        <v>289</v>
      </c>
      <c r="I147" s="88"/>
      <c r="L147" s="188"/>
      <c r="M147" s="282"/>
      <c r="N147" s="189"/>
      <c r="O147" s="189"/>
      <c r="P147" s="189"/>
      <c r="Q147" s="189"/>
      <c r="R147" s="189"/>
      <c r="S147" s="189"/>
      <c r="T147" s="283"/>
      <c r="AT147" s="177" t="s">
        <v>150</v>
      </c>
      <c r="AU147" s="177" t="s">
        <v>89</v>
      </c>
    </row>
    <row r="148" spans="2:65" s="187" customFormat="1" ht="14.45" customHeight="1">
      <c r="B148" s="188"/>
      <c r="C148" s="311" t="s">
        <v>17</v>
      </c>
      <c r="D148" s="311" t="s">
        <v>211</v>
      </c>
      <c r="E148" s="312" t="s">
        <v>291</v>
      </c>
      <c r="F148" s="313" t="s">
        <v>292</v>
      </c>
      <c r="G148" s="314" t="s">
        <v>239</v>
      </c>
      <c r="H148" s="315">
        <v>3</v>
      </c>
      <c r="I148" s="92"/>
      <c r="J148" s="316">
        <f>ROUND(I148*H148,2)</f>
        <v>0</v>
      </c>
      <c r="K148" s="313" t="s">
        <v>12</v>
      </c>
      <c r="L148" s="317"/>
      <c r="M148" s="318" t="s">
        <v>12</v>
      </c>
      <c r="N148" s="319" t="s">
        <v>52</v>
      </c>
      <c r="O148" s="189"/>
      <c r="P148" s="277">
        <f>O148*H148</f>
        <v>0</v>
      </c>
      <c r="Q148" s="277">
        <v>0</v>
      </c>
      <c r="R148" s="277">
        <f>Q148*H148</f>
        <v>0</v>
      </c>
      <c r="S148" s="277">
        <v>0</v>
      </c>
      <c r="T148" s="278">
        <f>S148*H148</f>
        <v>0</v>
      </c>
      <c r="AR148" s="177" t="s">
        <v>183</v>
      </c>
      <c r="AT148" s="177" t="s">
        <v>211</v>
      </c>
      <c r="AU148" s="177" t="s">
        <v>89</v>
      </c>
      <c r="AY148" s="177" t="s">
        <v>140</v>
      </c>
      <c r="BE148" s="279">
        <f>IF(N148="základní",J148,0)</f>
        <v>0</v>
      </c>
      <c r="BF148" s="279">
        <f>IF(N148="snížená",J148,0)</f>
        <v>0</v>
      </c>
      <c r="BG148" s="279">
        <f>IF(N148="zákl. přenesená",J148,0)</f>
        <v>0</v>
      </c>
      <c r="BH148" s="279">
        <f>IF(N148="sníž. přenesená",J148,0)</f>
        <v>0</v>
      </c>
      <c r="BI148" s="279">
        <f>IF(N148="nulová",J148,0)</f>
        <v>0</v>
      </c>
      <c r="BJ148" s="177" t="s">
        <v>31</v>
      </c>
      <c r="BK148" s="279">
        <f>ROUND(I148*H148,2)</f>
        <v>0</v>
      </c>
      <c r="BL148" s="177" t="s">
        <v>161</v>
      </c>
      <c r="BM148" s="177" t="s">
        <v>293</v>
      </c>
    </row>
    <row r="149" spans="2:47" s="187" customFormat="1" ht="13.5">
      <c r="B149" s="188"/>
      <c r="D149" s="280" t="s">
        <v>150</v>
      </c>
      <c r="F149" s="281" t="s">
        <v>292</v>
      </c>
      <c r="I149" s="88"/>
      <c r="L149" s="188"/>
      <c r="M149" s="282"/>
      <c r="N149" s="189"/>
      <c r="O149" s="189"/>
      <c r="P149" s="189"/>
      <c r="Q149" s="189"/>
      <c r="R149" s="189"/>
      <c r="S149" s="189"/>
      <c r="T149" s="283"/>
      <c r="AT149" s="177" t="s">
        <v>150</v>
      </c>
      <c r="AU149" s="177" t="s">
        <v>89</v>
      </c>
    </row>
    <row r="150" spans="2:65" s="187" customFormat="1" ht="14.45" customHeight="1">
      <c r="B150" s="188"/>
      <c r="C150" s="311" t="s">
        <v>294</v>
      </c>
      <c r="D150" s="311" t="s">
        <v>211</v>
      </c>
      <c r="E150" s="312" t="s">
        <v>295</v>
      </c>
      <c r="F150" s="313" t="s">
        <v>296</v>
      </c>
      <c r="G150" s="314" t="s">
        <v>239</v>
      </c>
      <c r="H150" s="315">
        <v>3</v>
      </c>
      <c r="I150" s="92"/>
      <c r="J150" s="316">
        <f>ROUND(I150*H150,2)</f>
        <v>0</v>
      </c>
      <c r="K150" s="313" t="s">
        <v>12</v>
      </c>
      <c r="L150" s="317"/>
      <c r="M150" s="318" t="s">
        <v>12</v>
      </c>
      <c r="N150" s="319" t="s">
        <v>52</v>
      </c>
      <c r="O150" s="189"/>
      <c r="P150" s="277">
        <f>O150*H150</f>
        <v>0</v>
      </c>
      <c r="Q150" s="277">
        <v>0</v>
      </c>
      <c r="R150" s="277">
        <f>Q150*H150</f>
        <v>0</v>
      </c>
      <c r="S150" s="277">
        <v>0</v>
      </c>
      <c r="T150" s="278">
        <f>S150*H150</f>
        <v>0</v>
      </c>
      <c r="AR150" s="177" t="s">
        <v>183</v>
      </c>
      <c r="AT150" s="177" t="s">
        <v>211</v>
      </c>
      <c r="AU150" s="177" t="s">
        <v>89</v>
      </c>
      <c r="AY150" s="177" t="s">
        <v>140</v>
      </c>
      <c r="BE150" s="279">
        <f>IF(N150="základní",J150,0)</f>
        <v>0</v>
      </c>
      <c r="BF150" s="279">
        <f>IF(N150="snížená",J150,0)</f>
        <v>0</v>
      </c>
      <c r="BG150" s="279">
        <f>IF(N150="zákl. přenesená",J150,0)</f>
        <v>0</v>
      </c>
      <c r="BH150" s="279">
        <f>IF(N150="sníž. přenesená",J150,0)</f>
        <v>0</v>
      </c>
      <c r="BI150" s="279">
        <f>IF(N150="nulová",J150,0)</f>
        <v>0</v>
      </c>
      <c r="BJ150" s="177" t="s">
        <v>31</v>
      </c>
      <c r="BK150" s="279">
        <f>ROUND(I150*H150,2)</f>
        <v>0</v>
      </c>
      <c r="BL150" s="177" t="s">
        <v>161</v>
      </c>
      <c r="BM150" s="177" t="s">
        <v>297</v>
      </c>
    </row>
    <row r="151" spans="2:47" s="187" customFormat="1" ht="13.5">
      <c r="B151" s="188"/>
      <c r="D151" s="280" t="s">
        <v>150</v>
      </c>
      <c r="F151" s="281" t="s">
        <v>296</v>
      </c>
      <c r="I151" s="88"/>
      <c r="L151" s="188"/>
      <c r="M151" s="282"/>
      <c r="N151" s="189"/>
      <c r="O151" s="189"/>
      <c r="P151" s="189"/>
      <c r="Q151" s="189"/>
      <c r="R151" s="189"/>
      <c r="S151" s="189"/>
      <c r="T151" s="283"/>
      <c r="AT151" s="177" t="s">
        <v>150</v>
      </c>
      <c r="AU151" s="177" t="s">
        <v>89</v>
      </c>
    </row>
    <row r="152" spans="2:65" s="187" customFormat="1" ht="14.45" customHeight="1">
      <c r="B152" s="188"/>
      <c r="C152" s="311" t="s">
        <v>298</v>
      </c>
      <c r="D152" s="311" t="s">
        <v>211</v>
      </c>
      <c r="E152" s="312" t="s">
        <v>299</v>
      </c>
      <c r="F152" s="313" t="s">
        <v>300</v>
      </c>
      <c r="G152" s="314" t="s">
        <v>239</v>
      </c>
      <c r="H152" s="315">
        <v>3</v>
      </c>
      <c r="I152" s="92"/>
      <c r="J152" s="316">
        <f>ROUND(I152*H152,2)</f>
        <v>0</v>
      </c>
      <c r="K152" s="313" t="s">
        <v>12</v>
      </c>
      <c r="L152" s="317"/>
      <c r="M152" s="318" t="s">
        <v>12</v>
      </c>
      <c r="N152" s="319" t="s">
        <v>52</v>
      </c>
      <c r="O152" s="189"/>
      <c r="P152" s="277">
        <f>O152*H152</f>
        <v>0</v>
      </c>
      <c r="Q152" s="277">
        <v>0</v>
      </c>
      <c r="R152" s="277">
        <f>Q152*H152</f>
        <v>0</v>
      </c>
      <c r="S152" s="277">
        <v>0</v>
      </c>
      <c r="T152" s="278">
        <f>S152*H152</f>
        <v>0</v>
      </c>
      <c r="AR152" s="177" t="s">
        <v>183</v>
      </c>
      <c r="AT152" s="177" t="s">
        <v>211</v>
      </c>
      <c r="AU152" s="177" t="s">
        <v>89</v>
      </c>
      <c r="AY152" s="177" t="s">
        <v>140</v>
      </c>
      <c r="BE152" s="279">
        <f>IF(N152="základní",J152,0)</f>
        <v>0</v>
      </c>
      <c r="BF152" s="279">
        <f>IF(N152="snížená",J152,0)</f>
        <v>0</v>
      </c>
      <c r="BG152" s="279">
        <f>IF(N152="zákl. přenesená",J152,0)</f>
        <v>0</v>
      </c>
      <c r="BH152" s="279">
        <f>IF(N152="sníž. přenesená",J152,0)</f>
        <v>0</v>
      </c>
      <c r="BI152" s="279">
        <f>IF(N152="nulová",J152,0)</f>
        <v>0</v>
      </c>
      <c r="BJ152" s="177" t="s">
        <v>31</v>
      </c>
      <c r="BK152" s="279">
        <f>ROUND(I152*H152,2)</f>
        <v>0</v>
      </c>
      <c r="BL152" s="177" t="s">
        <v>161</v>
      </c>
      <c r="BM152" s="177" t="s">
        <v>301</v>
      </c>
    </row>
    <row r="153" spans="2:47" s="187" customFormat="1" ht="13.5">
      <c r="B153" s="188"/>
      <c r="D153" s="280" t="s">
        <v>150</v>
      </c>
      <c r="F153" s="281" t="s">
        <v>300</v>
      </c>
      <c r="I153" s="88"/>
      <c r="L153" s="188"/>
      <c r="M153" s="282"/>
      <c r="N153" s="189"/>
      <c r="O153" s="189"/>
      <c r="P153" s="189"/>
      <c r="Q153" s="189"/>
      <c r="R153" s="189"/>
      <c r="S153" s="189"/>
      <c r="T153" s="283"/>
      <c r="AT153" s="177" t="s">
        <v>150</v>
      </c>
      <c r="AU153" s="177" t="s">
        <v>89</v>
      </c>
    </row>
    <row r="154" spans="2:65" s="187" customFormat="1" ht="14.45" customHeight="1">
      <c r="B154" s="188"/>
      <c r="C154" s="311" t="s">
        <v>302</v>
      </c>
      <c r="D154" s="311" t="s">
        <v>211</v>
      </c>
      <c r="E154" s="312" t="s">
        <v>303</v>
      </c>
      <c r="F154" s="313" t="s">
        <v>304</v>
      </c>
      <c r="G154" s="314" t="s">
        <v>239</v>
      </c>
      <c r="H154" s="315">
        <v>1</v>
      </c>
      <c r="I154" s="92"/>
      <c r="J154" s="316">
        <f>ROUND(I154*H154,2)</f>
        <v>0</v>
      </c>
      <c r="K154" s="313" t="s">
        <v>12</v>
      </c>
      <c r="L154" s="317"/>
      <c r="M154" s="318" t="s">
        <v>12</v>
      </c>
      <c r="N154" s="319" t="s">
        <v>52</v>
      </c>
      <c r="O154" s="189"/>
      <c r="P154" s="277">
        <f>O154*H154</f>
        <v>0</v>
      </c>
      <c r="Q154" s="277">
        <v>0</v>
      </c>
      <c r="R154" s="277">
        <f>Q154*H154</f>
        <v>0</v>
      </c>
      <c r="S154" s="277">
        <v>0</v>
      </c>
      <c r="T154" s="278">
        <f>S154*H154</f>
        <v>0</v>
      </c>
      <c r="AR154" s="177" t="s">
        <v>183</v>
      </c>
      <c r="AT154" s="177" t="s">
        <v>211</v>
      </c>
      <c r="AU154" s="177" t="s">
        <v>89</v>
      </c>
      <c r="AY154" s="177" t="s">
        <v>140</v>
      </c>
      <c r="BE154" s="279">
        <f>IF(N154="základní",J154,0)</f>
        <v>0</v>
      </c>
      <c r="BF154" s="279">
        <f>IF(N154="snížená",J154,0)</f>
        <v>0</v>
      </c>
      <c r="BG154" s="279">
        <f>IF(N154="zákl. přenesená",J154,0)</f>
        <v>0</v>
      </c>
      <c r="BH154" s="279">
        <f>IF(N154="sníž. přenesená",J154,0)</f>
        <v>0</v>
      </c>
      <c r="BI154" s="279">
        <f>IF(N154="nulová",J154,0)</f>
        <v>0</v>
      </c>
      <c r="BJ154" s="177" t="s">
        <v>31</v>
      </c>
      <c r="BK154" s="279">
        <f>ROUND(I154*H154,2)</f>
        <v>0</v>
      </c>
      <c r="BL154" s="177" t="s">
        <v>161</v>
      </c>
      <c r="BM154" s="177" t="s">
        <v>305</v>
      </c>
    </row>
    <row r="155" spans="2:47" s="187" customFormat="1" ht="13.5">
      <c r="B155" s="188"/>
      <c r="D155" s="280" t="s">
        <v>150</v>
      </c>
      <c r="F155" s="281" t="s">
        <v>304</v>
      </c>
      <c r="I155" s="88"/>
      <c r="L155" s="188"/>
      <c r="M155" s="282"/>
      <c r="N155" s="189"/>
      <c r="O155" s="189"/>
      <c r="P155" s="189"/>
      <c r="Q155" s="189"/>
      <c r="R155" s="189"/>
      <c r="S155" s="189"/>
      <c r="T155" s="283"/>
      <c r="AT155" s="177" t="s">
        <v>150</v>
      </c>
      <c r="AU155" s="177" t="s">
        <v>89</v>
      </c>
    </row>
    <row r="156" spans="2:65" s="187" customFormat="1" ht="14.45" customHeight="1">
      <c r="B156" s="188"/>
      <c r="C156" s="311" t="s">
        <v>306</v>
      </c>
      <c r="D156" s="311" t="s">
        <v>211</v>
      </c>
      <c r="E156" s="312" t="s">
        <v>307</v>
      </c>
      <c r="F156" s="313" t="s">
        <v>308</v>
      </c>
      <c r="G156" s="314" t="s">
        <v>239</v>
      </c>
      <c r="H156" s="315">
        <v>8</v>
      </c>
      <c r="I156" s="92"/>
      <c r="J156" s="316">
        <f>ROUND(I156*H156,2)</f>
        <v>0</v>
      </c>
      <c r="K156" s="313" t="s">
        <v>12</v>
      </c>
      <c r="L156" s="317"/>
      <c r="M156" s="318" t="s">
        <v>12</v>
      </c>
      <c r="N156" s="319" t="s">
        <v>52</v>
      </c>
      <c r="O156" s="189"/>
      <c r="P156" s="277">
        <f>O156*H156</f>
        <v>0</v>
      </c>
      <c r="Q156" s="277">
        <v>0</v>
      </c>
      <c r="R156" s="277">
        <f>Q156*H156</f>
        <v>0</v>
      </c>
      <c r="S156" s="277">
        <v>0</v>
      </c>
      <c r="T156" s="278">
        <f>S156*H156</f>
        <v>0</v>
      </c>
      <c r="AR156" s="177" t="s">
        <v>183</v>
      </c>
      <c r="AT156" s="177" t="s">
        <v>211</v>
      </c>
      <c r="AU156" s="177" t="s">
        <v>89</v>
      </c>
      <c r="AY156" s="177" t="s">
        <v>140</v>
      </c>
      <c r="BE156" s="279">
        <f>IF(N156="základní",J156,0)</f>
        <v>0</v>
      </c>
      <c r="BF156" s="279">
        <f>IF(N156="snížená",J156,0)</f>
        <v>0</v>
      </c>
      <c r="BG156" s="279">
        <f>IF(N156="zákl. přenesená",J156,0)</f>
        <v>0</v>
      </c>
      <c r="BH156" s="279">
        <f>IF(N156="sníž. přenesená",J156,0)</f>
        <v>0</v>
      </c>
      <c r="BI156" s="279">
        <f>IF(N156="nulová",J156,0)</f>
        <v>0</v>
      </c>
      <c r="BJ156" s="177" t="s">
        <v>31</v>
      </c>
      <c r="BK156" s="279">
        <f>ROUND(I156*H156,2)</f>
        <v>0</v>
      </c>
      <c r="BL156" s="177" t="s">
        <v>161</v>
      </c>
      <c r="BM156" s="177" t="s">
        <v>309</v>
      </c>
    </row>
    <row r="157" spans="2:47" s="187" customFormat="1" ht="13.5">
      <c r="B157" s="188"/>
      <c r="D157" s="280" t="s">
        <v>150</v>
      </c>
      <c r="F157" s="281" t="s">
        <v>308</v>
      </c>
      <c r="I157" s="88"/>
      <c r="L157" s="188"/>
      <c r="M157" s="282"/>
      <c r="N157" s="189"/>
      <c r="O157" s="189"/>
      <c r="P157" s="189"/>
      <c r="Q157" s="189"/>
      <c r="R157" s="189"/>
      <c r="S157" s="189"/>
      <c r="T157" s="283"/>
      <c r="AT157" s="177" t="s">
        <v>150</v>
      </c>
      <c r="AU157" s="177" t="s">
        <v>89</v>
      </c>
    </row>
    <row r="158" spans="2:65" s="187" customFormat="1" ht="14.45" customHeight="1">
      <c r="B158" s="188"/>
      <c r="C158" s="311" t="s">
        <v>310</v>
      </c>
      <c r="D158" s="311" t="s">
        <v>211</v>
      </c>
      <c r="E158" s="312" t="s">
        <v>311</v>
      </c>
      <c r="F158" s="313" t="s">
        <v>312</v>
      </c>
      <c r="G158" s="314" t="s">
        <v>239</v>
      </c>
      <c r="H158" s="315">
        <v>2</v>
      </c>
      <c r="I158" s="92"/>
      <c r="J158" s="316">
        <f>ROUND(I158*H158,2)</f>
        <v>0</v>
      </c>
      <c r="K158" s="313" t="s">
        <v>12</v>
      </c>
      <c r="L158" s="317"/>
      <c r="M158" s="318" t="s">
        <v>12</v>
      </c>
      <c r="N158" s="319" t="s">
        <v>52</v>
      </c>
      <c r="O158" s="189"/>
      <c r="P158" s="277">
        <f>O158*H158</f>
        <v>0</v>
      </c>
      <c r="Q158" s="277">
        <v>0</v>
      </c>
      <c r="R158" s="277">
        <f>Q158*H158</f>
        <v>0</v>
      </c>
      <c r="S158" s="277">
        <v>0</v>
      </c>
      <c r="T158" s="278">
        <f>S158*H158</f>
        <v>0</v>
      </c>
      <c r="AR158" s="177" t="s">
        <v>183</v>
      </c>
      <c r="AT158" s="177" t="s">
        <v>211</v>
      </c>
      <c r="AU158" s="177" t="s">
        <v>89</v>
      </c>
      <c r="AY158" s="177" t="s">
        <v>140</v>
      </c>
      <c r="BE158" s="279">
        <f>IF(N158="základní",J158,0)</f>
        <v>0</v>
      </c>
      <c r="BF158" s="279">
        <f>IF(N158="snížená",J158,0)</f>
        <v>0</v>
      </c>
      <c r="BG158" s="279">
        <f>IF(N158="zákl. přenesená",J158,0)</f>
        <v>0</v>
      </c>
      <c r="BH158" s="279">
        <f>IF(N158="sníž. přenesená",J158,0)</f>
        <v>0</v>
      </c>
      <c r="BI158" s="279">
        <f>IF(N158="nulová",J158,0)</f>
        <v>0</v>
      </c>
      <c r="BJ158" s="177" t="s">
        <v>31</v>
      </c>
      <c r="BK158" s="279">
        <f>ROUND(I158*H158,2)</f>
        <v>0</v>
      </c>
      <c r="BL158" s="177" t="s">
        <v>161</v>
      </c>
      <c r="BM158" s="177" t="s">
        <v>313</v>
      </c>
    </row>
    <row r="159" spans="2:47" s="187" customFormat="1" ht="13.5">
      <c r="B159" s="188"/>
      <c r="D159" s="280" t="s">
        <v>150</v>
      </c>
      <c r="F159" s="281" t="s">
        <v>312</v>
      </c>
      <c r="I159" s="88"/>
      <c r="L159" s="188"/>
      <c r="M159" s="282"/>
      <c r="N159" s="189"/>
      <c r="O159" s="189"/>
      <c r="P159" s="189"/>
      <c r="Q159" s="189"/>
      <c r="R159" s="189"/>
      <c r="S159" s="189"/>
      <c r="T159" s="283"/>
      <c r="AT159" s="177" t="s">
        <v>150</v>
      </c>
      <c r="AU159" s="177" t="s">
        <v>89</v>
      </c>
    </row>
    <row r="160" spans="2:63" s="257" customFormat="1" ht="29.85" customHeight="1">
      <c r="B160" s="256"/>
      <c r="D160" s="258" t="s">
        <v>80</v>
      </c>
      <c r="E160" s="267" t="s">
        <v>161</v>
      </c>
      <c r="F160" s="267" t="s">
        <v>314</v>
      </c>
      <c r="I160" s="86"/>
      <c r="J160" s="268">
        <f>BK160</f>
        <v>0</v>
      </c>
      <c r="L160" s="256"/>
      <c r="M160" s="261"/>
      <c r="N160" s="262"/>
      <c r="O160" s="262"/>
      <c r="P160" s="263">
        <f>SUM(P161:P246)</f>
        <v>0</v>
      </c>
      <c r="Q160" s="262"/>
      <c r="R160" s="263">
        <f>SUM(R161:R246)</f>
        <v>978.984535</v>
      </c>
      <c r="S160" s="262"/>
      <c r="T160" s="264">
        <f>SUM(T161:T246)</f>
        <v>0</v>
      </c>
      <c r="AR160" s="258" t="s">
        <v>31</v>
      </c>
      <c r="AT160" s="265" t="s">
        <v>80</v>
      </c>
      <c r="AU160" s="265" t="s">
        <v>31</v>
      </c>
      <c r="AY160" s="258" t="s">
        <v>140</v>
      </c>
      <c r="BK160" s="266">
        <f>SUM(BK161:BK246)</f>
        <v>0</v>
      </c>
    </row>
    <row r="161" spans="2:65" s="187" customFormat="1" ht="14.45" customHeight="1">
      <c r="B161" s="188"/>
      <c r="C161" s="269" t="s">
        <v>315</v>
      </c>
      <c r="D161" s="269" t="s">
        <v>143</v>
      </c>
      <c r="E161" s="270" t="s">
        <v>316</v>
      </c>
      <c r="F161" s="271" t="s">
        <v>317</v>
      </c>
      <c r="G161" s="272" t="s">
        <v>199</v>
      </c>
      <c r="H161" s="273">
        <v>25.41</v>
      </c>
      <c r="I161" s="87"/>
      <c r="J161" s="274">
        <f>ROUND(I161*H161,2)</f>
        <v>0</v>
      </c>
      <c r="K161" s="271" t="s">
        <v>147</v>
      </c>
      <c r="L161" s="188"/>
      <c r="M161" s="275" t="s">
        <v>12</v>
      </c>
      <c r="N161" s="276" t="s">
        <v>52</v>
      </c>
      <c r="O161" s="189"/>
      <c r="P161" s="277">
        <f>O161*H161</f>
        <v>0</v>
      </c>
      <c r="Q161" s="277">
        <v>1.7875</v>
      </c>
      <c r="R161" s="277">
        <f>Q161*H161</f>
        <v>45.420375</v>
      </c>
      <c r="S161" s="277">
        <v>0</v>
      </c>
      <c r="T161" s="278">
        <f>S161*H161</f>
        <v>0</v>
      </c>
      <c r="AR161" s="177" t="s">
        <v>161</v>
      </c>
      <c r="AT161" s="177" t="s">
        <v>143</v>
      </c>
      <c r="AU161" s="177" t="s">
        <v>89</v>
      </c>
      <c r="AY161" s="177" t="s">
        <v>140</v>
      </c>
      <c r="BE161" s="279">
        <f>IF(N161="základní",J161,0)</f>
        <v>0</v>
      </c>
      <c r="BF161" s="279">
        <f>IF(N161="snížená",J161,0)</f>
        <v>0</v>
      </c>
      <c r="BG161" s="279">
        <f>IF(N161="zákl. přenesená",J161,0)</f>
        <v>0</v>
      </c>
      <c r="BH161" s="279">
        <f>IF(N161="sníž. přenesená",J161,0)</f>
        <v>0</v>
      </c>
      <c r="BI161" s="279">
        <f>IF(N161="nulová",J161,0)</f>
        <v>0</v>
      </c>
      <c r="BJ161" s="177" t="s">
        <v>31</v>
      </c>
      <c r="BK161" s="279">
        <f>ROUND(I161*H161,2)</f>
        <v>0</v>
      </c>
      <c r="BL161" s="177" t="s">
        <v>161</v>
      </c>
      <c r="BM161" s="177" t="s">
        <v>318</v>
      </c>
    </row>
    <row r="162" spans="2:47" s="187" customFormat="1" ht="27">
      <c r="B162" s="188"/>
      <c r="D162" s="280" t="s">
        <v>150</v>
      </c>
      <c r="F162" s="281" t="s">
        <v>319</v>
      </c>
      <c r="I162" s="88"/>
      <c r="L162" s="188"/>
      <c r="M162" s="282"/>
      <c r="N162" s="189"/>
      <c r="O162" s="189"/>
      <c r="P162" s="189"/>
      <c r="Q162" s="189"/>
      <c r="R162" s="189"/>
      <c r="S162" s="189"/>
      <c r="T162" s="283"/>
      <c r="AT162" s="177" t="s">
        <v>150</v>
      </c>
      <c r="AU162" s="177" t="s">
        <v>89</v>
      </c>
    </row>
    <row r="163" spans="2:47" s="187" customFormat="1" ht="27">
      <c r="B163" s="188"/>
      <c r="D163" s="280" t="s">
        <v>151</v>
      </c>
      <c r="F163" s="284" t="s">
        <v>320</v>
      </c>
      <c r="I163" s="88"/>
      <c r="L163" s="188"/>
      <c r="M163" s="282"/>
      <c r="N163" s="189"/>
      <c r="O163" s="189"/>
      <c r="P163" s="189"/>
      <c r="Q163" s="189"/>
      <c r="R163" s="189"/>
      <c r="S163" s="189"/>
      <c r="T163" s="283"/>
      <c r="AT163" s="177" t="s">
        <v>151</v>
      </c>
      <c r="AU163" s="177" t="s">
        <v>89</v>
      </c>
    </row>
    <row r="164" spans="2:51" s="289" customFormat="1" ht="13.5">
      <c r="B164" s="288"/>
      <c r="D164" s="280" t="s">
        <v>204</v>
      </c>
      <c r="E164" s="290" t="s">
        <v>12</v>
      </c>
      <c r="F164" s="291" t="s">
        <v>321</v>
      </c>
      <c r="H164" s="290" t="s">
        <v>12</v>
      </c>
      <c r="I164" s="89"/>
      <c r="L164" s="288"/>
      <c r="M164" s="292"/>
      <c r="N164" s="293"/>
      <c r="O164" s="293"/>
      <c r="P164" s="293"/>
      <c r="Q164" s="293"/>
      <c r="R164" s="293"/>
      <c r="S164" s="293"/>
      <c r="T164" s="294"/>
      <c r="AT164" s="290" t="s">
        <v>204</v>
      </c>
      <c r="AU164" s="290" t="s">
        <v>89</v>
      </c>
      <c r="AV164" s="289" t="s">
        <v>31</v>
      </c>
      <c r="AW164" s="289" t="s">
        <v>45</v>
      </c>
      <c r="AX164" s="289" t="s">
        <v>81</v>
      </c>
      <c r="AY164" s="290" t="s">
        <v>140</v>
      </c>
    </row>
    <row r="165" spans="2:51" s="296" customFormat="1" ht="13.5">
      <c r="B165" s="295"/>
      <c r="D165" s="280" t="s">
        <v>204</v>
      </c>
      <c r="E165" s="297" t="s">
        <v>12</v>
      </c>
      <c r="F165" s="298" t="s">
        <v>322</v>
      </c>
      <c r="H165" s="299">
        <v>4.356</v>
      </c>
      <c r="I165" s="90"/>
      <c r="L165" s="295"/>
      <c r="M165" s="300"/>
      <c r="N165" s="301"/>
      <c r="O165" s="301"/>
      <c r="P165" s="301"/>
      <c r="Q165" s="301"/>
      <c r="R165" s="301"/>
      <c r="S165" s="301"/>
      <c r="T165" s="302"/>
      <c r="AT165" s="297" t="s">
        <v>204</v>
      </c>
      <c r="AU165" s="297" t="s">
        <v>89</v>
      </c>
      <c r="AV165" s="296" t="s">
        <v>89</v>
      </c>
      <c r="AW165" s="296" t="s">
        <v>45</v>
      </c>
      <c r="AX165" s="296" t="s">
        <v>81</v>
      </c>
      <c r="AY165" s="297" t="s">
        <v>140</v>
      </c>
    </row>
    <row r="166" spans="2:51" s="289" customFormat="1" ht="13.5">
      <c r="B166" s="288"/>
      <c r="D166" s="280" t="s">
        <v>204</v>
      </c>
      <c r="E166" s="290" t="s">
        <v>12</v>
      </c>
      <c r="F166" s="291" t="s">
        <v>205</v>
      </c>
      <c r="H166" s="290" t="s">
        <v>12</v>
      </c>
      <c r="I166" s="89"/>
      <c r="L166" s="288"/>
      <c r="M166" s="292"/>
      <c r="N166" s="293"/>
      <c r="O166" s="293"/>
      <c r="P166" s="293"/>
      <c r="Q166" s="293"/>
      <c r="R166" s="293"/>
      <c r="S166" s="293"/>
      <c r="T166" s="294"/>
      <c r="AT166" s="290" t="s">
        <v>204</v>
      </c>
      <c r="AU166" s="290" t="s">
        <v>89</v>
      </c>
      <c r="AV166" s="289" t="s">
        <v>31</v>
      </c>
      <c r="AW166" s="289" t="s">
        <v>45</v>
      </c>
      <c r="AX166" s="289" t="s">
        <v>81</v>
      </c>
      <c r="AY166" s="290" t="s">
        <v>140</v>
      </c>
    </row>
    <row r="167" spans="2:51" s="296" customFormat="1" ht="13.5">
      <c r="B167" s="295"/>
      <c r="D167" s="280" t="s">
        <v>204</v>
      </c>
      <c r="E167" s="297" t="s">
        <v>12</v>
      </c>
      <c r="F167" s="298" t="s">
        <v>323</v>
      </c>
      <c r="H167" s="299">
        <v>4.356</v>
      </c>
      <c r="I167" s="90"/>
      <c r="L167" s="295"/>
      <c r="M167" s="300"/>
      <c r="N167" s="301"/>
      <c r="O167" s="301"/>
      <c r="P167" s="301"/>
      <c r="Q167" s="301"/>
      <c r="R167" s="301"/>
      <c r="S167" s="301"/>
      <c r="T167" s="302"/>
      <c r="AT167" s="297" t="s">
        <v>204</v>
      </c>
      <c r="AU167" s="297" t="s">
        <v>89</v>
      </c>
      <c r="AV167" s="296" t="s">
        <v>89</v>
      </c>
      <c r="AW167" s="296" t="s">
        <v>45</v>
      </c>
      <c r="AX167" s="296" t="s">
        <v>81</v>
      </c>
      <c r="AY167" s="297" t="s">
        <v>140</v>
      </c>
    </row>
    <row r="168" spans="2:51" s="296" customFormat="1" ht="13.5">
      <c r="B168" s="295"/>
      <c r="D168" s="280" t="s">
        <v>204</v>
      </c>
      <c r="E168" s="297" t="s">
        <v>12</v>
      </c>
      <c r="F168" s="298" t="s">
        <v>324</v>
      </c>
      <c r="H168" s="299">
        <v>4.356</v>
      </c>
      <c r="I168" s="90"/>
      <c r="L168" s="295"/>
      <c r="M168" s="300"/>
      <c r="N168" s="301"/>
      <c r="O168" s="301"/>
      <c r="P168" s="301"/>
      <c r="Q168" s="301"/>
      <c r="R168" s="301"/>
      <c r="S168" s="301"/>
      <c r="T168" s="302"/>
      <c r="AT168" s="297" t="s">
        <v>204</v>
      </c>
      <c r="AU168" s="297" t="s">
        <v>89</v>
      </c>
      <c r="AV168" s="296" t="s">
        <v>89</v>
      </c>
      <c r="AW168" s="296" t="s">
        <v>45</v>
      </c>
      <c r="AX168" s="296" t="s">
        <v>81</v>
      </c>
      <c r="AY168" s="297" t="s">
        <v>140</v>
      </c>
    </row>
    <row r="169" spans="2:51" s="289" customFormat="1" ht="13.5">
      <c r="B169" s="288"/>
      <c r="D169" s="280" t="s">
        <v>204</v>
      </c>
      <c r="E169" s="290" t="s">
        <v>12</v>
      </c>
      <c r="F169" s="291" t="s">
        <v>325</v>
      </c>
      <c r="H169" s="290" t="s">
        <v>12</v>
      </c>
      <c r="I169" s="89"/>
      <c r="L169" s="288"/>
      <c r="M169" s="292"/>
      <c r="N169" s="293"/>
      <c r="O169" s="293"/>
      <c r="P169" s="293"/>
      <c r="Q169" s="293"/>
      <c r="R169" s="293"/>
      <c r="S169" s="293"/>
      <c r="T169" s="294"/>
      <c r="AT169" s="290" t="s">
        <v>204</v>
      </c>
      <c r="AU169" s="290" t="s">
        <v>89</v>
      </c>
      <c r="AV169" s="289" t="s">
        <v>31</v>
      </c>
      <c r="AW169" s="289" t="s">
        <v>45</v>
      </c>
      <c r="AX169" s="289" t="s">
        <v>81</v>
      </c>
      <c r="AY169" s="290" t="s">
        <v>140</v>
      </c>
    </row>
    <row r="170" spans="2:51" s="296" customFormat="1" ht="13.5">
      <c r="B170" s="295"/>
      <c r="D170" s="280" t="s">
        <v>204</v>
      </c>
      <c r="E170" s="297" t="s">
        <v>12</v>
      </c>
      <c r="F170" s="298" t="s">
        <v>326</v>
      </c>
      <c r="H170" s="299">
        <v>5.808</v>
      </c>
      <c r="I170" s="90"/>
      <c r="L170" s="295"/>
      <c r="M170" s="300"/>
      <c r="N170" s="301"/>
      <c r="O170" s="301"/>
      <c r="P170" s="301"/>
      <c r="Q170" s="301"/>
      <c r="R170" s="301"/>
      <c r="S170" s="301"/>
      <c r="T170" s="302"/>
      <c r="AT170" s="297" t="s">
        <v>204</v>
      </c>
      <c r="AU170" s="297" t="s">
        <v>89</v>
      </c>
      <c r="AV170" s="296" t="s">
        <v>89</v>
      </c>
      <c r="AW170" s="296" t="s">
        <v>45</v>
      </c>
      <c r="AX170" s="296" t="s">
        <v>81</v>
      </c>
      <c r="AY170" s="297" t="s">
        <v>140</v>
      </c>
    </row>
    <row r="171" spans="2:51" s="296" customFormat="1" ht="13.5">
      <c r="B171" s="295"/>
      <c r="D171" s="280" t="s">
        <v>204</v>
      </c>
      <c r="E171" s="297" t="s">
        <v>12</v>
      </c>
      <c r="F171" s="298" t="s">
        <v>327</v>
      </c>
      <c r="H171" s="299">
        <v>3.63</v>
      </c>
      <c r="I171" s="90"/>
      <c r="L171" s="295"/>
      <c r="M171" s="300"/>
      <c r="N171" s="301"/>
      <c r="O171" s="301"/>
      <c r="P171" s="301"/>
      <c r="Q171" s="301"/>
      <c r="R171" s="301"/>
      <c r="S171" s="301"/>
      <c r="T171" s="302"/>
      <c r="AT171" s="297" t="s">
        <v>204</v>
      </c>
      <c r="AU171" s="297" t="s">
        <v>89</v>
      </c>
      <c r="AV171" s="296" t="s">
        <v>89</v>
      </c>
      <c r="AW171" s="296" t="s">
        <v>45</v>
      </c>
      <c r="AX171" s="296" t="s">
        <v>81</v>
      </c>
      <c r="AY171" s="297" t="s">
        <v>140</v>
      </c>
    </row>
    <row r="172" spans="2:51" s="289" customFormat="1" ht="13.5">
      <c r="B172" s="288"/>
      <c r="D172" s="280" t="s">
        <v>204</v>
      </c>
      <c r="E172" s="290" t="s">
        <v>12</v>
      </c>
      <c r="F172" s="291" t="s">
        <v>328</v>
      </c>
      <c r="H172" s="290" t="s">
        <v>12</v>
      </c>
      <c r="I172" s="89"/>
      <c r="L172" s="288"/>
      <c r="M172" s="292"/>
      <c r="N172" s="293"/>
      <c r="O172" s="293"/>
      <c r="P172" s="293"/>
      <c r="Q172" s="293"/>
      <c r="R172" s="293"/>
      <c r="S172" s="293"/>
      <c r="T172" s="294"/>
      <c r="AT172" s="290" t="s">
        <v>204</v>
      </c>
      <c r="AU172" s="290" t="s">
        <v>89</v>
      </c>
      <c r="AV172" s="289" t="s">
        <v>31</v>
      </c>
      <c r="AW172" s="289" t="s">
        <v>45</v>
      </c>
      <c r="AX172" s="289" t="s">
        <v>81</v>
      </c>
      <c r="AY172" s="290" t="s">
        <v>140</v>
      </c>
    </row>
    <row r="173" spans="2:51" s="296" customFormat="1" ht="13.5">
      <c r="B173" s="295"/>
      <c r="D173" s="280" t="s">
        <v>204</v>
      </c>
      <c r="E173" s="297" t="s">
        <v>12</v>
      </c>
      <c r="F173" s="298" t="s">
        <v>329</v>
      </c>
      <c r="H173" s="299">
        <v>1.452</v>
      </c>
      <c r="I173" s="90"/>
      <c r="L173" s="295"/>
      <c r="M173" s="300"/>
      <c r="N173" s="301"/>
      <c r="O173" s="301"/>
      <c r="P173" s="301"/>
      <c r="Q173" s="301"/>
      <c r="R173" s="301"/>
      <c r="S173" s="301"/>
      <c r="T173" s="302"/>
      <c r="AT173" s="297" t="s">
        <v>204</v>
      </c>
      <c r="AU173" s="297" t="s">
        <v>89</v>
      </c>
      <c r="AV173" s="296" t="s">
        <v>89</v>
      </c>
      <c r="AW173" s="296" t="s">
        <v>45</v>
      </c>
      <c r="AX173" s="296" t="s">
        <v>81</v>
      </c>
      <c r="AY173" s="297" t="s">
        <v>140</v>
      </c>
    </row>
    <row r="174" spans="2:51" s="296" customFormat="1" ht="13.5">
      <c r="B174" s="295"/>
      <c r="D174" s="280" t="s">
        <v>204</v>
      </c>
      <c r="E174" s="297" t="s">
        <v>12</v>
      </c>
      <c r="F174" s="298" t="s">
        <v>330</v>
      </c>
      <c r="H174" s="299">
        <v>1.452</v>
      </c>
      <c r="I174" s="90"/>
      <c r="L174" s="295"/>
      <c r="M174" s="300"/>
      <c r="N174" s="301"/>
      <c r="O174" s="301"/>
      <c r="P174" s="301"/>
      <c r="Q174" s="301"/>
      <c r="R174" s="301"/>
      <c r="S174" s="301"/>
      <c r="T174" s="302"/>
      <c r="AT174" s="297" t="s">
        <v>204</v>
      </c>
      <c r="AU174" s="297" t="s">
        <v>89</v>
      </c>
      <c r="AV174" s="296" t="s">
        <v>89</v>
      </c>
      <c r="AW174" s="296" t="s">
        <v>45</v>
      </c>
      <c r="AX174" s="296" t="s">
        <v>81</v>
      </c>
      <c r="AY174" s="297" t="s">
        <v>140</v>
      </c>
    </row>
    <row r="175" spans="2:51" s="304" customFormat="1" ht="13.5">
      <c r="B175" s="303"/>
      <c r="D175" s="280" t="s">
        <v>204</v>
      </c>
      <c r="E175" s="305" t="s">
        <v>12</v>
      </c>
      <c r="F175" s="306" t="s">
        <v>207</v>
      </c>
      <c r="H175" s="307">
        <v>25.41</v>
      </c>
      <c r="I175" s="91"/>
      <c r="L175" s="303"/>
      <c r="M175" s="308"/>
      <c r="N175" s="309"/>
      <c r="O175" s="309"/>
      <c r="P175" s="309"/>
      <c r="Q175" s="309"/>
      <c r="R175" s="309"/>
      <c r="S175" s="309"/>
      <c r="T175" s="310"/>
      <c r="AT175" s="305" t="s">
        <v>204</v>
      </c>
      <c r="AU175" s="305" t="s">
        <v>89</v>
      </c>
      <c r="AV175" s="304" t="s">
        <v>161</v>
      </c>
      <c r="AW175" s="304" t="s">
        <v>45</v>
      </c>
      <c r="AX175" s="304" t="s">
        <v>31</v>
      </c>
      <c r="AY175" s="305" t="s">
        <v>140</v>
      </c>
    </row>
    <row r="176" spans="2:65" s="187" customFormat="1" ht="22.9" customHeight="1">
      <c r="B176" s="188"/>
      <c r="C176" s="269" t="s">
        <v>331</v>
      </c>
      <c r="D176" s="269" t="s">
        <v>143</v>
      </c>
      <c r="E176" s="270" t="s">
        <v>332</v>
      </c>
      <c r="F176" s="271" t="s">
        <v>333</v>
      </c>
      <c r="G176" s="272" t="s">
        <v>199</v>
      </c>
      <c r="H176" s="273">
        <v>140</v>
      </c>
      <c r="I176" s="87"/>
      <c r="J176" s="274">
        <f>ROUND(I176*H176,2)</f>
        <v>0</v>
      </c>
      <c r="K176" s="271" t="s">
        <v>147</v>
      </c>
      <c r="L176" s="188"/>
      <c r="M176" s="275" t="s">
        <v>12</v>
      </c>
      <c r="N176" s="276" t="s">
        <v>52</v>
      </c>
      <c r="O176" s="189"/>
      <c r="P176" s="277">
        <f>O176*H176</f>
        <v>0</v>
      </c>
      <c r="Q176" s="277">
        <v>2.108</v>
      </c>
      <c r="R176" s="277">
        <f>Q176*H176</f>
        <v>295.12</v>
      </c>
      <c r="S176" s="277">
        <v>0</v>
      </c>
      <c r="T176" s="278">
        <f>S176*H176</f>
        <v>0</v>
      </c>
      <c r="AR176" s="177" t="s">
        <v>161</v>
      </c>
      <c r="AT176" s="177" t="s">
        <v>143</v>
      </c>
      <c r="AU176" s="177" t="s">
        <v>89</v>
      </c>
      <c r="AY176" s="177" t="s">
        <v>140</v>
      </c>
      <c r="BE176" s="279">
        <f>IF(N176="základní",J176,0)</f>
        <v>0</v>
      </c>
      <c r="BF176" s="279">
        <f>IF(N176="snížená",J176,0)</f>
        <v>0</v>
      </c>
      <c r="BG176" s="279">
        <f>IF(N176="zákl. přenesená",J176,0)</f>
        <v>0</v>
      </c>
      <c r="BH176" s="279">
        <f>IF(N176="sníž. přenesená",J176,0)</f>
        <v>0</v>
      </c>
      <c r="BI176" s="279">
        <f>IF(N176="nulová",J176,0)</f>
        <v>0</v>
      </c>
      <c r="BJ176" s="177" t="s">
        <v>31</v>
      </c>
      <c r="BK176" s="279">
        <f>ROUND(I176*H176,2)</f>
        <v>0</v>
      </c>
      <c r="BL176" s="177" t="s">
        <v>161</v>
      </c>
      <c r="BM176" s="177" t="s">
        <v>334</v>
      </c>
    </row>
    <row r="177" spans="2:47" s="187" customFormat="1" ht="27">
      <c r="B177" s="188"/>
      <c r="D177" s="280" t="s">
        <v>150</v>
      </c>
      <c r="F177" s="281" t="s">
        <v>335</v>
      </c>
      <c r="I177" s="88"/>
      <c r="L177" s="188"/>
      <c r="M177" s="282"/>
      <c r="N177" s="189"/>
      <c r="O177" s="189"/>
      <c r="P177" s="189"/>
      <c r="Q177" s="189"/>
      <c r="R177" s="189"/>
      <c r="S177" s="189"/>
      <c r="T177" s="283"/>
      <c r="AT177" s="177" t="s">
        <v>150</v>
      </c>
      <c r="AU177" s="177" t="s">
        <v>89</v>
      </c>
    </row>
    <row r="178" spans="2:51" s="289" customFormat="1" ht="13.5">
      <c r="B178" s="288"/>
      <c r="D178" s="280" t="s">
        <v>204</v>
      </c>
      <c r="E178" s="290" t="s">
        <v>12</v>
      </c>
      <c r="F178" s="291" t="s">
        <v>321</v>
      </c>
      <c r="H178" s="290" t="s">
        <v>12</v>
      </c>
      <c r="I178" s="89"/>
      <c r="L178" s="288"/>
      <c r="M178" s="292"/>
      <c r="N178" s="293"/>
      <c r="O178" s="293"/>
      <c r="P178" s="293"/>
      <c r="Q178" s="293"/>
      <c r="R178" s="293"/>
      <c r="S178" s="293"/>
      <c r="T178" s="294"/>
      <c r="AT178" s="290" t="s">
        <v>204</v>
      </c>
      <c r="AU178" s="290" t="s">
        <v>89</v>
      </c>
      <c r="AV178" s="289" t="s">
        <v>31</v>
      </c>
      <c r="AW178" s="289" t="s">
        <v>45</v>
      </c>
      <c r="AX178" s="289" t="s">
        <v>81</v>
      </c>
      <c r="AY178" s="290" t="s">
        <v>140</v>
      </c>
    </row>
    <row r="179" spans="2:51" s="296" customFormat="1" ht="13.5">
      <c r="B179" s="295"/>
      <c r="D179" s="280" t="s">
        <v>204</v>
      </c>
      <c r="E179" s="297" t="s">
        <v>12</v>
      </c>
      <c r="F179" s="298" t="s">
        <v>336</v>
      </c>
      <c r="H179" s="299">
        <v>24</v>
      </c>
      <c r="I179" s="90"/>
      <c r="L179" s="295"/>
      <c r="M179" s="300"/>
      <c r="N179" s="301"/>
      <c r="O179" s="301"/>
      <c r="P179" s="301"/>
      <c r="Q179" s="301"/>
      <c r="R179" s="301"/>
      <c r="S179" s="301"/>
      <c r="T179" s="302"/>
      <c r="AT179" s="297" t="s">
        <v>204</v>
      </c>
      <c r="AU179" s="297" t="s">
        <v>89</v>
      </c>
      <c r="AV179" s="296" t="s">
        <v>89</v>
      </c>
      <c r="AW179" s="296" t="s">
        <v>45</v>
      </c>
      <c r="AX179" s="296" t="s">
        <v>81</v>
      </c>
      <c r="AY179" s="297" t="s">
        <v>140</v>
      </c>
    </row>
    <row r="180" spans="2:51" s="289" customFormat="1" ht="13.5">
      <c r="B180" s="288"/>
      <c r="D180" s="280" t="s">
        <v>204</v>
      </c>
      <c r="E180" s="290" t="s">
        <v>12</v>
      </c>
      <c r="F180" s="291" t="s">
        <v>205</v>
      </c>
      <c r="H180" s="290" t="s">
        <v>12</v>
      </c>
      <c r="I180" s="89"/>
      <c r="L180" s="288"/>
      <c r="M180" s="292"/>
      <c r="N180" s="293"/>
      <c r="O180" s="293"/>
      <c r="P180" s="293"/>
      <c r="Q180" s="293"/>
      <c r="R180" s="293"/>
      <c r="S180" s="293"/>
      <c r="T180" s="294"/>
      <c r="AT180" s="290" t="s">
        <v>204</v>
      </c>
      <c r="AU180" s="290" t="s">
        <v>89</v>
      </c>
      <c r="AV180" s="289" t="s">
        <v>31</v>
      </c>
      <c r="AW180" s="289" t="s">
        <v>45</v>
      </c>
      <c r="AX180" s="289" t="s">
        <v>81</v>
      </c>
      <c r="AY180" s="290" t="s">
        <v>140</v>
      </c>
    </row>
    <row r="181" spans="2:51" s="296" customFormat="1" ht="13.5">
      <c r="B181" s="295"/>
      <c r="D181" s="280" t="s">
        <v>204</v>
      </c>
      <c r="E181" s="297" t="s">
        <v>12</v>
      </c>
      <c r="F181" s="298" t="s">
        <v>337</v>
      </c>
      <c r="H181" s="299">
        <v>24</v>
      </c>
      <c r="I181" s="90"/>
      <c r="L181" s="295"/>
      <c r="M181" s="300"/>
      <c r="N181" s="301"/>
      <c r="O181" s="301"/>
      <c r="P181" s="301"/>
      <c r="Q181" s="301"/>
      <c r="R181" s="301"/>
      <c r="S181" s="301"/>
      <c r="T181" s="302"/>
      <c r="AT181" s="297" t="s">
        <v>204</v>
      </c>
      <c r="AU181" s="297" t="s">
        <v>89</v>
      </c>
      <c r="AV181" s="296" t="s">
        <v>89</v>
      </c>
      <c r="AW181" s="296" t="s">
        <v>45</v>
      </c>
      <c r="AX181" s="296" t="s">
        <v>81</v>
      </c>
      <c r="AY181" s="297" t="s">
        <v>140</v>
      </c>
    </row>
    <row r="182" spans="2:51" s="296" customFormat="1" ht="27">
      <c r="B182" s="295"/>
      <c r="D182" s="280" t="s">
        <v>204</v>
      </c>
      <c r="E182" s="297" t="s">
        <v>12</v>
      </c>
      <c r="F182" s="298" t="s">
        <v>338</v>
      </c>
      <c r="H182" s="299">
        <v>24</v>
      </c>
      <c r="I182" s="90"/>
      <c r="L182" s="295"/>
      <c r="M182" s="300"/>
      <c r="N182" s="301"/>
      <c r="O182" s="301"/>
      <c r="P182" s="301"/>
      <c r="Q182" s="301"/>
      <c r="R182" s="301"/>
      <c r="S182" s="301"/>
      <c r="T182" s="302"/>
      <c r="AT182" s="297" t="s">
        <v>204</v>
      </c>
      <c r="AU182" s="297" t="s">
        <v>89</v>
      </c>
      <c r="AV182" s="296" t="s">
        <v>89</v>
      </c>
      <c r="AW182" s="296" t="s">
        <v>45</v>
      </c>
      <c r="AX182" s="296" t="s">
        <v>81</v>
      </c>
      <c r="AY182" s="297" t="s">
        <v>140</v>
      </c>
    </row>
    <row r="183" spans="2:51" s="289" customFormat="1" ht="13.5">
      <c r="B183" s="288"/>
      <c r="D183" s="280" t="s">
        <v>204</v>
      </c>
      <c r="E183" s="290" t="s">
        <v>12</v>
      </c>
      <c r="F183" s="291" t="s">
        <v>325</v>
      </c>
      <c r="H183" s="290" t="s">
        <v>12</v>
      </c>
      <c r="I183" s="89"/>
      <c r="L183" s="288"/>
      <c r="M183" s="292"/>
      <c r="N183" s="293"/>
      <c r="O183" s="293"/>
      <c r="P183" s="293"/>
      <c r="Q183" s="293"/>
      <c r="R183" s="293"/>
      <c r="S183" s="293"/>
      <c r="T183" s="294"/>
      <c r="AT183" s="290" t="s">
        <v>204</v>
      </c>
      <c r="AU183" s="290" t="s">
        <v>89</v>
      </c>
      <c r="AV183" s="289" t="s">
        <v>31</v>
      </c>
      <c r="AW183" s="289" t="s">
        <v>45</v>
      </c>
      <c r="AX183" s="289" t="s">
        <v>81</v>
      </c>
      <c r="AY183" s="290" t="s">
        <v>140</v>
      </c>
    </row>
    <row r="184" spans="2:51" s="296" customFormat="1" ht="13.5">
      <c r="B184" s="295"/>
      <c r="D184" s="280" t="s">
        <v>204</v>
      </c>
      <c r="E184" s="297" t="s">
        <v>12</v>
      </c>
      <c r="F184" s="298" t="s">
        <v>339</v>
      </c>
      <c r="H184" s="299">
        <v>32</v>
      </c>
      <c r="I184" s="90"/>
      <c r="L184" s="295"/>
      <c r="M184" s="300"/>
      <c r="N184" s="301"/>
      <c r="O184" s="301"/>
      <c r="P184" s="301"/>
      <c r="Q184" s="301"/>
      <c r="R184" s="301"/>
      <c r="S184" s="301"/>
      <c r="T184" s="302"/>
      <c r="AT184" s="297" t="s">
        <v>204</v>
      </c>
      <c r="AU184" s="297" t="s">
        <v>89</v>
      </c>
      <c r="AV184" s="296" t="s">
        <v>89</v>
      </c>
      <c r="AW184" s="296" t="s">
        <v>45</v>
      </c>
      <c r="AX184" s="296" t="s">
        <v>81</v>
      </c>
      <c r="AY184" s="297" t="s">
        <v>140</v>
      </c>
    </row>
    <row r="185" spans="2:51" s="296" customFormat="1" ht="13.5">
      <c r="B185" s="295"/>
      <c r="D185" s="280" t="s">
        <v>204</v>
      </c>
      <c r="E185" s="297" t="s">
        <v>12</v>
      </c>
      <c r="F185" s="298" t="s">
        <v>340</v>
      </c>
      <c r="H185" s="299">
        <v>20</v>
      </c>
      <c r="I185" s="90"/>
      <c r="L185" s="295"/>
      <c r="M185" s="300"/>
      <c r="N185" s="301"/>
      <c r="O185" s="301"/>
      <c r="P185" s="301"/>
      <c r="Q185" s="301"/>
      <c r="R185" s="301"/>
      <c r="S185" s="301"/>
      <c r="T185" s="302"/>
      <c r="AT185" s="297" t="s">
        <v>204</v>
      </c>
      <c r="AU185" s="297" t="s">
        <v>89</v>
      </c>
      <c r="AV185" s="296" t="s">
        <v>89</v>
      </c>
      <c r="AW185" s="296" t="s">
        <v>45</v>
      </c>
      <c r="AX185" s="296" t="s">
        <v>81</v>
      </c>
      <c r="AY185" s="297" t="s">
        <v>140</v>
      </c>
    </row>
    <row r="186" spans="2:51" s="289" customFormat="1" ht="13.5">
      <c r="B186" s="288"/>
      <c r="D186" s="280" t="s">
        <v>204</v>
      </c>
      <c r="E186" s="290" t="s">
        <v>12</v>
      </c>
      <c r="F186" s="291" t="s">
        <v>328</v>
      </c>
      <c r="H186" s="290" t="s">
        <v>12</v>
      </c>
      <c r="I186" s="89"/>
      <c r="L186" s="288"/>
      <c r="M186" s="292"/>
      <c r="N186" s="293"/>
      <c r="O186" s="293"/>
      <c r="P186" s="293"/>
      <c r="Q186" s="293"/>
      <c r="R186" s="293"/>
      <c r="S186" s="293"/>
      <c r="T186" s="294"/>
      <c r="AT186" s="290" t="s">
        <v>204</v>
      </c>
      <c r="AU186" s="290" t="s">
        <v>89</v>
      </c>
      <c r="AV186" s="289" t="s">
        <v>31</v>
      </c>
      <c r="AW186" s="289" t="s">
        <v>45</v>
      </c>
      <c r="AX186" s="289" t="s">
        <v>81</v>
      </c>
      <c r="AY186" s="290" t="s">
        <v>140</v>
      </c>
    </row>
    <row r="187" spans="2:51" s="296" customFormat="1" ht="13.5">
      <c r="B187" s="295"/>
      <c r="D187" s="280" t="s">
        <v>204</v>
      </c>
      <c r="E187" s="297" t="s">
        <v>12</v>
      </c>
      <c r="F187" s="298" t="s">
        <v>341</v>
      </c>
      <c r="H187" s="299">
        <v>8</v>
      </c>
      <c r="I187" s="90"/>
      <c r="L187" s="295"/>
      <c r="M187" s="300"/>
      <c r="N187" s="301"/>
      <c r="O187" s="301"/>
      <c r="P187" s="301"/>
      <c r="Q187" s="301"/>
      <c r="R187" s="301"/>
      <c r="S187" s="301"/>
      <c r="T187" s="302"/>
      <c r="AT187" s="297" t="s">
        <v>204</v>
      </c>
      <c r="AU187" s="297" t="s">
        <v>89</v>
      </c>
      <c r="AV187" s="296" t="s">
        <v>89</v>
      </c>
      <c r="AW187" s="296" t="s">
        <v>45</v>
      </c>
      <c r="AX187" s="296" t="s">
        <v>81</v>
      </c>
      <c r="AY187" s="297" t="s">
        <v>140</v>
      </c>
    </row>
    <row r="188" spans="2:51" s="296" customFormat="1" ht="13.5">
      <c r="B188" s="295"/>
      <c r="D188" s="280" t="s">
        <v>204</v>
      </c>
      <c r="E188" s="297" t="s">
        <v>12</v>
      </c>
      <c r="F188" s="298" t="s">
        <v>342</v>
      </c>
      <c r="H188" s="299">
        <v>8</v>
      </c>
      <c r="I188" s="90"/>
      <c r="L188" s="295"/>
      <c r="M188" s="300"/>
      <c r="N188" s="301"/>
      <c r="O188" s="301"/>
      <c r="P188" s="301"/>
      <c r="Q188" s="301"/>
      <c r="R188" s="301"/>
      <c r="S188" s="301"/>
      <c r="T188" s="302"/>
      <c r="AT188" s="297" t="s">
        <v>204</v>
      </c>
      <c r="AU188" s="297" t="s">
        <v>89</v>
      </c>
      <c r="AV188" s="296" t="s">
        <v>89</v>
      </c>
      <c r="AW188" s="296" t="s">
        <v>45</v>
      </c>
      <c r="AX188" s="296" t="s">
        <v>81</v>
      </c>
      <c r="AY188" s="297" t="s">
        <v>140</v>
      </c>
    </row>
    <row r="189" spans="2:51" s="304" customFormat="1" ht="13.5">
      <c r="B189" s="303"/>
      <c r="D189" s="280" t="s">
        <v>204</v>
      </c>
      <c r="E189" s="305" t="s">
        <v>12</v>
      </c>
      <c r="F189" s="306" t="s">
        <v>207</v>
      </c>
      <c r="H189" s="307">
        <v>140</v>
      </c>
      <c r="I189" s="91"/>
      <c r="L189" s="303"/>
      <c r="M189" s="308"/>
      <c r="N189" s="309"/>
      <c r="O189" s="309"/>
      <c r="P189" s="309"/>
      <c r="Q189" s="309"/>
      <c r="R189" s="309"/>
      <c r="S189" s="309"/>
      <c r="T189" s="310"/>
      <c r="AT189" s="305" t="s">
        <v>204</v>
      </c>
      <c r="AU189" s="305" t="s">
        <v>89</v>
      </c>
      <c r="AV189" s="304" t="s">
        <v>161</v>
      </c>
      <c r="AW189" s="304" t="s">
        <v>45</v>
      </c>
      <c r="AX189" s="304" t="s">
        <v>31</v>
      </c>
      <c r="AY189" s="305" t="s">
        <v>140</v>
      </c>
    </row>
    <row r="190" spans="2:65" s="187" customFormat="1" ht="14.45" customHeight="1">
      <c r="B190" s="188"/>
      <c r="C190" s="269" t="s">
        <v>343</v>
      </c>
      <c r="D190" s="269" t="s">
        <v>143</v>
      </c>
      <c r="E190" s="270" t="s">
        <v>344</v>
      </c>
      <c r="F190" s="271" t="s">
        <v>345</v>
      </c>
      <c r="G190" s="272" t="s">
        <v>199</v>
      </c>
      <c r="H190" s="273">
        <v>269.328</v>
      </c>
      <c r="I190" s="87"/>
      <c r="J190" s="274">
        <f>ROUND(I190*H190,2)</f>
        <v>0</v>
      </c>
      <c r="K190" s="271" t="s">
        <v>147</v>
      </c>
      <c r="L190" s="188"/>
      <c r="M190" s="275" t="s">
        <v>12</v>
      </c>
      <c r="N190" s="276" t="s">
        <v>52</v>
      </c>
      <c r="O190" s="189"/>
      <c r="P190" s="277">
        <f>O190*H190</f>
        <v>0</v>
      </c>
      <c r="Q190" s="277">
        <v>2.16</v>
      </c>
      <c r="R190" s="277">
        <f>Q190*H190</f>
        <v>581.74848</v>
      </c>
      <c r="S190" s="277">
        <v>0</v>
      </c>
      <c r="T190" s="278">
        <f>S190*H190</f>
        <v>0</v>
      </c>
      <c r="AR190" s="177" t="s">
        <v>161</v>
      </c>
      <c r="AT190" s="177" t="s">
        <v>143</v>
      </c>
      <c r="AU190" s="177" t="s">
        <v>89</v>
      </c>
      <c r="AY190" s="177" t="s">
        <v>140</v>
      </c>
      <c r="BE190" s="279">
        <f>IF(N190="základní",J190,0)</f>
        <v>0</v>
      </c>
      <c r="BF190" s="279">
        <f>IF(N190="snížená",J190,0)</f>
        <v>0</v>
      </c>
      <c r="BG190" s="279">
        <f>IF(N190="zákl. přenesená",J190,0)</f>
        <v>0</v>
      </c>
      <c r="BH190" s="279">
        <f>IF(N190="sníž. přenesená",J190,0)</f>
        <v>0</v>
      </c>
      <c r="BI190" s="279">
        <f>IF(N190="nulová",J190,0)</f>
        <v>0</v>
      </c>
      <c r="BJ190" s="177" t="s">
        <v>31</v>
      </c>
      <c r="BK190" s="279">
        <f>ROUND(I190*H190,2)</f>
        <v>0</v>
      </c>
      <c r="BL190" s="177" t="s">
        <v>161</v>
      </c>
      <c r="BM190" s="177" t="s">
        <v>346</v>
      </c>
    </row>
    <row r="191" spans="2:47" s="187" customFormat="1" ht="13.5">
      <c r="B191" s="188"/>
      <c r="D191" s="280" t="s">
        <v>150</v>
      </c>
      <c r="F191" s="281" t="s">
        <v>347</v>
      </c>
      <c r="I191" s="88"/>
      <c r="L191" s="188"/>
      <c r="M191" s="282"/>
      <c r="N191" s="189"/>
      <c r="O191" s="189"/>
      <c r="P191" s="189"/>
      <c r="Q191" s="189"/>
      <c r="R191" s="189"/>
      <c r="S191" s="189"/>
      <c r="T191" s="283"/>
      <c r="AT191" s="177" t="s">
        <v>150</v>
      </c>
      <c r="AU191" s="177" t="s">
        <v>89</v>
      </c>
    </row>
    <row r="192" spans="2:47" s="187" customFormat="1" ht="94.5">
      <c r="B192" s="188"/>
      <c r="D192" s="280" t="s">
        <v>202</v>
      </c>
      <c r="F192" s="284" t="s">
        <v>348</v>
      </c>
      <c r="I192" s="88"/>
      <c r="L192" s="188"/>
      <c r="M192" s="282"/>
      <c r="N192" s="189"/>
      <c r="O192" s="189"/>
      <c r="P192" s="189"/>
      <c r="Q192" s="189"/>
      <c r="R192" s="189"/>
      <c r="S192" s="189"/>
      <c r="T192" s="283"/>
      <c r="AT192" s="177" t="s">
        <v>202</v>
      </c>
      <c r="AU192" s="177" t="s">
        <v>89</v>
      </c>
    </row>
    <row r="193" spans="2:51" s="289" customFormat="1" ht="13.5">
      <c r="B193" s="288"/>
      <c r="D193" s="280" t="s">
        <v>204</v>
      </c>
      <c r="E193" s="290" t="s">
        <v>12</v>
      </c>
      <c r="F193" s="291" t="s">
        <v>349</v>
      </c>
      <c r="H193" s="290" t="s">
        <v>12</v>
      </c>
      <c r="I193" s="89"/>
      <c r="L193" s="288"/>
      <c r="M193" s="292"/>
      <c r="N193" s="293"/>
      <c r="O193" s="293"/>
      <c r="P193" s="293"/>
      <c r="Q193" s="293"/>
      <c r="R193" s="293"/>
      <c r="S193" s="293"/>
      <c r="T193" s="294"/>
      <c r="AT193" s="290" t="s">
        <v>204</v>
      </c>
      <c r="AU193" s="290" t="s">
        <v>89</v>
      </c>
      <c r="AV193" s="289" t="s">
        <v>31</v>
      </c>
      <c r="AW193" s="289" t="s">
        <v>45</v>
      </c>
      <c r="AX193" s="289" t="s">
        <v>81</v>
      </c>
      <c r="AY193" s="290" t="s">
        <v>140</v>
      </c>
    </row>
    <row r="194" spans="2:51" s="296" customFormat="1" ht="13.5">
      <c r="B194" s="295"/>
      <c r="D194" s="280" t="s">
        <v>204</v>
      </c>
      <c r="E194" s="297" t="s">
        <v>12</v>
      </c>
      <c r="F194" s="298" t="s">
        <v>350</v>
      </c>
      <c r="H194" s="299">
        <v>1.798</v>
      </c>
      <c r="I194" s="90"/>
      <c r="L194" s="295"/>
      <c r="M194" s="300"/>
      <c r="N194" s="301"/>
      <c r="O194" s="301"/>
      <c r="P194" s="301"/>
      <c r="Q194" s="301"/>
      <c r="R194" s="301"/>
      <c r="S194" s="301"/>
      <c r="T194" s="302"/>
      <c r="AT194" s="297" t="s">
        <v>204</v>
      </c>
      <c r="AU194" s="297" t="s">
        <v>89</v>
      </c>
      <c r="AV194" s="296" t="s">
        <v>89</v>
      </c>
      <c r="AW194" s="296" t="s">
        <v>45</v>
      </c>
      <c r="AX194" s="296" t="s">
        <v>81</v>
      </c>
      <c r="AY194" s="297" t="s">
        <v>140</v>
      </c>
    </row>
    <row r="195" spans="2:51" s="296" customFormat="1" ht="13.5">
      <c r="B195" s="295"/>
      <c r="D195" s="280" t="s">
        <v>204</v>
      </c>
      <c r="E195" s="297" t="s">
        <v>12</v>
      </c>
      <c r="F195" s="298" t="s">
        <v>351</v>
      </c>
      <c r="H195" s="299">
        <v>4.756</v>
      </c>
      <c r="I195" s="90"/>
      <c r="L195" s="295"/>
      <c r="M195" s="300"/>
      <c r="N195" s="301"/>
      <c r="O195" s="301"/>
      <c r="P195" s="301"/>
      <c r="Q195" s="301"/>
      <c r="R195" s="301"/>
      <c r="S195" s="301"/>
      <c r="T195" s="302"/>
      <c r="AT195" s="297" t="s">
        <v>204</v>
      </c>
      <c r="AU195" s="297" t="s">
        <v>89</v>
      </c>
      <c r="AV195" s="296" t="s">
        <v>89</v>
      </c>
      <c r="AW195" s="296" t="s">
        <v>45</v>
      </c>
      <c r="AX195" s="296" t="s">
        <v>81</v>
      </c>
      <c r="AY195" s="297" t="s">
        <v>140</v>
      </c>
    </row>
    <row r="196" spans="2:51" s="296" customFormat="1" ht="13.5">
      <c r="B196" s="295"/>
      <c r="D196" s="280" t="s">
        <v>204</v>
      </c>
      <c r="E196" s="297" t="s">
        <v>12</v>
      </c>
      <c r="F196" s="298" t="s">
        <v>352</v>
      </c>
      <c r="H196" s="299">
        <v>2.204</v>
      </c>
      <c r="I196" s="90"/>
      <c r="L196" s="295"/>
      <c r="M196" s="300"/>
      <c r="N196" s="301"/>
      <c r="O196" s="301"/>
      <c r="P196" s="301"/>
      <c r="Q196" s="301"/>
      <c r="R196" s="301"/>
      <c r="S196" s="301"/>
      <c r="T196" s="302"/>
      <c r="AT196" s="297" t="s">
        <v>204</v>
      </c>
      <c r="AU196" s="297" t="s">
        <v>89</v>
      </c>
      <c r="AV196" s="296" t="s">
        <v>89</v>
      </c>
      <c r="AW196" s="296" t="s">
        <v>45</v>
      </c>
      <c r="AX196" s="296" t="s">
        <v>81</v>
      </c>
      <c r="AY196" s="297" t="s">
        <v>140</v>
      </c>
    </row>
    <row r="197" spans="2:51" s="289" customFormat="1" ht="13.5">
      <c r="B197" s="288"/>
      <c r="D197" s="280" t="s">
        <v>204</v>
      </c>
      <c r="E197" s="290" t="s">
        <v>12</v>
      </c>
      <c r="F197" s="291" t="s">
        <v>353</v>
      </c>
      <c r="H197" s="290" t="s">
        <v>12</v>
      </c>
      <c r="I197" s="89"/>
      <c r="L197" s="288"/>
      <c r="M197" s="292"/>
      <c r="N197" s="293"/>
      <c r="O197" s="293"/>
      <c r="P197" s="293"/>
      <c r="Q197" s="293"/>
      <c r="R197" s="293"/>
      <c r="S197" s="293"/>
      <c r="T197" s="294"/>
      <c r="AT197" s="290" t="s">
        <v>204</v>
      </c>
      <c r="AU197" s="290" t="s">
        <v>89</v>
      </c>
      <c r="AV197" s="289" t="s">
        <v>31</v>
      </c>
      <c r="AW197" s="289" t="s">
        <v>45</v>
      </c>
      <c r="AX197" s="289" t="s">
        <v>81</v>
      </c>
      <c r="AY197" s="290" t="s">
        <v>140</v>
      </c>
    </row>
    <row r="198" spans="2:51" s="296" customFormat="1" ht="13.5">
      <c r="B198" s="295"/>
      <c r="D198" s="280" t="s">
        <v>204</v>
      </c>
      <c r="E198" s="297" t="s">
        <v>12</v>
      </c>
      <c r="F198" s="298" t="s">
        <v>354</v>
      </c>
      <c r="H198" s="299">
        <v>16.9</v>
      </c>
      <c r="I198" s="90"/>
      <c r="L198" s="295"/>
      <c r="M198" s="300"/>
      <c r="N198" s="301"/>
      <c r="O198" s="301"/>
      <c r="P198" s="301"/>
      <c r="Q198" s="301"/>
      <c r="R198" s="301"/>
      <c r="S198" s="301"/>
      <c r="T198" s="302"/>
      <c r="AT198" s="297" t="s">
        <v>204</v>
      </c>
      <c r="AU198" s="297" t="s">
        <v>89</v>
      </c>
      <c r="AV198" s="296" t="s">
        <v>89</v>
      </c>
      <c r="AW198" s="296" t="s">
        <v>45</v>
      </c>
      <c r="AX198" s="296" t="s">
        <v>81</v>
      </c>
      <c r="AY198" s="297" t="s">
        <v>140</v>
      </c>
    </row>
    <row r="199" spans="2:51" s="296" customFormat="1" ht="13.5">
      <c r="B199" s="295"/>
      <c r="D199" s="280" t="s">
        <v>204</v>
      </c>
      <c r="E199" s="297" t="s">
        <v>12</v>
      </c>
      <c r="F199" s="298" t="s">
        <v>355</v>
      </c>
      <c r="H199" s="299">
        <v>13.8</v>
      </c>
      <c r="I199" s="90"/>
      <c r="L199" s="295"/>
      <c r="M199" s="300"/>
      <c r="N199" s="301"/>
      <c r="O199" s="301"/>
      <c r="P199" s="301"/>
      <c r="Q199" s="301"/>
      <c r="R199" s="301"/>
      <c r="S199" s="301"/>
      <c r="T199" s="302"/>
      <c r="AT199" s="297" t="s">
        <v>204</v>
      </c>
      <c r="AU199" s="297" t="s">
        <v>89</v>
      </c>
      <c r="AV199" s="296" t="s">
        <v>89</v>
      </c>
      <c r="AW199" s="296" t="s">
        <v>45</v>
      </c>
      <c r="AX199" s="296" t="s">
        <v>81</v>
      </c>
      <c r="AY199" s="297" t="s">
        <v>140</v>
      </c>
    </row>
    <row r="200" spans="2:51" s="296" customFormat="1" ht="13.5">
      <c r="B200" s="295"/>
      <c r="D200" s="280" t="s">
        <v>204</v>
      </c>
      <c r="E200" s="297" t="s">
        <v>12</v>
      </c>
      <c r="F200" s="298" t="s">
        <v>356</v>
      </c>
      <c r="H200" s="299">
        <v>23.5</v>
      </c>
      <c r="I200" s="90"/>
      <c r="L200" s="295"/>
      <c r="M200" s="300"/>
      <c r="N200" s="301"/>
      <c r="O200" s="301"/>
      <c r="P200" s="301"/>
      <c r="Q200" s="301"/>
      <c r="R200" s="301"/>
      <c r="S200" s="301"/>
      <c r="T200" s="302"/>
      <c r="AT200" s="297" t="s">
        <v>204</v>
      </c>
      <c r="AU200" s="297" t="s">
        <v>89</v>
      </c>
      <c r="AV200" s="296" t="s">
        <v>89</v>
      </c>
      <c r="AW200" s="296" t="s">
        <v>45</v>
      </c>
      <c r="AX200" s="296" t="s">
        <v>81</v>
      </c>
      <c r="AY200" s="297" t="s">
        <v>140</v>
      </c>
    </row>
    <row r="201" spans="2:51" s="289" customFormat="1" ht="13.5">
      <c r="B201" s="288"/>
      <c r="D201" s="280" t="s">
        <v>204</v>
      </c>
      <c r="E201" s="290" t="s">
        <v>12</v>
      </c>
      <c r="F201" s="291" t="s">
        <v>357</v>
      </c>
      <c r="H201" s="290" t="s">
        <v>12</v>
      </c>
      <c r="I201" s="89"/>
      <c r="L201" s="288"/>
      <c r="M201" s="292"/>
      <c r="N201" s="293"/>
      <c r="O201" s="293"/>
      <c r="P201" s="293"/>
      <c r="Q201" s="293"/>
      <c r="R201" s="293"/>
      <c r="S201" s="293"/>
      <c r="T201" s="294"/>
      <c r="AT201" s="290" t="s">
        <v>204</v>
      </c>
      <c r="AU201" s="290" t="s">
        <v>89</v>
      </c>
      <c r="AV201" s="289" t="s">
        <v>31</v>
      </c>
      <c r="AW201" s="289" t="s">
        <v>45</v>
      </c>
      <c r="AX201" s="289" t="s">
        <v>81</v>
      </c>
      <c r="AY201" s="290" t="s">
        <v>140</v>
      </c>
    </row>
    <row r="202" spans="2:51" s="296" customFormat="1" ht="13.5">
      <c r="B202" s="295"/>
      <c r="D202" s="280" t="s">
        <v>204</v>
      </c>
      <c r="E202" s="297" t="s">
        <v>12</v>
      </c>
      <c r="F202" s="298" t="s">
        <v>358</v>
      </c>
      <c r="H202" s="299">
        <v>5.104</v>
      </c>
      <c r="I202" s="90"/>
      <c r="L202" s="295"/>
      <c r="M202" s="300"/>
      <c r="N202" s="301"/>
      <c r="O202" s="301"/>
      <c r="P202" s="301"/>
      <c r="Q202" s="301"/>
      <c r="R202" s="301"/>
      <c r="S202" s="301"/>
      <c r="T202" s="302"/>
      <c r="AT202" s="297" t="s">
        <v>204</v>
      </c>
      <c r="AU202" s="297" t="s">
        <v>89</v>
      </c>
      <c r="AV202" s="296" t="s">
        <v>89</v>
      </c>
      <c r="AW202" s="296" t="s">
        <v>45</v>
      </c>
      <c r="AX202" s="296" t="s">
        <v>81</v>
      </c>
      <c r="AY202" s="297" t="s">
        <v>140</v>
      </c>
    </row>
    <row r="203" spans="2:51" s="296" customFormat="1" ht="13.5">
      <c r="B203" s="295"/>
      <c r="D203" s="280" t="s">
        <v>204</v>
      </c>
      <c r="E203" s="297" t="s">
        <v>12</v>
      </c>
      <c r="F203" s="298" t="s">
        <v>359</v>
      </c>
      <c r="H203" s="299">
        <v>2.61</v>
      </c>
      <c r="I203" s="90"/>
      <c r="L203" s="295"/>
      <c r="M203" s="300"/>
      <c r="N203" s="301"/>
      <c r="O203" s="301"/>
      <c r="P203" s="301"/>
      <c r="Q203" s="301"/>
      <c r="R203" s="301"/>
      <c r="S203" s="301"/>
      <c r="T203" s="302"/>
      <c r="AT203" s="297" t="s">
        <v>204</v>
      </c>
      <c r="AU203" s="297" t="s">
        <v>89</v>
      </c>
      <c r="AV203" s="296" t="s">
        <v>89</v>
      </c>
      <c r="AW203" s="296" t="s">
        <v>45</v>
      </c>
      <c r="AX203" s="296" t="s">
        <v>81</v>
      </c>
      <c r="AY203" s="297" t="s">
        <v>140</v>
      </c>
    </row>
    <row r="204" spans="2:51" s="296" customFormat="1" ht="13.5">
      <c r="B204" s="295"/>
      <c r="D204" s="280" t="s">
        <v>204</v>
      </c>
      <c r="E204" s="297" t="s">
        <v>12</v>
      </c>
      <c r="F204" s="298" t="s">
        <v>360</v>
      </c>
      <c r="H204" s="299">
        <v>3.364</v>
      </c>
      <c r="I204" s="90"/>
      <c r="L204" s="295"/>
      <c r="M204" s="300"/>
      <c r="N204" s="301"/>
      <c r="O204" s="301"/>
      <c r="P204" s="301"/>
      <c r="Q204" s="301"/>
      <c r="R204" s="301"/>
      <c r="S204" s="301"/>
      <c r="T204" s="302"/>
      <c r="AT204" s="297" t="s">
        <v>204</v>
      </c>
      <c r="AU204" s="297" t="s">
        <v>89</v>
      </c>
      <c r="AV204" s="296" t="s">
        <v>89</v>
      </c>
      <c r="AW204" s="296" t="s">
        <v>45</v>
      </c>
      <c r="AX204" s="296" t="s">
        <v>81</v>
      </c>
      <c r="AY204" s="297" t="s">
        <v>140</v>
      </c>
    </row>
    <row r="205" spans="2:51" s="296" customFormat="1" ht="13.5">
      <c r="B205" s="295"/>
      <c r="D205" s="280" t="s">
        <v>204</v>
      </c>
      <c r="E205" s="297" t="s">
        <v>12</v>
      </c>
      <c r="F205" s="298" t="s">
        <v>361</v>
      </c>
      <c r="H205" s="299">
        <v>1.8</v>
      </c>
      <c r="I205" s="90"/>
      <c r="L205" s="295"/>
      <c r="M205" s="300"/>
      <c r="N205" s="301"/>
      <c r="O205" s="301"/>
      <c r="P205" s="301"/>
      <c r="Q205" s="301"/>
      <c r="R205" s="301"/>
      <c r="S205" s="301"/>
      <c r="T205" s="302"/>
      <c r="AT205" s="297" t="s">
        <v>204</v>
      </c>
      <c r="AU205" s="297" t="s">
        <v>89</v>
      </c>
      <c r="AV205" s="296" t="s">
        <v>89</v>
      </c>
      <c r="AW205" s="296" t="s">
        <v>45</v>
      </c>
      <c r="AX205" s="296" t="s">
        <v>81</v>
      </c>
      <c r="AY205" s="297" t="s">
        <v>140</v>
      </c>
    </row>
    <row r="206" spans="2:51" s="289" customFormat="1" ht="13.5">
      <c r="B206" s="288"/>
      <c r="D206" s="280" t="s">
        <v>204</v>
      </c>
      <c r="E206" s="290" t="s">
        <v>12</v>
      </c>
      <c r="F206" s="291" t="s">
        <v>362</v>
      </c>
      <c r="H206" s="290" t="s">
        <v>12</v>
      </c>
      <c r="I206" s="89"/>
      <c r="L206" s="288"/>
      <c r="M206" s="292"/>
      <c r="N206" s="293"/>
      <c r="O206" s="293"/>
      <c r="P206" s="293"/>
      <c r="Q206" s="293"/>
      <c r="R206" s="293"/>
      <c r="S206" s="293"/>
      <c r="T206" s="294"/>
      <c r="AT206" s="290" t="s">
        <v>204</v>
      </c>
      <c r="AU206" s="290" t="s">
        <v>89</v>
      </c>
      <c r="AV206" s="289" t="s">
        <v>31</v>
      </c>
      <c r="AW206" s="289" t="s">
        <v>45</v>
      </c>
      <c r="AX206" s="289" t="s">
        <v>81</v>
      </c>
      <c r="AY206" s="290" t="s">
        <v>140</v>
      </c>
    </row>
    <row r="207" spans="2:51" s="296" customFormat="1" ht="13.5">
      <c r="B207" s="295"/>
      <c r="D207" s="280" t="s">
        <v>204</v>
      </c>
      <c r="E207" s="297" t="s">
        <v>12</v>
      </c>
      <c r="F207" s="298" t="s">
        <v>363</v>
      </c>
      <c r="H207" s="299">
        <v>17.3</v>
      </c>
      <c r="I207" s="90"/>
      <c r="L207" s="295"/>
      <c r="M207" s="300"/>
      <c r="N207" s="301"/>
      <c r="O207" s="301"/>
      <c r="P207" s="301"/>
      <c r="Q207" s="301"/>
      <c r="R207" s="301"/>
      <c r="S207" s="301"/>
      <c r="T207" s="302"/>
      <c r="AT207" s="297" t="s">
        <v>204</v>
      </c>
      <c r="AU207" s="297" t="s">
        <v>89</v>
      </c>
      <c r="AV207" s="296" t="s">
        <v>89</v>
      </c>
      <c r="AW207" s="296" t="s">
        <v>45</v>
      </c>
      <c r="AX207" s="296" t="s">
        <v>81</v>
      </c>
      <c r="AY207" s="297" t="s">
        <v>140</v>
      </c>
    </row>
    <row r="208" spans="2:51" s="296" customFormat="1" ht="13.5">
      <c r="B208" s="295"/>
      <c r="D208" s="280" t="s">
        <v>204</v>
      </c>
      <c r="E208" s="297" t="s">
        <v>12</v>
      </c>
      <c r="F208" s="298" t="s">
        <v>364</v>
      </c>
      <c r="H208" s="299">
        <v>27.2</v>
      </c>
      <c r="I208" s="90"/>
      <c r="L208" s="295"/>
      <c r="M208" s="300"/>
      <c r="N208" s="301"/>
      <c r="O208" s="301"/>
      <c r="P208" s="301"/>
      <c r="Q208" s="301"/>
      <c r="R208" s="301"/>
      <c r="S208" s="301"/>
      <c r="T208" s="302"/>
      <c r="AT208" s="297" t="s">
        <v>204</v>
      </c>
      <c r="AU208" s="297" t="s">
        <v>89</v>
      </c>
      <c r="AV208" s="296" t="s">
        <v>89</v>
      </c>
      <c r="AW208" s="296" t="s">
        <v>45</v>
      </c>
      <c r="AX208" s="296" t="s">
        <v>81</v>
      </c>
      <c r="AY208" s="297" t="s">
        <v>140</v>
      </c>
    </row>
    <row r="209" spans="2:51" s="296" customFormat="1" ht="13.5">
      <c r="B209" s="295"/>
      <c r="D209" s="280" t="s">
        <v>204</v>
      </c>
      <c r="E209" s="297" t="s">
        <v>12</v>
      </c>
      <c r="F209" s="298" t="s">
        <v>365</v>
      </c>
      <c r="H209" s="299">
        <v>13.15</v>
      </c>
      <c r="I209" s="90"/>
      <c r="L209" s="295"/>
      <c r="M209" s="300"/>
      <c r="N209" s="301"/>
      <c r="O209" s="301"/>
      <c r="P209" s="301"/>
      <c r="Q209" s="301"/>
      <c r="R209" s="301"/>
      <c r="S209" s="301"/>
      <c r="T209" s="302"/>
      <c r="AT209" s="297" t="s">
        <v>204</v>
      </c>
      <c r="AU209" s="297" t="s">
        <v>89</v>
      </c>
      <c r="AV209" s="296" t="s">
        <v>89</v>
      </c>
      <c r="AW209" s="296" t="s">
        <v>45</v>
      </c>
      <c r="AX209" s="296" t="s">
        <v>81</v>
      </c>
      <c r="AY209" s="297" t="s">
        <v>140</v>
      </c>
    </row>
    <row r="210" spans="2:51" s="296" customFormat="1" ht="13.5">
      <c r="B210" s="295"/>
      <c r="D210" s="280" t="s">
        <v>204</v>
      </c>
      <c r="E210" s="297" t="s">
        <v>12</v>
      </c>
      <c r="F210" s="298" t="s">
        <v>366</v>
      </c>
      <c r="H210" s="299">
        <v>5.4</v>
      </c>
      <c r="I210" s="90"/>
      <c r="L210" s="295"/>
      <c r="M210" s="300"/>
      <c r="N210" s="301"/>
      <c r="O210" s="301"/>
      <c r="P210" s="301"/>
      <c r="Q210" s="301"/>
      <c r="R210" s="301"/>
      <c r="S210" s="301"/>
      <c r="T210" s="302"/>
      <c r="AT210" s="297" t="s">
        <v>204</v>
      </c>
      <c r="AU210" s="297" t="s">
        <v>89</v>
      </c>
      <c r="AV210" s="296" t="s">
        <v>89</v>
      </c>
      <c r="AW210" s="296" t="s">
        <v>45</v>
      </c>
      <c r="AX210" s="296" t="s">
        <v>81</v>
      </c>
      <c r="AY210" s="297" t="s">
        <v>140</v>
      </c>
    </row>
    <row r="211" spans="2:51" s="289" customFormat="1" ht="13.5">
      <c r="B211" s="288"/>
      <c r="D211" s="280" t="s">
        <v>204</v>
      </c>
      <c r="E211" s="290" t="s">
        <v>12</v>
      </c>
      <c r="F211" s="291" t="s">
        <v>367</v>
      </c>
      <c r="H211" s="290" t="s">
        <v>12</v>
      </c>
      <c r="I211" s="89"/>
      <c r="L211" s="288"/>
      <c r="M211" s="292"/>
      <c r="N211" s="293"/>
      <c r="O211" s="293"/>
      <c r="P211" s="293"/>
      <c r="Q211" s="293"/>
      <c r="R211" s="293"/>
      <c r="S211" s="293"/>
      <c r="T211" s="294"/>
      <c r="AT211" s="290" t="s">
        <v>204</v>
      </c>
      <c r="AU211" s="290" t="s">
        <v>89</v>
      </c>
      <c r="AV211" s="289" t="s">
        <v>31</v>
      </c>
      <c r="AW211" s="289" t="s">
        <v>45</v>
      </c>
      <c r="AX211" s="289" t="s">
        <v>81</v>
      </c>
      <c r="AY211" s="290" t="s">
        <v>140</v>
      </c>
    </row>
    <row r="212" spans="2:51" s="296" customFormat="1" ht="13.5">
      <c r="B212" s="295"/>
      <c r="D212" s="280" t="s">
        <v>204</v>
      </c>
      <c r="E212" s="297" t="s">
        <v>12</v>
      </c>
      <c r="F212" s="298" t="s">
        <v>368</v>
      </c>
      <c r="H212" s="299">
        <v>6.322</v>
      </c>
      <c r="I212" s="90"/>
      <c r="L212" s="295"/>
      <c r="M212" s="300"/>
      <c r="N212" s="301"/>
      <c r="O212" s="301"/>
      <c r="P212" s="301"/>
      <c r="Q212" s="301"/>
      <c r="R212" s="301"/>
      <c r="S212" s="301"/>
      <c r="T212" s="302"/>
      <c r="AT212" s="297" t="s">
        <v>204</v>
      </c>
      <c r="AU212" s="297" t="s">
        <v>89</v>
      </c>
      <c r="AV212" s="296" t="s">
        <v>89</v>
      </c>
      <c r="AW212" s="296" t="s">
        <v>45</v>
      </c>
      <c r="AX212" s="296" t="s">
        <v>81</v>
      </c>
      <c r="AY212" s="297" t="s">
        <v>140</v>
      </c>
    </row>
    <row r="213" spans="2:51" s="296" customFormat="1" ht="13.5">
      <c r="B213" s="295"/>
      <c r="D213" s="280" t="s">
        <v>204</v>
      </c>
      <c r="E213" s="297" t="s">
        <v>12</v>
      </c>
      <c r="F213" s="298" t="s">
        <v>369</v>
      </c>
      <c r="H213" s="299">
        <v>2.842</v>
      </c>
      <c r="I213" s="90"/>
      <c r="L213" s="295"/>
      <c r="M213" s="300"/>
      <c r="N213" s="301"/>
      <c r="O213" s="301"/>
      <c r="P213" s="301"/>
      <c r="Q213" s="301"/>
      <c r="R213" s="301"/>
      <c r="S213" s="301"/>
      <c r="T213" s="302"/>
      <c r="AT213" s="297" t="s">
        <v>204</v>
      </c>
      <c r="AU213" s="297" t="s">
        <v>89</v>
      </c>
      <c r="AV213" s="296" t="s">
        <v>89</v>
      </c>
      <c r="AW213" s="296" t="s">
        <v>45</v>
      </c>
      <c r="AX213" s="296" t="s">
        <v>81</v>
      </c>
      <c r="AY213" s="297" t="s">
        <v>140</v>
      </c>
    </row>
    <row r="214" spans="2:51" s="296" customFormat="1" ht="13.5">
      <c r="B214" s="295"/>
      <c r="D214" s="280" t="s">
        <v>204</v>
      </c>
      <c r="E214" s="297" t="s">
        <v>12</v>
      </c>
      <c r="F214" s="298" t="s">
        <v>370</v>
      </c>
      <c r="H214" s="299">
        <v>0</v>
      </c>
      <c r="I214" s="90"/>
      <c r="L214" s="295"/>
      <c r="M214" s="300"/>
      <c r="N214" s="301"/>
      <c r="O214" s="301"/>
      <c r="P214" s="301"/>
      <c r="Q214" s="301"/>
      <c r="R214" s="301"/>
      <c r="S214" s="301"/>
      <c r="T214" s="302"/>
      <c r="AT214" s="297" t="s">
        <v>204</v>
      </c>
      <c r="AU214" s="297" t="s">
        <v>89</v>
      </c>
      <c r="AV214" s="296" t="s">
        <v>89</v>
      </c>
      <c r="AW214" s="296" t="s">
        <v>45</v>
      </c>
      <c r="AX214" s="296" t="s">
        <v>81</v>
      </c>
      <c r="AY214" s="297" t="s">
        <v>140</v>
      </c>
    </row>
    <row r="215" spans="2:51" s="296" customFormat="1" ht="13.5">
      <c r="B215" s="295"/>
      <c r="D215" s="280" t="s">
        <v>204</v>
      </c>
      <c r="E215" s="297" t="s">
        <v>12</v>
      </c>
      <c r="F215" s="298" t="s">
        <v>371</v>
      </c>
      <c r="H215" s="299">
        <v>3.77</v>
      </c>
      <c r="I215" s="90"/>
      <c r="L215" s="295"/>
      <c r="M215" s="300"/>
      <c r="N215" s="301"/>
      <c r="O215" s="301"/>
      <c r="P215" s="301"/>
      <c r="Q215" s="301"/>
      <c r="R215" s="301"/>
      <c r="S215" s="301"/>
      <c r="T215" s="302"/>
      <c r="AT215" s="297" t="s">
        <v>204</v>
      </c>
      <c r="AU215" s="297" t="s">
        <v>89</v>
      </c>
      <c r="AV215" s="296" t="s">
        <v>89</v>
      </c>
      <c r="AW215" s="296" t="s">
        <v>45</v>
      </c>
      <c r="AX215" s="296" t="s">
        <v>81</v>
      </c>
      <c r="AY215" s="297" t="s">
        <v>140</v>
      </c>
    </row>
    <row r="216" spans="2:51" s="296" customFormat="1" ht="13.5">
      <c r="B216" s="295"/>
      <c r="D216" s="280" t="s">
        <v>204</v>
      </c>
      <c r="E216" s="297" t="s">
        <v>12</v>
      </c>
      <c r="F216" s="298" t="s">
        <v>372</v>
      </c>
      <c r="H216" s="299">
        <v>1.5</v>
      </c>
      <c r="I216" s="90"/>
      <c r="L216" s="295"/>
      <c r="M216" s="300"/>
      <c r="N216" s="301"/>
      <c r="O216" s="301"/>
      <c r="P216" s="301"/>
      <c r="Q216" s="301"/>
      <c r="R216" s="301"/>
      <c r="S216" s="301"/>
      <c r="T216" s="302"/>
      <c r="AT216" s="297" t="s">
        <v>204</v>
      </c>
      <c r="AU216" s="297" t="s">
        <v>89</v>
      </c>
      <c r="AV216" s="296" t="s">
        <v>89</v>
      </c>
      <c r="AW216" s="296" t="s">
        <v>45</v>
      </c>
      <c r="AX216" s="296" t="s">
        <v>81</v>
      </c>
      <c r="AY216" s="297" t="s">
        <v>140</v>
      </c>
    </row>
    <row r="217" spans="2:51" s="289" customFormat="1" ht="13.5">
      <c r="B217" s="288"/>
      <c r="D217" s="280" t="s">
        <v>204</v>
      </c>
      <c r="E217" s="290" t="s">
        <v>12</v>
      </c>
      <c r="F217" s="291" t="s">
        <v>373</v>
      </c>
      <c r="H217" s="290" t="s">
        <v>12</v>
      </c>
      <c r="I217" s="89"/>
      <c r="L217" s="288"/>
      <c r="M217" s="292"/>
      <c r="N217" s="293"/>
      <c r="O217" s="293"/>
      <c r="P217" s="293"/>
      <c r="Q217" s="293"/>
      <c r="R217" s="293"/>
      <c r="S217" s="293"/>
      <c r="T217" s="294"/>
      <c r="AT217" s="290" t="s">
        <v>204</v>
      </c>
      <c r="AU217" s="290" t="s">
        <v>89</v>
      </c>
      <c r="AV217" s="289" t="s">
        <v>31</v>
      </c>
      <c r="AW217" s="289" t="s">
        <v>45</v>
      </c>
      <c r="AX217" s="289" t="s">
        <v>81</v>
      </c>
      <c r="AY217" s="290" t="s">
        <v>140</v>
      </c>
    </row>
    <row r="218" spans="2:51" s="296" customFormat="1" ht="13.5">
      <c r="B218" s="295"/>
      <c r="D218" s="280" t="s">
        <v>204</v>
      </c>
      <c r="E218" s="297" t="s">
        <v>12</v>
      </c>
      <c r="F218" s="298" t="s">
        <v>374</v>
      </c>
      <c r="H218" s="299">
        <v>27.65</v>
      </c>
      <c r="I218" s="90"/>
      <c r="L218" s="295"/>
      <c r="M218" s="300"/>
      <c r="N218" s="301"/>
      <c r="O218" s="301"/>
      <c r="P218" s="301"/>
      <c r="Q218" s="301"/>
      <c r="R218" s="301"/>
      <c r="S218" s="301"/>
      <c r="T218" s="302"/>
      <c r="AT218" s="297" t="s">
        <v>204</v>
      </c>
      <c r="AU218" s="297" t="s">
        <v>89</v>
      </c>
      <c r="AV218" s="296" t="s">
        <v>89</v>
      </c>
      <c r="AW218" s="296" t="s">
        <v>45</v>
      </c>
      <c r="AX218" s="296" t="s">
        <v>81</v>
      </c>
      <c r="AY218" s="297" t="s">
        <v>140</v>
      </c>
    </row>
    <row r="219" spans="2:51" s="296" customFormat="1" ht="13.5">
      <c r="B219" s="295"/>
      <c r="D219" s="280" t="s">
        <v>204</v>
      </c>
      <c r="E219" s="297" t="s">
        <v>12</v>
      </c>
      <c r="F219" s="298" t="s">
        <v>375</v>
      </c>
      <c r="H219" s="299">
        <v>25.3</v>
      </c>
      <c r="I219" s="90"/>
      <c r="L219" s="295"/>
      <c r="M219" s="300"/>
      <c r="N219" s="301"/>
      <c r="O219" s="301"/>
      <c r="P219" s="301"/>
      <c r="Q219" s="301"/>
      <c r="R219" s="301"/>
      <c r="S219" s="301"/>
      <c r="T219" s="302"/>
      <c r="AT219" s="297" t="s">
        <v>204</v>
      </c>
      <c r="AU219" s="297" t="s">
        <v>89</v>
      </c>
      <c r="AV219" s="296" t="s">
        <v>89</v>
      </c>
      <c r="AW219" s="296" t="s">
        <v>45</v>
      </c>
      <c r="AX219" s="296" t="s">
        <v>81</v>
      </c>
      <c r="AY219" s="297" t="s">
        <v>140</v>
      </c>
    </row>
    <row r="220" spans="2:51" s="296" customFormat="1" ht="13.5">
      <c r="B220" s="295"/>
      <c r="D220" s="280" t="s">
        <v>204</v>
      </c>
      <c r="E220" s="297" t="s">
        <v>12</v>
      </c>
      <c r="F220" s="298" t="s">
        <v>376</v>
      </c>
      <c r="H220" s="299">
        <v>12.9</v>
      </c>
      <c r="I220" s="90"/>
      <c r="L220" s="295"/>
      <c r="M220" s="300"/>
      <c r="N220" s="301"/>
      <c r="O220" s="301"/>
      <c r="P220" s="301"/>
      <c r="Q220" s="301"/>
      <c r="R220" s="301"/>
      <c r="S220" s="301"/>
      <c r="T220" s="302"/>
      <c r="AT220" s="297" t="s">
        <v>204</v>
      </c>
      <c r="AU220" s="297" t="s">
        <v>89</v>
      </c>
      <c r="AV220" s="296" t="s">
        <v>89</v>
      </c>
      <c r="AW220" s="296" t="s">
        <v>45</v>
      </c>
      <c r="AX220" s="296" t="s">
        <v>81</v>
      </c>
      <c r="AY220" s="297" t="s">
        <v>140</v>
      </c>
    </row>
    <row r="221" spans="2:51" s="296" customFormat="1" ht="13.5">
      <c r="B221" s="295"/>
      <c r="D221" s="280" t="s">
        <v>204</v>
      </c>
      <c r="E221" s="297" t="s">
        <v>12</v>
      </c>
      <c r="F221" s="298" t="s">
        <v>377</v>
      </c>
      <c r="H221" s="299">
        <v>19.55</v>
      </c>
      <c r="I221" s="90"/>
      <c r="L221" s="295"/>
      <c r="M221" s="300"/>
      <c r="N221" s="301"/>
      <c r="O221" s="301"/>
      <c r="P221" s="301"/>
      <c r="Q221" s="301"/>
      <c r="R221" s="301"/>
      <c r="S221" s="301"/>
      <c r="T221" s="302"/>
      <c r="AT221" s="297" t="s">
        <v>204</v>
      </c>
      <c r="AU221" s="297" t="s">
        <v>89</v>
      </c>
      <c r="AV221" s="296" t="s">
        <v>89</v>
      </c>
      <c r="AW221" s="296" t="s">
        <v>45</v>
      </c>
      <c r="AX221" s="296" t="s">
        <v>81</v>
      </c>
      <c r="AY221" s="297" t="s">
        <v>140</v>
      </c>
    </row>
    <row r="222" spans="2:51" s="296" customFormat="1" ht="13.5">
      <c r="B222" s="295"/>
      <c r="D222" s="280" t="s">
        <v>204</v>
      </c>
      <c r="E222" s="297" t="s">
        <v>12</v>
      </c>
      <c r="F222" s="298" t="s">
        <v>378</v>
      </c>
      <c r="H222" s="299">
        <v>3.75</v>
      </c>
      <c r="I222" s="90"/>
      <c r="L222" s="295"/>
      <c r="M222" s="300"/>
      <c r="N222" s="301"/>
      <c r="O222" s="301"/>
      <c r="P222" s="301"/>
      <c r="Q222" s="301"/>
      <c r="R222" s="301"/>
      <c r="S222" s="301"/>
      <c r="T222" s="302"/>
      <c r="AT222" s="297" t="s">
        <v>204</v>
      </c>
      <c r="AU222" s="297" t="s">
        <v>89</v>
      </c>
      <c r="AV222" s="296" t="s">
        <v>89</v>
      </c>
      <c r="AW222" s="296" t="s">
        <v>45</v>
      </c>
      <c r="AX222" s="296" t="s">
        <v>81</v>
      </c>
      <c r="AY222" s="297" t="s">
        <v>140</v>
      </c>
    </row>
    <row r="223" spans="2:51" s="289" customFormat="1" ht="13.5">
      <c r="B223" s="288"/>
      <c r="D223" s="280" t="s">
        <v>204</v>
      </c>
      <c r="E223" s="290" t="s">
        <v>12</v>
      </c>
      <c r="F223" s="291" t="s">
        <v>379</v>
      </c>
      <c r="H223" s="290" t="s">
        <v>12</v>
      </c>
      <c r="I223" s="89"/>
      <c r="L223" s="288"/>
      <c r="M223" s="292"/>
      <c r="N223" s="293"/>
      <c r="O223" s="293"/>
      <c r="P223" s="293"/>
      <c r="Q223" s="293"/>
      <c r="R223" s="293"/>
      <c r="S223" s="293"/>
      <c r="T223" s="294"/>
      <c r="AT223" s="290" t="s">
        <v>204</v>
      </c>
      <c r="AU223" s="290" t="s">
        <v>89</v>
      </c>
      <c r="AV223" s="289" t="s">
        <v>31</v>
      </c>
      <c r="AW223" s="289" t="s">
        <v>45</v>
      </c>
      <c r="AX223" s="289" t="s">
        <v>81</v>
      </c>
      <c r="AY223" s="290" t="s">
        <v>140</v>
      </c>
    </row>
    <row r="224" spans="2:51" s="296" customFormat="1" ht="13.5">
      <c r="B224" s="295"/>
      <c r="D224" s="280" t="s">
        <v>204</v>
      </c>
      <c r="E224" s="297" t="s">
        <v>12</v>
      </c>
      <c r="F224" s="298" t="s">
        <v>380</v>
      </c>
      <c r="H224" s="299">
        <v>2.958</v>
      </c>
      <c r="I224" s="90"/>
      <c r="L224" s="295"/>
      <c r="M224" s="300"/>
      <c r="N224" s="301"/>
      <c r="O224" s="301"/>
      <c r="P224" s="301"/>
      <c r="Q224" s="301"/>
      <c r="R224" s="301"/>
      <c r="S224" s="301"/>
      <c r="T224" s="302"/>
      <c r="AT224" s="297" t="s">
        <v>204</v>
      </c>
      <c r="AU224" s="297" t="s">
        <v>89</v>
      </c>
      <c r="AV224" s="296" t="s">
        <v>89</v>
      </c>
      <c r="AW224" s="296" t="s">
        <v>45</v>
      </c>
      <c r="AX224" s="296" t="s">
        <v>81</v>
      </c>
      <c r="AY224" s="297" t="s">
        <v>140</v>
      </c>
    </row>
    <row r="225" spans="2:51" s="296" customFormat="1" ht="13.5">
      <c r="B225" s="295"/>
      <c r="D225" s="280" t="s">
        <v>204</v>
      </c>
      <c r="E225" s="297" t="s">
        <v>12</v>
      </c>
      <c r="F225" s="298" t="s">
        <v>381</v>
      </c>
      <c r="H225" s="299">
        <v>0.6</v>
      </c>
      <c r="I225" s="90"/>
      <c r="L225" s="295"/>
      <c r="M225" s="300"/>
      <c r="N225" s="301"/>
      <c r="O225" s="301"/>
      <c r="P225" s="301"/>
      <c r="Q225" s="301"/>
      <c r="R225" s="301"/>
      <c r="S225" s="301"/>
      <c r="T225" s="302"/>
      <c r="AT225" s="297" t="s">
        <v>204</v>
      </c>
      <c r="AU225" s="297" t="s">
        <v>89</v>
      </c>
      <c r="AV225" s="296" t="s">
        <v>89</v>
      </c>
      <c r="AW225" s="296" t="s">
        <v>45</v>
      </c>
      <c r="AX225" s="296" t="s">
        <v>81</v>
      </c>
      <c r="AY225" s="297" t="s">
        <v>140</v>
      </c>
    </row>
    <row r="226" spans="2:51" s="289" customFormat="1" ht="13.5">
      <c r="B226" s="288"/>
      <c r="D226" s="280" t="s">
        <v>204</v>
      </c>
      <c r="E226" s="290" t="s">
        <v>12</v>
      </c>
      <c r="F226" s="291" t="s">
        <v>382</v>
      </c>
      <c r="H226" s="290" t="s">
        <v>12</v>
      </c>
      <c r="I226" s="89"/>
      <c r="L226" s="288"/>
      <c r="M226" s="292"/>
      <c r="N226" s="293"/>
      <c r="O226" s="293"/>
      <c r="P226" s="293"/>
      <c r="Q226" s="293"/>
      <c r="R226" s="293"/>
      <c r="S226" s="293"/>
      <c r="T226" s="294"/>
      <c r="AT226" s="290" t="s">
        <v>204</v>
      </c>
      <c r="AU226" s="290" t="s">
        <v>89</v>
      </c>
      <c r="AV226" s="289" t="s">
        <v>31</v>
      </c>
      <c r="AW226" s="289" t="s">
        <v>45</v>
      </c>
      <c r="AX226" s="289" t="s">
        <v>81</v>
      </c>
      <c r="AY226" s="290" t="s">
        <v>140</v>
      </c>
    </row>
    <row r="227" spans="2:51" s="296" customFormat="1" ht="13.5">
      <c r="B227" s="295"/>
      <c r="D227" s="280" t="s">
        <v>204</v>
      </c>
      <c r="E227" s="297" t="s">
        <v>12</v>
      </c>
      <c r="F227" s="298" t="s">
        <v>383</v>
      </c>
      <c r="H227" s="299">
        <v>21.8</v>
      </c>
      <c r="I227" s="90"/>
      <c r="L227" s="295"/>
      <c r="M227" s="300"/>
      <c r="N227" s="301"/>
      <c r="O227" s="301"/>
      <c r="P227" s="301"/>
      <c r="Q227" s="301"/>
      <c r="R227" s="301"/>
      <c r="S227" s="301"/>
      <c r="T227" s="302"/>
      <c r="AT227" s="297" t="s">
        <v>204</v>
      </c>
      <c r="AU227" s="297" t="s">
        <v>89</v>
      </c>
      <c r="AV227" s="296" t="s">
        <v>89</v>
      </c>
      <c r="AW227" s="296" t="s">
        <v>45</v>
      </c>
      <c r="AX227" s="296" t="s">
        <v>81</v>
      </c>
      <c r="AY227" s="297" t="s">
        <v>140</v>
      </c>
    </row>
    <row r="228" spans="2:51" s="296" customFormat="1" ht="13.5">
      <c r="B228" s="295"/>
      <c r="D228" s="280" t="s">
        <v>204</v>
      </c>
      <c r="E228" s="297" t="s">
        <v>12</v>
      </c>
      <c r="F228" s="298" t="s">
        <v>384</v>
      </c>
      <c r="H228" s="299">
        <v>1.5</v>
      </c>
      <c r="I228" s="90"/>
      <c r="L228" s="295"/>
      <c r="M228" s="300"/>
      <c r="N228" s="301"/>
      <c r="O228" s="301"/>
      <c r="P228" s="301"/>
      <c r="Q228" s="301"/>
      <c r="R228" s="301"/>
      <c r="S228" s="301"/>
      <c r="T228" s="302"/>
      <c r="AT228" s="297" t="s">
        <v>204</v>
      </c>
      <c r="AU228" s="297" t="s">
        <v>89</v>
      </c>
      <c r="AV228" s="296" t="s">
        <v>89</v>
      </c>
      <c r="AW228" s="296" t="s">
        <v>45</v>
      </c>
      <c r="AX228" s="296" t="s">
        <v>81</v>
      </c>
      <c r="AY228" s="297" t="s">
        <v>140</v>
      </c>
    </row>
    <row r="229" spans="2:51" s="304" customFormat="1" ht="13.5">
      <c r="B229" s="303"/>
      <c r="D229" s="280" t="s">
        <v>204</v>
      </c>
      <c r="E229" s="305" t="s">
        <v>12</v>
      </c>
      <c r="F229" s="306" t="s">
        <v>207</v>
      </c>
      <c r="H229" s="307">
        <v>269.328</v>
      </c>
      <c r="I229" s="91"/>
      <c r="L229" s="303"/>
      <c r="M229" s="308"/>
      <c r="N229" s="309"/>
      <c r="O229" s="309"/>
      <c r="P229" s="309"/>
      <c r="Q229" s="309"/>
      <c r="R229" s="309"/>
      <c r="S229" s="309"/>
      <c r="T229" s="310"/>
      <c r="AT229" s="305" t="s">
        <v>204</v>
      </c>
      <c r="AU229" s="305" t="s">
        <v>89</v>
      </c>
      <c r="AV229" s="304" t="s">
        <v>161</v>
      </c>
      <c r="AW229" s="304" t="s">
        <v>45</v>
      </c>
      <c r="AX229" s="304" t="s">
        <v>31</v>
      </c>
      <c r="AY229" s="305" t="s">
        <v>140</v>
      </c>
    </row>
    <row r="230" spans="2:65" s="187" customFormat="1" ht="14.45" customHeight="1">
      <c r="B230" s="188"/>
      <c r="C230" s="269" t="s">
        <v>385</v>
      </c>
      <c r="D230" s="269" t="s">
        <v>143</v>
      </c>
      <c r="E230" s="270" t="s">
        <v>386</v>
      </c>
      <c r="F230" s="271" t="s">
        <v>387</v>
      </c>
      <c r="G230" s="272" t="s">
        <v>199</v>
      </c>
      <c r="H230" s="273">
        <v>26.248</v>
      </c>
      <c r="I230" s="87"/>
      <c r="J230" s="274">
        <f>ROUND(I230*H230,2)</f>
        <v>0</v>
      </c>
      <c r="K230" s="271" t="s">
        <v>12</v>
      </c>
      <c r="L230" s="188"/>
      <c r="M230" s="275" t="s">
        <v>12</v>
      </c>
      <c r="N230" s="276" t="s">
        <v>52</v>
      </c>
      <c r="O230" s="189"/>
      <c r="P230" s="277">
        <f>O230*H230</f>
        <v>0</v>
      </c>
      <c r="Q230" s="277">
        <v>2.16</v>
      </c>
      <c r="R230" s="277">
        <f>Q230*H230</f>
        <v>56.69568</v>
      </c>
      <c r="S230" s="277">
        <v>0</v>
      </c>
      <c r="T230" s="278">
        <f>S230*H230</f>
        <v>0</v>
      </c>
      <c r="AR230" s="177" t="s">
        <v>161</v>
      </c>
      <c r="AT230" s="177" t="s">
        <v>143</v>
      </c>
      <c r="AU230" s="177" t="s">
        <v>89</v>
      </c>
      <c r="AY230" s="177" t="s">
        <v>140</v>
      </c>
      <c r="BE230" s="279">
        <f>IF(N230="základní",J230,0)</f>
        <v>0</v>
      </c>
      <c r="BF230" s="279">
        <f>IF(N230="snížená",J230,0)</f>
        <v>0</v>
      </c>
      <c r="BG230" s="279">
        <f>IF(N230="zákl. přenesená",J230,0)</f>
        <v>0</v>
      </c>
      <c r="BH230" s="279">
        <f>IF(N230="sníž. přenesená",J230,0)</f>
        <v>0</v>
      </c>
      <c r="BI230" s="279">
        <f>IF(N230="nulová",J230,0)</f>
        <v>0</v>
      </c>
      <c r="BJ230" s="177" t="s">
        <v>31</v>
      </c>
      <c r="BK230" s="279">
        <f>ROUND(I230*H230,2)</f>
        <v>0</v>
      </c>
      <c r="BL230" s="177" t="s">
        <v>161</v>
      </c>
      <c r="BM230" s="177" t="s">
        <v>388</v>
      </c>
    </row>
    <row r="231" spans="2:47" s="187" customFormat="1" ht="13.5">
      <c r="B231" s="188"/>
      <c r="D231" s="280" t="s">
        <v>150</v>
      </c>
      <c r="F231" s="281" t="s">
        <v>387</v>
      </c>
      <c r="I231" s="88"/>
      <c r="L231" s="188"/>
      <c r="M231" s="282"/>
      <c r="N231" s="189"/>
      <c r="O231" s="189"/>
      <c r="P231" s="189"/>
      <c r="Q231" s="189"/>
      <c r="R231" s="189"/>
      <c r="S231" s="189"/>
      <c r="T231" s="283"/>
      <c r="AT231" s="177" t="s">
        <v>150</v>
      </c>
      <c r="AU231" s="177" t="s">
        <v>89</v>
      </c>
    </row>
    <row r="232" spans="2:51" s="289" customFormat="1" ht="13.5">
      <c r="B232" s="288"/>
      <c r="D232" s="280" t="s">
        <v>204</v>
      </c>
      <c r="E232" s="290" t="s">
        <v>12</v>
      </c>
      <c r="F232" s="291" t="s">
        <v>321</v>
      </c>
      <c r="H232" s="290" t="s">
        <v>12</v>
      </c>
      <c r="I232" s="89"/>
      <c r="L232" s="288"/>
      <c r="M232" s="292"/>
      <c r="N232" s="293"/>
      <c r="O232" s="293"/>
      <c r="P232" s="293"/>
      <c r="Q232" s="293"/>
      <c r="R232" s="293"/>
      <c r="S232" s="293"/>
      <c r="T232" s="294"/>
      <c r="AT232" s="290" t="s">
        <v>204</v>
      </c>
      <c r="AU232" s="290" t="s">
        <v>89</v>
      </c>
      <c r="AV232" s="289" t="s">
        <v>31</v>
      </c>
      <c r="AW232" s="289" t="s">
        <v>45</v>
      </c>
      <c r="AX232" s="289" t="s">
        <v>81</v>
      </c>
      <c r="AY232" s="290" t="s">
        <v>140</v>
      </c>
    </row>
    <row r="233" spans="2:51" s="296" customFormat="1" ht="13.5">
      <c r="B233" s="295"/>
      <c r="D233" s="280" t="s">
        <v>204</v>
      </c>
      <c r="E233" s="297" t="s">
        <v>12</v>
      </c>
      <c r="F233" s="298" t="s">
        <v>389</v>
      </c>
      <c r="H233" s="299">
        <v>1.94</v>
      </c>
      <c r="I233" s="90"/>
      <c r="L233" s="295"/>
      <c r="M233" s="300"/>
      <c r="N233" s="301"/>
      <c r="O233" s="301"/>
      <c r="P233" s="301"/>
      <c r="Q233" s="301"/>
      <c r="R233" s="301"/>
      <c r="S233" s="301"/>
      <c r="T233" s="302"/>
      <c r="AT233" s="297" t="s">
        <v>204</v>
      </c>
      <c r="AU233" s="297" t="s">
        <v>89</v>
      </c>
      <c r="AV233" s="296" t="s">
        <v>89</v>
      </c>
      <c r="AW233" s="296" t="s">
        <v>45</v>
      </c>
      <c r="AX233" s="296" t="s">
        <v>81</v>
      </c>
      <c r="AY233" s="297" t="s">
        <v>140</v>
      </c>
    </row>
    <row r="234" spans="2:51" s="296" customFormat="1" ht="13.5">
      <c r="B234" s="295"/>
      <c r="D234" s="280" t="s">
        <v>204</v>
      </c>
      <c r="E234" s="297" t="s">
        <v>12</v>
      </c>
      <c r="F234" s="298" t="s">
        <v>390</v>
      </c>
      <c r="H234" s="299">
        <v>1.864</v>
      </c>
      <c r="I234" s="90"/>
      <c r="L234" s="295"/>
      <c r="M234" s="300"/>
      <c r="N234" s="301"/>
      <c r="O234" s="301"/>
      <c r="P234" s="301"/>
      <c r="Q234" s="301"/>
      <c r="R234" s="301"/>
      <c r="S234" s="301"/>
      <c r="T234" s="302"/>
      <c r="AT234" s="297" t="s">
        <v>204</v>
      </c>
      <c r="AU234" s="297" t="s">
        <v>89</v>
      </c>
      <c r="AV234" s="296" t="s">
        <v>89</v>
      </c>
      <c r="AW234" s="296" t="s">
        <v>45</v>
      </c>
      <c r="AX234" s="296" t="s">
        <v>81</v>
      </c>
      <c r="AY234" s="297" t="s">
        <v>140</v>
      </c>
    </row>
    <row r="235" spans="2:51" s="296" customFormat="1" ht="13.5">
      <c r="B235" s="295"/>
      <c r="D235" s="280" t="s">
        <v>204</v>
      </c>
      <c r="E235" s="297" t="s">
        <v>12</v>
      </c>
      <c r="F235" s="298" t="s">
        <v>391</v>
      </c>
      <c r="H235" s="299">
        <v>2.4</v>
      </c>
      <c r="I235" s="90"/>
      <c r="L235" s="295"/>
      <c r="M235" s="300"/>
      <c r="N235" s="301"/>
      <c r="O235" s="301"/>
      <c r="P235" s="301"/>
      <c r="Q235" s="301"/>
      <c r="R235" s="301"/>
      <c r="S235" s="301"/>
      <c r="T235" s="302"/>
      <c r="AT235" s="297" t="s">
        <v>204</v>
      </c>
      <c r="AU235" s="297" t="s">
        <v>89</v>
      </c>
      <c r="AV235" s="296" t="s">
        <v>89</v>
      </c>
      <c r="AW235" s="296" t="s">
        <v>45</v>
      </c>
      <c r="AX235" s="296" t="s">
        <v>81</v>
      </c>
      <c r="AY235" s="297" t="s">
        <v>140</v>
      </c>
    </row>
    <row r="236" spans="2:51" s="289" customFormat="1" ht="13.5">
      <c r="B236" s="288"/>
      <c r="D236" s="280" t="s">
        <v>204</v>
      </c>
      <c r="E236" s="290" t="s">
        <v>12</v>
      </c>
      <c r="F236" s="291" t="s">
        <v>205</v>
      </c>
      <c r="H236" s="290" t="s">
        <v>12</v>
      </c>
      <c r="I236" s="89"/>
      <c r="L236" s="288"/>
      <c r="M236" s="292"/>
      <c r="N236" s="293"/>
      <c r="O236" s="293"/>
      <c r="P236" s="293"/>
      <c r="Q236" s="293"/>
      <c r="R236" s="293"/>
      <c r="S236" s="293"/>
      <c r="T236" s="294"/>
      <c r="AT236" s="290" t="s">
        <v>204</v>
      </c>
      <c r="AU236" s="290" t="s">
        <v>89</v>
      </c>
      <c r="AV236" s="289" t="s">
        <v>31</v>
      </c>
      <c r="AW236" s="289" t="s">
        <v>45</v>
      </c>
      <c r="AX236" s="289" t="s">
        <v>81</v>
      </c>
      <c r="AY236" s="290" t="s">
        <v>140</v>
      </c>
    </row>
    <row r="237" spans="2:51" s="296" customFormat="1" ht="13.5">
      <c r="B237" s="295"/>
      <c r="D237" s="280" t="s">
        <v>204</v>
      </c>
      <c r="E237" s="297" t="s">
        <v>12</v>
      </c>
      <c r="F237" s="298" t="s">
        <v>392</v>
      </c>
      <c r="H237" s="299">
        <v>2.284</v>
      </c>
      <c r="I237" s="90"/>
      <c r="L237" s="295"/>
      <c r="M237" s="300"/>
      <c r="N237" s="301"/>
      <c r="O237" s="301"/>
      <c r="P237" s="301"/>
      <c r="Q237" s="301"/>
      <c r="R237" s="301"/>
      <c r="S237" s="301"/>
      <c r="T237" s="302"/>
      <c r="AT237" s="297" t="s">
        <v>204</v>
      </c>
      <c r="AU237" s="297" t="s">
        <v>89</v>
      </c>
      <c r="AV237" s="296" t="s">
        <v>89</v>
      </c>
      <c r="AW237" s="296" t="s">
        <v>45</v>
      </c>
      <c r="AX237" s="296" t="s">
        <v>81</v>
      </c>
      <c r="AY237" s="297" t="s">
        <v>140</v>
      </c>
    </row>
    <row r="238" spans="2:51" s="296" customFormat="1" ht="13.5">
      <c r="B238" s="295"/>
      <c r="D238" s="280" t="s">
        <v>204</v>
      </c>
      <c r="E238" s="297" t="s">
        <v>12</v>
      </c>
      <c r="F238" s="298" t="s">
        <v>393</v>
      </c>
      <c r="H238" s="299">
        <v>3.912</v>
      </c>
      <c r="I238" s="90"/>
      <c r="L238" s="295"/>
      <c r="M238" s="300"/>
      <c r="N238" s="301"/>
      <c r="O238" s="301"/>
      <c r="P238" s="301"/>
      <c r="Q238" s="301"/>
      <c r="R238" s="301"/>
      <c r="S238" s="301"/>
      <c r="T238" s="302"/>
      <c r="AT238" s="297" t="s">
        <v>204</v>
      </c>
      <c r="AU238" s="297" t="s">
        <v>89</v>
      </c>
      <c r="AV238" s="296" t="s">
        <v>89</v>
      </c>
      <c r="AW238" s="296" t="s">
        <v>45</v>
      </c>
      <c r="AX238" s="296" t="s">
        <v>81</v>
      </c>
      <c r="AY238" s="297" t="s">
        <v>140</v>
      </c>
    </row>
    <row r="239" spans="2:51" s="296" customFormat="1" ht="13.5">
      <c r="B239" s="295"/>
      <c r="D239" s="280" t="s">
        <v>204</v>
      </c>
      <c r="E239" s="297" t="s">
        <v>12</v>
      </c>
      <c r="F239" s="298" t="s">
        <v>394</v>
      </c>
      <c r="H239" s="299">
        <v>1.408</v>
      </c>
      <c r="I239" s="90"/>
      <c r="L239" s="295"/>
      <c r="M239" s="300"/>
      <c r="N239" s="301"/>
      <c r="O239" s="301"/>
      <c r="P239" s="301"/>
      <c r="Q239" s="301"/>
      <c r="R239" s="301"/>
      <c r="S239" s="301"/>
      <c r="T239" s="302"/>
      <c r="AT239" s="297" t="s">
        <v>204</v>
      </c>
      <c r="AU239" s="297" t="s">
        <v>89</v>
      </c>
      <c r="AV239" s="296" t="s">
        <v>89</v>
      </c>
      <c r="AW239" s="296" t="s">
        <v>45</v>
      </c>
      <c r="AX239" s="296" t="s">
        <v>81</v>
      </c>
      <c r="AY239" s="297" t="s">
        <v>140</v>
      </c>
    </row>
    <row r="240" spans="2:51" s="289" customFormat="1" ht="13.5">
      <c r="B240" s="288"/>
      <c r="D240" s="280" t="s">
        <v>204</v>
      </c>
      <c r="E240" s="290" t="s">
        <v>12</v>
      </c>
      <c r="F240" s="291" t="s">
        <v>395</v>
      </c>
      <c r="H240" s="290" t="s">
        <v>12</v>
      </c>
      <c r="I240" s="89"/>
      <c r="L240" s="288"/>
      <c r="M240" s="292"/>
      <c r="N240" s="293"/>
      <c r="O240" s="293"/>
      <c r="P240" s="293"/>
      <c r="Q240" s="293"/>
      <c r="R240" s="293"/>
      <c r="S240" s="293"/>
      <c r="T240" s="294"/>
      <c r="AT240" s="290" t="s">
        <v>204</v>
      </c>
      <c r="AU240" s="290" t="s">
        <v>89</v>
      </c>
      <c r="AV240" s="289" t="s">
        <v>31</v>
      </c>
      <c r="AW240" s="289" t="s">
        <v>45</v>
      </c>
      <c r="AX240" s="289" t="s">
        <v>81</v>
      </c>
      <c r="AY240" s="290" t="s">
        <v>140</v>
      </c>
    </row>
    <row r="241" spans="2:51" s="296" customFormat="1" ht="13.5">
      <c r="B241" s="295"/>
      <c r="D241" s="280" t="s">
        <v>204</v>
      </c>
      <c r="E241" s="297" t="s">
        <v>12</v>
      </c>
      <c r="F241" s="298" t="s">
        <v>396</v>
      </c>
      <c r="H241" s="299">
        <v>2.184</v>
      </c>
      <c r="I241" s="90"/>
      <c r="L241" s="295"/>
      <c r="M241" s="300"/>
      <c r="N241" s="301"/>
      <c r="O241" s="301"/>
      <c r="P241" s="301"/>
      <c r="Q241" s="301"/>
      <c r="R241" s="301"/>
      <c r="S241" s="301"/>
      <c r="T241" s="302"/>
      <c r="AT241" s="297" t="s">
        <v>204</v>
      </c>
      <c r="AU241" s="297" t="s">
        <v>89</v>
      </c>
      <c r="AV241" s="296" t="s">
        <v>89</v>
      </c>
      <c r="AW241" s="296" t="s">
        <v>45</v>
      </c>
      <c r="AX241" s="296" t="s">
        <v>81</v>
      </c>
      <c r="AY241" s="297" t="s">
        <v>140</v>
      </c>
    </row>
    <row r="242" spans="2:51" s="296" customFormat="1" ht="13.5">
      <c r="B242" s="295"/>
      <c r="D242" s="280" t="s">
        <v>204</v>
      </c>
      <c r="E242" s="297" t="s">
        <v>12</v>
      </c>
      <c r="F242" s="298" t="s">
        <v>397</v>
      </c>
      <c r="H242" s="299">
        <v>2.348</v>
      </c>
      <c r="I242" s="90"/>
      <c r="L242" s="295"/>
      <c r="M242" s="300"/>
      <c r="N242" s="301"/>
      <c r="O242" s="301"/>
      <c r="P242" s="301"/>
      <c r="Q242" s="301"/>
      <c r="R242" s="301"/>
      <c r="S242" s="301"/>
      <c r="T242" s="302"/>
      <c r="AT242" s="297" t="s">
        <v>204</v>
      </c>
      <c r="AU242" s="297" t="s">
        <v>89</v>
      </c>
      <c r="AV242" s="296" t="s">
        <v>89</v>
      </c>
      <c r="AW242" s="296" t="s">
        <v>45</v>
      </c>
      <c r="AX242" s="296" t="s">
        <v>81</v>
      </c>
      <c r="AY242" s="297" t="s">
        <v>140</v>
      </c>
    </row>
    <row r="243" spans="2:51" s="296" customFormat="1" ht="13.5">
      <c r="B243" s="295"/>
      <c r="D243" s="280" t="s">
        <v>204</v>
      </c>
      <c r="E243" s="297" t="s">
        <v>12</v>
      </c>
      <c r="F243" s="298" t="s">
        <v>398</v>
      </c>
      <c r="H243" s="299">
        <v>2.692</v>
      </c>
      <c r="I243" s="90"/>
      <c r="L243" s="295"/>
      <c r="M243" s="300"/>
      <c r="N243" s="301"/>
      <c r="O243" s="301"/>
      <c r="P243" s="301"/>
      <c r="Q243" s="301"/>
      <c r="R243" s="301"/>
      <c r="S243" s="301"/>
      <c r="T243" s="302"/>
      <c r="AT243" s="297" t="s">
        <v>204</v>
      </c>
      <c r="AU243" s="297" t="s">
        <v>89</v>
      </c>
      <c r="AV243" s="296" t="s">
        <v>89</v>
      </c>
      <c r="AW243" s="296" t="s">
        <v>45</v>
      </c>
      <c r="AX243" s="296" t="s">
        <v>81</v>
      </c>
      <c r="AY243" s="297" t="s">
        <v>140</v>
      </c>
    </row>
    <row r="244" spans="2:51" s="296" customFormat="1" ht="13.5">
      <c r="B244" s="295"/>
      <c r="D244" s="280" t="s">
        <v>204</v>
      </c>
      <c r="E244" s="297" t="s">
        <v>12</v>
      </c>
      <c r="F244" s="298" t="s">
        <v>399</v>
      </c>
      <c r="H244" s="299">
        <v>1.8</v>
      </c>
      <c r="I244" s="90"/>
      <c r="L244" s="295"/>
      <c r="M244" s="300"/>
      <c r="N244" s="301"/>
      <c r="O244" s="301"/>
      <c r="P244" s="301"/>
      <c r="Q244" s="301"/>
      <c r="R244" s="301"/>
      <c r="S244" s="301"/>
      <c r="T244" s="302"/>
      <c r="AT244" s="297" t="s">
        <v>204</v>
      </c>
      <c r="AU244" s="297" t="s">
        <v>89</v>
      </c>
      <c r="AV244" s="296" t="s">
        <v>89</v>
      </c>
      <c r="AW244" s="296" t="s">
        <v>45</v>
      </c>
      <c r="AX244" s="296" t="s">
        <v>81</v>
      </c>
      <c r="AY244" s="297" t="s">
        <v>140</v>
      </c>
    </row>
    <row r="245" spans="2:51" s="296" customFormat="1" ht="13.5">
      <c r="B245" s="295"/>
      <c r="D245" s="280" t="s">
        <v>204</v>
      </c>
      <c r="E245" s="297" t="s">
        <v>12</v>
      </c>
      <c r="F245" s="298" t="s">
        <v>400</v>
      </c>
      <c r="H245" s="299">
        <v>3.416</v>
      </c>
      <c r="I245" s="90"/>
      <c r="L245" s="295"/>
      <c r="M245" s="300"/>
      <c r="N245" s="301"/>
      <c r="O245" s="301"/>
      <c r="P245" s="301"/>
      <c r="Q245" s="301"/>
      <c r="R245" s="301"/>
      <c r="S245" s="301"/>
      <c r="T245" s="302"/>
      <c r="AT245" s="297" t="s">
        <v>204</v>
      </c>
      <c r="AU245" s="297" t="s">
        <v>89</v>
      </c>
      <c r="AV245" s="296" t="s">
        <v>89</v>
      </c>
      <c r="AW245" s="296" t="s">
        <v>45</v>
      </c>
      <c r="AX245" s="296" t="s">
        <v>81</v>
      </c>
      <c r="AY245" s="297" t="s">
        <v>140</v>
      </c>
    </row>
    <row r="246" spans="2:51" s="304" customFormat="1" ht="13.5">
      <c r="B246" s="303"/>
      <c r="D246" s="280" t="s">
        <v>204</v>
      </c>
      <c r="E246" s="305" t="s">
        <v>12</v>
      </c>
      <c r="F246" s="306" t="s">
        <v>207</v>
      </c>
      <c r="H246" s="307">
        <v>26.248</v>
      </c>
      <c r="I246" s="91"/>
      <c r="L246" s="303"/>
      <c r="M246" s="308"/>
      <c r="N246" s="309"/>
      <c r="O246" s="309"/>
      <c r="P246" s="309"/>
      <c r="Q246" s="309"/>
      <c r="R246" s="309"/>
      <c r="S246" s="309"/>
      <c r="T246" s="310"/>
      <c r="AT246" s="305" t="s">
        <v>204</v>
      </c>
      <c r="AU246" s="305" t="s">
        <v>89</v>
      </c>
      <c r="AV246" s="304" t="s">
        <v>161</v>
      </c>
      <c r="AW246" s="304" t="s">
        <v>45</v>
      </c>
      <c r="AX246" s="304" t="s">
        <v>31</v>
      </c>
      <c r="AY246" s="305" t="s">
        <v>140</v>
      </c>
    </row>
    <row r="247" spans="2:63" s="257" customFormat="1" ht="29.85" customHeight="1">
      <c r="B247" s="256"/>
      <c r="D247" s="258" t="s">
        <v>80</v>
      </c>
      <c r="E247" s="267" t="s">
        <v>244</v>
      </c>
      <c r="F247" s="267" t="s">
        <v>401</v>
      </c>
      <c r="I247" s="86"/>
      <c r="J247" s="268">
        <f>BK247</f>
        <v>0</v>
      </c>
      <c r="L247" s="256"/>
      <c r="M247" s="261"/>
      <c r="N247" s="262"/>
      <c r="O247" s="262"/>
      <c r="P247" s="263">
        <f>SUM(P248:P266)</f>
        <v>0</v>
      </c>
      <c r="Q247" s="262"/>
      <c r="R247" s="263">
        <f>SUM(R248:R266)</f>
        <v>0.227354</v>
      </c>
      <c r="S247" s="262"/>
      <c r="T247" s="264">
        <f>SUM(T248:T266)</f>
        <v>0</v>
      </c>
      <c r="AR247" s="258" t="s">
        <v>31</v>
      </c>
      <c r="AT247" s="265" t="s">
        <v>80</v>
      </c>
      <c r="AU247" s="265" t="s">
        <v>31</v>
      </c>
      <c r="AY247" s="258" t="s">
        <v>140</v>
      </c>
      <c r="BK247" s="266">
        <f>SUM(BK248:BK266)</f>
        <v>0</v>
      </c>
    </row>
    <row r="248" spans="2:65" s="187" customFormat="1" ht="22.9" customHeight="1">
      <c r="B248" s="188"/>
      <c r="C248" s="269" t="s">
        <v>402</v>
      </c>
      <c r="D248" s="269" t="s">
        <v>143</v>
      </c>
      <c r="E248" s="270" t="s">
        <v>403</v>
      </c>
      <c r="F248" s="271" t="s">
        <v>404</v>
      </c>
      <c r="G248" s="272" t="s">
        <v>220</v>
      </c>
      <c r="H248" s="273">
        <v>598.3</v>
      </c>
      <c r="I248" s="87"/>
      <c r="J248" s="274">
        <f>ROUND(I248*H248,2)</f>
        <v>0</v>
      </c>
      <c r="K248" s="271" t="s">
        <v>147</v>
      </c>
      <c r="L248" s="188"/>
      <c r="M248" s="275" t="s">
        <v>12</v>
      </c>
      <c r="N248" s="276" t="s">
        <v>52</v>
      </c>
      <c r="O248" s="189"/>
      <c r="P248" s="277">
        <f>O248*H248</f>
        <v>0</v>
      </c>
      <c r="Q248" s="277">
        <v>0.00038</v>
      </c>
      <c r="R248" s="277">
        <f>Q248*H248</f>
        <v>0.227354</v>
      </c>
      <c r="S248" s="277">
        <v>0</v>
      </c>
      <c r="T248" s="278">
        <f>S248*H248</f>
        <v>0</v>
      </c>
      <c r="AR248" s="177" t="s">
        <v>161</v>
      </c>
      <c r="AT248" s="177" t="s">
        <v>143</v>
      </c>
      <c r="AU248" s="177" t="s">
        <v>89</v>
      </c>
      <c r="AY248" s="177" t="s">
        <v>140</v>
      </c>
      <c r="BE248" s="279">
        <f>IF(N248="základní",J248,0)</f>
        <v>0</v>
      </c>
      <c r="BF248" s="279">
        <f>IF(N248="snížená",J248,0)</f>
        <v>0</v>
      </c>
      <c r="BG248" s="279">
        <f>IF(N248="zákl. přenesená",J248,0)</f>
        <v>0</v>
      </c>
      <c r="BH248" s="279">
        <f>IF(N248="sníž. přenesená",J248,0)</f>
        <v>0</v>
      </c>
      <c r="BI248" s="279">
        <f>IF(N248="nulová",J248,0)</f>
        <v>0</v>
      </c>
      <c r="BJ248" s="177" t="s">
        <v>31</v>
      </c>
      <c r="BK248" s="279">
        <f>ROUND(I248*H248,2)</f>
        <v>0</v>
      </c>
      <c r="BL248" s="177" t="s">
        <v>161</v>
      </c>
      <c r="BM248" s="177" t="s">
        <v>405</v>
      </c>
    </row>
    <row r="249" spans="2:47" s="187" customFormat="1" ht="27">
      <c r="B249" s="188"/>
      <c r="D249" s="280" t="s">
        <v>150</v>
      </c>
      <c r="F249" s="281" t="s">
        <v>406</v>
      </c>
      <c r="I249" s="88"/>
      <c r="L249" s="188"/>
      <c r="M249" s="282"/>
      <c r="N249" s="189"/>
      <c r="O249" s="189"/>
      <c r="P249" s="189"/>
      <c r="Q249" s="189"/>
      <c r="R249" s="189"/>
      <c r="S249" s="189"/>
      <c r="T249" s="283"/>
      <c r="AT249" s="177" t="s">
        <v>150</v>
      </c>
      <c r="AU249" s="177" t="s">
        <v>89</v>
      </c>
    </row>
    <row r="250" spans="2:47" s="187" customFormat="1" ht="108">
      <c r="B250" s="188"/>
      <c r="D250" s="280" t="s">
        <v>202</v>
      </c>
      <c r="F250" s="284" t="s">
        <v>407</v>
      </c>
      <c r="I250" s="88"/>
      <c r="L250" s="188"/>
      <c r="M250" s="282"/>
      <c r="N250" s="189"/>
      <c r="O250" s="189"/>
      <c r="P250" s="189"/>
      <c r="Q250" s="189"/>
      <c r="R250" s="189"/>
      <c r="S250" s="189"/>
      <c r="T250" s="283"/>
      <c r="AT250" s="177" t="s">
        <v>202</v>
      </c>
      <c r="AU250" s="177" t="s">
        <v>89</v>
      </c>
    </row>
    <row r="251" spans="2:51" s="289" customFormat="1" ht="13.5">
      <c r="B251" s="288"/>
      <c r="D251" s="280" t="s">
        <v>204</v>
      </c>
      <c r="E251" s="290" t="s">
        <v>12</v>
      </c>
      <c r="F251" s="291" t="s">
        <v>321</v>
      </c>
      <c r="H251" s="290" t="s">
        <v>12</v>
      </c>
      <c r="I251" s="89"/>
      <c r="L251" s="288"/>
      <c r="M251" s="292"/>
      <c r="N251" s="293"/>
      <c r="O251" s="293"/>
      <c r="P251" s="293"/>
      <c r="Q251" s="293"/>
      <c r="R251" s="293"/>
      <c r="S251" s="293"/>
      <c r="T251" s="294"/>
      <c r="AT251" s="290" t="s">
        <v>204</v>
      </c>
      <c r="AU251" s="290" t="s">
        <v>89</v>
      </c>
      <c r="AV251" s="289" t="s">
        <v>31</v>
      </c>
      <c r="AW251" s="289" t="s">
        <v>45</v>
      </c>
      <c r="AX251" s="289" t="s">
        <v>81</v>
      </c>
      <c r="AY251" s="290" t="s">
        <v>140</v>
      </c>
    </row>
    <row r="252" spans="2:51" s="296" customFormat="1" ht="13.5">
      <c r="B252" s="295"/>
      <c r="D252" s="280" t="s">
        <v>204</v>
      </c>
      <c r="E252" s="297" t="s">
        <v>12</v>
      </c>
      <c r="F252" s="298" t="s">
        <v>408</v>
      </c>
      <c r="H252" s="299">
        <v>35.65</v>
      </c>
      <c r="I252" s="90"/>
      <c r="L252" s="295"/>
      <c r="M252" s="300"/>
      <c r="N252" s="301"/>
      <c r="O252" s="301"/>
      <c r="P252" s="301"/>
      <c r="Q252" s="301"/>
      <c r="R252" s="301"/>
      <c r="S252" s="301"/>
      <c r="T252" s="302"/>
      <c r="AT252" s="297" t="s">
        <v>204</v>
      </c>
      <c r="AU252" s="297" t="s">
        <v>89</v>
      </c>
      <c r="AV252" s="296" t="s">
        <v>89</v>
      </c>
      <c r="AW252" s="296" t="s">
        <v>45</v>
      </c>
      <c r="AX252" s="296" t="s">
        <v>81</v>
      </c>
      <c r="AY252" s="297" t="s">
        <v>140</v>
      </c>
    </row>
    <row r="253" spans="2:51" s="296" customFormat="1" ht="13.5">
      <c r="B253" s="295"/>
      <c r="D253" s="280" t="s">
        <v>204</v>
      </c>
      <c r="E253" s="297" t="s">
        <v>12</v>
      </c>
      <c r="F253" s="298" t="s">
        <v>409</v>
      </c>
      <c r="H253" s="299">
        <v>34.2</v>
      </c>
      <c r="I253" s="90"/>
      <c r="L253" s="295"/>
      <c r="M253" s="300"/>
      <c r="N253" s="301"/>
      <c r="O253" s="301"/>
      <c r="P253" s="301"/>
      <c r="Q253" s="301"/>
      <c r="R253" s="301"/>
      <c r="S253" s="301"/>
      <c r="T253" s="302"/>
      <c r="AT253" s="297" t="s">
        <v>204</v>
      </c>
      <c r="AU253" s="297" t="s">
        <v>89</v>
      </c>
      <c r="AV253" s="296" t="s">
        <v>89</v>
      </c>
      <c r="AW253" s="296" t="s">
        <v>45</v>
      </c>
      <c r="AX253" s="296" t="s">
        <v>81</v>
      </c>
      <c r="AY253" s="297" t="s">
        <v>140</v>
      </c>
    </row>
    <row r="254" spans="2:51" s="296" customFormat="1" ht="13.5">
      <c r="B254" s="295"/>
      <c r="D254" s="280" t="s">
        <v>204</v>
      </c>
      <c r="E254" s="297" t="s">
        <v>12</v>
      </c>
      <c r="F254" s="298" t="s">
        <v>410</v>
      </c>
      <c r="H254" s="299">
        <v>41.65</v>
      </c>
      <c r="I254" s="90"/>
      <c r="L254" s="295"/>
      <c r="M254" s="300"/>
      <c r="N254" s="301"/>
      <c r="O254" s="301"/>
      <c r="P254" s="301"/>
      <c r="Q254" s="301"/>
      <c r="R254" s="301"/>
      <c r="S254" s="301"/>
      <c r="T254" s="302"/>
      <c r="AT254" s="297" t="s">
        <v>204</v>
      </c>
      <c r="AU254" s="297" t="s">
        <v>89</v>
      </c>
      <c r="AV254" s="296" t="s">
        <v>89</v>
      </c>
      <c r="AW254" s="296" t="s">
        <v>45</v>
      </c>
      <c r="AX254" s="296" t="s">
        <v>81</v>
      </c>
      <c r="AY254" s="297" t="s">
        <v>140</v>
      </c>
    </row>
    <row r="255" spans="2:51" s="289" customFormat="1" ht="13.5">
      <c r="B255" s="288"/>
      <c r="D255" s="280" t="s">
        <v>204</v>
      </c>
      <c r="E255" s="290" t="s">
        <v>12</v>
      </c>
      <c r="F255" s="291" t="s">
        <v>205</v>
      </c>
      <c r="H255" s="290" t="s">
        <v>12</v>
      </c>
      <c r="I255" s="89"/>
      <c r="L255" s="288"/>
      <c r="M255" s="292"/>
      <c r="N255" s="293"/>
      <c r="O255" s="293"/>
      <c r="P255" s="293"/>
      <c r="Q255" s="293"/>
      <c r="R255" s="293"/>
      <c r="S255" s="293"/>
      <c r="T255" s="294"/>
      <c r="AT255" s="290" t="s">
        <v>204</v>
      </c>
      <c r="AU255" s="290" t="s">
        <v>89</v>
      </c>
      <c r="AV255" s="289" t="s">
        <v>31</v>
      </c>
      <c r="AW255" s="289" t="s">
        <v>45</v>
      </c>
      <c r="AX255" s="289" t="s">
        <v>81</v>
      </c>
      <c r="AY255" s="290" t="s">
        <v>140</v>
      </c>
    </row>
    <row r="256" spans="2:51" s="296" customFormat="1" ht="13.5">
      <c r="B256" s="295"/>
      <c r="D256" s="280" t="s">
        <v>204</v>
      </c>
      <c r="E256" s="297" t="s">
        <v>12</v>
      </c>
      <c r="F256" s="298" t="s">
        <v>411</v>
      </c>
      <c r="H256" s="299">
        <v>39.6</v>
      </c>
      <c r="I256" s="90"/>
      <c r="L256" s="295"/>
      <c r="M256" s="300"/>
      <c r="N256" s="301"/>
      <c r="O256" s="301"/>
      <c r="P256" s="301"/>
      <c r="Q256" s="301"/>
      <c r="R256" s="301"/>
      <c r="S256" s="301"/>
      <c r="T256" s="302"/>
      <c r="AT256" s="297" t="s">
        <v>204</v>
      </c>
      <c r="AU256" s="297" t="s">
        <v>89</v>
      </c>
      <c r="AV256" s="296" t="s">
        <v>89</v>
      </c>
      <c r="AW256" s="296" t="s">
        <v>45</v>
      </c>
      <c r="AX256" s="296" t="s">
        <v>81</v>
      </c>
      <c r="AY256" s="297" t="s">
        <v>140</v>
      </c>
    </row>
    <row r="257" spans="2:51" s="296" customFormat="1" ht="13.5">
      <c r="B257" s="295"/>
      <c r="D257" s="280" t="s">
        <v>204</v>
      </c>
      <c r="E257" s="297" t="s">
        <v>12</v>
      </c>
      <c r="F257" s="298" t="s">
        <v>412</v>
      </c>
      <c r="H257" s="299">
        <v>59.5</v>
      </c>
      <c r="I257" s="90"/>
      <c r="L257" s="295"/>
      <c r="M257" s="300"/>
      <c r="N257" s="301"/>
      <c r="O257" s="301"/>
      <c r="P257" s="301"/>
      <c r="Q257" s="301"/>
      <c r="R257" s="301"/>
      <c r="S257" s="301"/>
      <c r="T257" s="302"/>
      <c r="AT257" s="297" t="s">
        <v>204</v>
      </c>
      <c r="AU257" s="297" t="s">
        <v>89</v>
      </c>
      <c r="AV257" s="296" t="s">
        <v>89</v>
      </c>
      <c r="AW257" s="296" t="s">
        <v>45</v>
      </c>
      <c r="AX257" s="296" t="s">
        <v>81</v>
      </c>
      <c r="AY257" s="297" t="s">
        <v>140</v>
      </c>
    </row>
    <row r="258" spans="2:51" s="296" customFormat="1" ht="13.5">
      <c r="B258" s="295"/>
      <c r="D258" s="280" t="s">
        <v>204</v>
      </c>
      <c r="E258" s="297" t="s">
        <v>12</v>
      </c>
      <c r="F258" s="298" t="s">
        <v>413</v>
      </c>
      <c r="H258" s="299">
        <v>29.35</v>
      </c>
      <c r="I258" s="90"/>
      <c r="L258" s="295"/>
      <c r="M258" s="300"/>
      <c r="N258" s="301"/>
      <c r="O258" s="301"/>
      <c r="P258" s="301"/>
      <c r="Q258" s="301"/>
      <c r="R258" s="301"/>
      <c r="S258" s="301"/>
      <c r="T258" s="302"/>
      <c r="AT258" s="297" t="s">
        <v>204</v>
      </c>
      <c r="AU258" s="297" t="s">
        <v>89</v>
      </c>
      <c r="AV258" s="296" t="s">
        <v>89</v>
      </c>
      <c r="AW258" s="296" t="s">
        <v>45</v>
      </c>
      <c r="AX258" s="296" t="s">
        <v>81</v>
      </c>
      <c r="AY258" s="297" t="s">
        <v>140</v>
      </c>
    </row>
    <row r="259" spans="2:51" s="296" customFormat="1" ht="13.5">
      <c r="B259" s="295"/>
      <c r="D259" s="280" t="s">
        <v>204</v>
      </c>
      <c r="E259" s="297" t="s">
        <v>12</v>
      </c>
      <c r="F259" s="298" t="s">
        <v>414</v>
      </c>
      <c r="H259" s="299">
        <v>75</v>
      </c>
      <c r="I259" s="90"/>
      <c r="L259" s="295"/>
      <c r="M259" s="300"/>
      <c r="N259" s="301"/>
      <c r="O259" s="301"/>
      <c r="P259" s="301"/>
      <c r="Q259" s="301"/>
      <c r="R259" s="301"/>
      <c r="S259" s="301"/>
      <c r="T259" s="302"/>
      <c r="AT259" s="297" t="s">
        <v>204</v>
      </c>
      <c r="AU259" s="297" t="s">
        <v>89</v>
      </c>
      <c r="AV259" s="296" t="s">
        <v>89</v>
      </c>
      <c r="AW259" s="296" t="s">
        <v>45</v>
      </c>
      <c r="AX259" s="296" t="s">
        <v>81</v>
      </c>
      <c r="AY259" s="297" t="s">
        <v>140</v>
      </c>
    </row>
    <row r="260" spans="2:51" s="289" customFormat="1" ht="13.5">
      <c r="B260" s="288"/>
      <c r="D260" s="280" t="s">
        <v>204</v>
      </c>
      <c r="E260" s="290" t="s">
        <v>12</v>
      </c>
      <c r="F260" s="291" t="s">
        <v>325</v>
      </c>
      <c r="H260" s="290" t="s">
        <v>12</v>
      </c>
      <c r="I260" s="89"/>
      <c r="L260" s="288"/>
      <c r="M260" s="292"/>
      <c r="N260" s="293"/>
      <c r="O260" s="293"/>
      <c r="P260" s="293"/>
      <c r="Q260" s="293"/>
      <c r="R260" s="293"/>
      <c r="S260" s="293"/>
      <c r="T260" s="294"/>
      <c r="AT260" s="290" t="s">
        <v>204</v>
      </c>
      <c r="AU260" s="290" t="s">
        <v>89</v>
      </c>
      <c r="AV260" s="289" t="s">
        <v>31</v>
      </c>
      <c r="AW260" s="289" t="s">
        <v>45</v>
      </c>
      <c r="AX260" s="289" t="s">
        <v>81</v>
      </c>
      <c r="AY260" s="290" t="s">
        <v>140</v>
      </c>
    </row>
    <row r="261" spans="2:51" s="296" customFormat="1" ht="13.5">
      <c r="B261" s="295"/>
      <c r="D261" s="280" t="s">
        <v>204</v>
      </c>
      <c r="E261" s="297" t="s">
        <v>12</v>
      </c>
      <c r="F261" s="298" t="s">
        <v>415</v>
      </c>
      <c r="H261" s="299">
        <v>160</v>
      </c>
      <c r="I261" s="90"/>
      <c r="L261" s="295"/>
      <c r="M261" s="300"/>
      <c r="N261" s="301"/>
      <c r="O261" s="301"/>
      <c r="P261" s="301"/>
      <c r="Q261" s="301"/>
      <c r="R261" s="301"/>
      <c r="S261" s="301"/>
      <c r="T261" s="302"/>
      <c r="AT261" s="297" t="s">
        <v>204</v>
      </c>
      <c r="AU261" s="297" t="s">
        <v>89</v>
      </c>
      <c r="AV261" s="296" t="s">
        <v>89</v>
      </c>
      <c r="AW261" s="296" t="s">
        <v>45</v>
      </c>
      <c r="AX261" s="296" t="s">
        <v>81</v>
      </c>
      <c r="AY261" s="297" t="s">
        <v>140</v>
      </c>
    </row>
    <row r="262" spans="2:51" s="296" customFormat="1" ht="13.5">
      <c r="B262" s="295"/>
      <c r="D262" s="280" t="s">
        <v>204</v>
      </c>
      <c r="E262" s="297" t="s">
        <v>12</v>
      </c>
      <c r="F262" s="298" t="s">
        <v>416</v>
      </c>
      <c r="H262" s="299">
        <v>50</v>
      </c>
      <c r="I262" s="90"/>
      <c r="L262" s="295"/>
      <c r="M262" s="300"/>
      <c r="N262" s="301"/>
      <c r="O262" s="301"/>
      <c r="P262" s="301"/>
      <c r="Q262" s="301"/>
      <c r="R262" s="301"/>
      <c r="S262" s="301"/>
      <c r="T262" s="302"/>
      <c r="AT262" s="297" t="s">
        <v>204</v>
      </c>
      <c r="AU262" s="297" t="s">
        <v>89</v>
      </c>
      <c r="AV262" s="296" t="s">
        <v>89</v>
      </c>
      <c r="AW262" s="296" t="s">
        <v>45</v>
      </c>
      <c r="AX262" s="296" t="s">
        <v>81</v>
      </c>
      <c r="AY262" s="297" t="s">
        <v>140</v>
      </c>
    </row>
    <row r="263" spans="2:51" s="289" customFormat="1" ht="13.5">
      <c r="B263" s="288"/>
      <c r="D263" s="280" t="s">
        <v>204</v>
      </c>
      <c r="E263" s="290" t="s">
        <v>12</v>
      </c>
      <c r="F263" s="291" t="s">
        <v>328</v>
      </c>
      <c r="H263" s="290" t="s">
        <v>12</v>
      </c>
      <c r="I263" s="89"/>
      <c r="L263" s="288"/>
      <c r="M263" s="292"/>
      <c r="N263" s="293"/>
      <c r="O263" s="293"/>
      <c r="P263" s="293"/>
      <c r="Q263" s="293"/>
      <c r="R263" s="293"/>
      <c r="S263" s="293"/>
      <c r="T263" s="294"/>
      <c r="AT263" s="290" t="s">
        <v>204</v>
      </c>
      <c r="AU263" s="290" t="s">
        <v>89</v>
      </c>
      <c r="AV263" s="289" t="s">
        <v>31</v>
      </c>
      <c r="AW263" s="289" t="s">
        <v>45</v>
      </c>
      <c r="AX263" s="289" t="s">
        <v>81</v>
      </c>
      <c r="AY263" s="290" t="s">
        <v>140</v>
      </c>
    </row>
    <row r="264" spans="2:51" s="296" customFormat="1" ht="13.5">
      <c r="B264" s="295"/>
      <c r="D264" s="280" t="s">
        <v>204</v>
      </c>
      <c r="E264" s="297" t="s">
        <v>12</v>
      </c>
      <c r="F264" s="298" t="s">
        <v>417</v>
      </c>
      <c r="H264" s="299">
        <v>53.35</v>
      </c>
      <c r="I264" s="90"/>
      <c r="L264" s="295"/>
      <c r="M264" s="300"/>
      <c r="N264" s="301"/>
      <c r="O264" s="301"/>
      <c r="P264" s="301"/>
      <c r="Q264" s="301"/>
      <c r="R264" s="301"/>
      <c r="S264" s="301"/>
      <c r="T264" s="302"/>
      <c r="AT264" s="297" t="s">
        <v>204</v>
      </c>
      <c r="AU264" s="297" t="s">
        <v>89</v>
      </c>
      <c r="AV264" s="296" t="s">
        <v>89</v>
      </c>
      <c r="AW264" s="296" t="s">
        <v>45</v>
      </c>
      <c r="AX264" s="296" t="s">
        <v>81</v>
      </c>
      <c r="AY264" s="297" t="s">
        <v>140</v>
      </c>
    </row>
    <row r="265" spans="2:51" s="296" customFormat="1" ht="13.5">
      <c r="B265" s="295"/>
      <c r="D265" s="280" t="s">
        <v>204</v>
      </c>
      <c r="E265" s="297" t="s">
        <v>12</v>
      </c>
      <c r="F265" s="298" t="s">
        <v>418</v>
      </c>
      <c r="H265" s="299">
        <v>20</v>
      </c>
      <c r="I265" s="90"/>
      <c r="L265" s="295"/>
      <c r="M265" s="300"/>
      <c r="N265" s="301"/>
      <c r="O265" s="301"/>
      <c r="P265" s="301"/>
      <c r="Q265" s="301"/>
      <c r="R265" s="301"/>
      <c r="S265" s="301"/>
      <c r="T265" s="302"/>
      <c r="AT265" s="297" t="s">
        <v>204</v>
      </c>
      <c r="AU265" s="297" t="s">
        <v>89</v>
      </c>
      <c r="AV265" s="296" t="s">
        <v>89</v>
      </c>
      <c r="AW265" s="296" t="s">
        <v>45</v>
      </c>
      <c r="AX265" s="296" t="s">
        <v>81</v>
      </c>
      <c r="AY265" s="297" t="s">
        <v>140</v>
      </c>
    </row>
    <row r="266" spans="2:51" s="304" customFormat="1" ht="13.5">
      <c r="B266" s="303"/>
      <c r="D266" s="280" t="s">
        <v>204</v>
      </c>
      <c r="E266" s="305" t="s">
        <v>12</v>
      </c>
      <c r="F266" s="306" t="s">
        <v>207</v>
      </c>
      <c r="H266" s="307">
        <v>598.3</v>
      </c>
      <c r="I266" s="91"/>
      <c r="L266" s="303"/>
      <c r="M266" s="308"/>
      <c r="N266" s="309"/>
      <c r="O266" s="309"/>
      <c r="P266" s="309"/>
      <c r="Q266" s="309"/>
      <c r="R266" s="309"/>
      <c r="S266" s="309"/>
      <c r="T266" s="310"/>
      <c r="AT266" s="305" t="s">
        <v>204</v>
      </c>
      <c r="AU266" s="305" t="s">
        <v>89</v>
      </c>
      <c r="AV266" s="304" t="s">
        <v>161</v>
      </c>
      <c r="AW266" s="304" t="s">
        <v>45</v>
      </c>
      <c r="AX266" s="304" t="s">
        <v>31</v>
      </c>
      <c r="AY266" s="305" t="s">
        <v>140</v>
      </c>
    </row>
    <row r="267" spans="2:63" s="257" customFormat="1" ht="29.85" customHeight="1">
      <c r="B267" s="256"/>
      <c r="D267" s="258" t="s">
        <v>80</v>
      </c>
      <c r="E267" s="267" t="s">
        <v>419</v>
      </c>
      <c r="F267" s="267" t="s">
        <v>420</v>
      </c>
      <c r="I267" s="86"/>
      <c r="J267" s="268">
        <f>BK267</f>
        <v>0</v>
      </c>
      <c r="L267" s="256"/>
      <c r="M267" s="261"/>
      <c r="N267" s="262"/>
      <c r="O267" s="262"/>
      <c r="P267" s="263">
        <f>SUM(P268:P270)</f>
        <v>0</v>
      </c>
      <c r="Q267" s="262"/>
      <c r="R267" s="263">
        <f>SUM(R268:R270)</f>
        <v>0</v>
      </c>
      <c r="S267" s="262"/>
      <c r="T267" s="264">
        <f>SUM(T268:T270)</f>
        <v>0</v>
      </c>
      <c r="AR267" s="258" t="s">
        <v>31</v>
      </c>
      <c r="AT267" s="265" t="s">
        <v>80</v>
      </c>
      <c r="AU267" s="265" t="s">
        <v>31</v>
      </c>
      <c r="AY267" s="258" t="s">
        <v>140</v>
      </c>
      <c r="BK267" s="266">
        <f>SUM(BK268:BK270)</f>
        <v>0</v>
      </c>
    </row>
    <row r="268" spans="2:65" s="187" customFormat="1" ht="14.45" customHeight="1">
      <c r="B268" s="188"/>
      <c r="C268" s="269" t="s">
        <v>421</v>
      </c>
      <c r="D268" s="269" t="s">
        <v>143</v>
      </c>
      <c r="E268" s="270" t="s">
        <v>422</v>
      </c>
      <c r="F268" s="271" t="s">
        <v>423</v>
      </c>
      <c r="G268" s="272" t="s">
        <v>214</v>
      </c>
      <c r="H268" s="273">
        <v>996.424</v>
      </c>
      <c r="I268" s="87"/>
      <c r="J268" s="274">
        <f>ROUND(I268*H268,2)</f>
        <v>0</v>
      </c>
      <c r="K268" s="271" t="s">
        <v>147</v>
      </c>
      <c r="L268" s="188"/>
      <c r="M268" s="275" t="s">
        <v>12</v>
      </c>
      <c r="N268" s="276" t="s">
        <v>52</v>
      </c>
      <c r="O268" s="189"/>
      <c r="P268" s="277">
        <f>O268*H268</f>
        <v>0</v>
      </c>
      <c r="Q268" s="277">
        <v>0</v>
      </c>
      <c r="R268" s="277">
        <f>Q268*H268</f>
        <v>0</v>
      </c>
      <c r="S268" s="277">
        <v>0</v>
      </c>
      <c r="T268" s="278">
        <f>S268*H268</f>
        <v>0</v>
      </c>
      <c r="AR268" s="177" t="s">
        <v>161</v>
      </c>
      <c r="AT268" s="177" t="s">
        <v>143</v>
      </c>
      <c r="AU268" s="177" t="s">
        <v>89</v>
      </c>
      <c r="AY268" s="177" t="s">
        <v>140</v>
      </c>
      <c r="BE268" s="279">
        <f>IF(N268="základní",J268,0)</f>
        <v>0</v>
      </c>
      <c r="BF268" s="279">
        <f>IF(N268="snížená",J268,0)</f>
        <v>0</v>
      </c>
      <c r="BG268" s="279">
        <f>IF(N268="zákl. přenesená",J268,0)</f>
        <v>0</v>
      </c>
      <c r="BH268" s="279">
        <f>IF(N268="sníž. přenesená",J268,0)</f>
        <v>0</v>
      </c>
      <c r="BI268" s="279">
        <f>IF(N268="nulová",J268,0)</f>
        <v>0</v>
      </c>
      <c r="BJ268" s="177" t="s">
        <v>31</v>
      </c>
      <c r="BK268" s="279">
        <f>ROUND(I268*H268,2)</f>
        <v>0</v>
      </c>
      <c r="BL268" s="177" t="s">
        <v>161</v>
      </c>
      <c r="BM268" s="177" t="s">
        <v>424</v>
      </c>
    </row>
    <row r="269" spans="2:47" s="187" customFormat="1" ht="13.5">
      <c r="B269" s="188"/>
      <c r="D269" s="280" t="s">
        <v>150</v>
      </c>
      <c r="F269" s="281" t="s">
        <v>425</v>
      </c>
      <c r="I269" s="88"/>
      <c r="L269" s="188"/>
      <c r="M269" s="282"/>
      <c r="N269" s="189"/>
      <c r="O269" s="189"/>
      <c r="P269" s="189"/>
      <c r="Q269" s="189"/>
      <c r="R269" s="189"/>
      <c r="S269" s="189"/>
      <c r="T269" s="283"/>
      <c r="AT269" s="177" t="s">
        <v>150</v>
      </c>
      <c r="AU269" s="177" t="s">
        <v>89</v>
      </c>
    </row>
    <row r="270" spans="2:47" s="187" customFormat="1" ht="27">
      <c r="B270" s="188"/>
      <c r="D270" s="280" t="s">
        <v>202</v>
      </c>
      <c r="F270" s="284" t="s">
        <v>426</v>
      </c>
      <c r="I270" s="88"/>
      <c r="L270" s="188"/>
      <c r="M270" s="282"/>
      <c r="N270" s="189"/>
      <c r="O270" s="189"/>
      <c r="P270" s="189"/>
      <c r="Q270" s="189"/>
      <c r="R270" s="189"/>
      <c r="S270" s="189"/>
      <c r="T270" s="283"/>
      <c r="AT270" s="177" t="s">
        <v>202</v>
      </c>
      <c r="AU270" s="177" t="s">
        <v>89</v>
      </c>
    </row>
    <row r="271" spans="2:63" s="257" customFormat="1" ht="37.35" customHeight="1">
      <c r="B271" s="256"/>
      <c r="D271" s="258" t="s">
        <v>80</v>
      </c>
      <c r="E271" s="259" t="s">
        <v>427</v>
      </c>
      <c r="F271" s="259" t="s">
        <v>428</v>
      </c>
      <c r="I271" s="86"/>
      <c r="J271" s="260">
        <f>BK271</f>
        <v>0</v>
      </c>
      <c r="L271" s="256"/>
      <c r="M271" s="261"/>
      <c r="N271" s="262"/>
      <c r="O271" s="262"/>
      <c r="P271" s="263">
        <f>P272</f>
        <v>0</v>
      </c>
      <c r="Q271" s="262"/>
      <c r="R271" s="263">
        <f>R272</f>
        <v>8.154250000000001</v>
      </c>
      <c r="S271" s="262"/>
      <c r="T271" s="264">
        <f>T272</f>
        <v>0</v>
      </c>
      <c r="AR271" s="258" t="s">
        <v>89</v>
      </c>
      <c r="AT271" s="265" t="s">
        <v>80</v>
      </c>
      <c r="AU271" s="265" t="s">
        <v>81</v>
      </c>
      <c r="AY271" s="258" t="s">
        <v>140</v>
      </c>
      <c r="BK271" s="266">
        <f>BK272</f>
        <v>0</v>
      </c>
    </row>
    <row r="272" spans="2:63" s="257" customFormat="1" ht="19.9" customHeight="1">
      <c r="B272" s="256"/>
      <c r="D272" s="258" t="s">
        <v>80</v>
      </c>
      <c r="E272" s="267" t="s">
        <v>429</v>
      </c>
      <c r="F272" s="267" t="s">
        <v>430</v>
      </c>
      <c r="I272" s="86"/>
      <c r="J272" s="268">
        <f>BK272</f>
        <v>0</v>
      </c>
      <c r="L272" s="256"/>
      <c r="M272" s="261"/>
      <c r="N272" s="262"/>
      <c r="O272" s="262"/>
      <c r="P272" s="263">
        <f>SUM(P273:P363)</f>
        <v>0</v>
      </c>
      <c r="Q272" s="262"/>
      <c r="R272" s="263">
        <f>SUM(R273:R363)</f>
        <v>8.154250000000001</v>
      </c>
      <c r="S272" s="262"/>
      <c r="T272" s="264">
        <f>SUM(T273:T363)</f>
        <v>0</v>
      </c>
      <c r="AR272" s="258" t="s">
        <v>89</v>
      </c>
      <c r="AT272" s="265" t="s">
        <v>80</v>
      </c>
      <c r="AU272" s="265" t="s">
        <v>31</v>
      </c>
      <c r="AY272" s="258" t="s">
        <v>140</v>
      </c>
      <c r="BK272" s="266">
        <f>SUM(BK273:BK363)</f>
        <v>0</v>
      </c>
    </row>
    <row r="273" spans="2:65" s="187" customFormat="1" ht="14.45" customHeight="1">
      <c r="B273" s="188"/>
      <c r="C273" s="269" t="s">
        <v>431</v>
      </c>
      <c r="D273" s="269" t="s">
        <v>143</v>
      </c>
      <c r="E273" s="270" t="s">
        <v>432</v>
      </c>
      <c r="F273" s="271" t="s">
        <v>433</v>
      </c>
      <c r="G273" s="272" t="s">
        <v>434</v>
      </c>
      <c r="H273" s="273">
        <v>273</v>
      </c>
      <c r="I273" s="87"/>
      <c r="J273" s="274">
        <f>ROUND(I273*H273,2)</f>
        <v>0</v>
      </c>
      <c r="K273" s="271" t="s">
        <v>147</v>
      </c>
      <c r="L273" s="188"/>
      <c r="M273" s="275" t="s">
        <v>12</v>
      </c>
      <c r="N273" s="276" t="s">
        <v>52</v>
      </c>
      <c r="O273" s="189"/>
      <c r="P273" s="277">
        <f>O273*H273</f>
        <v>0</v>
      </c>
      <c r="Q273" s="277">
        <v>7E-05</v>
      </c>
      <c r="R273" s="277">
        <f>Q273*H273</f>
        <v>0.01911</v>
      </c>
      <c r="S273" s="277">
        <v>0</v>
      </c>
      <c r="T273" s="278">
        <f>S273*H273</f>
        <v>0</v>
      </c>
      <c r="AR273" s="177" t="s">
        <v>270</v>
      </c>
      <c r="AT273" s="177" t="s">
        <v>143</v>
      </c>
      <c r="AU273" s="177" t="s">
        <v>89</v>
      </c>
      <c r="AY273" s="177" t="s">
        <v>140</v>
      </c>
      <c r="BE273" s="279">
        <f>IF(N273="základní",J273,0)</f>
        <v>0</v>
      </c>
      <c r="BF273" s="279">
        <f>IF(N273="snížená",J273,0)</f>
        <v>0</v>
      </c>
      <c r="BG273" s="279">
        <f>IF(N273="zákl. přenesená",J273,0)</f>
        <v>0</v>
      </c>
      <c r="BH273" s="279">
        <f>IF(N273="sníž. přenesená",J273,0)</f>
        <v>0</v>
      </c>
      <c r="BI273" s="279">
        <f>IF(N273="nulová",J273,0)</f>
        <v>0</v>
      </c>
      <c r="BJ273" s="177" t="s">
        <v>31</v>
      </c>
      <c r="BK273" s="279">
        <f>ROUND(I273*H273,2)</f>
        <v>0</v>
      </c>
      <c r="BL273" s="177" t="s">
        <v>270</v>
      </c>
      <c r="BM273" s="177" t="s">
        <v>435</v>
      </c>
    </row>
    <row r="274" spans="2:47" s="187" customFormat="1" ht="13.5">
      <c r="B274" s="188"/>
      <c r="D274" s="280" t="s">
        <v>150</v>
      </c>
      <c r="F274" s="281" t="s">
        <v>436</v>
      </c>
      <c r="I274" s="88"/>
      <c r="L274" s="188"/>
      <c r="M274" s="282"/>
      <c r="N274" s="189"/>
      <c r="O274" s="189"/>
      <c r="P274" s="189"/>
      <c r="Q274" s="189"/>
      <c r="R274" s="189"/>
      <c r="S274" s="189"/>
      <c r="T274" s="283"/>
      <c r="AT274" s="177" t="s">
        <v>150</v>
      </c>
      <c r="AU274" s="177" t="s">
        <v>89</v>
      </c>
    </row>
    <row r="275" spans="2:47" s="187" customFormat="1" ht="27">
      <c r="B275" s="188"/>
      <c r="D275" s="280" t="s">
        <v>202</v>
      </c>
      <c r="F275" s="284" t="s">
        <v>437</v>
      </c>
      <c r="I275" s="88"/>
      <c r="L275" s="188"/>
      <c r="M275" s="282"/>
      <c r="N275" s="189"/>
      <c r="O275" s="189"/>
      <c r="P275" s="189"/>
      <c r="Q275" s="189"/>
      <c r="R275" s="189"/>
      <c r="S275" s="189"/>
      <c r="T275" s="283"/>
      <c r="AT275" s="177" t="s">
        <v>202</v>
      </c>
      <c r="AU275" s="177" t="s">
        <v>89</v>
      </c>
    </row>
    <row r="276" spans="2:47" s="187" customFormat="1" ht="27">
      <c r="B276" s="188"/>
      <c r="D276" s="280" t="s">
        <v>151</v>
      </c>
      <c r="F276" s="284" t="s">
        <v>438</v>
      </c>
      <c r="I276" s="88"/>
      <c r="L276" s="188"/>
      <c r="M276" s="282"/>
      <c r="N276" s="189"/>
      <c r="O276" s="189"/>
      <c r="P276" s="189"/>
      <c r="Q276" s="189"/>
      <c r="R276" s="189"/>
      <c r="S276" s="189"/>
      <c r="T276" s="283"/>
      <c r="AT276" s="177" t="s">
        <v>151</v>
      </c>
      <c r="AU276" s="177" t="s">
        <v>89</v>
      </c>
    </row>
    <row r="277" spans="2:51" s="289" customFormat="1" ht="13.5">
      <c r="B277" s="288"/>
      <c r="D277" s="280" t="s">
        <v>204</v>
      </c>
      <c r="E277" s="290" t="s">
        <v>12</v>
      </c>
      <c r="F277" s="291" t="s">
        <v>439</v>
      </c>
      <c r="H277" s="290" t="s">
        <v>12</v>
      </c>
      <c r="I277" s="89"/>
      <c r="L277" s="288"/>
      <c r="M277" s="292"/>
      <c r="N277" s="293"/>
      <c r="O277" s="293"/>
      <c r="P277" s="293"/>
      <c r="Q277" s="293"/>
      <c r="R277" s="293"/>
      <c r="S277" s="293"/>
      <c r="T277" s="294"/>
      <c r="AT277" s="290" t="s">
        <v>204</v>
      </c>
      <c r="AU277" s="290" t="s">
        <v>89</v>
      </c>
      <c r="AV277" s="289" t="s">
        <v>31</v>
      </c>
      <c r="AW277" s="289" t="s">
        <v>45</v>
      </c>
      <c r="AX277" s="289" t="s">
        <v>81</v>
      </c>
      <c r="AY277" s="290" t="s">
        <v>140</v>
      </c>
    </row>
    <row r="278" spans="2:51" s="296" customFormat="1" ht="13.5">
      <c r="B278" s="295"/>
      <c r="D278" s="280" t="s">
        <v>204</v>
      </c>
      <c r="E278" s="297" t="s">
        <v>12</v>
      </c>
      <c r="F278" s="298" t="s">
        <v>440</v>
      </c>
      <c r="H278" s="299">
        <v>40</v>
      </c>
      <c r="I278" s="90"/>
      <c r="L278" s="295"/>
      <c r="M278" s="300"/>
      <c r="N278" s="301"/>
      <c r="O278" s="301"/>
      <c r="P278" s="301"/>
      <c r="Q278" s="301"/>
      <c r="R278" s="301"/>
      <c r="S278" s="301"/>
      <c r="T278" s="302"/>
      <c r="AT278" s="297" t="s">
        <v>204</v>
      </c>
      <c r="AU278" s="297" t="s">
        <v>89</v>
      </c>
      <c r="AV278" s="296" t="s">
        <v>89</v>
      </c>
      <c r="AW278" s="296" t="s">
        <v>45</v>
      </c>
      <c r="AX278" s="296" t="s">
        <v>81</v>
      </c>
      <c r="AY278" s="297" t="s">
        <v>140</v>
      </c>
    </row>
    <row r="279" spans="2:51" s="289" customFormat="1" ht="13.5">
      <c r="B279" s="288"/>
      <c r="D279" s="280" t="s">
        <v>204</v>
      </c>
      <c r="E279" s="290" t="s">
        <v>12</v>
      </c>
      <c r="F279" s="291" t="s">
        <v>441</v>
      </c>
      <c r="H279" s="290" t="s">
        <v>12</v>
      </c>
      <c r="I279" s="89"/>
      <c r="L279" s="288"/>
      <c r="M279" s="292"/>
      <c r="N279" s="293"/>
      <c r="O279" s="293"/>
      <c r="P279" s="293"/>
      <c r="Q279" s="293"/>
      <c r="R279" s="293"/>
      <c r="S279" s="293"/>
      <c r="T279" s="294"/>
      <c r="AT279" s="290" t="s">
        <v>204</v>
      </c>
      <c r="AU279" s="290" t="s">
        <v>89</v>
      </c>
      <c r="AV279" s="289" t="s">
        <v>31</v>
      </c>
      <c r="AW279" s="289" t="s">
        <v>45</v>
      </c>
      <c r="AX279" s="289" t="s">
        <v>81</v>
      </c>
      <c r="AY279" s="290" t="s">
        <v>140</v>
      </c>
    </row>
    <row r="280" spans="2:51" s="296" customFormat="1" ht="13.5">
      <c r="B280" s="295"/>
      <c r="D280" s="280" t="s">
        <v>204</v>
      </c>
      <c r="E280" s="297" t="s">
        <v>12</v>
      </c>
      <c r="F280" s="298" t="s">
        <v>442</v>
      </c>
      <c r="H280" s="299">
        <v>93</v>
      </c>
      <c r="I280" s="90"/>
      <c r="L280" s="295"/>
      <c r="M280" s="300"/>
      <c r="N280" s="301"/>
      <c r="O280" s="301"/>
      <c r="P280" s="301"/>
      <c r="Q280" s="301"/>
      <c r="R280" s="301"/>
      <c r="S280" s="301"/>
      <c r="T280" s="302"/>
      <c r="AT280" s="297" t="s">
        <v>204</v>
      </c>
      <c r="AU280" s="297" t="s">
        <v>89</v>
      </c>
      <c r="AV280" s="296" t="s">
        <v>89</v>
      </c>
      <c r="AW280" s="296" t="s">
        <v>45</v>
      </c>
      <c r="AX280" s="296" t="s">
        <v>81</v>
      </c>
      <c r="AY280" s="297" t="s">
        <v>140</v>
      </c>
    </row>
    <row r="281" spans="2:51" s="289" customFormat="1" ht="13.5">
      <c r="B281" s="288"/>
      <c r="D281" s="280" t="s">
        <v>204</v>
      </c>
      <c r="E281" s="290" t="s">
        <v>12</v>
      </c>
      <c r="F281" s="291" t="s">
        <v>443</v>
      </c>
      <c r="H281" s="290" t="s">
        <v>12</v>
      </c>
      <c r="I281" s="89"/>
      <c r="L281" s="288"/>
      <c r="M281" s="292"/>
      <c r="N281" s="293"/>
      <c r="O281" s="293"/>
      <c r="P281" s="293"/>
      <c r="Q281" s="293"/>
      <c r="R281" s="293"/>
      <c r="S281" s="293"/>
      <c r="T281" s="294"/>
      <c r="AT281" s="290" t="s">
        <v>204</v>
      </c>
      <c r="AU281" s="290" t="s">
        <v>89</v>
      </c>
      <c r="AV281" s="289" t="s">
        <v>31</v>
      </c>
      <c r="AW281" s="289" t="s">
        <v>45</v>
      </c>
      <c r="AX281" s="289" t="s">
        <v>81</v>
      </c>
      <c r="AY281" s="290" t="s">
        <v>140</v>
      </c>
    </row>
    <row r="282" spans="2:51" s="296" customFormat="1" ht="13.5">
      <c r="B282" s="295"/>
      <c r="D282" s="280" t="s">
        <v>204</v>
      </c>
      <c r="E282" s="297" t="s">
        <v>12</v>
      </c>
      <c r="F282" s="298" t="s">
        <v>139</v>
      </c>
      <c r="H282" s="299">
        <v>5</v>
      </c>
      <c r="I282" s="90"/>
      <c r="L282" s="295"/>
      <c r="M282" s="300"/>
      <c r="N282" s="301"/>
      <c r="O282" s="301"/>
      <c r="P282" s="301"/>
      <c r="Q282" s="301"/>
      <c r="R282" s="301"/>
      <c r="S282" s="301"/>
      <c r="T282" s="302"/>
      <c r="AT282" s="297" t="s">
        <v>204</v>
      </c>
      <c r="AU282" s="297" t="s">
        <v>89</v>
      </c>
      <c r="AV282" s="296" t="s">
        <v>89</v>
      </c>
      <c r="AW282" s="296" t="s">
        <v>45</v>
      </c>
      <c r="AX282" s="296" t="s">
        <v>81</v>
      </c>
      <c r="AY282" s="297" t="s">
        <v>140</v>
      </c>
    </row>
    <row r="283" spans="2:51" s="289" customFormat="1" ht="13.5">
      <c r="B283" s="288"/>
      <c r="D283" s="280" t="s">
        <v>204</v>
      </c>
      <c r="E283" s="290" t="s">
        <v>12</v>
      </c>
      <c r="F283" s="291" t="s">
        <v>444</v>
      </c>
      <c r="H283" s="290" t="s">
        <v>12</v>
      </c>
      <c r="I283" s="89"/>
      <c r="L283" s="288"/>
      <c r="M283" s="292"/>
      <c r="N283" s="293"/>
      <c r="O283" s="293"/>
      <c r="P283" s="293"/>
      <c r="Q283" s="293"/>
      <c r="R283" s="293"/>
      <c r="S283" s="293"/>
      <c r="T283" s="294"/>
      <c r="AT283" s="290" t="s">
        <v>204</v>
      </c>
      <c r="AU283" s="290" t="s">
        <v>89</v>
      </c>
      <c r="AV283" s="289" t="s">
        <v>31</v>
      </c>
      <c r="AW283" s="289" t="s">
        <v>45</v>
      </c>
      <c r="AX283" s="289" t="s">
        <v>81</v>
      </c>
      <c r="AY283" s="290" t="s">
        <v>140</v>
      </c>
    </row>
    <row r="284" spans="2:51" s="296" customFormat="1" ht="13.5">
      <c r="B284" s="295"/>
      <c r="D284" s="280" t="s">
        <v>204</v>
      </c>
      <c r="E284" s="297" t="s">
        <v>12</v>
      </c>
      <c r="F284" s="298" t="s">
        <v>445</v>
      </c>
      <c r="H284" s="299">
        <v>129</v>
      </c>
      <c r="I284" s="90"/>
      <c r="L284" s="295"/>
      <c r="M284" s="300"/>
      <c r="N284" s="301"/>
      <c r="O284" s="301"/>
      <c r="P284" s="301"/>
      <c r="Q284" s="301"/>
      <c r="R284" s="301"/>
      <c r="S284" s="301"/>
      <c r="T284" s="302"/>
      <c r="AT284" s="297" t="s">
        <v>204</v>
      </c>
      <c r="AU284" s="297" t="s">
        <v>89</v>
      </c>
      <c r="AV284" s="296" t="s">
        <v>89</v>
      </c>
      <c r="AW284" s="296" t="s">
        <v>45</v>
      </c>
      <c r="AX284" s="296" t="s">
        <v>81</v>
      </c>
      <c r="AY284" s="297" t="s">
        <v>140</v>
      </c>
    </row>
    <row r="285" spans="2:51" s="289" customFormat="1" ht="13.5">
      <c r="B285" s="288"/>
      <c r="D285" s="280" t="s">
        <v>204</v>
      </c>
      <c r="E285" s="290" t="s">
        <v>12</v>
      </c>
      <c r="F285" s="291" t="s">
        <v>446</v>
      </c>
      <c r="H285" s="290" t="s">
        <v>12</v>
      </c>
      <c r="I285" s="89"/>
      <c r="L285" s="288"/>
      <c r="M285" s="292"/>
      <c r="N285" s="293"/>
      <c r="O285" s="293"/>
      <c r="P285" s="293"/>
      <c r="Q285" s="293"/>
      <c r="R285" s="293"/>
      <c r="S285" s="293"/>
      <c r="T285" s="294"/>
      <c r="AT285" s="290" t="s">
        <v>204</v>
      </c>
      <c r="AU285" s="290" t="s">
        <v>89</v>
      </c>
      <c r="AV285" s="289" t="s">
        <v>31</v>
      </c>
      <c r="AW285" s="289" t="s">
        <v>45</v>
      </c>
      <c r="AX285" s="289" t="s">
        <v>81</v>
      </c>
      <c r="AY285" s="290" t="s">
        <v>140</v>
      </c>
    </row>
    <row r="286" spans="2:51" s="296" customFormat="1" ht="13.5">
      <c r="B286" s="295"/>
      <c r="D286" s="280" t="s">
        <v>204</v>
      </c>
      <c r="E286" s="297" t="s">
        <v>12</v>
      </c>
      <c r="F286" s="298" t="s">
        <v>172</v>
      </c>
      <c r="H286" s="299">
        <v>6</v>
      </c>
      <c r="I286" s="90"/>
      <c r="L286" s="295"/>
      <c r="M286" s="300"/>
      <c r="N286" s="301"/>
      <c r="O286" s="301"/>
      <c r="P286" s="301"/>
      <c r="Q286" s="301"/>
      <c r="R286" s="301"/>
      <c r="S286" s="301"/>
      <c r="T286" s="302"/>
      <c r="AT286" s="297" t="s">
        <v>204</v>
      </c>
      <c r="AU286" s="297" t="s">
        <v>89</v>
      </c>
      <c r="AV286" s="296" t="s">
        <v>89</v>
      </c>
      <c r="AW286" s="296" t="s">
        <v>45</v>
      </c>
      <c r="AX286" s="296" t="s">
        <v>81</v>
      </c>
      <c r="AY286" s="297" t="s">
        <v>140</v>
      </c>
    </row>
    <row r="287" spans="2:51" s="304" customFormat="1" ht="13.5">
      <c r="B287" s="303"/>
      <c r="D287" s="280" t="s">
        <v>204</v>
      </c>
      <c r="E287" s="305" t="s">
        <v>12</v>
      </c>
      <c r="F287" s="306" t="s">
        <v>207</v>
      </c>
      <c r="H287" s="307">
        <v>273</v>
      </c>
      <c r="I287" s="91"/>
      <c r="L287" s="303"/>
      <c r="M287" s="308"/>
      <c r="N287" s="309"/>
      <c r="O287" s="309"/>
      <c r="P287" s="309"/>
      <c r="Q287" s="309"/>
      <c r="R287" s="309"/>
      <c r="S287" s="309"/>
      <c r="T287" s="310"/>
      <c r="AT287" s="305" t="s">
        <v>204</v>
      </c>
      <c r="AU287" s="305" t="s">
        <v>89</v>
      </c>
      <c r="AV287" s="304" t="s">
        <v>161</v>
      </c>
      <c r="AW287" s="304" t="s">
        <v>45</v>
      </c>
      <c r="AX287" s="304" t="s">
        <v>31</v>
      </c>
      <c r="AY287" s="305" t="s">
        <v>140</v>
      </c>
    </row>
    <row r="288" spans="2:65" s="187" customFormat="1" ht="14.45" customHeight="1">
      <c r="B288" s="188"/>
      <c r="C288" s="269" t="s">
        <v>447</v>
      </c>
      <c r="D288" s="269" t="s">
        <v>143</v>
      </c>
      <c r="E288" s="270" t="s">
        <v>448</v>
      </c>
      <c r="F288" s="271" t="s">
        <v>449</v>
      </c>
      <c r="G288" s="272" t="s">
        <v>434</v>
      </c>
      <c r="H288" s="273">
        <v>1659</v>
      </c>
      <c r="I288" s="87"/>
      <c r="J288" s="274">
        <f>ROUND(I288*H288,2)</f>
        <v>0</v>
      </c>
      <c r="K288" s="271" t="s">
        <v>147</v>
      </c>
      <c r="L288" s="188"/>
      <c r="M288" s="275" t="s">
        <v>12</v>
      </c>
      <c r="N288" s="276" t="s">
        <v>52</v>
      </c>
      <c r="O288" s="189"/>
      <c r="P288" s="277">
        <f>O288*H288</f>
        <v>0</v>
      </c>
      <c r="Q288" s="277">
        <v>6E-05</v>
      </c>
      <c r="R288" s="277">
        <f>Q288*H288</f>
        <v>0.09954</v>
      </c>
      <c r="S288" s="277">
        <v>0</v>
      </c>
      <c r="T288" s="278">
        <f>S288*H288</f>
        <v>0</v>
      </c>
      <c r="AR288" s="177" t="s">
        <v>270</v>
      </c>
      <c r="AT288" s="177" t="s">
        <v>143</v>
      </c>
      <c r="AU288" s="177" t="s">
        <v>89</v>
      </c>
      <c r="AY288" s="177" t="s">
        <v>140</v>
      </c>
      <c r="BE288" s="279">
        <f>IF(N288="základní",J288,0)</f>
        <v>0</v>
      </c>
      <c r="BF288" s="279">
        <f>IF(N288="snížená",J288,0)</f>
        <v>0</v>
      </c>
      <c r="BG288" s="279">
        <f>IF(N288="zákl. přenesená",J288,0)</f>
        <v>0</v>
      </c>
      <c r="BH288" s="279">
        <f>IF(N288="sníž. přenesená",J288,0)</f>
        <v>0</v>
      </c>
      <c r="BI288" s="279">
        <f>IF(N288="nulová",J288,0)</f>
        <v>0</v>
      </c>
      <c r="BJ288" s="177" t="s">
        <v>31</v>
      </c>
      <c r="BK288" s="279">
        <f>ROUND(I288*H288,2)</f>
        <v>0</v>
      </c>
      <c r="BL288" s="177" t="s">
        <v>270</v>
      </c>
      <c r="BM288" s="177" t="s">
        <v>450</v>
      </c>
    </row>
    <row r="289" spans="2:47" s="187" customFormat="1" ht="13.5">
      <c r="B289" s="188"/>
      <c r="D289" s="280" t="s">
        <v>150</v>
      </c>
      <c r="F289" s="281" t="s">
        <v>451</v>
      </c>
      <c r="I289" s="88"/>
      <c r="L289" s="188"/>
      <c r="M289" s="282"/>
      <c r="N289" s="189"/>
      <c r="O289" s="189"/>
      <c r="P289" s="189"/>
      <c r="Q289" s="189"/>
      <c r="R289" s="189"/>
      <c r="S289" s="189"/>
      <c r="T289" s="283"/>
      <c r="AT289" s="177" t="s">
        <v>150</v>
      </c>
      <c r="AU289" s="177" t="s">
        <v>89</v>
      </c>
    </row>
    <row r="290" spans="2:47" s="187" customFormat="1" ht="27">
      <c r="B290" s="188"/>
      <c r="D290" s="280" t="s">
        <v>202</v>
      </c>
      <c r="F290" s="284" t="s">
        <v>437</v>
      </c>
      <c r="I290" s="88"/>
      <c r="L290" s="188"/>
      <c r="M290" s="282"/>
      <c r="N290" s="189"/>
      <c r="O290" s="189"/>
      <c r="P290" s="189"/>
      <c r="Q290" s="189"/>
      <c r="R290" s="189"/>
      <c r="S290" s="189"/>
      <c r="T290" s="283"/>
      <c r="AT290" s="177" t="s">
        <v>202</v>
      </c>
      <c r="AU290" s="177" t="s">
        <v>89</v>
      </c>
    </row>
    <row r="291" spans="2:47" s="187" customFormat="1" ht="27">
      <c r="B291" s="188"/>
      <c r="D291" s="280" t="s">
        <v>151</v>
      </c>
      <c r="F291" s="284" t="s">
        <v>438</v>
      </c>
      <c r="I291" s="88"/>
      <c r="L291" s="188"/>
      <c r="M291" s="282"/>
      <c r="N291" s="189"/>
      <c r="O291" s="189"/>
      <c r="P291" s="189"/>
      <c r="Q291" s="189"/>
      <c r="R291" s="189"/>
      <c r="S291" s="189"/>
      <c r="T291" s="283"/>
      <c r="AT291" s="177" t="s">
        <v>151</v>
      </c>
      <c r="AU291" s="177" t="s">
        <v>89</v>
      </c>
    </row>
    <row r="292" spans="2:51" s="289" customFormat="1" ht="13.5">
      <c r="B292" s="288"/>
      <c r="D292" s="280" t="s">
        <v>204</v>
      </c>
      <c r="E292" s="290" t="s">
        <v>12</v>
      </c>
      <c r="F292" s="291" t="s">
        <v>321</v>
      </c>
      <c r="H292" s="290" t="s">
        <v>12</v>
      </c>
      <c r="I292" s="89"/>
      <c r="L292" s="288"/>
      <c r="M292" s="292"/>
      <c r="N292" s="293"/>
      <c r="O292" s="293"/>
      <c r="P292" s="293"/>
      <c r="Q292" s="293"/>
      <c r="R292" s="293"/>
      <c r="S292" s="293"/>
      <c r="T292" s="294"/>
      <c r="AT292" s="290" t="s">
        <v>204</v>
      </c>
      <c r="AU292" s="290" t="s">
        <v>89</v>
      </c>
      <c r="AV292" s="289" t="s">
        <v>31</v>
      </c>
      <c r="AW292" s="289" t="s">
        <v>45</v>
      </c>
      <c r="AX292" s="289" t="s">
        <v>81</v>
      </c>
      <c r="AY292" s="290" t="s">
        <v>140</v>
      </c>
    </row>
    <row r="293" spans="2:51" s="296" customFormat="1" ht="13.5">
      <c r="B293" s="295"/>
      <c r="D293" s="280" t="s">
        <v>204</v>
      </c>
      <c r="E293" s="297" t="s">
        <v>12</v>
      </c>
      <c r="F293" s="298" t="s">
        <v>452</v>
      </c>
      <c r="H293" s="299">
        <v>262</v>
      </c>
      <c r="I293" s="90"/>
      <c r="L293" s="295"/>
      <c r="M293" s="300"/>
      <c r="N293" s="301"/>
      <c r="O293" s="301"/>
      <c r="P293" s="301"/>
      <c r="Q293" s="301"/>
      <c r="R293" s="301"/>
      <c r="S293" s="301"/>
      <c r="T293" s="302"/>
      <c r="AT293" s="297" t="s">
        <v>204</v>
      </c>
      <c r="AU293" s="297" t="s">
        <v>89</v>
      </c>
      <c r="AV293" s="296" t="s">
        <v>89</v>
      </c>
      <c r="AW293" s="296" t="s">
        <v>45</v>
      </c>
      <c r="AX293" s="296" t="s">
        <v>81</v>
      </c>
      <c r="AY293" s="297" t="s">
        <v>140</v>
      </c>
    </row>
    <row r="294" spans="2:51" s="289" customFormat="1" ht="13.5">
      <c r="B294" s="288"/>
      <c r="D294" s="280" t="s">
        <v>204</v>
      </c>
      <c r="E294" s="290" t="s">
        <v>12</v>
      </c>
      <c r="F294" s="291" t="s">
        <v>205</v>
      </c>
      <c r="H294" s="290" t="s">
        <v>12</v>
      </c>
      <c r="I294" s="89"/>
      <c r="L294" s="288"/>
      <c r="M294" s="292"/>
      <c r="N294" s="293"/>
      <c r="O294" s="293"/>
      <c r="P294" s="293"/>
      <c r="Q294" s="293"/>
      <c r="R294" s="293"/>
      <c r="S294" s="293"/>
      <c r="T294" s="294"/>
      <c r="AT294" s="290" t="s">
        <v>204</v>
      </c>
      <c r="AU294" s="290" t="s">
        <v>89</v>
      </c>
      <c r="AV294" s="289" t="s">
        <v>31</v>
      </c>
      <c r="AW294" s="289" t="s">
        <v>45</v>
      </c>
      <c r="AX294" s="289" t="s">
        <v>81</v>
      </c>
      <c r="AY294" s="290" t="s">
        <v>140</v>
      </c>
    </row>
    <row r="295" spans="2:51" s="296" customFormat="1" ht="13.5">
      <c r="B295" s="295"/>
      <c r="D295" s="280" t="s">
        <v>204</v>
      </c>
      <c r="E295" s="297" t="s">
        <v>12</v>
      </c>
      <c r="F295" s="298" t="s">
        <v>453</v>
      </c>
      <c r="H295" s="299">
        <v>611</v>
      </c>
      <c r="I295" s="90"/>
      <c r="L295" s="295"/>
      <c r="M295" s="300"/>
      <c r="N295" s="301"/>
      <c r="O295" s="301"/>
      <c r="P295" s="301"/>
      <c r="Q295" s="301"/>
      <c r="R295" s="301"/>
      <c r="S295" s="301"/>
      <c r="T295" s="302"/>
      <c r="AT295" s="297" t="s">
        <v>204</v>
      </c>
      <c r="AU295" s="297" t="s">
        <v>89</v>
      </c>
      <c r="AV295" s="296" t="s">
        <v>89</v>
      </c>
      <c r="AW295" s="296" t="s">
        <v>45</v>
      </c>
      <c r="AX295" s="296" t="s">
        <v>81</v>
      </c>
      <c r="AY295" s="297" t="s">
        <v>140</v>
      </c>
    </row>
    <row r="296" spans="2:51" s="289" customFormat="1" ht="13.5">
      <c r="B296" s="288"/>
      <c r="D296" s="280" t="s">
        <v>204</v>
      </c>
      <c r="E296" s="290" t="s">
        <v>12</v>
      </c>
      <c r="F296" s="291" t="s">
        <v>395</v>
      </c>
      <c r="H296" s="290" t="s">
        <v>12</v>
      </c>
      <c r="I296" s="89"/>
      <c r="L296" s="288"/>
      <c r="M296" s="292"/>
      <c r="N296" s="293"/>
      <c r="O296" s="293"/>
      <c r="P296" s="293"/>
      <c r="Q296" s="293"/>
      <c r="R296" s="293"/>
      <c r="S296" s="293"/>
      <c r="T296" s="294"/>
      <c r="AT296" s="290" t="s">
        <v>204</v>
      </c>
      <c r="AU296" s="290" t="s">
        <v>89</v>
      </c>
      <c r="AV296" s="289" t="s">
        <v>31</v>
      </c>
      <c r="AW296" s="289" t="s">
        <v>45</v>
      </c>
      <c r="AX296" s="289" t="s">
        <v>81</v>
      </c>
      <c r="AY296" s="290" t="s">
        <v>140</v>
      </c>
    </row>
    <row r="297" spans="2:51" s="296" customFormat="1" ht="13.5">
      <c r="B297" s="295"/>
      <c r="D297" s="280" t="s">
        <v>204</v>
      </c>
      <c r="E297" s="297" t="s">
        <v>12</v>
      </c>
      <c r="F297" s="298" t="s">
        <v>454</v>
      </c>
      <c r="H297" s="299">
        <v>786</v>
      </c>
      <c r="I297" s="90"/>
      <c r="L297" s="295"/>
      <c r="M297" s="300"/>
      <c r="N297" s="301"/>
      <c r="O297" s="301"/>
      <c r="P297" s="301"/>
      <c r="Q297" s="301"/>
      <c r="R297" s="301"/>
      <c r="S297" s="301"/>
      <c r="T297" s="302"/>
      <c r="AT297" s="297" t="s">
        <v>204</v>
      </c>
      <c r="AU297" s="297" t="s">
        <v>89</v>
      </c>
      <c r="AV297" s="296" t="s">
        <v>89</v>
      </c>
      <c r="AW297" s="296" t="s">
        <v>45</v>
      </c>
      <c r="AX297" s="296" t="s">
        <v>81</v>
      </c>
      <c r="AY297" s="297" t="s">
        <v>140</v>
      </c>
    </row>
    <row r="298" spans="2:51" s="304" customFormat="1" ht="13.5">
      <c r="B298" s="303"/>
      <c r="D298" s="280" t="s">
        <v>204</v>
      </c>
      <c r="E298" s="305" t="s">
        <v>12</v>
      </c>
      <c r="F298" s="306" t="s">
        <v>207</v>
      </c>
      <c r="H298" s="307">
        <v>1659</v>
      </c>
      <c r="I298" s="91"/>
      <c r="L298" s="303"/>
      <c r="M298" s="308"/>
      <c r="N298" s="309"/>
      <c r="O298" s="309"/>
      <c r="P298" s="309"/>
      <c r="Q298" s="309"/>
      <c r="R298" s="309"/>
      <c r="S298" s="309"/>
      <c r="T298" s="310"/>
      <c r="AT298" s="305" t="s">
        <v>204</v>
      </c>
      <c r="AU298" s="305" t="s">
        <v>89</v>
      </c>
      <c r="AV298" s="304" t="s">
        <v>161</v>
      </c>
      <c r="AW298" s="304" t="s">
        <v>45</v>
      </c>
      <c r="AX298" s="304" t="s">
        <v>31</v>
      </c>
      <c r="AY298" s="305" t="s">
        <v>140</v>
      </c>
    </row>
    <row r="299" spans="2:65" s="187" customFormat="1" ht="14.45" customHeight="1">
      <c r="B299" s="188"/>
      <c r="C299" s="269" t="s">
        <v>455</v>
      </c>
      <c r="D299" s="269" t="s">
        <v>143</v>
      </c>
      <c r="E299" s="270" t="s">
        <v>456</v>
      </c>
      <c r="F299" s="271" t="s">
        <v>457</v>
      </c>
      <c r="G299" s="272" t="s">
        <v>434</v>
      </c>
      <c r="H299" s="273">
        <v>4853</v>
      </c>
      <c r="I299" s="87"/>
      <c r="J299" s="274">
        <f>ROUND(I299*H299,2)</f>
        <v>0</v>
      </c>
      <c r="K299" s="271" t="s">
        <v>147</v>
      </c>
      <c r="L299" s="188"/>
      <c r="M299" s="275" t="s">
        <v>12</v>
      </c>
      <c r="N299" s="276" t="s">
        <v>52</v>
      </c>
      <c r="O299" s="189"/>
      <c r="P299" s="277">
        <f>O299*H299</f>
        <v>0</v>
      </c>
      <c r="Q299" s="277">
        <v>5E-05</v>
      </c>
      <c r="R299" s="277">
        <f>Q299*H299</f>
        <v>0.24265</v>
      </c>
      <c r="S299" s="277">
        <v>0</v>
      </c>
      <c r="T299" s="278">
        <f>S299*H299</f>
        <v>0</v>
      </c>
      <c r="AR299" s="177" t="s">
        <v>270</v>
      </c>
      <c r="AT299" s="177" t="s">
        <v>143</v>
      </c>
      <c r="AU299" s="177" t="s">
        <v>89</v>
      </c>
      <c r="AY299" s="177" t="s">
        <v>140</v>
      </c>
      <c r="BE299" s="279">
        <f>IF(N299="základní",J299,0)</f>
        <v>0</v>
      </c>
      <c r="BF299" s="279">
        <f>IF(N299="snížená",J299,0)</f>
        <v>0</v>
      </c>
      <c r="BG299" s="279">
        <f>IF(N299="zákl. přenesená",J299,0)</f>
        <v>0</v>
      </c>
      <c r="BH299" s="279">
        <f>IF(N299="sníž. přenesená",J299,0)</f>
        <v>0</v>
      </c>
      <c r="BI299" s="279">
        <f>IF(N299="nulová",J299,0)</f>
        <v>0</v>
      </c>
      <c r="BJ299" s="177" t="s">
        <v>31</v>
      </c>
      <c r="BK299" s="279">
        <f>ROUND(I299*H299,2)</f>
        <v>0</v>
      </c>
      <c r="BL299" s="177" t="s">
        <v>270</v>
      </c>
      <c r="BM299" s="177" t="s">
        <v>458</v>
      </c>
    </row>
    <row r="300" spans="2:47" s="187" customFormat="1" ht="13.5">
      <c r="B300" s="188"/>
      <c r="D300" s="280" t="s">
        <v>150</v>
      </c>
      <c r="F300" s="281" t="s">
        <v>459</v>
      </c>
      <c r="I300" s="88"/>
      <c r="L300" s="188"/>
      <c r="M300" s="282"/>
      <c r="N300" s="189"/>
      <c r="O300" s="189"/>
      <c r="P300" s="189"/>
      <c r="Q300" s="189"/>
      <c r="R300" s="189"/>
      <c r="S300" s="189"/>
      <c r="T300" s="283"/>
      <c r="AT300" s="177" t="s">
        <v>150</v>
      </c>
      <c r="AU300" s="177" t="s">
        <v>89</v>
      </c>
    </row>
    <row r="301" spans="2:47" s="187" customFormat="1" ht="27">
      <c r="B301" s="188"/>
      <c r="D301" s="280" t="s">
        <v>202</v>
      </c>
      <c r="F301" s="284" t="s">
        <v>437</v>
      </c>
      <c r="I301" s="88"/>
      <c r="L301" s="188"/>
      <c r="M301" s="282"/>
      <c r="N301" s="189"/>
      <c r="O301" s="189"/>
      <c r="P301" s="189"/>
      <c r="Q301" s="189"/>
      <c r="R301" s="189"/>
      <c r="S301" s="189"/>
      <c r="T301" s="283"/>
      <c r="AT301" s="177" t="s">
        <v>202</v>
      </c>
      <c r="AU301" s="177" t="s">
        <v>89</v>
      </c>
    </row>
    <row r="302" spans="2:47" s="187" customFormat="1" ht="27">
      <c r="B302" s="188"/>
      <c r="D302" s="280" t="s">
        <v>151</v>
      </c>
      <c r="F302" s="284" t="s">
        <v>438</v>
      </c>
      <c r="I302" s="88"/>
      <c r="L302" s="188"/>
      <c r="M302" s="282"/>
      <c r="N302" s="189"/>
      <c r="O302" s="189"/>
      <c r="P302" s="189"/>
      <c r="Q302" s="189"/>
      <c r="R302" s="189"/>
      <c r="S302" s="189"/>
      <c r="T302" s="283"/>
      <c r="AT302" s="177" t="s">
        <v>151</v>
      </c>
      <c r="AU302" s="177" t="s">
        <v>89</v>
      </c>
    </row>
    <row r="303" spans="2:51" s="289" customFormat="1" ht="13.5">
      <c r="B303" s="288"/>
      <c r="D303" s="280" t="s">
        <v>204</v>
      </c>
      <c r="E303" s="290" t="s">
        <v>12</v>
      </c>
      <c r="F303" s="291" t="s">
        <v>321</v>
      </c>
      <c r="H303" s="290" t="s">
        <v>12</v>
      </c>
      <c r="I303" s="89"/>
      <c r="L303" s="288"/>
      <c r="M303" s="292"/>
      <c r="N303" s="293"/>
      <c r="O303" s="293"/>
      <c r="P303" s="293"/>
      <c r="Q303" s="293"/>
      <c r="R303" s="293"/>
      <c r="S303" s="293"/>
      <c r="T303" s="294"/>
      <c r="AT303" s="290" t="s">
        <v>204</v>
      </c>
      <c r="AU303" s="290" t="s">
        <v>89</v>
      </c>
      <c r="AV303" s="289" t="s">
        <v>31</v>
      </c>
      <c r="AW303" s="289" t="s">
        <v>45</v>
      </c>
      <c r="AX303" s="289" t="s">
        <v>81</v>
      </c>
      <c r="AY303" s="290" t="s">
        <v>140</v>
      </c>
    </row>
    <row r="304" spans="2:51" s="296" customFormat="1" ht="13.5">
      <c r="B304" s="295"/>
      <c r="D304" s="280" t="s">
        <v>204</v>
      </c>
      <c r="E304" s="297" t="s">
        <v>12</v>
      </c>
      <c r="F304" s="298" t="s">
        <v>460</v>
      </c>
      <c r="H304" s="299">
        <v>864</v>
      </c>
      <c r="I304" s="90"/>
      <c r="L304" s="295"/>
      <c r="M304" s="300"/>
      <c r="N304" s="301"/>
      <c r="O304" s="301"/>
      <c r="P304" s="301"/>
      <c r="Q304" s="301"/>
      <c r="R304" s="301"/>
      <c r="S304" s="301"/>
      <c r="T304" s="302"/>
      <c r="AT304" s="297" t="s">
        <v>204</v>
      </c>
      <c r="AU304" s="297" t="s">
        <v>89</v>
      </c>
      <c r="AV304" s="296" t="s">
        <v>89</v>
      </c>
      <c r="AW304" s="296" t="s">
        <v>45</v>
      </c>
      <c r="AX304" s="296" t="s">
        <v>81</v>
      </c>
      <c r="AY304" s="297" t="s">
        <v>140</v>
      </c>
    </row>
    <row r="305" spans="2:51" s="289" customFormat="1" ht="13.5">
      <c r="B305" s="288"/>
      <c r="D305" s="280" t="s">
        <v>204</v>
      </c>
      <c r="E305" s="290" t="s">
        <v>12</v>
      </c>
      <c r="F305" s="291" t="s">
        <v>205</v>
      </c>
      <c r="H305" s="290" t="s">
        <v>12</v>
      </c>
      <c r="I305" s="89"/>
      <c r="L305" s="288"/>
      <c r="M305" s="292"/>
      <c r="N305" s="293"/>
      <c r="O305" s="293"/>
      <c r="P305" s="293"/>
      <c r="Q305" s="293"/>
      <c r="R305" s="293"/>
      <c r="S305" s="293"/>
      <c r="T305" s="294"/>
      <c r="AT305" s="290" t="s">
        <v>204</v>
      </c>
      <c r="AU305" s="290" t="s">
        <v>89</v>
      </c>
      <c r="AV305" s="289" t="s">
        <v>31</v>
      </c>
      <c r="AW305" s="289" t="s">
        <v>45</v>
      </c>
      <c r="AX305" s="289" t="s">
        <v>81</v>
      </c>
      <c r="AY305" s="290" t="s">
        <v>140</v>
      </c>
    </row>
    <row r="306" spans="2:51" s="296" customFormat="1" ht="13.5">
      <c r="B306" s="295"/>
      <c r="D306" s="280" t="s">
        <v>204</v>
      </c>
      <c r="E306" s="297" t="s">
        <v>12</v>
      </c>
      <c r="F306" s="298" t="s">
        <v>461</v>
      </c>
      <c r="H306" s="299">
        <v>1642</v>
      </c>
      <c r="I306" s="90"/>
      <c r="L306" s="295"/>
      <c r="M306" s="300"/>
      <c r="N306" s="301"/>
      <c r="O306" s="301"/>
      <c r="P306" s="301"/>
      <c r="Q306" s="301"/>
      <c r="R306" s="301"/>
      <c r="S306" s="301"/>
      <c r="T306" s="302"/>
      <c r="AT306" s="297" t="s">
        <v>204</v>
      </c>
      <c r="AU306" s="297" t="s">
        <v>89</v>
      </c>
      <c r="AV306" s="296" t="s">
        <v>89</v>
      </c>
      <c r="AW306" s="296" t="s">
        <v>45</v>
      </c>
      <c r="AX306" s="296" t="s">
        <v>81</v>
      </c>
      <c r="AY306" s="297" t="s">
        <v>140</v>
      </c>
    </row>
    <row r="307" spans="2:51" s="289" customFormat="1" ht="13.5">
      <c r="B307" s="288"/>
      <c r="D307" s="280" t="s">
        <v>204</v>
      </c>
      <c r="E307" s="290" t="s">
        <v>12</v>
      </c>
      <c r="F307" s="291" t="s">
        <v>395</v>
      </c>
      <c r="H307" s="290" t="s">
        <v>12</v>
      </c>
      <c r="I307" s="89"/>
      <c r="L307" s="288"/>
      <c r="M307" s="292"/>
      <c r="N307" s="293"/>
      <c r="O307" s="293"/>
      <c r="P307" s="293"/>
      <c r="Q307" s="293"/>
      <c r="R307" s="293"/>
      <c r="S307" s="293"/>
      <c r="T307" s="294"/>
      <c r="AT307" s="290" t="s">
        <v>204</v>
      </c>
      <c r="AU307" s="290" t="s">
        <v>89</v>
      </c>
      <c r="AV307" s="289" t="s">
        <v>31</v>
      </c>
      <c r="AW307" s="289" t="s">
        <v>45</v>
      </c>
      <c r="AX307" s="289" t="s">
        <v>81</v>
      </c>
      <c r="AY307" s="290" t="s">
        <v>140</v>
      </c>
    </row>
    <row r="308" spans="2:51" s="296" customFormat="1" ht="13.5">
      <c r="B308" s="295"/>
      <c r="D308" s="280" t="s">
        <v>204</v>
      </c>
      <c r="E308" s="297" t="s">
        <v>12</v>
      </c>
      <c r="F308" s="298" t="s">
        <v>462</v>
      </c>
      <c r="H308" s="299">
        <v>2347</v>
      </c>
      <c r="I308" s="90"/>
      <c r="L308" s="295"/>
      <c r="M308" s="300"/>
      <c r="N308" s="301"/>
      <c r="O308" s="301"/>
      <c r="P308" s="301"/>
      <c r="Q308" s="301"/>
      <c r="R308" s="301"/>
      <c r="S308" s="301"/>
      <c r="T308" s="302"/>
      <c r="AT308" s="297" t="s">
        <v>204</v>
      </c>
      <c r="AU308" s="297" t="s">
        <v>89</v>
      </c>
      <c r="AV308" s="296" t="s">
        <v>89</v>
      </c>
      <c r="AW308" s="296" t="s">
        <v>45</v>
      </c>
      <c r="AX308" s="296" t="s">
        <v>81</v>
      </c>
      <c r="AY308" s="297" t="s">
        <v>140</v>
      </c>
    </row>
    <row r="309" spans="2:51" s="304" customFormat="1" ht="13.5">
      <c r="B309" s="303"/>
      <c r="D309" s="280" t="s">
        <v>204</v>
      </c>
      <c r="E309" s="305" t="s">
        <v>12</v>
      </c>
      <c r="F309" s="306" t="s">
        <v>207</v>
      </c>
      <c r="H309" s="307">
        <v>4853</v>
      </c>
      <c r="I309" s="91"/>
      <c r="L309" s="303"/>
      <c r="M309" s="308"/>
      <c r="N309" s="309"/>
      <c r="O309" s="309"/>
      <c r="P309" s="309"/>
      <c r="Q309" s="309"/>
      <c r="R309" s="309"/>
      <c r="S309" s="309"/>
      <c r="T309" s="310"/>
      <c r="AT309" s="305" t="s">
        <v>204</v>
      </c>
      <c r="AU309" s="305" t="s">
        <v>89</v>
      </c>
      <c r="AV309" s="304" t="s">
        <v>161</v>
      </c>
      <c r="AW309" s="304" t="s">
        <v>45</v>
      </c>
      <c r="AX309" s="304" t="s">
        <v>31</v>
      </c>
      <c r="AY309" s="305" t="s">
        <v>140</v>
      </c>
    </row>
    <row r="310" spans="2:65" s="187" customFormat="1" ht="22.9" customHeight="1">
      <c r="B310" s="188"/>
      <c r="C310" s="269" t="s">
        <v>463</v>
      </c>
      <c r="D310" s="269" t="s">
        <v>143</v>
      </c>
      <c r="E310" s="270" t="s">
        <v>464</v>
      </c>
      <c r="F310" s="271" t="s">
        <v>465</v>
      </c>
      <c r="G310" s="272" t="s">
        <v>434</v>
      </c>
      <c r="H310" s="273">
        <v>6785</v>
      </c>
      <c r="I310" s="87"/>
      <c r="J310" s="274">
        <f>ROUND(I310*H310,2)</f>
        <v>0</v>
      </c>
      <c r="K310" s="271" t="s">
        <v>12</v>
      </c>
      <c r="L310" s="188"/>
      <c r="M310" s="275" t="s">
        <v>12</v>
      </c>
      <c r="N310" s="276" t="s">
        <v>52</v>
      </c>
      <c r="O310" s="189"/>
      <c r="P310" s="277">
        <f>O310*H310</f>
        <v>0</v>
      </c>
      <c r="Q310" s="277">
        <v>7E-05</v>
      </c>
      <c r="R310" s="277">
        <f>Q310*H310</f>
        <v>0.47495</v>
      </c>
      <c r="S310" s="277">
        <v>0</v>
      </c>
      <c r="T310" s="278">
        <f>S310*H310</f>
        <v>0</v>
      </c>
      <c r="AR310" s="177" t="s">
        <v>270</v>
      </c>
      <c r="AT310" s="177" t="s">
        <v>143</v>
      </c>
      <c r="AU310" s="177" t="s">
        <v>89</v>
      </c>
      <c r="AY310" s="177" t="s">
        <v>140</v>
      </c>
      <c r="BE310" s="279">
        <f>IF(N310="základní",J310,0)</f>
        <v>0</v>
      </c>
      <c r="BF310" s="279">
        <f>IF(N310="snížená",J310,0)</f>
        <v>0</v>
      </c>
      <c r="BG310" s="279">
        <f>IF(N310="zákl. přenesená",J310,0)</f>
        <v>0</v>
      </c>
      <c r="BH310" s="279">
        <f>IF(N310="sníž. přenesená",J310,0)</f>
        <v>0</v>
      </c>
      <c r="BI310" s="279">
        <f>IF(N310="nulová",J310,0)</f>
        <v>0</v>
      </c>
      <c r="BJ310" s="177" t="s">
        <v>31</v>
      </c>
      <c r="BK310" s="279">
        <f>ROUND(I310*H310,2)</f>
        <v>0</v>
      </c>
      <c r="BL310" s="177" t="s">
        <v>270</v>
      </c>
      <c r="BM310" s="177" t="s">
        <v>466</v>
      </c>
    </row>
    <row r="311" spans="2:47" s="187" customFormat="1" ht="27">
      <c r="B311" s="188"/>
      <c r="D311" s="280" t="s">
        <v>150</v>
      </c>
      <c r="F311" s="281" t="s">
        <v>465</v>
      </c>
      <c r="I311" s="88"/>
      <c r="L311" s="188"/>
      <c r="M311" s="282"/>
      <c r="N311" s="189"/>
      <c r="O311" s="189"/>
      <c r="P311" s="189"/>
      <c r="Q311" s="189"/>
      <c r="R311" s="189"/>
      <c r="S311" s="189"/>
      <c r="T311" s="283"/>
      <c r="AT311" s="177" t="s">
        <v>150</v>
      </c>
      <c r="AU311" s="177" t="s">
        <v>89</v>
      </c>
    </row>
    <row r="312" spans="2:51" s="296" customFormat="1" ht="13.5">
      <c r="B312" s="295"/>
      <c r="D312" s="280" t="s">
        <v>204</v>
      </c>
      <c r="E312" s="297" t="s">
        <v>12</v>
      </c>
      <c r="F312" s="298" t="s">
        <v>467</v>
      </c>
      <c r="H312" s="299">
        <v>6785</v>
      </c>
      <c r="I312" s="90"/>
      <c r="L312" s="295"/>
      <c r="M312" s="300"/>
      <c r="N312" s="301"/>
      <c r="O312" s="301"/>
      <c r="P312" s="301"/>
      <c r="Q312" s="301"/>
      <c r="R312" s="301"/>
      <c r="S312" s="301"/>
      <c r="T312" s="302"/>
      <c r="AT312" s="297" t="s">
        <v>204</v>
      </c>
      <c r="AU312" s="297" t="s">
        <v>89</v>
      </c>
      <c r="AV312" s="296" t="s">
        <v>89</v>
      </c>
      <c r="AW312" s="296" t="s">
        <v>45</v>
      </c>
      <c r="AX312" s="296" t="s">
        <v>81</v>
      </c>
      <c r="AY312" s="297" t="s">
        <v>140</v>
      </c>
    </row>
    <row r="313" spans="2:51" s="304" customFormat="1" ht="13.5">
      <c r="B313" s="303"/>
      <c r="D313" s="280" t="s">
        <v>204</v>
      </c>
      <c r="E313" s="305" t="s">
        <v>12</v>
      </c>
      <c r="F313" s="306" t="s">
        <v>207</v>
      </c>
      <c r="H313" s="307">
        <v>6785</v>
      </c>
      <c r="I313" s="91"/>
      <c r="L313" s="303"/>
      <c r="M313" s="308"/>
      <c r="N313" s="309"/>
      <c r="O313" s="309"/>
      <c r="P313" s="309"/>
      <c r="Q313" s="309"/>
      <c r="R313" s="309"/>
      <c r="S313" s="309"/>
      <c r="T313" s="310"/>
      <c r="AT313" s="305" t="s">
        <v>204</v>
      </c>
      <c r="AU313" s="305" t="s">
        <v>89</v>
      </c>
      <c r="AV313" s="304" t="s">
        <v>161</v>
      </c>
      <c r="AW313" s="304" t="s">
        <v>45</v>
      </c>
      <c r="AX313" s="304" t="s">
        <v>31</v>
      </c>
      <c r="AY313" s="305" t="s">
        <v>140</v>
      </c>
    </row>
    <row r="314" spans="2:65" s="187" customFormat="1" ht="22.9" customHeight="1">
      <c r="B314" s="188"/>
      <c r="C314" s="311" t="s">
        <v>468</v>
      </c>
      <c r="D314" s="311" t="s">
        <v>211</v>
      </c>
      <c r="E314" s="312" t="s">
        <v>469</v>
      </c>
      <c r="F314" s="313" t="s">
        <v>470</v>
      </c>
      <c r="G314" s="314" t="s">
        <v>214</v>
      </c>
      <c r="H314" s="315">
        <v>0.013</v>
      </c>
      <c r="I314" s="92"/>
      <c r="J314" s="316">
        <f>ROUND(I314*H314,2)</f>
        <v>0</v>
      </c>
      <c r="K314" s="313" t="s">
        <v>147</v>
      </c>
      <c r="L314" s="317"/>
      <c r="M314" s="318" t="s">
        <v>12</v>
      </c>
      <c r="N314" s="319" t="s">
        <v>52</v>
      </c>
      <c r="O314" s="189"/>
      <c r="P314" s="277">
        <f>O314*H314</f>
        <v>0</v>
      </c>
      <c r="Q314" s="277">
        <v>1</v>
      </c>
      <c r="R314" s="277">
        <f>Q314*H314</f>
        <v>0.013</v>
      </c>
      <c r="S314" s="277">
        <v>0</v>
      </c>
      <c r="T314" s="278">
        <f>S314*H314</f>
        <v>0</v>
      </c>
      <c r="AR314" s="177" t="s">
        <v>421</v>
      </c>
      <c r="AT314" s="177" t="s">
        <v>211</v>
      </c>
      <c r="AU314" s="177" t="s">
        <v>89</v>
      </c>
      <c r="AY314" s="177" t="s">
        <v>140</v>
      </c>
      <c r="BE314" s="279">
        <f>IF(N314="základní",J314,0)</f>
        <v>0</v>
      </c>
      <c r="BF314" s="279">
        <f>IF(N314="snížená",J314,0)</f>
        <v>0</v>
      </c>
      <c r="BG314" s="279">
        <f>IF(N314="zákl. přenesená",J314,0)</f>
        <v>0</v>
      </c>
      <c r="BH314" s="279">
        <f>IF(N314="sníž. přenesená",J314,0)</f>
        <v>0</v>
      </c>
      <c r="BI314" s="279">
        <f>IF(N314="nulová",J314,0)</f>
        <v>0</v>
      </c>
      <c r="BJ314" s="177" t="s">
        <v>31</v>
      </c>
      <c r="BK314" s="279">
        <f>ROUND(I314*H314,2)</f>
        <v>0</v>
      </c>
      <c r="BL314" s="177" t="s">
        <v>270</v>
      </c>
      <c r="BM314" s="177" t="s">
        <v>471</v>
      </c>
    </row>
    <row r="315" spans="2:47" s="187" customFormat="1" ht="13.5">
      <c r="B315" s="188"/>
      <c r="D315" s="280" t="s">
        <v>150</v>
      </c>
      <c r="F315" s="281" t="s">
        <v>470</v>
      </c>
      <c r="I315" s="88"/>
      <c r="L315" s="188"/>
      <c r="M315" s="282"/>
      <c r="N315" s="189"/>
      <c r="O315" s="189"/>
      <c r="P315" s="189"/>
      <c r="Q315" s="189"/>
      <c r="R315" s="189"/>
      <c r="S315" s="189"/>
      <c r="T315" s="283"/>
      <c r="AT315" s="177" t="s">
        <v>150</v>
      </c>
      <c r="AU315" s="177" t="s">
        <v>89</v>
      </c>
    </row>
    <row r="316" spans="2:47" s="187" customFormat="1" ht="27">
      <c r="B316" s="188"/>
      <c r="D316" s="280" t="s">
        <v>151</v>
      </c>
      <c r="F316" s="284" t="s">
        <v>472</v>
      </c>
      <c r="I316" s="88"/>
      <c r="L316" s="188"/>
      <c r="M316" s="282"/>
      <c r="N316" s="189"/>
      <c r="O316" s="189"/>
      <c r="P316" s="189"/>
      <c r="Q316" s="189"/>
      <c r="R316" s="189"/>
      <c r="S316" s="189"/>
      <c r="T316" s="283"/>
      <c r="AT316" s="177" t="s">
        <v>151</v>
      </c>
      <c r="AU316" s="177" t="s">
        <v>89</v>
      </c>
    </row>
    <row r="317" spans="2:51" s="289" customFormat="1" ht="13.5">
      <c r="B317" s="288"/>
      <c r="D317" s="280" t="s">
        <v>204</v>
      </c>
      <c r="E317" s="290" t="s">
        <v>12</v>
      </c>
      <c r="F317" s="291" t="s">
        <v>473</v>
      </c>
      <c r="H317" s="290" t="s">
        <v>12</v>
      </c>
      <c r="I317" s="89"/>
      <c r="L317" s="288"/>
      <c r="M317" s="292"/>
      <c r="N317" s="293"/>
      <c r="O317" s="293"/>
      <c r="P317" s="293"/>
      <c r="Q317" s="293"/>
      <c r="R317" s="293"/>
      <c r="S317" s="293"/>
      <c r="T317" s="294"/>
      <c r="AT317" s="290" t="s">
        <v>204</v>
      </c>
      <c r="AU317" s="290" t="s">
        <v>89</v>
      </c>
      <c r="AV317" s="289" t="s">
        <v>31</v>
      </c>
      <c r="AW317" s="289" t="s">
        <v>45</v>
      </c>
      <c r="AX317" s="289" t="s">
        <v>81</v>
      </c>
      <c r="AY317" s="290" t="s">
        <v>140</v>
      </c>
    </row>
    <row r="318" spans="2:51" s="296" customFormat="1" ht="13.5">
      <c r="B318" s="295"/>
      <c r="D318" s="280" t="s">
        <v>204</v>
      </c>
      <c r="E318" s="297" t="s">
        <v>12</v>
      </c>
      <c r="F318" s="298" t="s">
        <v>474</v>
      </c>
      <c r="H318" s="299">
        <v>0.005</v>
      </c>
      <c r="I318" s="90"/>
      <c r="L318" s="295"/>
      <c r="M318" s="300"/>
      <c r="N318" s="301"/>
      <c r="O318" s="301"/>
      <c r="P318" s="301"/>
      <c r="Q318" s="301"/>
      <c r="R318" s="301"/>
      <c r="S318" s="301"/>
      <c r="T318" s="302"/>
      <c r="AT318" s="297" t="s">
        <v>204</v>
      </c>
      <c r="AU318" s="297" t="s">
        <v>89</v>
      </c>
      <c r="AV318" s="296" t="s">
        <v>89</v>
      </c>
      <c r="AW318" s="296" t="s">
        <v>45</v>
      </c>
      <c r="AX318" s="296" t="s">
        <v>81</v>
      </c>
      <c r="AY318" s="297" t="s">
        <v>140</v>
      </c>
    </row>
    <row r="319" spans="2:51" s="289" customFormat="1" ht="13.5">
      <c r="B319" s="288"/>
      <c r="D319" s="280" t="s">
        <v>204</v>
      </c>
      <c r="E319" s="290" t="s">
        <v>12</v>
      </c>
      <c r="F319" s="291" t="s">
        <v>475</v>
      </c>
      <c r="H319" s="290" t="s">
        <v>12</v>
      </c>
      <c r="I319" s="89"/>
      <c r="L319" s="288"/>
      <c r="M319" s="292"/>
      <c r="N319" s="293"/>
      <c r="O319" s="293"/>
      <c r="P319" s="293"/>
      <c r="Q319" s="293"/>
      <c r="R319" s="293"/>
      <c r="S319" s="293"/>
      <c r="T319" s="294"/>
      <c r="AT319" s="290" t="s">
        <v>204</v>
      </c>
      <c r="AU319" s="290" t="s">
        <v>89</v>
      </c>
      <c r="AV319" s="289" t="s">
        <v>31</v>
      </c>
      <c r="AW319" s="289" t="s">
        <v>45</v>
      </c>
      <c r="AX319" s="289" t="s">
        <v>81</v>
      </c>
      <c r="AY319" s="290" t="s">
        <v>140</v>
      </c>
    </row>
    <row r="320" spans="2:51" s="296" customFormat="1" ht="13.5">
      <c r="B320" s="295"/>
      <c r="D320" s="280" t="s">
        <v>204</v>
      </c>
      <c r="E320" s="297" t="s">
        <v>12</v>
      </c>
      <c r="F320" s="298" t="s">
        <v>476</v>
      </c>
      <c r="H320" s="299">
        <v>0.006</v>
      </c>
      <c r="I320" s="90"/>
      <c r="L320" s="295"/>
      <c r="M320" s="300"/>
      <c r="N320" s="301"/>
      <c r="O320" s="301"/>
      <c r="P320" s="301"/>
      <c r="Q320" s="301"/>
      <c r="R320" s="301"/>
      <c r="S320" s="301"/>
      <c r="T320" s="302"/>
      <c r="AT320" s="297" t="s">
        <v>204</v>
      </c>
      <c r="AU320" s="297" t="s">
        <v>89</v>
      </c>
      <c r="AV320" s="296" t="s">
        <v>89</v>
      </c>
      <c r="AW320" s="296" t="s">
        <v>45</v>
      </c>
      <c r="AX320" s="296" t="s">
        <v>81</v>
      </c>
      <c r="AY320" s="297" t="s">
        <v>140</v>
      </c>
    </row>
    <row r="321" spans="2:51" s="321" customFormat="1" ht="13.5">
      <c r="B321" s="320"/>
      <c r="D321" s="280" t="s">
        <v>204</v>
      </c>
      <c r="E321" s="322" t="s">
        <v>12</v>
      </c>
      <c r="F321" s="323" t="s">
        <v>226</v>
      </c>
      <c r="H321" s="324">
        <v>0.011</v>
      </c>
      <c r="I321" s="93"/>
      <c r="L321" s="320"/>
      <c r="M321" s="325"/>
      <c r="N321" s="326"/>
      <c r="O321" s="326"/>
      <c r="P321" s="326"/>
      <c r="Q321" s="326"/>
      <c r="R321" s="326"/>
      <c r="S321" s="326"/>
      <c r="T321" s="327"/>
      <c r="AT321" s="322" t="s">
        <v>204</v>
      </c>
      <c r="AU321" s="322" t="s">
        <v>89</v>
      </c>
      <c r="AV321" s="321" t="s">
        <v>157</v>
      </c>
      <c r="AW321" s="321" t="s">
        <v>45</v>
      </c>
      <c r="AX321" s="321" t="s">
        <v>81</v>
      </c>
      <c r="AY321" s="322" t="s">
        <v>140</v>
      </c>
    </row>
    <row r="322" spans="2:51" s="296" customFormat="1" ht="13.5">
      <c r="B322" s="295"/>
      <c r="D322" s="280" t="s">
        <v>204</v>
      </c>
      <c r="E322" s="297" t="s">
        <v>12</v>
      </c>
      <c r="F322" s="298" t="s">
        <v>477</v>
      </c>
      <c r="H322" s="299">
        <v>0.002</v>
      </c>
      <c r="I322" s="90"/>
      <c r="L322" s="295"/>
      <c r="M322" s="300"/>
      <c r="N322" s="301"/>
      <c r="O322" s="301"/>
      <c r="P322" s="301"/>
      <c r="Q322" s="301"/>
      <c r="R322" s="301"/>
      <c r="S322" s="301"/>
      <c r="T322" s="302"/>
      <c r="AT322" s="297" t="s">
        <v>204</v>
      </c>
      <c r="AU322" s="297" t="s">
        <v>89</v>
      </c>
      <c r="AV322" s="296" t="s">
        <v>89</v>
      </c>
      <c r="AW322" s="296" t="s">
        <v>45</v>
      </c>
      <c r="AX322" s="296" t="s">
        <v>81</v>
      </c>
      <c r="AY322" s="297" t="s">
        <v>140</v>
      </c>
    </row>
    <row r="323" spans="2:51" s="304" customFormat="1" ht="13.5">
      <c r="B323" s="303"/>
      <c r="D323" s="280" t="s">
        <v>204</v>
      </c>
      <c r="E323" s="305" t="s">
        <v>12</v>
      </c>
      <c r="F323" s="306" t="s">
        <v>207</v>
      </c>
      <c r="H323" s="307">
        <v>0.013</v>
      </c>
      <c r="I323" s="91"/>
      <c r="L323" s="303"/>
      <c r="M323" s="308"/>
      <c r="N323" s="309"/>
      <c r="O323" s="309"/>
      <c r="P323" s="309"/>
      <c r="Q323" s="309"/>
      <c r="R323" s="309"/>
      <c r="S323" s="309"/>
      <c r="T323" s="310"/>
      <c r="AT323" s="305" t="s">
        <v>204</v>
      </c>
      <c r="AU323" s="305" t="s">
        <v>89</v>
      </c>
      <c r="AV323" s="304" t="s">
        <v>161</v>
      </c>
      <c r="AW323" s="304" t="s">
        <v>45</v>
      </c>
      <c r="AX323" s="304" t="s">
        <v>31</v>
      </c>
      <c r="AY323" s="305" t="s">
        <v>140</v>
      </c>
    </row>
    <row r="324" spans="2:65" s="187" customFormat="1" ht="14.45" customHeight="1">
      <c r="B324" s="188"/>
      <c r="C324" s="311" t="s">
        <v>478</v>
      </c>
      <c r="D324" s="311" t="s">
        <v>211</v>
      </c>
      <c r="E324" s="312" t="s">
        <v>479</v>
      </c>
      <c r="F324" s="313" t="s">
        <v>480</v>
      </c>
      <c r="G324" s="314" t="s">
        <v>214</v>
      </c>
      <c r="H324" s="315">
        <v>2.209</v>
      </c>
      <c r="I324" s="92"/>
      <c r="J324" s="316">
        <f>ROUND(I324*H324,2)</f>
        <v>0</v>
      </c>
      <c r="K324" s="313" t="s">
        <v>12</v>
      </c>
      <c r="L324" s="317"/>
      <c r="M324" s="318" t="s">
        <v>12</v>
      </c>
      <c r="N324" s="319" t="s">
        <v>52</v>
      </c>
      <c r="O324" s="189"/>
      <c r="P324" s="277">
        <f>O324*H324</f>
        <v>0</v>
      </c>
      <c r="Q324" s="277">
        <v>1</v>
      </c>
      <c r="R324" s="277">
        <f>Q324*H324</f>
        <v>2.209</v>
      </c>
      <c r="S324" s="277">
        <v>0</v>
      </c>
      <c r="T324" s="278">
        <f>S324*H324</f>
        <v>0</v>
      </c>
      <c r="AR324" s="177" t="s">
        <v>421</v>
      </c>
      <c r="AT324" s="177" t="s">
        <v>211</v>
      </c>
      <c r="AU324" s="177" t="s">
        <v>89</v>
      </c>
      <c r="AY324" s="177" t="s">
        <v>140</v>
      </c>
      <c r="BE324" s="279">
        <f>IF(N324="základní",J324,0)</f>
        <v>0</v>
      </c>
      <c r="BF324" s="279">
        <f>IF(N324="snížená",J324,0)</f>
        <v>0</v>
      </c>
      <c r="BG324" s="279">
        <f>IF(N324="zákl. přenesená",J324,0)</f>
        <v>0</v>
      </c>
      <c r="BH324" s="279">
        <f>IF(N324="sníž. přenesená",J324,0)</f>
        <v>0</v>
      </c>
      <c r="BI324" s="279">
        <f>IF(N324="nulová",J324,0)</f>
        <v>0</v>
      </c>
      <c r="BJ324" s="177" t="s">
        <v>31</v>
      </c>
      <c r="BK324" s="279">
        <f>ROUND(I324*H324,2)</f>
        <v>0</v>
      </c>
      <c r="BL324" s="177" t="s">
        <v>270</v>
      </c>
      <c r="BM324" s="177" t="s">
        <v>481</v>
      </c>
    </row>
    <row r="325" spans="2:47" s="187" customFormat="1" ht="13.5">
      <c r="B325" s="188"/>
      <c r="D325" s="280" t="s">
        <v>150</v>
      </c>
      <c r="F325" s="281" t="s">
        <v>480</v>
      </c>
      <c r="I325" s="88"/>
      <c r="L325" s="188"/>
      <c r="M325" s="282"/>
      <c r="N325" s="189"/>
      <c r="O325" s="189"/>
      <c r="P325" s="189"/>
      <c r="Q325" s="189"/>
      <c r="R325" s="189"/>
      <c r="S325" s="189"/>
      <c r="T325" s="283"/>
      <c r="AT325" s="177" t="s">
        <v>150</v>
      </c>
      <c r="AU325" s="177" t="s">
        <v>89</v>
      </c>
    </row>
    <row r="326" spans="2:47" s="187" customFormat="1" ht="27">
      <c r="B326" s="188"/>
      <c r="D326" s="280" t="s">
        <v>151</v>
      </c>
      <c r="F326" s="284" t="s">
        <v>482</v>
      </c>
      <c r="I326" s="88"/>
      <c r="L326" s="188"/>
      <c r="M326" s="282"/>
      <c r="N326" s="189"/>
      <c r="O326" s="189"/>
      <c r="P326" s="189"/>
      <c r="Q326" s="189"/>
      <c r="R326" s="189"/>
      <c r="S326" s="189"/>
      <c r="T326" s="283"/>
      <c r="AT326" s="177" t="s">
        <v>151</v>
      </c>
      <c r="AU326" s="177" t="s">
        <v>89</v>
      </c>
    </row>
    <row r="327" spans="2:51" s="289" customFormat="1" ht="13.5">
      <c r="B327" s="288"/>
      <c r="D327" s="280" t="s">
        <v>204</v>
      </c>
      <c r="E327" s="290" t="s">
        <v>12</v>
      </c>
      <c r="F327" s="291" t="s">
        <v>483</v>
      </c>
      <c r="H327" s="290" t="s">
        <v>12</v>
      </c>
      <c r="I327" s="89"/>
      <c r="L327" s="288"/>
      <c r="M327" s="292"/>
      <c r="N327" s="293"/>
      <c r="O327" s="293"/>
      <c r="P327" s="293"/>
      <c r="Q327" s="293"/>
      <c r="R327" s="293"/>
      <c r="S327" s="293"/>
      <c r="T327" s="294"/>
      <c r="AT327" s="290" t="s">
        <v>204</v>
      </c>
      <c r="AU327" s="290" t="s">
        <v>89</v>
      </c>
      <c r="AV327" s="289" t="s">
        <v>31</v>
      </c>
      <c r="AW327" s="289" t="s">
        <v>45</v>
      </c>
      <c r="AX327" s="289" t="s">
        <v>81</v>
      </c>
      <c r="AY327" s="290" t="s">
        <v>140</v>
      </c>
    </row>
    <row r="328" spans="2:51" s="296" customFormat="1" ht="13.5">
      <c r="B328" s="295"/>
      <c r="D328" s="280" t="s">
        <v>204</v>
      </c>
      <c r="E328" s="297" t="s">
        <v>12</v>
      </c>
      <c r="F328" s="298" t="s">
        <v>484</v>
      </c>
      <c r="H328" s="299">
        <v>0.04</v>
      </c>
      <c r="I328" s="90"/>
      <c r="L328" s="295"/>
      <c r="M328" s="300"/>
      <c r="N328" s="301"/>
      <c r="O328" s="301"/>
      <c r="P328" s="301"/>
      <c r="Q328" s="301"/>
      <c r="R328" s="301"/>
      <c r="S328" s="301"/>
      <c r="T328" s="302"/>
      <c r="AT328" s="297" t="s">
        <v>204</v>
      </c>
      <c r="AU328" s="297" t="s">
        <v>89</v>
      </c>
      <c r="AV328" s="296" t="s">
        <v>89</v>
      </c>
      <c r="AW328" s="296" t="s">
        <v>45</v>
      </c>
      <c r="AX328" s="296" t="s">
        <v>81</v>
      </c>
      <c r="AY328" s="297" t="s">
        <v>140</v>
      </c>
    </row>
    <row r="329" spans="2:51" s="289" customFormat="1" ht="13.5">
      <c r="B329" s="288"/>
      <c r="D329" s="280" t="s">
        <v>204</v>
      </c>
      <c r="E329" s="290" t="s">
        <v>12</v>
      </c>
      <c r="F329" s="291" t="s">
        <v>485</v>
      </c>
      <c r="H329" s="290" t="s">
        <v>12</v>
      </c>
      <c r="I329" s="89"/>
      <c r="L329" s="288"/>
      <c r="M329" s="292"/>
      <c r="N329" s="293"/>
      <c r="O329" s="293"/>
      <c r="P329" s="293"/>
      <c r="Q329" s="293"/>
      <c r="R329" s="293"/>
      <c r="S329" s="293"/>
      <c r="T329" s="294"/>
      <c r="AT329" s="290" t="s">
        <v>204</v>
      </c>
      <c r="AU329" s="290" t="s">
        <v>89</v>
      </c>
      <c r="AV329" s="289" t="s">
        <v>31</v>
      </c>
      <c r="AW329" s="289" t="s">
        <v>45</v>
      </c>
      <c r="AX329" s="289" t="s">
        <v>81</v>
      </c>
      <c r="AY329" s="290" t="s">
        <v>140</v>
      </c>
    </row>
    <row r="330" spans="2:51" s="296" customFormat="1" ht="13.5">
      <c r="B330" s="295"/>
      <c r="D330" s="280" t="s">
        <v>204</v>
      </c>
      <c r="E330" s="297" t="s">
        <v>12</v>
      </c>
      <c r="F330" s="298" t="s">
        <v>486</v>
      </c>
      <c r="H330" s="299">
        <v>0.093</v>
      </c>
      <c r="I330" s="90"/>
      <c r="L330" s="295"/>
      <c r="M330" s="300"/>
      <c r="N330" s="301"/>
      <c r="O330" s="301"/>
      <c r="P330" s="301"/>
      <c r="Q330" s="301"/>
      <c r="R330" s="301"/>
      <c r="S330" s="301"/>
      <c r="T330" s="302"/>
      <c r="AT330" s="297" t="s">
        <v>204</v>
      </c>
      <c r="AU330" s="297" t="s">
        <v>89</v>
      </c>
      <c r="AV330" s="296" t="s">
        <v>89</v>
      </c>
      <c r="AW330" s="296" t="s">
        <v>45</v>
      </c>
      <c r="AX330" s="296" t="s">
        <v>81</v>
      </c>
      <c r="AY330" s="297" t="s">
        <v>140</v>
      </c>
    </row>
    <row r="331" spans="2:51" s="289" customFormat="1" ht="13.5">
      <c r="B331" s="288"/>
      <c r="D331" s="280" t="s">
        <v>204</v>
      </c>
      <c r="E331" s="290" t="s">
        <v>12</v>
      </c>
      <c r="F331" s="291" t="s">
        <v>487</v>
      </c>
      <c r="H331" s="290" t="s">
        <v>12</v>
      </c>
      <c r="I331" s="89"/>
      <c r="L331" s="288"/>
      <c r="M331" s="292"/>
      <c r="N331" s="293"/>
      <c r="O331" s="293"/>
      <c r="P331" s="293"/>
      <c r="Q331" s="293"/>
      <c r="R331" s="293"/>
      <c r="S331" s="293"/>
      <c r="T331" s="294"/>
      <c r="AT331" s="290" t="s">
        <v>204</v>
      </c>
      <c r="AU331" s="290" t="s">
        <v>89</v>
      </c>
      <c r="AV331" s="289" t="s">
        <v>31</v>
      </c>
      <c r="AW331" s="289" t="s">
        <v>45</v>
      </c>
      <c r="AX331" s="289" t="s">
        <v>81</v>
      </c>
      <c r="AY331" s="290" t="s">
        <v>140</v>
      </c>
    </row>
    <row r="332" spans="2:51" s="296" customFormat="1" ht="13.5">
      <c r="B332" s="295"/>
      <c r="D332" s="280" t="s">
        <v>204</v>
      </c>
      <c r="E332" s="297" t="s">
        <v>12</v>
      </c>
      <c r="F332" s="298" t="s">
        <v>488</v>
      </c>
      <c r="H332" s="299">
        <v>0.129</v>
      </c>
      <c r="I332" s="90"/>
      <c r="L332" s="295"/>
      <c r="M332" s="300"/>
      <c r="N332" s="301"/>
      <c r="O332" s="301"/>
      <c r="P332" s="301"/>
      <c r="Q332" s="301"/>
      <c r="R332" s="301"/>
      <c r="S332" s="301"/>
      <c r="T332" s="302"/>
      <c r="AT332" s="297" t="s">
        <v>204</v>
      </c>
      <c r="AU332" s="297" t="s">
        <v>89</v>
      </c>
      <c r="AV332" s="296" t="s">
        <v>89</v>
      </c>
      <c r="AW332" s="296" t="s">
        <v>45</v>
      </c>
      <c r="AX332" s="296" t="s">
        <v>81</v>
      </c>
      <c r="AY332" s="297" t="s">
        <v>140</v>
      </c>
    </row>
    <row r="333" spans="2:51" s="289" customFormat="1" ht="13.5">
      <c r="B333" s="288"/>
      <c r="D333" s="280" t="s">
        <v>204</v>
      </c>
      <c r="E333" s="290" t="s">
        <v>12</v>
      </c>
      <c r="F333" s="291" t="s">
        <v>489</v>
      </c>
      <c r="H333" s="290" t="s">
        <v>12</v>
      </c>
      <c r="I333" s="89"/>
      <c r="L333" s="288"/>
      <c r="M333" s="292"/>
      <c r="N333" s="293"/>
      <c r="O333" s="293"/>
      <c r="P333" s="293"/>
      <c r="Q333" s="293"/>
      <c r="R333" s="293"/>
      <c r="S333" s="293"/>
      <c r="T333" s="294"/>
      <c r="AT333" s="290" t="s">
        <v>204</v>
      </c>
      <c r="AU333" s="290" t="s">
        <v>89</v>
      </c>
      <c r="AV333" s="289" t="s">
        <v>31</v>
      </c>
      <c r="AW333" s="289" t="s">
        <v>45</v>
      </c>
      <c r="AX333" s="289" t="s">
        <v>81</v>
      </c>
      <c r="AY333" s="290" t="s">
        <v>140</v>
      </c>
    </row>
    <row r="334" spans="2:51" s="296" customFormat="1" ht="13.5">
      <c r="B334" s="295"/>
      <c r="D334" s="280" t="s">
        <v>204</v>
      </c>
      <c r="E334" s="297" t="s">
        <v>12</v>
      </c>
      <c r="F334" s="298" t="s">
        <v>490</v>
      </c>
      <c r="H334" s="299">
        <v>0.262</v>
      </c>
      <c r="I334" s="90"/>
      <c r="L334" s="295"/>
      <c r="M334" s="300"/>
      <c r="N334" s="301"/>
      <c r="O334" s="301"/>
      <c r="P334" s="301"/>
      <c r="Q334" s="301"/>
      <c r="R334" s="301"/>
      <c r="S334" s="301"/>
      <c r="T334" s="302"/>
      <c r="AT334" s="297" t="s">
        <v>204</v>
      </c>
      <c r="AU334" s="297" t="s">
        <v>89</v>
      </c>
      <c r="AV334" s="296" t="s">
        <v>89</v>
      </c>
      <c r="AW334" s="296" t="s">
        <v>45</v>
      </c>
      <c r="AX334" s="296" t="s">
        <v>81</v>
      </c>
      <c r="AY334" s="297" t="s">
        <v>140</v>
      </c>
    </row>
    <row r="335" spans="2:51" s="289" customFormat="1" ht="13.5">
      <c r="B335" s="288"/>
      <c r="D335" s="280" t="s">
        <v>204</v>
      </c>
      <c r="E335" s="290" t="s">
        <v>12</v>
      </c>
      <c r="F335" s="291" t="s">
        <v>491</v>
      </c>
      <c r="H335" s="290" t="s">
        <v>12</v>
      </c>
      <c r="I335" s="89"/>
      <c r="L335" s="288"/>
      <c r="M335" s="292"/>
      <c r="N335" s="293"/>
      <c r="O335" s="293"/>
      <c r="P335" s="293"/>
      <c r="Q335" s="293"/>
      <c r="R335" s="293"/>
      <c r="S335" s="293"/>
      <c r="T335" s="294"/>
      <c r="AT335" s="290" t="s">
        <v>204</v>
      </c>
      <c r="AU335" s="290" t="s">
        <v>89</v>
      </c>
      <c r="AV335" s="289" t="s">
        <v>31</v>
      </c>
      <c r="AW335" s="289" t="s">
        <v>45</v>
      </c>
      <c r="AX335" s="289" t="s">
        <v>81</v>
      </c>
      <c r="AY335" s="290" t="s">
        <v>140</v>
      </c>
    </row>
    <row r="336" spans="2:51" s="296" customFormat="1" ht="13.5">
      <c r="B336" s="295"/>
      <c r="D336" s="280" t="s">
        <v>204</v>
      </c>
      <c r="E336" s="297" t="s">
        <v>12</v>
      </c>
      <c r="F336" s="298" t="s">
        <v>492</v>
      </c>
      <c r="H336" s="299">
        <v>0.611</v>
      </c>
      <c r="I336" s="90"/>
      <c r="L336" s="295"/>
      <c r="M336" s="300"/>
      <c r="N336" s="301"/>
      <c r="O336" s="301"/>
      <c r="P336" s="301"/>
      <c r="Q336" s="301"/>
      <c r="R336" s="301"/>
      <c r="S336" s="301"/>
      <c r="T336" s="302"/>
      <c r="AT336" s="297" t="s">
        <v>204</v>
      </c>
      <c r="AU336" s="297" t="s">
        <v>89</v>
      </c>
      <c r="AV336" s="296" t="s">
        <v>89</v>
      </c>
      <c r="AW336" s="296" t="s">
        <v>45</v>
      </c>
      <c r="AX336" s="296" t="s">
        <v>81</v>
      </c>
      <c r="AY336" s="297" t="s">
        <v>140</v>
      </c>
    </row>
    <row r="337" spans="2:51" s="289" customFormat="1" ht="13.5">
      <c r="B337" s="288"/>
      <c r="D337" s="280" t="s">
        <v>204</v>
      </c>
      <c r="E337" s="290" t="s">
        <v>12</v>
      </c>
      <c r="F337" s="291" t="s">
        <v>493</v>
      </c>
      <c r="H337" s="290" t="s">
        <v>12</v>
      </c>
      <c r="I337" s="89"/>
      <c r="L337" s="288"/>
      <c r="M337" s="292"/>
      <c r="N337" s="293"/>
      <c r="O337" s="293"/>
      <c r="P337" s="293"/>
      <c r="Q337" s="293"/>
      <c r="R337" s="293"/>
      <c r="S337" s="293"/>
      <c r="T337" s="294"/>
      <c r="AT337" s="290" t="s">
        <v>204</v>
      </c>
      <c r="AU337" s="290" t="s">
        <v>89</v>
      </c>
      <c r="AV337" s="289" t="s">
        <v>31</v>
      </c>
      <c r="AW337" s="289" t="s">
        <v>45</v>
      </c>
      <c r="AX337" s="289" t="s">
        <v>81</v>
      </c>
      <c r="AY337" s="290" t="s">
        <v>140</v>
      </c>
    </row>
    <row r="338" spans="2:51" s="296" customFormat="1" ht="13.5">
      <c r="B338" s="295"/>
      <c r="D338" s="280" t="s">
        <v>204</v>
      </c>
      <c r="E338" s="297" t="s">
        <v>12</v>
      </c>
      <c r="F338" s="298" t="s">
        <v>494</v>
      </c>
      <c r="H338" s="299">
        <v>0.786</v>
      </c>
      <c r="I338" s="90"/>
      <c r="L338" s="295"/>
      <c r="M338" s="300"/>
      <c r="N338" s="301"/>
      <c r="O338" s="301"/>
      <c r="P338" s="301"/>
      <c r="Q338" s="301"/>
      <c r="R338" s="301"/>
      <c r="S338" s="301"/>
      <c r="T338" s="302"/>
      <c r="AT338" s="297" t="s">
        <v>204</v>
      </c>
      <c r="AU338" s="297" t="s">
        <v>89</v>
      </c>
      <c r="AV338" s="296" t="s">
        <v>89</v>
      </c>
      <c r="AW338" s="296" t="s">
        <v>45</v>
      </c>
      <c r="AX338" s="296" t="s">
        <v>81</v>
      </c>
      <c r="AY338" s="297" t="s">
        <v>140</v>
      </c>
    </row>
    <row r="339" spans="2:51" s="321" customFormat="1" ht="13.5">
      <c r="B339" s="320"/>
      <c r="D339" s="280" t="s">
        <v>204</v>
      </c>
      <c r="E339" s="322" t="s">
        <v>12</v>
      </c>
      <c r="F339" s="323" t="s">
        <v>226</v>
      </c>
      <c r="H339" s="324">
        <v>1.921</v>
      </c>
      <c r="I339" s="93"/>
      <c r="L339" s="320"/>
      <c r="M339" s="325"/>
      <c r="N339" s="326"/>
      <c r="O339" s="326"/>
      <c r="P339" s="326"/>
      <c r="Q339" s="326"/>
      <c r="R339" s="326"/>
      <c r="S339" s="326"/>
      <c r="T339" s="327"/>
      <c r="AT339" s="322" t="s">
        <v>204</v>
      </c>
      <c r="AU339" s="322" t="s">
        <v>89</v>
      </c>
      <c r="AV339" s="321" t="s">
        <v>157</v>
      </c>
      <c r="AW339" s="321" t="s">
        <v>45</v>
      </c>
      <c r="AX339" s="321" t="s">
        <v>81</v>
      </c>
      <c r="AY339" s="322" t="s">
        <v>140</v>
      </c>
    </row>
    <row r="340" spans="2:51" s="296" customFormat="1" ht="13.5">
      <c r="B340" s="295"/>
      <c r="D340" s="280" t="s">
        <v>204</v>
      </c>
      <c r="E340" s="297" t="s">
        <v>12</v>
      </c>
      <c r="F340" s="298" t="s">
        <v>495</v>
      </c>
      <c r="H340" s="299">
        <v>0.288</v>
      </c>
      <c r="I340" s="90"/>
      <c r="L340" s="295"/>
      <c r="M340" s="300"/>
      <c r="N340" s="301"/>
      <c r="O340" s="301"/>
      <c r="P340" s="301"/>
      <c r="Q340" s="301"/>
      <c r="R340" s="301"/>
      <c r="S340" s="301"/>
      <c r="T340" s="302"/>
      <c r="AT340" s="297" t="s">
        <v>204</v>
      </c>
      <c r="AU340" s="297" t="s">
        <v>89</v>
      </c>
      <c r="AV340" s="296" t="s">
        <v>89</v>
      </c>
      <c r="AW340" s="296" t="s">
        <v>45</v>
      </c>
      <c r="AX340" s="296" t="s">
        <v>81</v>
      </c>
      <c r="AY340" s="297" t="s">
        <v>140</v>
      </c>
    </row>
    <row r="341" spans="2:51" s="304" customFormat="1" ht="13.5">
      <c r="B341" s="303"/>
      <c r="D341" s="280" t="s">
        <v>204</v>
      </c>
      <c r="E341" s="305" t="s">
        <v>12</v>
      </c>
      <c r="F341" s="306" t="s">
        <v>207</v>
      </c>
      <c r="H341" s="307">
        <v>2.209</v>
      </c>
      <c r="I341" s="91"/>
      <c r="L341" s="303"/>
      <c r="M341" s="308"/>
      <c r="N341" s="309"/>
      <c r="O341" s="309"/>
      <c r="P341" s="309"/>
      <c r="Q341" s="309"/>
      <c r="R341" s="309"/>
      <c r="S341" s="309"/>
      <c r="T341" s="310"/>
      <c r="AT341" s="305" t="s">
        <v>204</v>
      </c>
      <c r="AU341" s="305" t="s">
        <v>89</v>
      </c>
      <c r="AV341" s="304" t="s">
        <v>161</v>
      </c>
      <c r="AW341" s="304" t="s">
        <v>45</v>
      </c>
      <c r="AX341" s="304" t="s">
        <v>31</v>
      </c>
      <c r="AY341" s="305" t="s">
        <v>140</v>
      </c>
    </row>
    <row r="342" spans="2:65" s="187" customFormat="1" ht="14.45" customHeight="1">
      <c r="B342" s="188"/>
      <c r="C342" s="311" t="s">
        <v>496</v>
      </c>
      <c r="D342" s="311" t="s">
        <v>211</v>
      </c>
      <c r="E342" s="312" t="s">
        <v>497</v>
      </c>
      <c r="F342" s="313" t="s">
        <v>498</v>
      </c>
      <c r="G342" s="314" t="s">
        <v>214</v>
      </c>
      <c r="H342" s="315">
        <v>5.096</v>
      </c>
      <c r="I342" s="92"/>
      <c r="J342" s="316">
        <f>ROUND(I342*H342,2)</f>
        <v>0</v>
      </c>
      <c r="K342" s="313" t="s">
        <v>147</v>
      </c>
      <c r="L342" s="317"/>
      <c r="M342" s="318" t="s">
        <v>12</v>
      </c>
      <c r="N342" s="319" t="s">
        <v>52</v>
      </c>
      <c r="O342" s="189"/>
      <c r="P342" s="277">
        <f>O342*H342</f>
        <v>0</v>
      </c>
      <c r="Q342" s="277">
        <v>1</v>
      </c>
      <c r="R342" s="277">
        <f>Q342*H342</f>
        <v>5.096</v>
      </c>
      <c r="S342" s="277">
        <v>0</v>
      </c>
      <c r="T342" s="278">
        <f>S342*H342</f>
        <v>0</v>
      </c>
      <c r="AR342" s="177" t="s">
        <v>421</v>
      </c>
      <c r="AT342" s="177" t="s">
        <v>211</v>
      </c>
      <c r="AU342" s="177" t="s">
        <v>89</v>
      </c>
      <c r="AY342" s="177" t="s">
        <v>140</v>
      </c>
      <c r="BE342" s="279">
        <f>IF(N342="základní",J342,0)</f>
        <v>0</v>
      </c>
      <c r="BF342" s="279">
        <f>IF(N342="snížená",J342,0)</f>
        <v>0</v>
      </c>
      <c r="BG342" s="279">
        <f>IF(N342="zákl. přenesená",J342,0)</f>
        <v>0</v>
      </c>
      <c r="BH342" s="279">
        <f>IF(N342="sníž. přenesená",J342,0)</f>
        <v>0</v>
      </c>
      <c r="BI342" s="279">
        <f>IF(N342="nulová",J342,0)</f>
        <v>0</v>
      </c>
      <c r="BJ342" s="177" t="s">
        <v>31</v>
      </c>
      <c r="BK342" s="279">
        <f>ROUND(I342*H342,2)</f>
        <v>0</v>
      </c>
      <c r="BL342" s="177" t="s">
        <v>270</v>
      </c>
      <c r="BM342" s="177" t="s">
        <v>499</v>
      </c>
    </row>
    <row r="343" spans="2:47" s="187" customFormat="1" ht="13.5">
      <c r="B343" s="188"/>
      <c r="D343" s="280" t="s">
        <v>150</v>
      </c>
      <c r="F343" s="281" t="s">
        <v>498</v>
      </c>
      <c r="I343" s="88"/>
      <c r="L343" s="188"/>
      <c r="M343" s="282"/>
      <c r="N343" s="189"/>
      <c r="O343" s="189"/>
      <c r="P343" s="189"/>
      <c r="Q343" s="189"/>
      <c r="R343" s="189"/>
      <c r="S343" s="189"/>
      <c r="T343" s="283"/>
      <c r="AT343" s="177" t="s">
        <v>150</v>
      </c>
      <c r="AU343" s="177" t="s">
        <v>89</v>
      </c>
    </row>
    <row r="344" spans="2:47" s="187" customFormat="1" ht="27">
      <c r="B344" s="188"/>
      <c r="D344" s="280" t="s">
        <v>151</v>
      </c>
      <c r="F344" s="284" t="s">
        <v>500</v>
      </c>
      <c r="I344" s="88"/>
      <c r="L344" s="188"/>
      <c r="M344" s="282"/>
      <c r="N344" s="189"/>
      <c r="O344" s="189"/>
      <c r="P344" s="189"/>
      <c r="Q344" s="189"/>
      <c r="R344" s="189"/>
      <c r="S344" s="189"/>
      <c r="T344" s="283"/>
      <c r="AT344" s="177" t="s">
        <v>151</v>
      </c>
      <c r="AU344" s="177" t="s">
        <v>89</v>
      </c>
    </row>
    <row r="345" spans="2:51" s="289" customFormat="1" ht="13.5">
      <c r="B345" s="288"/>
      <c r="D345" s="280" t="s">
        <v>204</v>
      </c>
      <c r="E345" s="290" t="s">
        <v>12</v>
      </c>
      <c r="F345" s="291" t="s">
        <v>321</v>
      </c>
      <c r="H345" s="290" t="s">
        <v>12</v>
      </c>
      <c r="I345" s="89"/>
      <c r="L345" s="288"/>
      <c r="M345" s="292"/>
      <c r="N345" s="293"/>
      <c r="O345" s="293"/>
      <c r="P345" s="293"/>
      <c r="Q345" s="293"/>
      <c r="R345" s="293"/>
      <c r="S345" s="293"/>
      <c r="T345" s="294"/>
      <c r="AT345" s="290" t="s">
        <v>204</v>
      </c>
      <c r="AU345" s="290" t="s">
        <v>89</v>
      </c>
      <c r="AV345" s="289" t="s">
        <v>31</v>
      </c>
      <c r="AW345" s="289" t="s">
        <v>45</v>
      </c>
      <c r="AX345" s="289" t="s">
        <v>81</v>
      </c>
      <c r="AY345" s="290" t="s">
        <v>140</v>
      </c>
    </row>
    <row r="346" spans="2:51" s="296" customFormat="1" ht="13.5">
      <c r="B346" s="295"/>
      <c r="D346" s="280" t="s">
        <v>204</v>
      </c>
      <c r="E346" s="297" t="s">
        <v>12</v>
      </c>
      <c r="F346" s="298" t="s">
        <v>501</v>
      </c>
      <c r="H346" s="299">
        <v>7.2</v>
      </c>
      <c r="I346" s="90"/>
      <c r="L346" s="295"/>
      <c r="M346" s="300"/>
      <c r="N346" s="301"/>
      <c r="O346" s="301"/>
      <c r="P346" s="301"/>
      <c r="Q346" s="301"/>
      <c r="R346" s="301"/>
      <c r="S346" s="301"/>
      <c r="T346" s="302"/>
      <c r="AT346" s="297" t="s">
        <v>204</v>
      </c>
      <c r="AU346" s="297" t="s">
        <v>89</v>
      </c>
      <c r="AV346" s="296" t="s">
        <v>89</v>
      </c>
      <c r="AW346" s="296" t="s">
        <v>45</v>
      </c>
      <c r="AX346" s="296" t="s">
        <v>81</v>
      </c>
      <c r="AY346" s="297" t="s">
        <v>140</v>
      </c>
    </row>
    <row r="347" spans="2:51" s="289" customFormat="1" ht="13.5">
      <c r="B347" s="288"/>
      <c r="D347" s="280" t="s">
        <v>204</v>
      </c>
      <c r="E347" s="290" t="s">
        <v>12</v>
      </c>
      <c r="F347" s="291" t="s">
        <v>205</v>
      </c>
      <c r="H347" s="290" t="s">
        <v>12</v>
      </c>
      <c r="I347" s="89"/>
      <c r="L347" s="288"/>
      <c r="M347" s="292"/>
      <c r="N347" s="293"/>
      <c r="O347" s="293"/>
      <c r="P347" s="293"/>
      <c r="Q347" s="293"/>
      <c r="R347" s="293"/>
      <c r="S347" s="293"/>
      <c r="T347" s="294"/>
      <c r="AT347" s="290" t="s">
        <v>204</v>
      </c>
      <c r="AU347" s="290" t="s">
        <v>89</v>
      </c>
      <c r="AV347" s="289" t="s">
        <v>31</v>
      </c>
      <c r="AW347" s="289" t="s">
        <v>45</v>
      </c>
      <c r="AX347" s="289" t="s">
        <v>81</v>
      </c>
      <c r="AY347" s="290" t="s">
        <v>140</v>
      </c>
    </row>
    <row r="348" spans="2:51" s="296" customFormat="1" ht="13.5">
      <c r="B348" s="295"/>
      <c r="D348" s="280" t="s">
        <v>204</v>
      </c>
      <c r="E348" s="297" t="s">
        <v>12</v>
      </c>
      <c r="F348" s="298" t="s">
        <v>502</v>
      </c>
      <c r="H348" s="299">
        <v>7.2</v>
      </c>
      <c r="I348" s="90"/>
      <c r="L348" s="295"/>
      <c r="M348" s="300"/>
      <c r="N348" s="301"/>
      <c r="O348" s="301"/>
      <c r="P348" s="301"/>
      <c r="Q348" s="301"/>
      <c r="R348" s="301"/>
      <c r="S348" s="301"/>
      <c r="T348" s="302"/>
      <c r="AT348" s="297" t="s">
        <v>204</v>
      </c>
      <c r="AU348" s="297" t="s">
        <v>89</v>
      </c>
      <c r="AV348" s="296" t="s">
        <v>89</v>
      </c>
      <c r="AW348" s="296" t="s">
        <v>45</v>
      </c>
      <c r="AX348" s="296" t="s">
        <v>81</v>
      </c>
      <c r="AY348" s="297" t="s">
        <v>140</v>
      </c>
    </row>
    <row r="349" spans="2:51" s="296" customFormat="1" ht="13.5">
      <c r="B349" s="295"/>
      <c r="D349" s="280" t="s">
        <v>204</v>
      </c>
      <c r="E349" s="297" t="s">
        <v>12</v>
      </c>
      <c r="F349" s="298" t="s">
        <v>503</v>
      </c>
      <c r="H349" s="299">
        <v>6.48</v>
      </c>
      <c r="I349" s="90"/>
      <c r="L349" s="295"/>
      <c r="M349" s="300"/>
      <c r="N349" s="301"/>
      <c r="O349" s="301"/>
      <c r="P349" s="301"/>
      <c r="Q349" s="301"/>
      <c r="R349" s="301"/>
      <c r="S349" s="301"/>
      <c r="T349" s="302"/>
      <c r="AT349" s="297" t="s">
        <v>204</v>
      </c>
      <c r="AU349" s="297" t="s">
        <v>89</v>
      </c>
      <c r="AV349" s="296" t="s">
        <v>89</v>
      </c>
      <c r="AW349" s="296" t="s">
        <v>45</v>
      </c>
      <c r="AX349" s="296" t="s">
        <v>81</v>
      </c>
      <c r="AY349" s="297" t="s">
        <v>140</v>
      </c>
    </row>
    <row r="350" spans="2:51" s="289" customFormat="1" ht="13.5">
      <c r="B350" s="288"/>
      <c r="D350" s="280" t="s">
        <v>204</v>
      </c>
      <c r="E350" s="290" t="s">
        <v>12</v>
      </c>
      <c r="F350" s="291" t="s">
        <v>395</v>
      </c>
      <c r="H350" s="290" t="s">
        <v>12</v>
      </c>
      <c r="I350" s="89"/>
      <c r="L350" s="288"/>
      <c r="M350" s="292"/>
      <c r="N350" s="293"/>
      <c r="O350" s="293"/>
      <c r="P350" s="293"/>
      <c r="Q350" s="293"/>
      <c r="R350" s="293"/>
      <c r="S350" s="293"/>
      <c r="T350" s="294"/>
      <c r="AT350" s="290" t="s">
        <v>204</v>
      </c>
      <c r="AU350" s="290" t="s">
        <v>89</v>
      </c>
      <c r="AV350" s="289" t="s">
        <v>31</v>
      </c>
      <c r="AW350" s="289" t="s">
        <v>45</v>
      </c>
      <c r="AX350" s="289" t="s">
        <v>81</v>
      </c>
      <c r="AY350" s="290" t="s">
        <v>140</v>
      </c>
    </row>
    <row r="351" spans="2:51" s="296" customFormat="1" ht="13.5">
      <c r="B351" s="295"/>
      <c r="D351" s="280" t="s">
        <v>204</v>
      </c>
      <c r="E351" s="297" t="s">
        <v>12</v>
      </c>
      <c r="F351" s="298" t="s">
        <v>504</v>
      </c>
      <c r="H351" s="299">
        <v>12</v>
      </c>
      <c r="I351" s="90"/>
      <c r="L351" s="295"/>
      <c r="M351" s="300"/>
      <c r="N351" s="301"/>
      <c r="O351" s="301"/>
      <c r="P351" s="301"/>
      <c r="Q351" s="301"/>
      <c r="R351" s="301"/>
      <c r="S351" s="301"/>
      <c r="T351" s="302"/>
      <c r="AT351" s="297" t="s">
        <v>204</v>
      </c>
      <c r="AU351" s="297" t="s">
        <v>89</v>
      </c>
      <c r="AV351" s="296" t="s">
        <v>89</v>
      </c>
      <c r="AW351" s="296" t="s">
        <v>45</v>
      </c>
      <c r="AX351" s="296" t="s">
        <v>81</v>
      </c>
      <c r="AY351" s="297" t="s">
        <v>140</v>
      </c>
    </row>
    <row r="352" spans="2:51" s="296" customFormat="1" ht="13.5">
      <c r="B352" s="295"/>
      <c r="D352" s="280" t="s">
        <v>204</v>
      </c>
      <c r="E352" s="297" t="s">
        <v>12</v>
      </c>
      <c r="F352" s="298" t="s">
        <v>505</v>
      </c>
      <c r="H352" s="299">
        <v>7.56</v>
      </c>
      <c r="I352" s="90"/>
      <c r="L352" s="295"/>
      <c r="M352" s="300"/>
      <c r="N352" s="301"/>
      <c r="O352" s="301"/>
      <c r="P352" s="301"/>
      <c r="Q352" s="301"/>
      <c r="R352" s="301"/>
      <c r="S352" s="301"/>
      <c r="T352" s="302"/>
      <c r="AT352" s="297" t="s">
        <v>204</v>
      </c>
      <c r="AU352" s="297" t="s">
        <v>89</v>
      </c>
      <c r="AV352" s="296" t="s">
        <v>89</v>
      </c>
      <c r="AW352" s="296" t="s">
        <v>45</v>
      </c>
      <c r="AX352" s="296" t="s">
        <v>81</v>
      </c>
      <c r="AY352" s="297" t="s">
        <v>140</v>
      </c>
    </row>
    <row r="353" spans="2:51" s="321" customFormat="1" ht="13.5">
      <c r="B353" s="320"/>
      <c r="D353" s="280" t="s">
        <v>204</v>
      </c>
      <c r="E353" s="322" t="s">
        <v>12</v>
      </c>
      <c r="F353" s="323" t="s">
        <v>226</v>
      </c>
      <c r="H353" s="324">
        <v>40.44</v>
      </c>
      <c r="I353" s="93"/>
      <c r="L353" s="320"/>
      <c r="M353" s="325"/>
      <c r="N353" s="326"/>
      <c r="O353" s="326"/>
      <c r="P353" s="326"/>
      <c r="Q353" s="326"/>
      <c r="R353" s="326"/>
      <c r="S353" s="326"/>
      <c r="T353" s="327"/>
      <c r="AT353" s="322" t="s">
        <v>204</v>
      </c>
      <c r="AU353" s="322" t="s">
        <v>89</v>
      </c>
      <c r="AV353" s="321" t="s">
        <v>157</v>
      </c>
      <c r="AW353" s="321" t="s">
        <v>45</v>
      </c>
      <c r="AX353" s="321" t="s">
        <v>81</v>
      </c>
      <c r="AY353" s="322" t="s">
        <v>140</v>
      </c>
    </row>
    <row r="354" spans="2:51" s="296" customFormat="1" ht="13.5">
      <c r="B354" s="295"/>
      <c r="D354" s="280" t="s">
        <v>204</v>
      </c>
      <c r="E354" s="297" t="s">
        <v>12</v>
      </c>
      <c r="F354" s="298" t="s">
        <v>506</v>
      </c>
      <c r="H354" s="299">
        <v>4.853</v>
      </c>
      <c r="I354" s="90"/>
      <c r="L354" s="295"/>
      <c r="M354" s="300"/>
      <c r="N354" s="301"/>
      <c r="O354" s="301"/>
      <c r="P354" s="301"/>
      <c r="Q354" s="301"/>
      <c r="R354" s="301"/>
      <c r="S354" s="301"/>
      <c r="T354" s="302"/>
      <c r="AT354" s="297" t="s">
        <v>204</v>
      </c>
      <c r="AU354" s="297" t="s">
        <v>89</v>
      </c>
      <c r="AV354" s="296" t="s">
        <v>89</v>
      </c>
      <c r="AW354" s="296" t="s">
        <v>45</v>
      </c>
      <c r="AX354" s="296" t="s">
        <v>81</v>
      </c>
      <c r="AY354" s="297" t="s">
        <v>140</v>
      </c>
    </row>
    <row r="355" spans="2:51" s="321" customFormat="1" ht="13.5">
      <c r="B355" s="320"/>
      <c r="D355" s="280" t="s">
        <v>204</v>
      </c>
      <c r="E355" s="322" t="s">
        <v>12</v>
      </c>
      <c r="F355" s="323" t="s">
        <v>226</v>
      </c>
      <c r="H355" s="324">
        <v>4.853</v>
      </c>
      <c r="I355" s="93"/>
      <c r="L355" s="320"/>
      <c r="M355" s="325"/>
      <c r="N355" s="326"/>
      <c r="O355" s="326"/>
      <c r="P355" s="326"/>
      <c r="Q355" s="326"/>
      <c r="R355" s="326"/>
      <c r="S355" s="326"/>
      <c r="T355" s="327"/>
      <c r="AT355" s="322" t="s">
        <v>204</v>
      </c>
      <c r="AU355" s="322" t="s">
        <v>89</v>
      </c>
      <c r="AV355" s="321" t="s">
        <v>157</v>
      </c>
      <c r="AW355" s="321" t="s">
        <v>45</v>
      </c>
      <c r="AX355" s="321" t="s">
        <v>81</v>
      </c>
      <c r="AY355" s="322" t="s">
        <v>140</v>
      </c>
    </row>
    <row r="356" spans="2:51" s="296" customFormat="1" ht="13.5">
      <c r="B356" s="295"/>
      <c r="D356" s="280" t="s">
        <v>204</v>
      </c>
      <c r="E356" s="297" t="s">
        <v>12</v>
      </c>
      <c r="F356" s="298" t="s">
        <v>507</v>
      </c>
      <c r="H356" s="299">
        <v>5.096</v>
      </c>
      <c r="I356" s="90"/>
      <c r="L356" s="295"/>
      <c r="M356" s="300"/>
      <c r="N356" s="301"/>
      <c r="O356" s="301"/>
      <c r="P356" s="301"/>
      <c r="Q356" s="301"/>
      <c r="R356" s="301"/>
      <c r="S356" s="301"/>
      <c r="T356" s="302"/>
      <c r="AT356" s="297" t="s">
        <v>204</v>
      </c>
      <c r="AU356" s="297" t="s">
        <v>89</v>
      </c>
      <c r="AV356" s="296" t="s">
        <v>89</v>
      </c>
      <c r="AW356" s="296" t="s">
        <v>45</v>
      </c>
      <c r="AX356" s="296" t="s">
        <v>81</v>
      </c>
      <c r="AY356" s="297" t="s">
        <v>140</v>
      </c>
    </row>
    <row r="357" spans="2:51" s="321" customFormat="1" ht="13.5">
      <c r="B357" s="320"/>
      <c r="D357" s="280" t="s">
        <v>204</v>
      </c>
      <c r="E357" s="322" t="s">
        <v>12</v>
      </c>
      <c r="F357" s="323" t="s">
        <v>226</v>
      </c>
      <c r="H357" s="324">
        <v>5.096</v>
      </c>
      <c r="I357" s="93"/>
      <c r="L357" s="320"/>
      <c r="M357" s="325"/>
      <c r="N357" s="326"/>
      <c r="O357" s="326"/>
      <c r="P357" s="326"/>
      <c r="Q357" s="326"/>
      <c r="R357" s="326"/>
      <c r="S357" s="326"/>
      <c r="T357" s="327"/>
      <c r="AT357" s="322" t="s">
        <v>204</v>
      </c>
      <c r="AU357" s="322" t="s">
        <v>89</v>
      </c>
      <c r="AV357" s="321" t="s">
        <v>157</v>
      </c>
      <c r="AW357" s="321" t="s">
        <v>45</v>
      </c>
      <c r="AX357" s="321" t="s">
        <v>31</v>
      </c>
      <c r="AY357" s="322" t="s">
        <v>140</v>
      </c>
    </row>
    <row r="358" spans="2:65" s="187" customFormat="1" ht="22.9" customHeight="1">
      <c r="B358" s="188"/>
      <c r="C358" s="269" t="s">
        <v>440</v>
      </c>
      <c r="D358" s="269" t="s">
        <v>143</v>
      </c>
      <c r="E358" s="270" t="s">
        <v>508</v>
      </c>
      <c r="F358" s="271" t="s">
        <v>509</v>
      </c>
      <c r="G358" s="272" t="s">
        <v>214</v>
      </c>
      <c r="H358" s="273">
        <v>8.154</v>
      </c>
      <c r="I358" s="87"/>
      <c r="J358" s="274">
        <f>ROUND(I358*H358,2)</f>
        <v>0</v>
      </c>
      <c r="K358" s="271" t="s">
        <v>147</v>
      </c>
      <c r="L358" s="188"/>
      <c r="M358" s="275" t="s">
        <v>12</v>
      </c>
      <c r="N358" s="276" t="s">
        <v>52</v>
      </c>
      <c r="O358" s="189"/>
      <c r="P358" s="277">
        <f>O358*H358</f>
        <v>0</v>
      </c>
      <c r="Q358" s="277">
        <v>0</v>
      </c>
      <c r="R358" s="277">
        <f>Q358*H358</f>
        <v>0</v>
      </c>
      <c r="S358" s="277">
        <v>0</v>
      </c>
      <c r="T358" s="278">
        <f>S358*H358</f>
        <v>0</v>
      </c>
      <c r="AR358" s="177" t="s">
        <v>270</v>
      </c>
      <c r="AT358" s="177" t="s">
        <v>143</v>
      </c>
      <c r="AU358" s="177" t="s">
        <v>89</v>
      </c>
      <c r="AY358" s="177" t="s">
        <v>140</v>
      </c>
      <c r="BE358" s="279">
        <f>IF(N358="základní",J358,0)</f>
        <v>0</v>
      </c>
      <c r="BF358" s="279">
        <f>IF(N358="snížená",J358,0)</f>
        <v>0</v>
      </c>
      <c r="BG358" s="279">
        <f>IF(N358="zákl. přenesená",J358,0)</f>
        <v>0</v>
      </c>
      <c r="BH358" s="279">
        <f>IF(N358="sníž. přenesená",J358,0)</f>
        <v>0</v>
      </c>
      <c r="BI358" s="279">
        <f>IF(N358="nulová",J358,0)</f>
        <v>0</v>
      </c>
      <c r="BJ358" s="177" t="s">
        <v>31</v>
      </c>
      <c r="BK358" s="279">
        <f>ROUND(I358*H358,2)</f>
        <v>0</v>
      </c>
      <c r="BL358" s="177" t="s">
        <v>270</v>
      </c>
      <c r="BM358" s="177" t="s">
        <v>510</v>
      </c>
    </row>
    <row r="359" spans="2:47" s="187" customFormat="1" ht="27">
      <c r="B359" s="188"/>
      <c r="D359" s="280" t="s">
        <v>150</v>
      </c>
      <c r="F359" s="281" t="s">
        <v>511</v>
      </c>
      <c r="I359" s="88"/>
      <c r="L359" s="188"/>
      <c r="M359" s="282"/>
      <c r="N359" s="189"/>
      <c r="O359" s="189"/>
      <c r="P359" s="189"/>
      <c r="Q359" s="189"/>
      <c r="R359" s="189"/>
      <c r="S359" s="189"/>
      <c r="T359" s="283"/>
      <c r="AT359" s="177" t="s">
        <v>150</v>
      </c>
      <c r="AU359" s="177" t="s">
        <v>89</v>
      </c>
    </row>
    <row r="360" spans="2:47" s="187" customFormat="1" ht="135">
      <c r="B360" s="188"/>
      <c r="D360" s="280" t="s">
        <v>202</v>
      </c>
      <c r="F360" s="284" t="s">
        <v>512</v>
      </c>
      <c r="I360" s="88"/>
      <c r="L360" s="188"/>
      <c r="M360" s="282"/>
      <c r="N360" s="189"/>
      <c r="O360" s="189"/>
      <c r="P360" s="189"/>
      <c r="Q360" s="189"/>
      <c r="R360" s="189"/>
      <c r="S360" s="189"/>
      <c r="T360" s="283"/>
      <c r="AT360" s="177" t="s">
        <v>202</v>
      </c>
      <c r="AU360" s="177" t="s">
        <v>89</v>
      </c>
    </row>
    <row r="361" spans="2:65" s="187" customFormat="1" ht="22.9" customHeight="1">
      <c r="B361" s="188"/>
      <c r="C361" s="269" t="s">
        <v>513</v>
      </c>
      <c r="D361" s="269" t="s">
        <v>143</v>
      </c>
      <c r="E361" s="270" t="s">
        <v>514</v>
      </c>
      <c r="F361" s="271" t="s">
        <v>515</v>
      </c>
      <c r="G361" s="272" t="s">
        <v>214</v>
      </c>
      <c r="H361" s="273">
        <v>8.154</v>
      </c>
      <c r="I361" s="87"/>
      <c r="J361" s="274">
        <f>ROUND(I361*H361,2)</f>
        <v>0</v>
      </c>
      <c r="K361" s="271" t="s">
        <v>147</v>
      </c>
      <c r="L361" s="188"/>
      <c r="M361" s="275" t="s">
        <v>12</v>
      </c>
      <c r="N361" s="276" t="s">
        <v>52</v>
      </c>
      <c r="O361" s="189"/>
      <c r="P361" s="277">
        <f>O361*H361</f>
        <v>0</v>
      </c>
      <c r="Q361" s="277">
        <v>0</v>
      </c>
      <c r="R361" s="277">
        <f>Q361*H361</f>
        <v>0</v>
      </c>
      <c r="S361" s="277">
        <v>0</v>
      </c>
      <c r="T361" s="278">
        <f>S361*H361</f>
        <v>0</v>
      </c>
      <c r="AR361" s="177" t="s">
        <v>270</v>
      </c>
      <c r="AT361" s="177" t="s">
        <v>143</v>
      </c>
      <c r="AU361" s="177" t="s">
        <v>89</v>
      </c>
      <c r="AY361" s="177" t="s">
        <v>140</v>
      </c>
      <c r="BE361" s="279">
        <f>IF(N361="základní",J361,0)</f>
        <v>0</v>
      </c>
      <c r="BF361" s="279">
        <f>IF(N361="snížená",J361,0)</f>
        <v>0</v>
      </c>
      <c r="BG361" s="279">
        <f>IF(N361="zákl. přenesená",J361,0)</f>
        <v>0</v>
      </c>
      <c r="BH361" s="279">
        <f>IF(N361="sníž. přenesená",J361,0)</f>
        <v>0</v>
      </c>
      <c r="BI361" s="279">
        <f>IF(N361="nulová",J361,0)</f>
        <v>0</v>
      </c>
      <c r="BJ361" s="177" t="s">
        <v>31</v>
      </c>
      <c r="BK361" s="279">
        <f>ROUND(I361*H361,2)</f>
        <v>0</v>
      </c>
      <c r="BL361" s="177" t="s">
        <v>270</v>
      </c>
      <c r="BM361" s="177" t="s">
        <v>516</v>
      </c>
    </row>
    <row r="362" spans="2:47" s="187" customFormat="1" ht="40.5">
      <c r="B362" s="188"/>
      <c r="D362" s="280" t="s">
        <v>150</v>
      </c>
      <c r="F362" s="281" t="s">
        <v>517</v>
      </c>
      <c r="L362" s="188"/>
      <c r="M362" s="282"/>
      <c r="N362" s="189"/>
      <c r="O362" s="189"/>
      <c r="P362" s="189"/>
      <c r="Q362" s="189"/>
      <c r="R362" s="189"/>
      <c r="S362" s="189"/>
      <c r="T362" s="283"/>
      <c r="AT362" s="177" t="s">
        <v>150</v>
      </c>
      <c r="AU362" s="177" t="s">
        <v>89</v>
      </c>
    </row>
    <row r="363" spans="2:47" s="187" customFormat="1" ht="135">
      <c r="B363" s="188"/>
      <c r="D363" s="280" t="s">
        <v>202</v>
      </c>
      <c r="F363" s="284" t="s">
        <v>512</v>
      </c>
      <c r="L363" s="188"/>
      <c r="M363" s="285"/>
      <c r="N363" s="286"/>
      <c r="O363" s="286"/>
      <c r="P363" s="286"/>
      <c r="Q363" s="286"/>
      <c r="R363" s="286"/>
      <c r="S363" s="286"/>
      <c r="T363" s="287"/>
      <c r="AT363" s="177" t="s">
        <v>202</v>
      </c>
      <c r="AU363" s="177" t="s">
        <v>89</v>
      </c>
    </row>
    <row r="364" spans="2:12" s="187" customFormat="1" ht="6.95" customHeight="1">
      <c r="B364" s="214"/>
      <c r="C364" s="215"/>
      <c r="D364" s="215"/>
      <c r="E364" s="215"/>
      <c r="F364" s="215"/>
      <c r="G364" s="215"/>
      <c r="H364" s="215"/>
      <c r="I364" s="215"/>
      <c r="J364" s="215"/>
      <c r="K364" s="215"/>
      <c r="L364" s="188"/>
    </row>
  </sheetData>
  <sheetProtection password="CC55" sheet="1"/>
  <autoFilter ref="C82:K363"/>
  <mergeCells count="10">
    <mergeCell ref="E75:H75"/>
    <mergeCell ref="G1:H1"/>
    <mergeCell ref="E45:H45"/>
    <mergeCell ref="E47:H47"/>
    <mergeCell ref="L2:V2"/>
    <mergeCell ref="E7:H7"/>
    <mergeCell ref="E9:H9"/>
    <mergeCell ref="E24:H24"/>
    <mergeCell ref="J51:J52"/>
    <mergeCell ref="E73:H73"/>
  </mergeCells>
  <hyperlinks>
    <hyperlink ref="F1:G1" location="C2" display="1) Krycí list soupisu"/>
    <hyperlink ref="G1:H1" location="C54" display="2) Rekapitulace"/>
    <hyperlink ref="J1" location="C82"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portrait" paperSize="9" scale="81" r:id="rId2"/>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BR289"/>
  <sheetViews>
    <sheetView showGridLines="0" workbookViewId="0" topLeftCell="A1">
      <pane ySplit="1" topLeftCell="A278" activePane="bottomLeft" state="frozen"/>
      <selection pane="bottomLeft" activeCell="F284" sqref="F284"/>
    </sheetView>
  </sheetViews>
  <sheetFormatPr defaultColWidth="9.33203125" defaultRowHeight="13.5"/>
  <cols>
    <col min="1" max="1" width="7.16015625" style="176" customWidth="1"/>
    <col min="2" max="2" width="1.5" style="176" customWidth="1"/>
    <col min="3" max="3" width="3.5" style="176" customWidth="1"/>
    <col min="4" max="4" width="3.66015625" style="176" customWidth="1"/>
    <col min="5" max="5" width="14.66015625" style="176" customWidth="1"/>
    <col min="6" max="6" width="64.33203125" style="176" customWidth="1"/>
    <col min="7" max="7" width="7.5" style="176" customWidth="1"/>
    <col min="8" max="8" width="9.5" style="176" customWidth="1"/>
    <col min="9" max="9" width="10.83203125" style="176" customWidth="1"/>
    <col min="10" max="10" width="20.16015625" style="176" customWidth="1"/>
    <col min="11" max="11" width="14.33203125" style="176" customWidth="1"/>
    <col min="12" max="12" width="9.33203125" style="176" customWidth="1"/>
    <col min="13" max="18" width="9.16015625" style="176" hidden="1" customWidth="1"/>
    <col min="19" max="19" width="7" style="176" hidden="1" customWidth="1"/>
    <col min="20" max="20" width="25.5" style="176" hidden="1" customWidth="1"/>
    <col min="21" max="21" width="14" style="176" hidden="1" customWidth="1"/>
    <col min="22" max="22" width="10.5" style="176" customWidth="1"/>
    <col min="23" max="23" width="14" style="176" customWidth="1"/>
    <col min="24" max="24" width="10.5" style="176" customWidth="1"/>
    <col min="25" max="25" width="12.83203125" style="176" customWidth="1"/>
    <col min="26" max="26" width="9.5" style="176" customWidth="1"/>
    <col min="27" max="27" width="12.83203125" style="176" customWidth="1"/>
    <col min="28" max="28" width="14" style="176" customWidth="1"/>
    <col min="29" max="29" width="9.5" style="176" customWidth="1"/>
    <col min="30" max="30" width="12.83203125" style="176" customWidth="1"/>
    <col min="31" max="31" width="14" style="176" customWidth="1"/>
    <col min="32" max="43" width="9.33203125" style="176" customWidth="1"/>
    <col min="44" max="65" width="9.16015625" style="176" hidden="1" customWidth="1"/>
    <col min="66" max="16384" width="9.33203125" style="176" customWidth="1"/>
  </cols>
  <sheetData>
    <row r="1" spans="1:70" ht="21.75" customHeight="1">
      <c r="A1" s="173"/>
      <c r="B1" s="8"/>
      <c r="C1" s="8"/>
      <c r="D1" s="9" t="s">
        <v>8</v>
      </c>
      <c r="E1" s="8"/>
      <c r="F1" s="174" t="s">
        <v>103</v>
      </c>
      <c r="G1" s="377" t="s">
        <v>104</v>
      </c>
      <c r="H1" s="377"/>
      <c r="I1" s="8"/>
      <c r="J1" s="174" t="s">
        <v>105</v>
      </c>
      <c r="K1" s="9" t="s">
        <v>106</v>
      </c>
      <c r="L1" s="174" t="s">
        <v>107</v>
      </c>
      <c r="M1" s="174"/>
      <c r="N1" s="174"/>
      <c r="O1" s="174"/>
      <c r="P1" s="174"/>
      <c r="Q1" s="174"/>
      <c r="R1" s="174"/>
      <c r="S1" s="174"/>
      <c r="T1" s="174"/>
      <c r="U1" s="175"/>
      <c r="V1" s="175"/>
      <c r="W1" s="173"/>
      <c r="X1" s="173"/>
      <c r="Y1" s="173"/>
      <c r="Z1" s="173"/>
      <c r="AA1" s="173"/>
      <c r="AB1" s="173"/>
      <c r="AC1" s="173"/>
      <c r="AD1" s="173"/>
      <c r="AE1" s="173"/>
      <c r="AF1" s="173"/>
      <c r="AG1" s="173"/>
      <c r="AH1" s="173"/>
      <c r="AI1" s="173"/>
      <c r="AJ1" s="173"/>
      <c r="AK1" s="173"/>
      <c r="AL1" s="173"/>
      <c r="AM1" s="173"/>
      <c r="AN1" s="173"/>
      <c r="AO1" s="173"/>
      <c r="AP1" s="173"/>
      <c r="AQ1" s="173"/>
      <c r="AR1" s="173"/>
      <c r="AS1" s="173"/>
      <c r="AT1" s="173"/>
      <c r="AU1" s="173"/>
      <c r="AV1" s="173"/>
      <c r="AW1" s="173"/>
      <c r="AX1" s="173"/>
      <c r="AY1" s="173"/>
      <c r="AZ1" s="173"/>
      <c r="BA1" s="173"/>
      <c r="BB1" s="173"/>
      <c r="BC1" s="173"/>
      <c r="BD1" s="173"/>
      <c r="BE1" s="173"/>
      <c r="BF1" s="173"/>
      <c r="BG1" s="173"/>
      <c r="BH1" s="173"/>
      <c r="BI1" s="173"/>
      <c r="BJ1" s="173"/>
      <c r="BK1" s="173"/>
      <c r="BL1" s="173"/>
      <c r="BM1" s="173"/>
      <c r="BN1" s="173"/>
      <c r="BO1" s="173"/>
      <c r="BP1" s="173"/>
      <c r="BQ1" s="173"/>
      <c r="BR1" s="173"/>
    </row>
    <row r="2" spans="3:46" ht="36.95" customHeight="1">
      <c r="L2" s="365" t="s">
        <v>15</v>
      </c>
      <c r="M2" s="366"/>
      <c r="N2" s="366"/>
      <c r="O2" s="366"/>
      <c r="P2" s="366"/>
      <c r="Q2" s="366"/>
      <c r="R2" s="366"/>
      <c r="S2" s="366"/>
      <c r="T2" s="366"/>
      <c r="U2" s="366"/>
      <c r="V2" s="366"/>
      <c r="AT2" s="177" t="s">
        <v>96</v>
      </c>
    </row>
    <row r="3" spans="2:46" ht="6.95" customHeight="1">
      <c r="B3" s="178"/>
      <c r="C3" s="179"/>
      <c r="D3" s="179"/>
      <c r="E3" s="179"/>
      <c r="F3" s="179"/>
      <c r="G3" s="179"/>
      <c r="H3" s="179"/>
      <c r="I3" s="179"/>
      <c r="J3" s="179"/>
      <c r="K3" s="180"/>
      <c r="AT3" s="177" t="s">
        <v>89</v>
      </c>
    </row>
    <row r="4" spans="2:46" ht="36.95" customHeight="1">
      <c r="B4" s="181"/>
      <c r="C4" s="182"/>
      <c r="D4" s="183" t="s">
        <v>108</v>
      </c>
      <c r="E4" s="182"/>
      <c r="F4" s="182"/>
      <c r="G4" s="182"/>
      <c r="H4" s="182"/>
      <c r="I4" s="182"/>
      <c r="J4" s="182"/>
      <c r="K4" s="184"/>
      <c r="M4" s="185" t="s">
        <v>20</v>
      </c>
      <c r="AT4" s="177" t="s">
        <v>13</v>
      </c>
    </row>
    <row r="5" spans="2:11" ht="6.95" customHeight="1">
      <c r="B5" s="181"/>
      <c r="C5" s="182"/>
      <c r="D5" s="182"/>
      <c r="E5" s="182"/>
      <c r="F5" s="182"/>
      <c r="G5" s="182"/>
      <c r="H5" s="182"/>
      <c r="I5" s="182"/>
      <c r="J5" s="182"/>
      <c r="K5" s="184"/>
    </row>
    <row r="6" spans="2:11" ht="15">
      <c r="B6" s="181"/>
      <c r="C6" s="182"/>
      <c r="D6" s="186" t="s">
        <v>26</v>
      </c>
      <c r="E6" s="182"/>
      <c r="F6" s="182"/>
      <c r="G6" s="182"/>
      <c r="H6" s="182"/>
      <c r="I6" s="182"/>
      <c r="J6" s="182"/>
      <c r="K6" s="184"/>
    </row>
    <row r="7" spans="2:11" ht="14.45" customHeight="1">
      <c r="B7" s="181"/>
      <c r="C7" s="182"/>
      <c r="D7" s="182"/>
      <c r="E7" s="367" t="str">
        <f ca="1">'Rekapitulace stavby'!K6</f>
        <v>Jezero Most - revitalizace území pro oddech, sport a individuální výstavbu - pláže</v>
      </c>
      <c r="F7" s="368"/>
      <c r="G7" s="368"/>
      <c r="H7" s="368"/>
      <c r="I7" s="182"/>
      <c r="J7" s="182"/>
      <c r="K7" s="184"/>
    </row>
    <row r="8" spans="2:11" s="187" customFormat="1" ht="15">
      <c r="B8" s="188"/>
      <c r="C8" s="189"/>
      <c r="D8" s="186" t="s">
        <v>109</v>
      </c>
      <c r="E8" s="189"/>
      <c r="F8" s="189"/>
      <c r="G8" s="189"/>
      <c r="H8" s="189"/>
      <c r="I8" s="189"/>
      <c r="J8" s="189"/>
      <c r="K8" s="190"/>
    </row>
    <row r="9" spans="2:11" s="187" customFormat="1" ht="36.95" customHeight="1">
      <c r="B9" s="188"/>
      <c r="C9" s="189"/>
      <c r="D9" s="189"/>
      <c r="E9" s="369" t="s">
        <v>518</v>
      </c>
      <c r="F9" s="370"/>
      <c r="G9" s="370"/>
      <c r="H9" s="370"/>
      <c r="I9" s="189"/>
      <c r="J9" s="189"/>
      <c r="K9" s="190"/>
    </row>
    <row r="10" spans="2:11" s="187" customFormat="1" ht="13.5">
      <c r="B10" s="188"/>
      <c r="C10" s="189"/>
      <c r="D10" s="189"/>
      <c r="E10" s="189"/>
      <c r="F10" s="189"/>
      <c r="G10" s="189"/>
      <c r="H10" s="189"/>
      <c r="I10" s="189"/>
      <c r="J10" s="189"/>
      <c r="K10" s="190"/>
    </row>
    <row r="11" spans="2:11" s="187" customFormat="1" ht="14.45" customHeight="1">
      <c r="B11" s="188"/>
      <c r="C11" s="189"/>
      <c r="D11" s="186" t="s">
        <v>29</v>
      </c>
      <c r="E11" s="189"/>
      <c r="F11" s="191" t="s">
        <v>12</v>
      </c>
      <c r="G11" s="189"/>
      <c r="H11" s="189"/>
      <c r="I11" s="186" t="s">
        <v>30</v>
      </c>
      <c r="J11" s="191" t="s">
        <v>12</v>
      </c>
      <c r="K11" s="190"/>
    </row>
    <row r="12" spans="2:11" s="187" customFormat="1" ht="14.45" customHeight="1">
      <c r="B12" s="188"/>
      <c r="C12" s="189"/>
      <c r="D12" s="186" t="s">
        <v>32</v>
      </c>
      <c r="E12" s="189"/>
      <c r="F12" s="191" t="s">
        <v>33</v>
      </c>
      <c r="G12" s="189"/>
      <c r="H12" s="189"/>
      <c r="I12" s="186" t="s">
        <v>34</v>
      </c>
      <c r="J12" s="192">
        <f ca="1">'Rekapitulace stavby'!AN8</f>
        <v>43178</v>
      </c>
      <c r="K12" s="190"/>
    </row>
    <row r="13" spans="2:11" s="187" customFormat="1" ht="21.75" customHeight="1">
      <c r="B13" s="188"/>
      <c r="C13" s="189"/>
      <c r="D13" s="193" t="s">
        <v>111</v>
      </c>
      <c r="E13" s="189"/>
      <c r="F13" s="194" t="s">
        <v>112</v>
      </c>
      <c r="G13" s="189"/>
      <c r="H13" s="189"/>
      <c r="I13" s="189"/>
      <c r="J13" s="189"/>
      <c r="K13" s="190"/>
    </row>
    <row r="14" spans="2:11" s="187" customFormat="1" ht="14.45" customHeight="1">
      <c r="B14" s="188"/>
      <c r="C14" s="189"/>
      <c r="D14" s="186" t="s">
        <v>37</v>
      </c>
      <c r="E14" s="189"/>
      <c r="F14" s="189"/>
      <c r="G14" s="189"/>
      <c r="H14" s="189"/>
      <c r="I14" s="186" t="s">
        <v>38</v>
      </c>
      <c r="J14" s="191" t="s">
        <v>12</v>
      </c>
      <c r="K14" s="190"/>
    </row>
    <row r="15" spans="2:11" s="187" customFormat="1" ht="18" customHeight="1">
      <c r="B15" s="188"/>
      <c r="C15" s="189"/>
      <c r="D15" s="189"/>
      <c r="E15" s="191" t="s">
        <v>39</v>
      </c>
      <c r="F15" s="189"/>
      <c r="G15" s="189"/>
      <c r="H15" s="189"/>
      <c r="I15" s="186" t="s">
        <v>40</v>
      </c>
      <c r="J15" s="191" t="s">
        <v>12</v>
      </c>
      <c r="K15" s="190"/>
    </row>
    <row r="16" spans="2:11" s="187" customFormat="1" ht="6.95" customHeight="1">
      <c r="B16" s="188"/>
      <c r="C16" s="189"/>
      <c r="D16" s="189"/>
      <c r="E16" s="189"/>
      <c r="F16" s="189"/>
      <c r="G16" s="189"/>
      <c r="H16" s="189"/>
      <c r="I16" s="189"/>
      <c r="J16" s="189"/>
      <c r="K16" s="190"/>
    </row>
    <row r="17" spans="2:11" s="187" customFormat="1" ht="14.45" customHeight="1">
      <c r="B17" s="188"/>
      <c r="C17" s="189"/>
      <c r="D17" s="186" t="s">
        <v>41</v>
      </c>
      <c r="E17" s="189"/>
      <c r="F17" s="189"/>
      <c r="G17" s="189"/>
      <c r="H17" s="189"/>
      <c r="I17" s="186" t="s">
        <v>38</v>
      </c>
      <c r="J17" s="191" t="str">
        <f ca="1">IF('Rekapitulace stavby'!AN13="Vyplň údaj","",IF('Rekapitulace stavby'!AN13="","",'Rekapitulace stavby'!AN13))</f>
        <v/>
      </c>
      <c r="K17" s="190"/>
    </row>
    <row r="18" spans="2:11" s="187" customFormat="1" ht="18" customHeight="1">
      <c r="B18" s="188"/>
      <c r="C18" s="189"/>
      <c r="D18" s="189"/>
      <c r="E18" s="191" t="str">
        <f ca="1">IF('Rekapitulace stavby'!E14="Vyplň údaj","",IF('Rekapitulace stavby'!E14="","",'Rekapitulace stavby'!E14))</f>
        <v/>
      </c>
      <c r="F18" s="189"/>
      <c r="G18" s="189"/>
      <c r="H18" s="189"/>
      <c r="I18" s="186" t="s">
        <v>40</v>
      </c>
      <c r="J18" s="191" t="str">
        <f ca="1">IF('Rekapitulace stavby'!AN14="Vyplň údaj","",IF('Rekapitulace stavby'!AN14="","",'Rekapitulace stavby'!AN14))</f>
        <v/>
      </c>
      <c r="K18" s="190"/>
    </row>
    <row r="19" spans="2:11" s="187" customFormat="1" ht="6.95" customHeight="1">
      <c r="B19" s="188"/>
      <c r="C19" s="189"/>
      <c r="D19" s="189"/>
      <c r="E19" s="189"/>
      <c r="F19" s="189"/>
      <c r="G19" s="189"/>
      <c r="H19" s="189"/>
      <c r="I19" s="189"/>
      <c r="J19" s="189"/>
      <c r="K19" s="190"/>
    </row>
    <row r="20" spans="2:11" s="187" customFormat="1" ht="14.45" customHeight="1">
      <c r="B20" s="188"/>
      <c r="C20" s="189"/>
      <c r="D20" s="186" t="s">
        <v>43</v>
      </c>
      <c r="E20" s="189"/>
      <c r="F20" s="189"/>
      <c r="G20" s="189"/>
      <c r="H20" s="189"/>
      <c r="I20" s="186" t="s">
        <v>38</v>
      </c>
      <c r="J20" s="191" t="s">
        <v>12</v>
      </c>
      <c r="K20" s="190"/>
    </row>
    <row r="21" spans="2:11" s="187" customFormat="1" ht="18" customHeight="1">
      <c r="B21" s="188"/>
      <c r="C21" s="189"/>
      <c r="D21" s="189"/>
      <c r="E21" s="191" t="s">
        <v>44</v>
      </c>
      <c r="F21" s="189"/>
      <c r="G21" s="189"/>
      <c r="H21" s="189"/>
      <c r="I21" s="186" t="s">
        <v>40</v>
      </c>
      <c r="J21" s="191" t="s">
        <v>12</v>
      </c>
      <c r="K21" s="190"/>
    </row>
    <row r="22" spans="2:11" s="187" customFormat="1" ht="6.95" customHeight="1">
      <c r="B22" s="188"/>
      <c r="C22" s="189"/>
      <c r="D22" s="189"/>
      <c r="E22" s="189"/>
      <c r="F22" s="189"/>
      <c r="G22" s="189"/>
      <c r="H22" s="189"/>
      <c r="I22" s="189"/>
      <c r="J22" s="189"/>
      <c r="K22" s="190"/>
    </row>
    <row r="23" spans="2:11" s="187" customFormat="1" ht="14.45" customHeight="1">
      <c r="B23" s="188"/>
      <c r="C23" s="189"/>
      <c r="D23" s="186" t="s">
        <v>46</v>
      </c>
      <c r="E23" s="189"/>
      <c r="F23" s="189"/>
      <c r="G23" s="189"/>
      <c r="H23" s="189"/>
      <c r="I23" s="189"/>
      <c r="J23" s="189"/>
      <c r="K23" s="190"/>
    </row>
    <row r="24" spans="2:11" s="198" customFormat="1" ht="113.45" customHeight="1">
      <c r="B24" s="195"/>
      <c r="C24" s="196"/>
      <c r="D24" s="196"/>
      <c r="E24" s="371" t="s">
        <v>113</v>
      </c>
      <c r="F24" s="371"/>
      <c r="G24" s="371"/>
      <c r="H24" s="371"/>
      <c r="I24" s="196"/>
      <c r="J24" s="196"/>
      <c r="K24" s="197"/>
    </row>
    <row r="25" spans="2:11" s="187" customFormat="1" ht="6.95" customHeight="1">
      <c r="B25" s="188"/>
      <c r="C25" s="189"/>
      <c r="D25" s="189"/>
      <c r="E25" s="189"/>
      <c r="F25" s="189"/>
      <c r="G25" s="189"/>
      <c r="H25" s="189"/>
      <c r="I25" s="189"/>
      <c r="J25" s="189"/>
      <c r="K25" s="190"/>
    </row>
    <row r="26" spans="2:11" s="187" customFormat="1" ht="6.95" customHeight="1">
      <c r="B26" s="188"/>
      <c r="C26" s="189"/>
      <c r="D26" s="199"/>
      <c r="E26" s="199"/>
      <c r="F26" s="199"/>
      <c r="G26" s="199"/>
      <c r="H26" s="199"/>
      <c r="I26" s="199"/>
      <c r="J26" s="199"/>
      <c r="K26" s="200"/>
    </row>
    <row r="27" spans="2:11" s="187" customFormat="1" ht="25.35" customHeight="1">
      <c r="B27" s="188"/>
      <c r="C27" s="189"/>
      <c r="D27" s="201" t="s">
        <v>47</v>
      </c>
      <c r="E27" s="189"/>
      <c r="F27" s="189"/>
      <c r="G27" s="189"/>
      <c r="H27" s="189"/>
      <c r="I27" s="189"/>
      <c r="J27" s="202">
        <f>ROUND(J83,2)</f>
        <v>0</v>
      </c>
      <c r="K27" s="190"/>
    </row>
    <row r="28" spans="2:11" s="187" customFormat="1" ht="6.95" customHeight="1">
      <c r="B28" s="188"/>
      <c r="C28" s="189"/>
      <c r="D28" s="199"/>
      <c r="E28" s="199"/>
      <c r="F28" s="199"/>
      <c r="G28" s="199"/>
      <c r="H28" s="199"/>
      <c r="I28" s="199"/>
      <c r="J28" s="199"/>
      <c r="K28" s="200"/>
    </row>
    <row r="29" spans="2:11" s="187" customFormat="1" ht="14.45" customHeight="1">
      <c r="B29" s="188"/>
      <c r="C29" s="189"/>
      <c r="D29" s="189"/>
      <c r="E29" s="189"/>
      <c r="F29" s="203" t="s">
        <v>49</v>
      </c>
      <c r="G29" s="189"/>
      <c r="H29" s="189"/>
      <c r="I29" s="203" t="s">
        <v>48</v>
      </c>
      <c r="J29" s="203" t="s">
        <v>50</v>
      </c>
      <c r="K29" s="190"/>
    </row>
    <row r="30" spans="2:11" s="187" customFormat="1" ht="14.45" customHeight="1">
      <c r="B30" s="188"/>
      <c r="C30" s="189"/>
      <c r="D30" s="204" t="s">
        <v>51</v>
      </c>
      <c r="E30" s="204" t="s">
        <v>52</v>
      </c>
      <c r="F30" s="205">
        <f>ROUND(SUM(BE83:BE288),2)</f>
        <v>0</v>
      </c>
      <c r="G30" s="189"/>
      <c r="H30" s="189"/>
      <c r="I30" s="206">
        <v>0.21</v>
      </c>
      <c r="J30" s="205">
        <f>ROUND(ROUND((SUM(BE83:BE288)),2)*I30,2)</f>
        <v>0</v>
      </c>
      <c r="K30" s="190"/>
    </row>
    <row r="31" spans="2:11" s="187" customFormat="1" ht="14.45" customHeight="1">
      <c r="B31" s="188"/>
      <c r="C31" s="189"/>
      <c r="D31" s="189"/>
      <c r="E31" s="204" t="s">
        <v>53</v>
      </c>
      <c r="F31" s="205">
        <f>ROUND(SUM(BF83:BF288),2)</f>
        <v>0</v>
      </c>
      <c r="G31" s="189"/>
      <c r="H31" s="189"/>
      <c r="I31" s="206">
        <v>0.15</v>
      </c>
      <c r="J31" s="205">
        <f>ROUND(ROUND((SUM(BF83:BF288)),2)*I31,2)</f>
        <v>0</v>
      </c>
      <c r="K31" s="190"/>
    </row>
    <row r="32" spans="2:11" s="187" customFormat="1" ht="14.45" customHeight="1" hidden="1">
      <c r="B32" s="188"/>
      <c r="C32" s="189"/>
      <c r="D32" s="189"/>
      <c r="E32" s="204" t="s">
        <v>54</v>
      </c>
      <c r="F32" s="205">
        <f>ROUND(SUM(BG83:BG288),2)</f>
        <v>0</v>
      </c>
      <c r="G32" s="189"/>
      <c r="H32" s="189"/>
      <c r="I32" s="206">
        <v>0.21</v>
      </c>
      <c r="J32" s="205">
        <v>0</v>
      </c>
      <c r="K32" s="190"/>
    </row>
    <row r="33" spans="2:11" s="187" customFormat="1" ht="14.45" customHeight="1" hidden="1">
      <c r="B33" s="188"/>
      <c r="C33" s="189"/>
      <c r="D33" s="189"/>
      <c r="E33" s="204" t="s">
        <v>55</v>
      </c>
      <c r="F33" s="205">
        <f>ROUND(SUM(BH83:BH288),2)</f>
        <v>0</v>
      </c>
      <c r="G33" s="189"/>
      <c r="H33" s="189"/>
      <c r="I33" s="206">
        <v>0.15</v>
      </c>
      <c r="J33" s="205">
        <v>0</v>
      </c>
      <c r="K33" s="190"/>
    </row>
    <row r="34" spans="2:11" s="187" customFormat="1" ht="14.45" customHeight="1" hidden="1">
      <c r="B34" s="188"/>
      <c r="C34" s="189"/>
      <c r="D34" s="189"/>
      <c r="E34" s="204" t="s">
        <v>56</v>
      </c>
      <c r="F34" s="205">
        <f>ROUND(SUM(BI83:BI288),2)</f>
        <v>0</v>
      </c>
      <c r="G34" s="189"/>
      <c r="H34" s="189"/>
      <c r="I34" s="206">
        <v>0</v>
      </c>
      <c r="J34" s="205">
        <v>0</v>
      </c>
      <c r="K34" s="190"/>
    </row>
    <row r="35" spans="2:11" s="187" customFormat="1" ht="6.95" customHeight="1">
      <c r="B35" s="188"/>
      <c r="C35" s="189"/>
      <c r="D35" s="189"/>
      <c r="E35" s="189"/>
      <c r="F35" s="189"/>
      <c r="G35" s="189"/>
      <c r="H35" s="189"/>
      <c r="I35" s="189"/>
      <c r="J35" s="189"/>
      <c r="K35" s="190"/>
    </row>
    <row r="36" spans="2:11" s="187" customFormat="1" ht="25.35" customHeight="1">
      <c r="B36" s="188"/>
      <c r="C36" s="207"/>
      <c r="D36" s="208" t="s">
        <v>57</v>
      </c>
      <c r="E36" s="209"/>
      <c r="F36" s="209"/>
      <c r="G36" s="210" t="s">
        <v>58</v>
      </c>
      <c r="H36" s="211" t="s">
        <v>59</v>
      </c>
      <c r="I36" s="209"/>
      <c r="J36" s="212">
        <f>SUM(J27:J34)</f>
        <v>0</v>
      </c>
      <c r="K36" s="213"/>
    </row>
    <row r="37" spans="2:11" s="187" customFormat="1" ht="14.45" customHeight="1">
      <c r="B37" s="214"/>
      <c r="C37" s="215"/>
      <c r="D37" s="215"/>
      <c r="E37" s="215"/>
      <c r="F37" s="215"/>
      <c r="G37" s="215"/>
      <c r="H37" s="215"/>
      <c r="I37" s="215"/>
      <c r="J37" s="215"/>
      <c r="K37" s="216"/>
    </row>
    <row r="41" spans="2:11" s="187" customFormat="1" ht="6.95" customHeight="1">
      <c r="B41" s="217"/>
      <c r="C41" s="218"/>
      <c r="D41" s="218"/>
      <c r="E41" s="218"/>
      <c r="F41" s="218"/>
      <c r="G41" s="218"/>
      <c r="H41" s="218"/>
      <c r="I41" s="218"/>
      <c r="J41" s="218"/>
      <c r="K41" s="219"/>
    </row>
    <row r="42" spans="2:11" s="187" customFormat="1" ht="36.95" customHeight="1">
      <c r="B42" s="188"/>
      <c r="C42" s="183" t="s">
        <v>114</v>
      </c>
      <c r="D42" s="189"/>
      <c r="E42" s="189"/>
      <c r="F42" s="189"/>
      <c r="G42" s="189"/>
      <c r="H42" s="189"/>
      <c r="I42" s="189"/>
      <c r="J42" s="189"/>
      <c r="K42" s="190"/>
    </row>
    <row r="43" spans="2:11" s="187" customFormat="1" ht="6.95" customHeight="1">
      <c r="B43" s="188"/>
      <c r="C43" s="189"/>
      <c r="D43" s="189"/>
      <c r="E43" s="189"/>
      <c r="F43" s="189"/>
      <c r="G43" s="189"/>
      <c r="H43" s="189"/>
      <c r="I43" s="189"/>
      <c r="J43" s="189"/>
      <c r="K43" s="190"/>
    </row>
    <row r="44" spans="2:11" s="187" customFormat="1" ht="14.45" customHeight="1">
      <c r="B44" s="188"/>
      <c r="C44" s="186" t="s">
        <v>26</v>
      </c>
      <c r="D44" s="189"/>
      <c r="E44" s="189"/>
      <c r="F44" s="189"/>
      <c r="G44" s="189"/>
      <c r="H44" s="189"/>
      <c r="I44" s="189"/>
      <c r="J44" s="189"/>
      <c r="K44" s="190"/>
    </row>
    <row r="45" spans="2:11" s="187" customFormat="1" ht="14.45" customHeight="1">
      <c r="B45" s="188"/>
      <c r="C45" s="189"/>
      <c r="D45" s="189"/>
      <c r="E45" s="367" t="str">
        <f>E7</f>
        <v>Jezero Most - revitalizace území pro oddech, sport a individuální výstavbu - pláže</v>
      </c>
      <c r="F45" s="368"/>
      <c r="G45" s="368"/>
      <c r="H45" s="368"/>
      <c r="I45" s="189"/>
      <c r="J45" s="189"/>
      <c r="K45" s="190"/>
    </row>
    <row r="46" spans="2:11" s="187" customFormat="1" ht="14.45" customHeight="1">
      <c r="B46" s="188"/>
      <c r="C46" s="186" t="s">
        <v>109</v>
      </c>
      <c r="D46" s="189"/>
      <c r="E46" s="189"/>
      <c r="F46" s="189"/>
      <c r="G46" s="189"/>
      <c r="H46" s="189"/>
      <c r="I46" s="189"/>
      <c r="J46" s="189"/>
      <c r="K46" s="190"/>
    </row>
    <row r="47" spans="2:11" s="187" customFormat="1" ht="16.15" customHeight="1">
      <c r="B47" s="188"/>
      <c r="C47" s="189"/>
      <c r="D47" s="189"/>
      <c r="E47" s="369" t="str">
        <f>E9</f>
        <v>SO 02 - Východní svahy</v>
      </c>
      <c r="F47" s="370"/>
      <c r="G47" s="370"/>
      <c r="H47" s="370"/>
      <c r="I47" s="189"/>
      <c r="J47" s="189"/>
      <c r="K47" s="190"/>
    </row>
    <row r="48" spans="2:11" s="187" customFormat="1" ht="6.95" customHeight="1">
      <c r="B48" s="188"/>
      <c r="C48" s="189"/>
      <c r="D48" s="189"/>
      <c r="E48" s="189"/>
      <c r="F48" s="189"/>
      <c r="G48" s="189"/>
      <c r="H48" s="189"/>
      <c r="I48" s="189"/>
      <c r="J48" s="189"/>
      <c r="K48" s="190"/>
    </row>
    <row r="49" spans="2:11" s="187" customFormat="1" ht="18" customHeight="1">
      <c r="B49" s="188"/>
      <c r="C49" s="186" t="s">
        <v>32</v>
      </c>
      <c r="D49" s="189"/>
      <c r="E49" s="189"/>
      <c r="F49" s="191" t="str">
        <f>F12</f>
        <v>k.ú.Most I, k.ú.Kopisty, k.ú.Pařidla</v>
      </c>
      <c r="G49" s="189"/>
      <c r="H49" s="189"/>
      <c r="I49" s="186" t="s">
        <v>34</v>
      </c>
      <c r="J49" s="192">
        <f>IF(J12="","",J12)</f>
        <v>43178</v>
      </c>
      <c r="K49" s="190"/>
    </row>
    <row r="50" spans="2:11" s="187" customFormat="1" ht="6.95" customHeight="1">
      <c r="B50" s="188"/>
      <c r="C50" s="189"/>
      <c r="D50" s="189"/>
      <c r="E50" s="189"/>
      <c r="F50" s="189"/>
      <c r="G50" s="189"/>
      <c r="H50" s="189"/>
      <c r="I50" s="189"/>
      <c r="J50" s="189"/>
      <c r="K50" s="190"/>
    </row>
    <row r="51" spans="2:11" s="187" customFormat="1" ht="15">
      <c r="B51" s="188"/>
      <c r="C51" s="186" t="s">
        <v>37</v>
      </c>
      <c r="D51" s="189"/>
      <c r="E51" s="189"/>
      <c r="F51" s="191" t="str">
        <f>E15</f>
        <v>Magistrát města Mostu</v>
      </c>
      <c r="G51" s="189"/>
      <c r="H51" s="189"/>
      <c r="I51" s="186" t="s">
        <v>43</v>
      </c>
      <c r="J51" s="371" t="str">
        <f>E21</f>
        <v>Ing. Lukáš Valečka</v>
      </c>
      <c r="K51" s="190"/>
    </row>
    <row r="52" spans="2:11" s="187" customFormat="1" ht="14.45" customHeight="1">
      <c r="B52" s="188"/>
      <c r="C52" s="186" t="s">
        <v>41</v>
      </c>
      <c r="D52" s="189"/>
      <c r="E52" s="189"/>
      <c r="F52" s="191" t="str">
        <f>IF(E18="","",E18)</f>
        <v/>
      </c>
      <c r="G52" s="189"/>
      <c r="H52" s="189"/>
      <c r="I52" s="189"/>
      <c r="J52" s="372"/>
      <c r="K52" s="190"/>
    </row>
    <row r="53" spans="2:11" s="187" customFormat="1" ht="10.35" customHeight="1">
      <c r="B53" s="188"/>
      <c r="C53" s="189"/>
      <c r="D53" s="189"/>
      <c r="E53" s="189"/>
      <c r="F53" s="189"/>
      <c r="G53" s="189"/>
      <c r="H53" s="189"/>
      <c r="I53" s="189"/>
      <c r="J53" s="189"/>
      <c r="K53" s="190"/>
    </row>
    <row r="54" spans="2:11" s="187" customFormat="1" ht="29.25" customHeight="1">
      <c r="B54" s="188"/>
      <c r="C54" s="220" t="s">
        <v>115</v>
      </c>
      <c r="D54" s="207"/>
      <c r="E54" s="207"/>
      <c r="F54" s="207"/>
      <c r="G54" s="207"/>
      <c r="H54" s="207"/>
      <c r="I54" s="207"/>
      <c r="J54" s="221" t="s">
        <v>116</v>
      </c>
      <c r="K54" s="222"/>
    </row>
    <row r="55" spans="2:11" s="187" customFormat="1" ht="10.35" customHeight="1">
      <c r="B55" s="188"/>
      <c r="C55" s="189"/>
      <c r="D55" s="189"/>
      <c r="E55" s="189"/>
      <c r="F55" s="189"/>
      <c r="G55" s="189"/>
      <c r="H55" s="189"/>
      <c r="I55" s="189"/>
      <c r="J55" s="189"/>
      <c r="K55" s="190"/>
    </row>
    <row r="56" spans="2:47" s="187" customFormat="1" ht="29.25" customHeight="1">
      <c r="B56" s="188"/>
      <c r="C56" s="223" t="s">
        <v>117</v>
      </c>
      <c r="D56" s="189"/>
      <c r="E56" s="189"/>
      <c r="F56" s="189"/>
      <c r="G56" s="189"/>
      <c r="H56" s="189"/>
      <c r="I56" s="189"/>
      <c r="J56" s="202">
        <f>J83</f>
        <v>0</v>
      </c>
      <c r="K56" s="190"/>
      <c r="AU56" s="177" t="s">
        <v>118</v>
      </c>
    </row>
    <row r="57" spans="2:11" s="230" customFormat="1" ht="24.95" customHeight="1">
      <c r="B57" s="224"/>
      <c r="C57" s="225"/>
      <c r="D57" s="226" t="s">
        <v>187</v>
      </c>
      <c r="E57" s="227"/>
      <c r="F57" s="227"/>
      <c r="G57" s="227"/>
      <c r="H57" s="227"/>
      <c r="I57" s="227"/>
      <c r="J57" s="228">
        <f>J84</f>
        <v>0</v>
      </c>
      <c r="K57" s="229"/>
    </row>
    <row r="58" spans="2:11" s="237" customFormat="1" ht="19.9" customHeight="1">
      <c r="B58" s="231"/>
      <c r="C58" s="232"/>
      <c r="D58" s="233" t="s">
        <v>188</v>
      </c>
      <c r="E58" s="234"/>
      <c r="F58" s="234"/>
      <c r="G58" s="234"/>
      <c r="H58" s="234"/>
      <c r="I58" s="234"/>
      <c r="J58" s="235">
        <f>J85</f>
        <v>0</v>
      </c>
      <c r="K58" s="236"/>
    </row>
    <row r="59" spans="2:11" s="237" customFormat="1" ht="19.9" customHeight="1">
      <c r="B59" s="231"/>
      <c r="C59" s="232"/>
      <c r="D59" s="233" t="s">
        <v>189</v>
      </c>
      <c r="E59" s="234"/>
      <c r="F59" s="234"/>
      <c r="G59" s="234"/>
      <c r="H59" s="234"/>
      <c r="I59" s="234"/>
      <c r="J59" s="235">
        <f>J156</f>
        <v>0</v>
      </c>
      <c r="K59" s="236"/>
    </row>
    <row r="60" spans="2:11" s="237" customFormat="1" ht="19.9" customHeight="1">
      <c r="B60" s="231"/>
      <c r="C60" s="232"/>
      <c r="D60" s="233" t="s">
        <v>190</v>
      </c>
      <c r="E60" s="234"/>
      <c r="F60" s="234"/>
      <c r="G60" s="234"/>
      <c r="H60" s="234"/>
      <c r="I60" s="234"/>
      <c r="J60" s="235">
        <f>J198</f>
        <v>0</v>
      </c>
      <c r="K60" s="236"/>
    </row>
    <row r="61" spans="2:11" s="237" customFormat="1" ht="19.9" customHeight="1">
      <c r="B61" s="231"/>
      <c r="C61" s="232"/>
      <c r="D61" s="233" t="s">
        <v>191</v>
      </c>
      <c r="E61" s="234"/>
      <c r="F61" s="234"/>
      <c r="G61" s="234"/>
      <c r="H61" s="234"/>
      <c r="I61" s="234"/>
      <c r="J61" s="235">
        <f>J209</f>
        <v>0</v>
      </c>
      <c r="K61" s="236"/>
    </row>
    <row r="62" spans="2:11" s="230" customFormat="1" ht="24.95" customHeight="1">
      <c r="B62" s="224"/>
      <c r="C62" s="225"/>
      <c r="D62" s="226" t="s">
        <v>192</v>
      </c>
      <c r="E62" s="227"/>
      <c r="F62" s="227"/>
      <c r="G62" s="227"/>
      <c r="H62" s="227"/>
      <c r="I62" s="227"/>
      <c r="J62" s="228">
        <f>J213</f>
        <v>0</v>
      </c>
      <c r="K62" s="229"/>
    </row>
    <row r="63" spans="2:11" s="237" customFormat="1" ht="19.9" customHeight="1">
      <c r="B63" s="231"/>
      <c r="C63" s="232"/>
      <c r="D63" s="233" t="s">
        <v>193</v>
      </c>
      <c r="E63" s="234"/>
      <c r="F63" s="234"/>
      <c r="G63" s="234"/>
      <c r="H63" s="234"/>
      <c r="I63" s="234"/>
      <c r="J63" s="235">
        <f>J214</f>
        <v>0</v>
      </c>
      <c r="K63" s="236"/>
    </row>
    <row r="64" spans="2:11" s="187" customFormat="1" ht="21.75" customHeight="1">
      <c r="B64" s="188"/>
      <c r="C64" s="189"/>
      <c r="D64" s="189"/>
      <c r="E64" s="189"/>
      <c r="F64" s="189"/>
      <c r="G64" s="189"/>
      <c r="H64" s="189"/>
      <c r="I64" s="189"/>
      <c r="J64" s="189"/>
      <c r="K64" s="190"/>
    </row>
    <row r="65" spans="2:11" s="187" customFormat="1" ht="6.95" customHeight="1">
      <c r="B65" s="214"/>
      <c r="C65" s="215"/>
      <c r="D65" s="215"/>
      <c r="E65" s="215"/>
      <c r="F65" s="215"/>
      <c r="G65" s="215"/>
      <c r="H65" s="215"/>
      <c r="I65" s="215"/>
      <c r="J65" s="215"/>
      <c r="K65" s="216"/>
    </row>
    <row r="69" spans="2:12" s="187" customFormat="1" ht="6.95" customHeight="1">
      <c r="B69" s="217"/>
      <c r="C69" s="218"/>
      <c r="D69" s="218"/>
      <c r="E69" s="218"/>
      <c r="F69" s="218"/>
      <c r="G69" s="218"/>
      <c r="H69" s="218"/>
      <c r="I69" s="218"/>
      <c r="J69" s="218"/>
      <c r="K69" s="218"/>
      <c r="L69" s="188"/>
    </row>
    <row r="70" spans="2:12" s="187" customFormat="1" ht="36.95" customHeight="1">
      <c r="B70" s="188"/>
      <c r="C70" s="238" t="s">
        <v>124</v>
      </c>
      <c r="L70" s="188"/>
    </row>
    <row r="71" spans="2:12" s="187" customFormat="1" ht="6.95" customHeight="1">
      <c r="B71" s="188"/>
      <c r="L71" s="188"/>
    </row>
    <row r="72" spans="2:12" s="187" customFormat="1" ht="14.45" customHeight="1">
      <c r="B72" s="188"/>
      <c r="C72" s="239" t="s">
        <v>26</v>
      </c>
      <c r="L72" s="188"/>
    </row>
    <row r="73" spans="2:12" s="187" customFormat="1" ht="14.45" customHeight="1">
      <c r="B73" s="188"/>
      <c r="E73" s="373" t="str">
        <f>E7</f>
        <v>Jezero Most - revitalizace území pro oddech, sport a individuální výstavbu - pláže</v>
      </c>
      <c r="F73" s="374"/>
      <c r="G73" s="374"/>
      <c r="H73" s="374"/>
      <c r="L73" s="188"/>
    </row>
    <row r="74" spans="2:12" s="187" customFormat="1" ht="14.45" customHeight="1">
      <c r="B74" s="188"/>
      <c r="C74" s="239" t="s">
        <v>109</v>
      </c>
      <c r="L74" s="188"/>
    </row>
    <row r="75" spans="2:12" s="187" customFormat="1" ht="16.15" customHeight="1">
      <c r="B75" s="188"/>
      <c r="E75" s="375" t="str">
        <f>E9</f>
        <v>SO 02 - Východní svahy</v>
      </c>
      <c r="F75" s="376"/>
      <c r="G75" s="376"/>
      <c r="H75" s="376"/>
      <c r="L75" s="188"/>
    </row>
    <row r="76" spans="2:12" s="187" customFormat="1" ht="6.95" customHeight="1">
      <c r="B76" s="188"/>
      <c r="L76" s="188"/>
    </row>
    <row r="77" spans="2:12" s="187" customFormat="1" ht="18" customHeight="1">
      <c r="B77" s="188"/>
      <c r="C77" s="239" t="s">
        <v>32</v>
      </c>
      <c r="F77" s="240" t="str">
        <f>F12</f>
        <v>k.ú.Most I, k.ú.Kopisty, k.ú.Pařidla</v>
      </c>
      <c r="I77" s="239" t="s">
        <v>34</v>
      </c>
      <c r="J77" s="241">
        <f>IF(J12="","",J12)</f>
        <v>43178</v>
      </c>
      <c r="L77" s="188"/>
    </row>
    <row r="78" spans="2:12" s="187" customFormat="1" ht="6.95" customHeight="1">
      <c r="B78" s="188"/>
      <c r="L78" s="188"/>
    </row>
    <row r="79" spans="2:12" s="187" customFormat="1" ht="15">
      <c r="B79" s="188"/>
      <c r="C79" s="239" t="s">
        <v>37</v>
      </c>
      <c r="F79" s="240" t="str">
        <f>E15</f>
        <v>Magistrát města Mostu</v>
      </c>
      <c r="I79" s="239" t="s">
        <v>43</v>
      </c>
      <c r="J79" s="240" t="str">
        <f>E21</f>
        <v>Ing. Lukáš Valečka</v>
      </c>
      <c r="L79" s="188"/>
    </row>
    <row r="80" spans="2:12" s="187" customFormat="1" ht="14.45" customHeight="1">
      <c r="B80" s="188"/>
      <c r="C80" s="239" t="s">
        <v>41</v>
      </c>
      <c r="F80" s="240" t="str">
        <f>IF(E18="","",E18)</f>
        <v/>
      </c>
      <c r="L80" s="188"/>
    </row>
    <row r="81" spans="2:12" s="187" customFormat="1" ht="10.35" customHeight="1">
      <c r="B81" s="188"/>
      <c r="L81" s="188"/>
    </row>
    <row r="82" spans="2:20" s="249" customFormat="1" ht="29.25" customHeight="1">
      <c r="B82" s="242"/>
      <c r="C82" s="243" t="s">
        <v>125</v>
      </c>
      <c r="D82" s="244" t="s">
        <v>66</v>
      </c>
      <c r="E82" s="244" t="s">
        <v>62</v>
      </c>
      <c r="F82" s="244" t="s">
        <v>126</v>
      </c>
      <c r="G82" s="244" t="s">
        <v>127</v>
      </c>
      <c r="H82" s="244" t="s">
        <v>128</v>
      </c>
      <c r="I82" s="244" t="s">
        <v>129</v>
      </c>
      <c r="J82" s="244" t="s">
        <v>116</v>
      </c>
      <c r="K82" s="245" t="s">
        <v>130</v>
      </c>
      <c r="L82" s="242"/>
      <c r="M82" s="246" t="s">
        <v>131</v>
      </c>
      <c r="N82" s="247" t="s">
        <v>51</v>
      </c>
      <c r="O82" s="247" t="s">
        <v>132</v>
      </c>
      <c r="P82" s="247" t="s">
        <v>133</v>
      </c>
      <c r="Q82" s="247" t="s">
        <v>134</v>
      </c>
      <c r="R82" s="247" t="s">
        <v>135</v>
      </c>
      <c r="S82" s="247" t="s">
        <v>136</v>
      </c>
      <c r="T82" s="248" t="s">
        <v>137</v>
      </c>
    </row>
    <row r="83" spans="2:63" s="187" customFormat="1" ht="29.25" customHeight="1">
      <c r="B83" s="188"/>
      <c r="C83" s="250" t="s">
        <v>117</v>
      </c>
      <c r="J83" s="251">
        <f>BK83</f>
        <v>0</v>
      </c>
      <c r="L83" s="188"/>
      <c r="M83" s="252"/>
      <c r="N83" s="199"/>
      <c r="O83" s="199"/>
      <c r="P83" s="253">
        <f>P84+P213</f>
        <v>0</v>
      </c>
      <c r="Q83" s="199"/>
      <c r="R83" s="253">
        <f>R84+R213</f>
        <v>311.1603695200001</v>
      </c>
      <c r="S83" s="199"/>
      <c r="T83" s="254">
        <f>T84+T213</f>
        <v>0</v>
      </c>
      <c r="AT83" s="177" t="s">
        <v>80</v>
      </c>
      <c r="AU83" s="177" t="s">
        <v>118</v>
      </c>
      <c r="BK83" s="255">
        <f>BK84+BK213</f>
        <v>0</v>
      </c>
    </row>
    <row r="84" spans="2:63" s="257" customFormat="1" ht="37.35" customHeight="1">
      <c r="B84" s="256"/>
      <c r="D84" s="258" t="s">
        <v>80</v>
      </c>
      <c r="E84" s="259" t="s">
        <v>194</v>
      </c>
      <c r="F84" s="259" t="s">
        <v>195</v>
      </c>
      <c r="J84" s="260">
        <f>BK84</f>
        <v>0</v>
      </c>
      <c r="L84" s="256"/>
      <c r="M84" s="261"/>
      <c r="N84" s="262"/>
      <c r="O84" s="262"/>
      <c r="P84" s="263">
        <f>P85+P156+P198+P209</f>
        <v>0</v>
      </c>
      <c r="Q84" s="262"/>
      <c r="R84" s="263">
        <f>R85+R156+R198+R209</f>
        <v>308.80925952000007</v>
      </c>
      <c r="S84" s="262"/>
      <c r="T84" s="264">
        <f>T85+T156+T198+T209</f>
        <v>0</v>
      </c>
      <c r="AR84" s="258" t="s">
        <v>31</v>
      </c>
      <c r="AT84" s="265" t="s">
        <v>80</v>
      </c>
      <c r="AU84" s="265" t="s">
        <v>81</v>
      </c>
      <c r="AY84" s="258" t="s">
        <v>140</v>
      </c>
      <c r="BK84" s="266">
        <f>BK85+BK156+BK198+BK209</f>
        <v>0</v>
      </c>
    </row>
    <row r="85" spans="2:63" s="257" customFormat="1" ht="19.9" customHeight="1">
      <c r="B85" s="256"/>
      <c r="D85" s="258" t="s">
        <v>80</v>
      </c>
      <c r="E85" s="267" t="s">
        <v>157</v>
      </c>
      <c r="F85" s="267" t="s">
        <v>196</v>
      </c>
      <c r="J85" s="268">
        <f>BK85</f>
        <v>0</v>
      </c>
      <c r="L85" s="256"/>
      <c r="M85" s="261"/>
      <c r="N85" s="262"/>
      <c r="O85" s="262"/>
      <c r="P85" s="263">
        <f>SUM(P86:P155)</f>
        <v>0</v>
      </c>
      <c r="Q85" s="262"/>
      <c r="R85" s="263">
        <f>SUM(R86:R155)</f>
        <v>22.95074752</v>
      </c>
      <c r="S85" s="262"/>
      <c r="T85" s="264">
        <f>SUM(T86:T155)</f>
        <v>0</v>
      </c>
      <c r="AR85" s="258" t="s">
        <v>31</v>
      </c>
      <c r="AT85" s="265" t="s">
        <v>80</v>
      </c>
      <c r="AU85" s="265" t="s">
        <v>31</v>
      </c>
      <c r="AY85" s="258" t="s">
        <v>140</v>
      </c>
      <c r="BK85" s="266">
        <f>SUM(BK86:BK155)</f>
        <v>0</v>
      </c>
    </row>
    <row r="86" spans="2:65" s="187" customFormat="1" ht="22.9" customHeight="1">
      <c r="B86" s="188"/>
      <c r="C86" s="269" t="s">
        <v>31</v>
      </c>
      <c r="D86" s="269" t="s">
        <v>143</v>
      </c>
      <c r="E86" s="270" t="s">
        <v>197</v>
      </c>
      <c r="F86" s="271" t="s">
        <v>198</v>
      </c>
      <c r="G86" s="272" t="s">
        <v>199</v>
      </c>
      <c r="H86" s="273">
        <v>8.64</v>
      </c>
      <c r="I86" s="87"/>
      <c r="J86" s="274">
        <f>ROUND(I86*H86,2)</f>
        <v>0</v>
      </c>
      <c r="K86" s="271" t="s">
        <v>147</v>
      </c>
      <c r="L86" s="188"/>
      <c r="M86" s="275" t="s">
        <v>12</v>
      </c>
      <c r="N86" s="276" t="s">
        <v>52</v>
      </c>
      <c r="O86" s="189"/>
      <c r="P86" s="277">
        <f>O86*H86</f>
        <v>0</v>
      </c>
      <c r="Q86" s="277">
        <v>0.07955</v>
      </c>
      <c r="R86" s="277">
        <f>Q86*H86</f>
        <v>0.687312</v>
      </c>
      <c r="S86" s="277">
        <v>0</v>
      </c>
      <c r="T86" s="278">
        <f>S86*H86</f>
        <v>0</v>
      </c>
      <c r="AR86" s="177" t="s">
        <v>161</v>
      </c>
      <c r="AT86" s="177" t="s">
        <v>143</v>
      </c>
      <c r="AU86" s="177" t="s">
        <v>89</v>
      </c>
      <c r="AY86" s="177" t="s">
        <v>140</v>
      </c>
      <c r="BE86" s="279">
        <f>IF(N86="základní",J86,0)</f>
        <v>0</v>
      </c>
      <c r="BF86" s="279">
        <f>IF(N86="snížená",J86,0)</f>
        <v>0</v>
      </c>
      <c r="BG86" s="279">
        <f>IF(N86="zákl. přenesená",J86,0)</f>
        <v>0</v>
      </c>
      <c r="BH86" s="279">
        <f>IF(N86="sníž. přenesená",J86,0)</f>
        <v>0</v>
      </c>
      <c r="BI86" s="279">
        <f>IF(N86="nulová",J86,0)</f>
        <v>0</v>
      </c>
      <c r="BJ86" s="177" t="s">
        <v>31</v>
      </c>
      <c r="BK86" s="279">
        <f>ROUND(I86*H86,2)</f>
        <v>0</v>
      </c>
      <c r="BL86" s="177" t="s">
        <v>161</v>
      </c>
      <c r="BM86" s="177" t="s">
        <v>519</v>
      </c>
    </row>
    <row r="87" spans="2:47" s="187" customFormat="1" ht="27">
      <c r="B87" s="188"/>
      <c r="D87" s="280" t="s">
        <v>150</v>
      </c>
      <c r="F87" s="281" t="s">
        <v>201</v>
      </c>
      <c r="I87" s="88"/>
      <c r="L87" s="188"/>
      <c r="M87" s="282"/>
      <c r="N87" s="189"/>
      <c r="O87" s="189"/>
      <c r="P87" s="189"/>
      <c r="Q87" s="189"/>
      <c r="R87" s="189"/>
      <c r="S87" s="189"/>
      <c r="T87" s="283"/>
      <c r="AT87" s="177" t="s">
        <v>150</v>
      </c>
      <c r="AU87" s="177" t="s">
        <v>89</v>
      </c>
    </row>
    <row r="88" spans="2:47" s="187" customFormat="1" ht="202.5">
      <c r="B88" s="188"/>
      <c r="D88" s="280" t="s">
        <v>202</v>
      </c>
      <c r="F88" s="284" t="s">
        <v>203</v>
      </c>
      <c r="I88" s="88"/>
      <c r="L88" s="188"/>
      <c r="M88" s="282"/>
      <c r="N88" s="189"/>
      <c r="O88" s="189"/>
      <c r="P88" s="189"/>
      <c r="Q88" s="189"/>
      <c r="R88" s="189"/>
      <c r="S88" s="189"/>
      <c r="T88" s="283"/>
      <c r="AT88" s="177" t="s">
        <v>202</v>
      </c>
      <c r="AU88" s="177" t="s">
        <v>89</v>
      </c>
    </row>
    <row r="89" spans="2:51" s="289" customFormat="1" ht="13.5">
      <c r="B89" s="288"/>
      <c r="D89" s="280" t="s">
        <v>204</v>
      </c>
      <c r="E89" s="290" t="s">
        <v>12</v>
      </c>
      <c r="F89" s="291" t="s">
        <v>520</v>
      </c>
      <c r="H89" s="290" t="s">
        <v>12</v>
      </c>
      <c r="I89" s="89"/>
      <c r="L89" s="288"/>
      <c r="M89" s="292"/>
      <c r="N89" s="293"/>
      <c r="O89" s="293"/>
      <c r="P89" s="293"/>
      <c r="Q89" s="293"/>
      <c r="R89" s="293"/>
      <c r="S89" s="293"/>
      <c r="T89" s="294"/>
      <c r="AT89" s="290" t="s">
        <v>204</v>
      </c>
      <c r="AU89" s="290" t="s">
        <v>89</v>
      </c>
      <c r="AV89" s="289" t="s">
        <v>31</v>
      </c>
      <c r="AW89" s="289" t="s">
        <v>45</v>
      </c>
      <c r="AX89" s="289" t="s">
        <v>81</v>
      </c>
      <c r="AY89" s="290" t="s">
        <v>140</v>
      </c>
    </row>
    <row r="90" spans="2:51" s="296" customFormat="1" ht="13.5">
      <c r="B90" s="295"/>
      <c r="D90" s="280" t="s">
        <v>204</v>
      </c>
      <c r="E90" s="297" t="s">
        <v>12</v>
      </c>
      <c r="F90" s="298" t="s">
        <v>521</v>
      </c>
      <c r="H90" s="299">
        <v>4.32</v>
      </c>
      <c r="I90" s="90"/>
      <c r="L90" s="295"/>
      <c r="M90" s="300"/>
      <c r="N90" s="301"/>
      <c r="O90" s="301"/>
      <c r="P90" s="301"/>
      <c r="Q90" s="301"/>
      <c r="R90" s="301"/>
      <c r="S90" s="301"/>
      <c r="T90" s="302"/>
      <c r="AT90" s="297" t="s">
        <v>204</v>
      </c>
      <c r="AU90" s="297" t="s">
        <v>89</v>
      </c>
      <c r="AV90" s="296" t="s">
        <v>89</v>
      </c>
      <c r="AW90" s="296" t="s">
        <v>45</v>
      </c>
      <c r="AX90" s="296" t="s">
        <v>81</v>
      </c>
      <c r="AY90" s="297" t="s">
        <v>140</v>
      </c>
    </row>
    <row r="91" spans="2:51" s="289" customFormat="1" ht="13.5">
      <c r="B91" s="288"/>
      <c r="D91" s="280" t="s">
        <v>204</v>
      </c>
      <c r="E91" s="290" t="s">
        <v>12</v>
      </c>
      <c r="F91" s="291" t="s">
        <v>205</v>
      </c>
      <c r="H91" s="290" t="s">
        <v>12</v>
      </c>
      <c r="I91" s="89"/>
      <c r="L91" s="288"/>
      <c r="M91" s="292"/>
      <c r="N91" s="293"/>
      <c r="O91" s="293"/>
      <c r="P91" s="293"/>
      <c r="Q91" s="293"/>
      <c r="R91" s="293"/>
      <c r="S91" s="293"/>
      <c r="T91" s="294"/>
      <c r="AT91" s="290" t="s">
        <v>204</v>
      </c>
      <c r="AU91" s="290" t="s">
        <v>89</v>
      </c>
      <c r="AV91" s="289" t="s">
        <v>31</v>
      </c>
      <c r="AW91" s="289" t="s">
        <v>45</v>
      </c>
      <c r="AX91" s="289" t="s">
        <v>81</v>
      </c>
      <c r="AY91" s="290" t="s">
        <v>140</v>
      </c>
    </row>
    <row r="92" spans="2:51" s="296" customFormat="1" ht="13.5">
      <c r="B92" s="295"/>
      <c r="D92" s="280" t="s">
        <v>204</v>
      </c>
      <c r="E92" s="297" t="s">
        <v>12</v>
      </c>
      <c r="F92" s="298" t="s">
        <v>521</v>
      </c>
      <c r="H92" s="299">
        <v>4.32</v>
      </c>
      <c r="I92" s="90"/>
      <c r="L92" s="295"/>
      <c r="M92" s="300"/>
      <c r="N92" s="301"/>
      <c r="O92" s="301"/>
      <c r="P92" s="301"/>
      <c r="Q92" s="301"/>
      <c r="R92" s="301"/>
      <c r="S92" s="301"/>
      <c r="T92" s="302"/>
      <c r="AT92" s="297" t="s">
        <v>204</v>
      </c>
      <c r="AU92" s="297" t="s">
        <v>89</v>
      </c>
      <c r="AV92" s="296" t="s">
        <v>89</v>
      </c>
      <c r="AW92" s="296" t="s">
        <v>45</v>
      </c>
      <c r="AX92" s="296" t="s">
        <v>81</v>
      </c>
      <c r="AY92" s="297" t="s">
        <v>140</v>
      </c>
    </row>
    <row r="93" spans="2:51" s="304" customFormat="1" ht="13.5">
      <c r="B93" s="303"/>
      <c r="D93" s="280" t="s">
        <v>204</v>
      </c>
      <c r="E93" s="305" t="s">
        <v>12</v>
      </c>
      <c r="F93" s="306" t="s">
        <v>207</v>
      </c>
      <c r="H93" s="307">
        <v>8.64</v>
      </c>
      <c r="I93" s="91"/>
      <c r="L93" s="303"/>
      <c r="M93" s="308"/>
      <c r="N93" s="309"/>
      <c r="O93" s="309"/>
      <c r="P93" s="309"/>
      <c r="Q93" s="309"/>
      <c r="R93" s="309"/>
      <c r="S93" s="309"/>
      <c r="T93" s="310"/>
      <c r="AT93" s="305" t="s">
        <v>204</v>
      </c>
      <c r="AU93" s="305" t="s">
        <v>89</v>
      </c>
      <c r="AV93" s="304" t="s">
        <v>161</v>
      </c>
      <c r="AW93" s="304" t="s">
        <v>45</v>
      </c>
      <c r="AX93" s="304" t="s">
        <v>31</v>
      </c>
      <c r="AY93" s="305" t="s">
        <v>140</v>
      </c>
    </row>
    <row r="94" spans="2:65" s="187" customFormat="1" ht="14.45" customHeight="1">
      <c r="B94" s="188"/>
      <c r="C94" s="269" t="s">
        <v>89</v>
      </c>
      <c r="D94" s="269" t="s">
        <v>143</v>
      </c>
      <c r="E94" s="270" t="s">
        <v>208</v>
      </c>
      <c r="F94" s="271" t="s">
        <v>209</v>
      </c>
      <c r="G94" s="272" t="s">
        <v>199</v>
      </c>
      <c r="H94" s="273">
        <v>8.64</v>
      </c>
      <c r="I94" s="87"/>
      <c r="J94" s="274">
        <f>ROUND(I94*H94,2)</f>
        <v>0</v>
      </c>
      <c r="K94" s="271" t="s">
        <v>12</v>
      </c>
      <c r="L94" s="188"/>
      <c r="M94" s="275" t="s">
        <v>12</v>
      </c>
      <c r="N94" s="276" t="s">
        <v>52</v>
      </c>
      <c r="O94" s="189"/>
      <c r="P94" s="277">
        <f>O94*H94</f>
        <v>0</v>
      </c>
      <c r="Q94" s="277">
        <v>0.07955</v>
      </c>
      <c r="R94" s="277">
        <f>Q94*H94</f>
        <v>0.687312</v>
      </c>
      <c r="S94" s="277">
        <v>0</v>
      </c>
      <c r="T94" s="278">
        <f>S94*H94</f>
        <v>0</v>
      </c>
      <c r="AR94" s="177" t="s">
        <v>161</v>
      </c>
      <c r="AT94" s="177" t="s">
        <v>143</v>
      </c>
      <c r="AU94" s="177" t="s">
        <v>89</v>
      </c>
      <c r="AY94" s="177" t="s">
        <v>140</v>
      </c>
      <c r="BE94" s="279">
        <f>IF(N94="základní",J94,0)</f>
        <v>0</v>
      </c>
      <c r="BF94" s="279">
        <f>IF(N94="snížená",J94,0)</f>
        <v>0</v>
      </c>
      <c r="BG94" s="279">
        <f>IF(N94="zákl. přenesená",J94,0)</f>
        <v>0</v>
      </c>
      <c r="BH94" s="279">
        <f>IF(N94="sníž. přenesená",J94,0)</f>
        <v>0</v>
      </c>
      <c r="BI94" s="279">
        <f>IF(N94="nulová",J94,0)</f>
        <v>0</v>
      </c>
      <c r="BJ94" s="177" t="s">
        <v>31</v>
      </c>
      <c r="BK94" s="279">
        <f>ROUND(I94*H94,2)</f>
        <v>0</v>
      </c>
      <c r="BL94" s="177" t="s">
        <v>161</v>
      </c>
      <c r="BM94" s="177" t="s">
        <v>522</v>
      </c>
    </row>
    <row r="95" spans="2:47" s="187" customFormat="1" ht="13.5">
      <c r="B95" s="188"/>
      <c r="D95" s="280" t="s">
        <v>150</v>
      </c>
      <c r="F95" s="281" t="s">
        <v>209</v>
      </c>
      <c r="I95" s="88"/>
      <c r="L95" s="188"/>
      <c r="M95" s="282"/>
      <c r="N95" s="189"/>
      <c r="O95" s="189"/>
      <c r="P95" s="189"/>
      <c r="Q95" s="189"/>
      <c r="R95" s="189"/>
      <c r="S95" s="189"/>
      <c r="T95" s="283"/>
      <c r="AT95" s="177" t="s">
        <v>150</v>
      </c>
      <c r="AU95" s="177" t="s">
        <v>89</v>
      </c>
    </row>
    <row r="96" spans="2:65" s="187" customFormat="1" ht="22.9" customHeight="1">
      <c r="B96" s="188"/>
      <c r="C96" s="311" t="s">
        <v>157</v>
      </c>
      <c r="D96" s="311" t="s">
        <v>211</v>
      </c>
      <c r="E96" s="312" t="s">
        <v>212</v>
      </c>
      <c r="F96" s="313" t="s">
        <v>213</v>
      </c>
      <c r="G96" s="314" t="s">
        <v>214</v>
      </c>
      <c r="H96" s="315">
        <v>0.106</v>
      </c>
      <c r="I96" s="92"/>
      <c r="J96" s="316">
        <f>ROUND(I96*H96,2)</f>
        <v>0</v>
      </c>
      <c r="K96" s="313" t="s">
        <v>147</v>
      </c>
      <c r="L96" s="317"/>
      <c r="M96" s="318" t="s">
        <v>12</v>
      </c>
      <c r="N96" s="319" t="s">
        <v>52</v>
      </c>
      <c r="O96" s="189"/>
      <c r="P96" s="277">
        <f>O96*H96</f>
        <v>0</v>
      </c>
      <c r="Q96" s="277">
        <v>1</v>
      </c>
      <c r="R96" s="277">
        <f>Q96*H96</f>
        <v>0.106</v>
      </c>
      <c r="S96" s="277">
        <v>0</v>
      </c>
      <c r="T96" s="278">
        <f>S96*H96</f>
        <v>0</v>
      </c>
      <c r="AR96" s="177" t="s">
        <v>183</v>
      </c>
      <c r="AT96" s="177" t="s">
        <v>211</v>
      </c>
      <c r="AU96" s="177" t="s">
        <v>89</v>
      </c>
      <c r="AY96" s="177" t="s">
        <v>140</v>
      </c>
      <c r="BE96" s="279">
        <f>IF(N96="základní",J96,0)</f>
        <v>0</v>
      </c>
      <c r="BF96" s="279">
        <f>IF(N96="snížená",J96,0)</f>
        <v>0</v>
      </c>
      <c r="BG96" s="279">
        <f>IF(N96="zákl. přenesená",J96,0)</f>
        <v>0</v>
      </c>
      <c r="BH96" s="279">
        <f>IF(N96="sníž. přenesená",J96,0)</f>
        <v>0</v>
      </c>
      <c r="BI96" s="279">
        <f>IF(N96="nulová",J96,0)</f>
        <v>0</v>
      </c>
      <c r="BJ96" s="177" t="s">
        <v>31</v>
      </c>
      <c r="BK96" s="279">
        <f>ROUND(I96*H96,2)</f>
        <v>0</v>
      </c>
      <c r="BL96" s="177" t="s">
        <v>161</v>
      </c>
      <c r="BM96" s="177" t="s">
        <v>523</v>
      </c>
    </row>
    <row r="97" spans="2:47" s="187" customFormat="1" ht="13.5">
      <c r="B97" s="188"/>
      <c r="D97" s="280" t="s">
        <v>150</v>
      </c>
      <c r="F97" s="281" t="s">
        <v>213</v>
      </c>
      <c r="I97" s="88"/>
      <c r="L97" s="188"/>
      <c r="M97" s="282"/>
      <c r="N97" s="189"/>
      <c r="O97" s="189"/>
      <c r="P97" s="189"/>
      <c r="Q97" s="189"/>
      <c r="R97" s="189"/>
      <c r="S97" s="189"/>
      <c r="T97" s="283"/>
      <c r="AT97" s="177" t="s">
        <v>150</v>
      </c>
      <c r="AU97" s="177" t="s">
        <v>89</v>
      </c>
    </row>
    <row r="98" spans="2:47" s="187" customFormat="1" ht="27">
      <c r="B98" s="188"/>
      <c r="D98" s="280" t="s">
        <v>151</v>
      </c>
      <c r="F98" s="284" t="s">
        <v>216</v>
      </c>
      <c r="I98" s="88"/>
      <c r="L98" s="188"/>
      <c r="M98" s="282"/>
      <c r="N98" s="189"/>
      <c r="O98" s="189"/>
      <c r="P98" s="189"/>
      <c r="Q98" s="189"/>
      <c r="R98" s="189"/>
      <c r="S98" s="189"/>
      <c r="T98" s="283"/>
      <c r="AT98" s="177" t="s">
        <v>151</v>
      </c>
      <c r="AU98" s="177" t="s">
        <v>89</v>
      </c>
    </row>
    <row r="99" spans="2:51" s="289" customFormat="1" ht="13.5">
      <c r="B99" s="288"/>
      <c r="D99" s="280" t="s">
        <v>204</v>
      </c>
      <c r="E99" s="290" t="s">
        <v>12</v>
      </c>
      <c r="F99" s="291" t="s">
        <v>520</v>
      </c>
      <c r="H99" s="290" t="s">
        <v>12</v>
      </c>
      <c r="I99" s="89"/>
      <c r="L99" s="288"/>
      <c r="M99" s="292"/>
      <c r="N99" s="293"/>
      <c r="O99" s="293"/>
      <c r="P99" s="293"/>
      <c r="Q99" s="293"/>
      <c r="R99" s="293"/>
      <c r="S99" s="293"/>
      <c r="T99" s="294"/>
      <c r="AT99" s="290" t="s">
        <v>204</v>
      </c>
      <c r="AU99" s="290" t="s">
        <v>89</v>
      </c>
      <c r="AV99" s="289" t="s">
        <v>31</v>
      </c>
      <c r="AW99" s="289" t="s">
        <v>45</v>
      </c>
      <c r="AX99" s="289" t="s">
        <v>81</v>
      </c>
      <c r="AY99" s="290" t="s">
        <v>140</v>
      </c>
    </row>
    <row r="100" spans="2:51" s="296" customFormat="1" ht="27">
      <c r="B100" s="295"/>
      <c r="D100" s="280" t="s">
        <v>204</v>
      </c>
      <c r="E100" s="297" t="s">
        <v>12</v>
      </c>
      <c r="F100" s="298" t="s">
        <v>524</v>
      </c>
      <c r="H100" s="299">
        <v>0.053</v>
      </c>
      <c r="I100" s="90"/>
      <c r="L100" s="295"/>
      <c r="M100" s="300"/>
      <c r="N100" s="301"/>
      <c r="O100" s="301"/>
      <c r="P100" s="301"/>
      <c r="Q100" s="301"/>
      <c r="R100" s="301"/>
      <c r="S100" s="301"/>
      <c r="T100" s="302"/>
      <c r="AT100" s="297" t="s">
        <v>204</v>
      </c>
      <c r="AU100" s="297" t="s">
        <v>89</v>
      </c>
      <c r="AV100" s="296" t="s">
        <v>89</v>
      </c>
      <c r="AW100" s="296" t="s">
        <v>45</v>
      </c>
      <c r="AX100" s="296" t="s">
        <v>81</v>
      </c>
      <c r="AY100" s="297" t="s">
        <v>140</v>
      </c>
    </row>
    <row r="101" spans="2:51" s="289" customFormat="1" ht="13.5">
      <c r="B101" s="288"/>
      <c r="D101" s="280" t="s">
        <v>204</v>
      </c>
      <c r="E101" s="290" t="s">
        <v>12</v>
      </c>
      <c r="F101" s="291" t="s">
        <v>205</v>
      </c>
      <c r="H101" s="290" t="s">
        <v>12</v>
      </c>
      <c r="I101" s="89"/>
      <c r="L101" s="288"/>
      <c r="M101" s="292"/>
      <c r="N101" s="293"/>
      <c r="O101" s="293"/>
      <c r="P101" s="293"/>
      <c r="Q101" s="293"/>
      <c r="R101" s="293"/>
      <c r="S101" s="293"/>
      <c r="T101" s="294"/>
      <c r="AT101" s="290" t="s">
        <v>204</v>
      </c>
      <c r="AU101" s="290" t="s">
        <v>89</v>
      </c>
      <c r="AV101" s="289" t="s">
        <v>31</v>
      </c>
      <c r="AW101" s="289" t="s">
        <v>45</v>
      </c>
      <c r="AX101" s="289" t="s">
        <v>81</v>
      </c>
      <c r="AY101" s="290" t="s">
        <v>140</v>
      </c>
    </row>
    <row r="102" spans="2:51" s="296" customFormat="1" ht="27">
      <c r="B102" s="295"/>
      <c r="D102" s="280" t="s">
        <v>204</v>
      </c>
      <c r="E102" s="297" t="s">
        <v>12</v>
      </c>
      <c r="F102" s="298" t="s">
        <v>524</v>
      </c>
      <c r="H102" s="299">
        <v>0.053</v>
      </c>
      <c r="I102" s="90"/>
      <c r="L102" s="295"/>
      <c r="M102" s="300"/>
      <c r="N102" s="301"/>
      <c r="O102" s="301"/>
      <c r="P102" s="301"/>
      <c r="Q102" s="301"/>
      <c r="R102" s="301"/>
      <c r="S102" s="301"/>
      <c r="T102" s="302"/>
      <c r="AT102" s="297" t="s">
        <v>204</v>
      </c>
      <c r="AU102" s="297" t="s">
        <v>89</v>
      </c>
      <c r="AV102" s="296" t="s">
        <v>89</v>
      </c>
      <c r="AW102" s="296" t="s">
        <v>45</v>
      </c>
      <c r="AX102" s="296" t="s">
        <v>81</v>
      </c>
      <c r="AY102" s="297" t="s">
        <v>140</v>
      </c>
    </row>
    <row r="103" spans="2:51" s="304" customFormat="1" ht="13.5">
      <c r="B103" s="303"/>
      <c r="D103" s="280" t="s">
        <v>204</v>
      </c>
      <c r="E103" s="305" t="s">
        <v>12</v>
      </c>
      <c r="F103" s="306" t="s">
        <v>207</v>
      </c>
      <c r="H103" s="307">
        <v>0.106</v>
      </c>
      <c r="I103" s="91"/>
      <c r="L103" s="303"/>
      <c r="M103" s="308"/>
      <c r="N103" s="309"/>
      <c r="O103" s="309"/>
      <c r="P103" s="309"/>
      <c r="Q103" s="309"/>
      <c r="R103" s="309"/>
      <c r="S103" s="309"/>
      <c r="T103" s="310"/>
      <c r="AT103" s="305" t="s">
        <v>204</v>
      </c>
      <c r="AU103" s="305" t="s">
        <v>89</v>
      </c>
      <c r="AV103" s="304" t="s">
        <v>161</v>
      </c>
      <c r="AW103" s="304" t="s">
        <v>45</v>
      </c>
      <c r="AX103" s="304" t="s">
        <v>31</v>
      </c>
      <c r="AY103" s="305" t="s">
        <v>140</v>
      </c>
    </row>
    <row r="104" spans="2:65" s="187" customFormat="1" ht="14.45" customHeight="1">
      <c r="B104" s="188"/>
      <c r="C104" s="311" t="s">
        <v>161</v>
      </c>
      <c r="D104" s="311" t="s">
        <v>211</v>
      </c>
      <c r="E104" s="312" t="s">
        <v>218</v>
      </c>
      <c r="F104" s="313" t="s">
        <v>219</v>
      </c>
      <c r="G104" s="314" t="s">
        <v>220</v>
      </c>
      <c r="H104" s="315">
        <v>61.056</v>
      </c>
      <c r="I104" s="92"/>
      <c r="J104" s="316">
        <f>ROUND(I104*H104,2)</f>
        <v>0</v>
      </c>
      <c r="K104" s="313" t="s">
        <v>147</v>
      </c>
      <c r="L104" s="317"/>
      <c r="M104" s="318" t="s">
        <v>12</v>
      </c>
      <c r="N104" s="319" t="s">
        <v>52</v>
      </c>
      <c r="O104" s="189"/>
      <c r="P104" s="277">
        <f>O104*H104</f>
        <v>0</v>
      </c>
      <c r="Q104" s="277">
        <v>0.00792</v>
      </c>
      <c r="R104" s="277">
        <f>Q104*H104</f>
        <v>0.48356351999999997</v>
      </c>
      <c r="S104" s="277">
        <v>0</v>
      </c>
      <c r="T104" s="278">
        <f>S104*H104</f>
        <v>0</v>
      </c>
      <c r="AR104" s="177" t="s">
        <v>183</v>
      </c>
      <c r="AT104" s="177" t="s">
        <v>211</v>
      </c>
      <c r="AU104" s="177" t="s">
        <v>89</v>
      </c>
      <c r="AY104" s="177" t="s">
        <v>140</v>
      </c>
      <c r="BE104" s="279">
        <f>IF(N104="základní",J104,0)</f>
        <v>0</v>
      </c>
      <c r="BF104" s="279">
        <f>IF(N104="snížená",J104,0)</f>
        <v>0</v>
      </c>
      <c r="BG104" s="279">
        <f>IF(N104="zákl. přenesená",J104,0)</f>
        <v>0</v>
      </c>
      <c r="BH104" s="279">
        <f>IF(N104="sníž. přenesená",J104,0)</f>
        <v>0</v>
      </c>
      <c r="BI104" s="279">
        <f>IF(N104="nulová",J104,0)</f>
        <v>0</v>
      </c>
      <c r="BJ104" s="177" t="s">
        <v>31</v>
      </c>
      <c r="BK104" s="279">
        <f>ROUND(I104*H104,2)</f>
        <v>0</v>
      </c>
      <c r="BL104" s="177" t="s">
        <v>161</v>
      </c>
      <c r="BM104" s="177" t="s">
        <v>525</v>
      </c>
    </row>
    <row r="105" spans="2:47" s="187" customFormat="1" ht="13.5">
      <c r="B105" s="188"/>
      <c r="D105" s="280" t="s">
        <v>150</v>
      </c>
      <c r="F105" s="281" t="s">
        <v>219</v>
      </c>
      <c r="I105" s="88"/>
      <c r="L105" s="188"/>
      <c r="M105" s="282"/>
      <c r="N105" s="189"/>
      <c r="O105" s="189"/>
      <c r="P105" s="189"/>
      <c r="Q105" s="189"/>
      <c r="R105" s="189"/>
      <c r="S105" s="189"/>
      <c r="T105" s="283"/>
      <c r="AT105" s="177" t="s">
        <v>150</v>
      </c>
      <c r="AU105" s="177" t="s">
        <v>89</v>
      </c>
    </row>
    <row r="106" spans="2:51" s="289" customFormat="1" ht="13.5">
      <c r="B106" s="288"/>
      <c r="D106" s="280" t="s">
        <v>204</v>
      </c>
      <c r="E106" s="290" t="s">
        <v>12</v>
      </c>
      <c r="F106" s="291" t="s">
        <v>222</v>
      </c>
      <c r="H106" s="290" t="s">
        <v>12</v>
      </c>
      <c r="I106" s="89"/>
      <c r="L106" s="288"/>
      <c r="M106" s="292"/>
      <c r="N106" s="293"/>
      <c r="O106" s="293"/>
      <c r="P106" s="293"/>
      <c r="Q106" s="293"/>
      <c r="R106" s="293"/>
      <c r="S106" s="293"/>
      <c r="T106" s="294"/>
      <c r="AT106" s="290" t="s">
        <v>204</v>
      </c>
      <c r="AU106" s="290" t="s">
        <v>89</v>
      </c>
      <c r="AV106" s="289" t="s">
        <v>31</v>
      </c>
      <c r="AW106" s="289" t="s">
        <v>45</v>
      </c>
      <c r="AX106" s="289" t="s">
        <v>81</v>
      </c>
      <c r="AY106" s="290" t="s">
        <v>140</v>
      </c>
    </row>
    <row r="107" spans="2:51" s="296" customFormat="1" ht="13.5">
      <c r="B107" s="295"/>
      <c r="D107" s="280" t="s">
        <v>204</v>
      </c>
      <c r="E107" s="297" t="s">
        <v>12</v>
      </c>
      <c r="F107" s="298" t="s">
        <v>223</v>
      </c>
      <c r="H107" s="299">
        <v>1.1</v>
      </c>
      <c r="I107" s="90"/>
      <c r="L107" s="295"/>
      <c r="M107" s="300"/>
      <c r="N107" s="301"/>
      <c r="O107" s="301"/>
      <c r="P107" s="301"/>
      <c r="Q107" s="301"/>
      <c r="R107" s="301"/>
      <c r="S107" s="301"/>
      <c r="T107" s="302"/>
      <c r="AT107" s="297" t="s">
        <v>204</v>
      </c>
      <c r="AU107" s="297" t="s">
        <v>89</v>
      </c>
      <c r="AV107" s="296" t="s">
        <v>89</v>
      </c>
      <c r="AW107" s="296" t="s">
        <v>45</v>
      </c>
      <c r="AX107" s="296" t="s">
        <v>81</v>
      </c>
      <c r="AY107" s="297" t="s">
        <v>140</v>
      </c>
    </row>
    <row r="108" spans="2:51" s="296" customFormat="1" ht="13.5">
      <c r="B108" s="295"/>
      <c r="D108" s="280" t="s">
        <v>204</v>
      </c>
      <c r="E108" s="297" t="s">
        <v>12</v>
      </c>
      <c r="F108" s="298" t="s">
        <v>224</v>
      </c>
      <c r="H108" s="299">
        <v>0.65</v>
      </c>
      <c r="I108" s="90"/>
      <c r="L108" s="295"/>
      <c r="M108" s="300"/>
      <c r="N108" s="301"/>
      <c r="O108" s="301"/>
      <c r="P108" s="301"/>
      <c r="Q108" s="301"/>
      <c r="R108" s="301"/>
      <c r="S108" s="301"/>
      <c r="T108" s="302"/>
      <c r="AT108" s="297" t="s">
        <v>204</v>
      </c>
      <c r="AU108" s="297" t="s">
        <v>89</v>
      </c>
      <c r="AV108" s="296" t="s">
        <v>89</v>
      </c>
      <c r="AW108" s="296" t="s">
        <v>45</v>
      </c>
      <c r="AX108" s="296" t="s">
        <v>81</v>
      </c>
      <c r="AY108" s="297" t="s">
        <v>140</v>
      </c>
    </row>
    <row r="109" spans="2:51" s="296" customFormat="1" ht="13.5">
      <c r="B109" s="295"/>
      <c r="D109" s="280" t="s">
        <v>204</v>
      </c>
      <c r="E109" s="297" t="s">
        <v>12</v>
      </c>
      <c r="F109" s="298" t="s">
        <v>225</v>
      </c>
      <c r="H109" s="299">
        <v>1.43</v>
      </c>
      <c r="I109" s="90"/>
      <c r="L109" s="295"/>
      <c r="M109" s="300"/>
      <c r="N109" s="301"/>
      <c r="O109" s="301"/>
      <c r="P109" s="301"/>
      <c r="Q109" s="301"/>
      <c r="R109" s="301"/>
      <c r="S109" s="301"/>
      <c r="T109" s="302"/>
      <c r="AT109" s="297" t="s">
        <v>204</v>
      </c>
      <c r="AU109" s="297" t="s">
        <v>89</v>
      </c>
      <c r="AV109" s="296" t="s">
        <v>89</v>
      </c>
      <c r="AW109" s="296" t="s">
        <v>45</v>
      </c>
      <c r="AX109" s="296" t="s">
        <v>81</v>
      </c>
      <c r="AY109" s="297" t="s">
        <v>140</v>
      </c>
    </row>
    <row r="110" spans="2:51" s="321" customFormat="1" ht="13.5">
      <c r="B110" s="320"/>
      <c r="D110" s="280" t="s">
        <v>204</v>
      </c>
      <c r="E110" s="322" t="s">
        <v>12</v>
      </c>
      <c r="F110" s="323" t="s">
        <v>226</v>
      </c>
      <c r="H110" s="324">
        <v>3.18</v>
      </c>
      <c r="I110" s="93"/>
      <c r="L110" s="320"/>
      <c r="M110" s="325"/>
      <c r="N110" s="326"/>
      <c r="O110" s="326"/>
      <c r="P110" s="326"/>
      <c r="Q110" s="326"/>
      <c r="R110" s="326"/>
      <c r="S110" s="326"/>
      <c r="T110" s="327"/>
      <c r="AT110" s="322" t="s">
        <v>204</v>
      </c>
      <c r="AU110" s="322" t="s">
        <v>89</v>
      </c>
      <c r="AV110" s="321" t="s">
        <v>157</v>
      </c>
      <c r="AW110" s="321" t="s">
        <v>45</v>
      </c>
      <c r="AX110" s="321" t="s">
        <v>81</v>
      </c>
      <c r="AY110" s="322" t="s">
        <v>140</v>
      </c>
    </row>
    <row r="111" spans="2:51" s="289" customFormat="1" ht="13.5">
      <c r="B111" s="288"/>
      <c r="D111" s="280" t="s">
        <v>204</v>
      </c>
      <c r="E111" s="290" t="s">
        <v>12</v>
      </c>
      <c r="F111" s="291" t="s">
        <v>526</v>
      </c>
      <c r="H111" s="290" t="s">
        <v>12</v>
      </c>
      <c r="I111" s="89"/>
      <c r="L111" s="288"/>
      <c r="M111" s="292"/>
      <c r="N111" s="293"/>
      <c r="O111" s="293"/>
      <c r="P111" s="293"/>
      <c r="Q111" s="293"/>
      <c r="R111" s="293"/>
      <c r="S111" s="293"/>
      <c r="T111" s="294"/>
      <c r="AT111" s="290" t="s">
        <v>204</v>
      </c>
      <c r="AU111" s="290" t="s">
        <v>89</v>
      </c>
      <c r="AV111" s="289" t="s">
        <v>31</v>
      </c>
      <c r="AW111" s="289" t="s">
        <v>45</v>
      </c>
      <c r="AX111" s="289" t="s">
        <v>81</v>
      </c>
      <c r="AY111" s="290" t="s">
        <v>140</v>
      </c>
    </row>
    <row r="112" spans="2:51" s="296" customFormat="1" ht="13.5">
      <c r="B112" s="295"/>
      <c r="D112" s="280" t="s">
        <v>204</v>
      </c>
      <c r="E112" s="297" t="s">
        <v>12</v>
      </c>
      <c r="F112" s="298" t="s">
        <v>527</v>
      </c>
      <c r="H112" s="299">
        <v>25.44</v>
      </c>
      <c r="I112" s="90"/>
      <c r="L112" s="295"/>
      <c r="M112" s="300"/>
      <c r="N112" s="301"/>
      <c r="O112" s="301"/>
      <c r="P112" s="301"/>
      <c r="Q112" s="301"/>
      <c r="R112" s="301"/>
      <c r="S112" s="301"/>
      <c r="T112" s="302"/>
      <c r="AT112" s="297" t="s">
        <v>204</v>
      </c>
      <c r="AU112" s="297" t="s">
        <v>89</v>
      </c>
      <c r="AV112" s="296" t="s">
        <v>89</v>
      </c>
      <c r="AW112" s="296" t="s">
        <v>45</v>
      </c>
      <c r="AX112" s="296" t="s">
        <v>81</v>
      </c>
      <c r="AY112" s="297" t="s">
        <v>140</v>
      </c>
    </row>
    <row r="113" spans="2:51" s="289" customFormat="1" ht="13.5">
      <c r="B113" s="288"/>
      <c r="D113" s="280" t="s">
        <v>204</v>
      </c>
      <c r="E113" s="290" t="s">
        <v>12</v>
      </c>
      <c r="F113" s="291" t="s">
        <v>227</v>
      </c>
      <c r="H113" s="290" t="s">
        <v>12</v>
      </c>
      <c r="I113" s="89"/>
      <c r="L113" s="288"/>
      <c r="M113" s="292"/>
      <c r="N113" s="293"/>
      <c r="O113" s="293"/>
      <c r="P113" s="293"/>
      <c r="Q113" s="293"/>
      <c r="R113" s="293"/>
      <c r="S113" s="293"/>
      <c r="T113" s="294"/>
      <c r="AT113" s="290" t="s">
        <v>204</v>
      </c>
      <c r="AU113" s="290" t="s">
        <v>89</v>
      </c>
      <c r="AV113" s="289" t="s">
        <v>31</v>
      </c>
      <c r="AW113" s="289" t="s">
        <v>45</v>
      </c>
      <c r="AX113" s="289" t="s">
        <v>81</v>
      </c>
      <c r="AY113" s="290" t="s">
        <v>140</v>
      </c>
    </row>
    <row r="114" spans="2:51" s="296" customFormat="1" ht="13.5">
      <c r="B114" s="295"/>
      <c r="D114" s="280" t="s">
        <v>204</v>
      </c>
      <c r="E114" s="297" t="s">
        <v>12</v>
      </c>
      <c r="F114" s="298" t="s">
        <v>528</v>
      </c>
      <c r="H114" s="299">
        <v>25.44</v>
      </c>
      <c r="I114" s="90"/>
      <c r="L114" s="295"/>
      <c r="M114" s="300"/>
      <c r="N114" s="301"/>
      <c r="O114" s="301"/>
      <c r="P114" s="301"/>
      <c r="Q114" s="301"/>
      <c r="R114" s="301"/>
      <c r="S114" s="301"/>
      <c r="T114" s="302"/>
      <c r="AT114" s="297" t="s">
        <v>204</v>
      </c>
      <c r="AU114" s="297" t="s">
        <v>89</v>
      </c>
      <c r="AV114" s="296" t="s">
        <v>89</v>
      </c>
      <c r="AW114" s="296" t="s">
        <v>45</v>
      </c>
      <c r="AX114" s="296" t="s">
        <v>81</v>
      </c>
      <c r="AY114" s="297" t="s">
        <v>140</v>
      </c>
    </row>
    <row r="115" spans="2:51" s="321" customFormat="1" ht="13.5">
      <c r="B115" s="320"/>
      <c r="D115" s="280" t="s">
        <v>204</v>
      </c>
      <c r="E115" s="322" t="s">
        <v>12</v>
      </c>
      <c r="F115" s="323" t="s">
        <v>226</v>
      </c>
      <c r="H115" s="324">
        <v>50.88</v>
      </c>
      <c r="I115" s="93"/>
      <c r="L115" s="320"/>
      <c r="M115" s="325"/>
      <c r="N115" s="326"/>
      <c r="O115" s="326"/>
      <c r="P115" s="326"/>
      <c r="Q115" s="326"/>
      <c r="R115" s="326"/>
      <c r="S115" s="326"/>
      <c r="T115" s="327"/>
      <c r="AT115" s="322" t="s">
        <v>204</v>
      </c>
      <c r="AU115" s="322" t="s">
        <v>89</v>
      </c>
      <c r="AV115" s="321" t="s">
        <v>157</v>
      </c>
      <c r="AW115" s="321" t="s">
        <v>45</v>
      </c>
      <c r="AX115" s="321" t="s">
        <v>81</v>
      </c>
      <c r="AY115" s="322" t="s">
        <v>140</v>
      </c>
    </row>
    <row r="116" spans="2:51" s="296" customFormat="1" ht="13.5">
      <c r="B116" s="295"/>
      <c r="D116" s="280" t="s">
        <v>204</v>
      </c>
      <c r="E116" s="297" t="s">
        <v>12</v>
      </c>
      <c r="F116" s="298" t="s">
        <v>529</v>
      </c>
      <c r="H116" s="299">
        <v>61.056</v>
      </c>
      <c r="I116" s="90"/>
      <c r="L116" s="295"/>
      <c r="M116" s="300"/>
      <c r="N116" s="301"/>
      <c r="O116" s="301"/>
      <c r="P116" s="301"/>
      <c r="Q116" s="301"/>
      <c r="R116" s="301"/>
      <c r="S116" s="301"/>
      <c r="T116" s="302"/>
      <c r="AT116" s="297" t="s">
        <v>204</v>
      </c>
      <c r="AU116" s="297" t="s">
        <v>89</v>
      </c>
      <c r="AV116" s="296" t="s">
        <v>89</v>
      </c>
      <c r="AW116" s="296" t="s">
        <v>45</v>
      </c>
      <c r="AX116" s="296" t="s">
        <v>81</v>
      </c>
      <c r="AY116" s="297" t="s">
        <v>140</v>
      </c>
    </row>
    <row r="117" spans="2:51" s="321" customFormat="1" ht="13.5">
      <c r="B117" s="320"/>
      <c r="D117" s="280" t="s">
        <v>204</v>
      </c>
      <c r="E117" s="322" t="s">
        <v>12</v>
      </c>
      <c r="F117" s="323" t="s">
        <v>226</v>
      </c>
      <c r="H117" s="324">
        <v>61.056</v>
      </c>
      <c r="I117" s="93"/>
      <c r="L117" s="320"/>
      <c r="M117" s="325"/>
      <c r="N117" s="326"/>
      <c r="O117" s="326"/>
      <c r="P117" s="326"/>
      <c r="Q117" s="326"/>
      <c r="R117" s="326"/>
      <c r="S117" s="326"/>
      <c r="T117" s="327"/>
      <c r="AT117" s="322" t="s">
        <v>204</v>
      </c>
      <c r="AU117" s="322" t="s">
        <v>89</v>
      </c>
      <c r="AV117" s="321" t="s">
        <v>157</v>
      </c>
      <c r="AW117" s="321" t="s">
        <v>45</v>
      </c>
      <c r="AX117" s="321" t="s">
        <v>31</v>
      </c>
      <c r="AY117" s="322" t="s">
        <v>140</v>
      </c>
    </row>
    <row r="118" spans="2:65" s="187" customFormat="1" ht="14.45" customHeight="1">
      <c r="B118" s="188"/>
      <c r="C118" s="311" t="s">
        <v>139</v>
      </c>
      <c r="D118" s="311" t="s">
        <v>211</v>
      </c>
      <c r="E118" s="312" t="s">
        <v>230</v>
      </c>
      <c r="F118" s="313" t="s">
        <v>231</v>
      </c>
      <c r="G118" s="314" t="s">
        <v>199</v>
      </c>
      <c r="H118" s="315">
        <v>8.64</v>
      </c>
      <c r="I118" s="92"/>
      <c r="J118" s="316">
        <f>ROUND(I118*H118,2)</f>
        <v>0</v>
      </c>
      <c r="K118" s="313" t="s">
        <v>147</v>
      </c>
      <c r="L118" s="317"/>
      <c r="M118" s="318" t="s">
        <v>12</v>
      </c>
      <c r="N118" s="319" t="s">
        <v>52</v>
      </c>
      <c r="O118" s="189"/>
      <c r="P118" s="277">
        <f>O118*H118</f>
        <v>0</v>
      </c>
      <c r="Q118" s="277">
        <v>2.429</v>
      </c>
      <c r="R118" s="277">
        <f>Q118*H118</f>
        <v>20.98656</v>
      </c>
      <c r="S118" s="277">
        <v>0</v>
      </c>
      <c r="T118" s="278">
        <f>S118*H118</f>
        <v>0</v>
      </c>
      <c r="AR118" s="177" t="s">
        <v>183</v>
      </c>
      <c r="AT118" s="177" t="s">
        <v>211</v>
      </c>
      <c r="AU118" s="177" t="s">
        <v>89</v>
      </c>
      <c r="AY118" s="177" t="s">
        <v>140</v>
      </c>
      <c r="BE118" s="279">
        <f>IF(N118="základní",J118,0)</f>
        <v>0</v>
      </c>
      <c r="BF118" s="279">
        <f>IF(N118="snížená",J118,0)</f>
        <v>0</v>
      </c>
      <c r="BG118" s="279">
        <f>IF(N118="zákl. přenesená",J118,0)</f>
        <v>0</v>
      </c>
      <c r="BH118" s="279">
        <f>IF(N118="sníž. přenesená",J118,0)</f>
        <v>0</v>
      </c>
      <c r="BI118" s="279">
        <f>IF(N118="nulová",J118,0)</f>
        <v>0</v>
      </c>
      <c r="BJ118" s="177" t="s">
        <v>31</v>
      </c>
      <c r="BK118" s="279">
        <f>ROUND(I118*H118,2)</f>
        <v>0</v>
      </c>
      <c r="BL118" s="177" t="s">
        <v>161</v>
      </c>
      <c r="BM118" s="177" t="s">
        <v>530</v>
      </c>
    </row>
    <row r="119" spans="2:47" s="187" customFormat="1" ht="13.5">
      <c r="B119" s="188"/>
      <c r="D119" s="280" t="s">
        <v>150</v>
      </c>
      <c r="F119" s="281" t="s">
        <v>231</v>
      </c>
      <c r="I119" s="88"/>
      <c r="L119" s="188"/>
      <c r="M119" s="282"/>
      <c r="N119" s="189"/>
      <c r="O119" s="189"/>
      <c r="P119" s="189"/>
      <c r="Q119" s="189"/>
      <c r="R119" s="189"/>
      <c r="S119" s="189"/>
      <c r="T119" s="283"/>
      <c r="AT119" s="177" t="s">
        <v>150</v>
      </c>
      <c r="AU119" s="177" t="s">
        <v>89</v>
      </c>
    </row>
    <row r="120" spans="2:51" s="289" customFormat="1" ht="13.5">
      <c r="B120" s="288"/>
      <c r="D120" s="280" t="s">
        <v>204</v>
      </c>
      <c r="E120" s="290" t="s">
        <v>12</v>
      </c>
      <c r="F120" s="291" t="s">
        <v>520</v>
      </c>
      <c r="H120" s="290" t="s">
        <v>12</v>
      </c>
      <c r="I120" s="89"/>
      <c r="L120" s="288"/>
      <c r="M120" s="292"/>
      <c r="N120" s="293"/>
      <c r="O120" s="293"/>
      <c r="P120" s="293"/>
      <c r="Q120" s="293"/>
      <c r="R120" s="293"/>
      <c r="S120" s="293"/>
      <c r="T120" s="294"/>
      <c r="AT120" s="290" t="s">
        <v>204</v>
      </c>
      <c r="AU120" s="290" t="s">
        <v>89</v>
      </c>
      <c r="AV120" s="289" t="s">
        <v>31</v>
      </c>
      <c r="AW120" s="289" t="s">
        <v>45</v>
      </c>
      <c r="AX120" s="289" t="s">
        <v>81</v>
      </c>
      <c r="AY120" s="290" t="s">
        <v>140</v>
      </c>
    </row>
    <row r="121" spans="2:51" s="296" customFormat="1" ht="13.5">
      <c r="B121" s="295"/>
      <c r="D121" s="280" t="s">
        <v>204</v>
      </c>
      <c r="E121" s="297" t="s">
        <v>12</v>
      </c>
      <c r="F121" s="298" t="s">
        <v>521</v>
      </c>
      <c r="H121" s="299">
        <v>4.32</v>
      </c>
      <c r="I121" s="90"/>
      <c r="L121" s="295"/>
      <c r="M121" s="300"/>
      <c r="N121" s="301"/>
      <c r="O121" s="301"/>
      <c r="P121" s="301"/>
      <c r="Q121" s="301"/>
      <c r="R121" s="301"/>
      <c r="S121" s="301"/>
      <c r="T121" s="302"/>
      <c r="AT121" s="297" t="s">
        <v>204</v>
      </c>
      <c r="AU121" s="297" t="s">
        <v>89</v>
      </c>
      <c r="AV121" s="296" t="s">
        <v>89</v>
      </c>
      <c r="AW121" s="296" t="s">
        <v>45</v>
      </c>
      <c r="AX121" s="296" t="s">
        <v>81</v>
      </c>
      <c r="AY121" s="297" t="s">
        <v>140</v>
      </c>
    </row>
    <row r="122" spans="2:51" s="289" customFormat="1" ht="13.5">
      <c r="B122" s="288"/>
      <c r="D122" s="280" t="s">
        <v>204</v>
      </c>
      <c r="E122" s="290" t="s">
        <v>12</v>
      </c>
      <c r="F122" s="291" t="s">
        <v>205</v>
      </c>
      <c r="H122" s="290" t="s">
        <v>12</v>
      </c>
      <c r="I122" s="89"/>
      <c r="L122" s="288"/>
      <c r="M122" s="292"/>
      <c r="N122" s="293"/>
      <c r="O122" s="293"/>
      <c r="P122" s="293"/>
      <c r="Q122" s="293"/>
      <c r="R122" s="293"/>
      <c r="S122" s="293"/>
      <c r="T122" s="294"/>
      <c r="AT122" s="290" t="s">
        <v>204</v>
      </c>
      <c r="AU122" s="290" t="s">
        <v>89</v>
      </c>
      <c r="AV122" s="289" t="s">
        <v>31</v>
      </c>
      <c r="AW122" s="289" t="s">
        <v>45</v>
      </c>
      <c r="AX122" s="289" t="s">
        <v>81</v>
      </c>
      <c r="AY122" s="290" t="s">
        <v>140</v>
      </c>
    </row>
    <row r="123" spans="2:51" s="296" customFormat="1" ht="13.5">
      <c r="B123" s="295"/>
      <c r="D123" s="280" t="s">
        <v>204</v>
      </c>
      <c r="E123" s="297" t="s">
        <v>12</v>
      </c>
      <c r="F123" s="298" t="s">
        <v>521</v>
      </c>
      <c r="H123" s="299">
        <v>4.32</v>
      </c>
      <c r="I123" s="90"/>
      <c r="L123" s="295"/>
      <c r="M123" s="300"/>
      <c r="N123" s="301"/>
      <c r="O123" s="301"/>
      <c r="P123" s="301"/>
      <c r="Q123" s="301"/>
      <c r="R123" s="301"/>
      <c r="S123" s="301"/>
      <c r="T123" s="302"/>
      <c r="AT123" s="297" t="s">
        <v>204</v>
      </c>
      <c r="AU123" s="297" t="s">
        <v>89</v>
      </c>
      <c r="AV123" s="296" t="s">
        <v>89</v>
      </c>
      <c r="AW123" s="296" t="s">
        <v>45</v>
      </c>
      <c r="AX123" s="296" t="s">
        <v>81</v>
      </c>
      <c r="AY123" s="297" t="s">
        <v>140</v>
      </c>
    </row>
    <row r="124" spans="2:51" s="304" customFormat="1" ht="13.5">
      <c r="B124" s="303"/>
      <c r="D124" s="280" t="s">
        <v>204</v>
      </c>
      <c r="E124" s="305" t="s">
        <v>12</v>
      </c>
      <c r="F124" s="306" t="s">
        <v>207</v>
      </c>
      <c r="H124" s="307">
        <v>8.64</v>
      </c>
      <c r="I124" s="91"/>
      <c r="L124" s="303"/>
      <c r="M124" s="308"/>
      <c r="N124" s="309"/>
      <c r="O124" s="309"/>
      <c r="P124" s="309"/>
      <c r="Q124" s="309"/>
      <c r="R124" s="309"/>
      <c r="S124" s="309"/>
      <c r="T124" s="310"/>
      <c r="AT124" s="305" t="s">
        <v>204</v>
      </c>
      <c r="AU124" s="305" t="s">
        <v>89</v>
      </c>
      <c r="AV124" s="304" t="s">
        <v>161</v>
      </c>
      <c r="AW124" s="304" t="s">
        <v>45</v>
      </c>
      <c r="AX124" s="304" t="s">
        <v>31</v>
      </c>
      <c r="AY124" s="305" t="s">
        <v>140</v>
      </c>
    </row>
    <row r="125" spans="2:65" s="187" customFormat="1" ht="22.9" customHeight="1">
      <c r="B125" s="188"/>
      <c r="C125" s="269" t="s">
        <v>172</v>
      </c>
      <c r="D125" s="269" t="s">
        <v>143</v>
      </c>
      <c r="E125" s="270" t="s">
        <v>233</v>
      </c>
      <c r="F125" s="271" t="s">
        <v>234</v>
      </c>
      <c r="G125" s="272" t="s">
        <v>146</v>
      </c>
      <c r="H125" s="273">
        <v>1</v>
      </c>
      <c r="I125" s="87"/>
      <c r="J125" s="274">
        <f>ROUND(I125*H125,2)</f>
        <v>0</v>
      </c>
      <c r="K125" s="271" t="s">
        <v>12</v>
      </c>
      <c r="L125" s="188"/>
      <c r="M125" s="275" t="s">
        <v>12</v>
      </c>
      <c r="N125" s="276" t="s">
        <v>52</v>
      </c>
      <c r="O125" s="189"/>
      <c r="P125" s="277">
        <f>O125*H125</f>
        <v>0</v>
      </c>
      <c r="Q125" s="277">
        <v>0</v>
      </c>
      <c r="R125" s="277">
        <f>Q125*H125</f>
        <v>0</v>
      </c>
      <c r="S125" s="277">
        <v>0</v>
      </c>
      <c r="T125" s="278">
        <f>S125*H125</f>
        <v>0</v>
      </c>
      <c r="AR125" s="177" t="s">
        <v>161</v>
      </c>
      <c r="AT125" s="177" t="s">
        <v>143</v>
      </c>
      <c r="AU125" s="177" t="s">
        <v>89</v>
      </c>
      <c r="AY125" s="177" t="s">
        <v>140</v>
      </c>
      <c r="BE125" s="279">
        <f>IF(N125="základní",J125,0)</f>
        <v>0</v>
      </c>
      <c r="BF125" s="279">
        <f>IF(N125="snížená",J125,0)</f>
        <v>0</v>
      </c>
      <c r="BG125" s="279">
        <f>IF(N125="zákl. přenesená",J125,0)</f>
        <v>0</v>
      </c>
      <c r="BH125" s="279">
        <f>IF(N125="sníž. přenesená",J125,0)</f>
        <v>0</v>
      </c>
      <c r="BI125" s="279">
        <f>IF(N125="nulová",J125,0)</f>
        <v>0</v>
      </c>
      <c r="BJ125" s="177" t="s">
        <v>31</v>
      </c>
      <c r="BK125" s="279">
        <f>ROUND(I125*H125,2)</f>
        <v>0</v>
      </c>
      <c r="BL125" s="177" t="s">
        <v>161</v>
      </c>
      <c r="BM125" s="177" t="s">
        <v>531</v>
      </c>
    </row>
    <row r="126" spans="2:47" s="187" customFormat="1" ht="13.5">
      <c r="B126" s="188"/>
      <c r="D126" s="280" t="s">
        <v>150</v>
      </c>
      <c r="F126" s="281" t="s">
        <v>234</v>
      </c>
      <c r="I126" s="88"/>
      <c r="L126" s="188"/>
      <c r="M126" s="282"/>
      <c r="N126" s="189"/>
      <c r="O126" s="189"/>
      <c r="P126" s="189"/>
      <c r="Q126" s="189"/>
      <c r="R126" s="189"/>
      <c r="S126" s="189"/>
      <c r="T126" s="283"/>
      <c r="AT126" s="177" t="s">
        <v>150</v>
      </c>
      <c r="AU126" s="177" t="s">
        <v>89</v>
      </c>
    </row>
    <row r="127" spans="2:47" s="187" customFormat="1" ht="27">
      <c r="B127" s="188"/>
      <c r="D127" s="280" t="s">
        <v>151</v>
      </c>
      <c r="F127" s="284" t="s">
        <v>236</v>
      </c>
      <c r="I127" s="88"/>
      <c r="L127" s="188"/>
      <c r="M127" s="282"/>
      <c r="N127" s="189"/>
      <c r="O127" s="189"/>
      <c r="P127" s="189"/>
      <c r="Q127" s="189"/>
      <c r="R127" s="189"/>
      <c r="S127" s="189"/>
      <c r="T127" s="283"/>
      <c r="AT127" s="177" t="s">
        <v>151</v>
      </c>
      <c r="AU127" s="177" t="s">
        <v>89</v>
      </c>
    </row>
    <row r="128" spans="2:65" s="187" customFormat="1" ht="14.45" customHeight="1">
      <c r="B128" s="188"/>
      <c r="C128" s="311" t="s">
        <v>177</v>
      </c>
      <c r="D128" s="311" t="s">
        <v>211</v>
      </c>
      <c r="E128" s="312" t="s">
        <v>237</v>
      </c>
      <c r="F128" s="313" t="s">
        <v>238</v>
      </c>
      <c r="G128" s="314" t="s">
        <v>239</v>
      </c>
      <c r="H128" s="315">
        <v>2</v>
      </c>
      <c r="I128" s="92"/>
      <c r="J128" s="316">
        <f>ROUND(I128*H128,2)</f>
        <v>0</v>
      </c>
      <c r="K128" s="313" t="s">
        <v>12</v>
      </c>
      <c r="L128" s="317"/>
      <c r="M128" s="318" t="s">
        <v>12</v>
      </c>
      <c r="N128" s="319" t="s">
        <v>52</v>
      </c>
      <c r="O128" s="189"/>
      <c r="P128" s="277">
        <f>O128*H128</f>
        <v>0</v>
      </c>
      <c r="Q128" s="277">
        <v>0</v>
      </c>
      <c r="R128" s="277">
        <f>Q128*H128</f>
        <v>0</v>
      </c>
      <c r="S128" s="277">
        <v>0</v>
      </c>
      <c r="T128" s="278">
        <f>S128*H128</f>
        <v>0</v>
      </c>
      <c r="AR128" s="177" t="s">
        <v>183</v>
      </c>
      <c r="AT128" s="177" t="s">
        <v>211</v>
      </c>
      <c r="AU128" s="177" t="s">
        <v>89</v>
      </c>
      <c r="AY128" s="177" t="s">
        <v>140</v>
      </c>
      <c r="BE128" s="279">
        <f>IF(N128="základní",J128,0)</f>
        <v>0</v>
      </c>
      <c r="BF128" s="279">
        <f>IF(N128="snížená",J128,0)</f>
        <v>0</v>
      </c>
      <c r="BG128" s="279">
        <f>IF(N128="zákl. přenesená",J128,0)</f>
        <v>0</v>
      </c>
      <c r="BH128" s="279">
        <f>IF(N128="sníž. přenesená",J128,0)</f>
        <v>0</v>
      </c>
      <c r="BI128" s="279">
        <f>IF(N128="nulová",J128,0)</f>
        <v>0</v>
      </c>
      <c r="BJ128" s="177" t="s">
        <v>31</v>
      </c>
      <c r="BK128" s="279">
        <f>ROUND(I128*H128,2)</f>
        <v>0</v>
      </c>
      <c r="BL128" s="177" t="s">
        <v>161</v>
      </c>
      <c r="BM128" s="177" t="s">
        <v>532</v>
      </c>
    </row>
    <row r="129" spans="2:47" s="187" customFormat="1" ht="13.5">
      <c r="B129" s="188"/>
      <c r="D129" s="280" t="s">
        <v>150</v>
      </c>
      <c r="F129" s="281" t="s">
        <v>238</v>
      </c>
      <c r="I129" s="88"/>
      <c r="L129" s="188"/>
      <c r="M129" s="282"/>
      <c r="N129" s="189"/>
      <c r="O129" s="189"/>
      <c r="P129" s="189"/>
      <c r="Q129" s="189"/>
      <c r="R129" s="189"/>
      <c r="S129" s="189"/>
      <c r="T129" s="283"/>
      <c r="AT129" s="177" t="s">
        <v>150</v>
      </c>
      <c r="AU129" s="177" t="s">
        <v>89</v>
      </c>
    </row>
    <row r="130" spans="2:65" s="187" customFormat="1" ht="14.45" customHeight="1">
      <c r="B130" s="188"/>
      <c r="C130" s="311" t="s">
        <v>183</v>
      </c>
      <c r="D130" s="311" t="s">
        <v>211</v>
      </c>
      <c r="E130" s="312" t="s">
        <v>241</v>
      </c>
      <c r="F130" s="313" t="s">
        <v>242</v>
      </c>
      <c r="G130" s="314" t="s">
        <v>239</v>
      </c>
      <c r="H130" s="315">
        <v>4</v>
      </c>
      <c r="I130" s="92"/>
      <c r="J130" s="316">
        <f>ROUND(I130*H130,2)</f>
        <v>0</v>
      </c>
      <c r="K130" s="313" t="s">
        <v>12</v>
      </c>
      <c r="L130" s="317"/>
      <c r="M130" s="318" t="s">
        <v>12</v>
      </c>
      <c r="N130" s="319" t="s">
        <v>52</v>
      </c>
      <c r="O130" s="189"/>
      <c r="P130" s="277">
        <f>O130*H130</f>
        <v>0</v>
      </c>
      <c r="Q130" s="277">
        <v>0</v>
      </c>
      <c r="R130" s="277">
        <f>Q130*H130</f>
        <v>0</v>
      </c>
      <c r="S130" s="277">
        <v>0</v>
      </c>
      <c r="T130" s="278">
        <f>S130*H130</f>
        <v>0</v>
      </c>
      <c r="AR130" s="177" t="s">
        <v>183</v>
      </c>
      <c r="AT130" s="177" t="s">
        <v>211</v>
      </c>
      <c r="AU130" s="177" t="s">
        <v>89</v>
      </c>
      <c r="AY130" s="177" t="s">
        <v>140</v>
      </c>
      <c r="BE130" s="279">
        <f>IF(N130="základní",J130,0)</f>
        <v>0</v>
      </c>
      <c r="BF130" s="279">
        <f>IF(N130="snížená",J130,0)</f>
        <v>0</v>
      </c>
      <c r="BG130" s="279">
        <f>IF(N130="zákl. přenesená",J130,0)</f>
        <v>0</v>
      </c>
      <c r="BH130" s="279">
        <f>IF(N130="sníž. přenesená",J130,0)</f>
        <v>0</v>
      </c>
      <c r="BI130" s="279">
        <f>IF(N130="nulová",J130,0)</f>
        <v>0</v>
      </c>
      <c r="BJ130" s="177" t="s">
        <v>31</v>
      </c>
      <c r="BK130" s="279">
        <f>ROUND(I130*H130,2)</f>
        <v>0</v>
      </c>
      <c r="BL130" s="177" t="s">
        <v>161</v>
      </c>
      <c r="BM130" s="177" t="s">
        <v>533</v>
      </c>
    </row>
    <row r="131" spans="2:47" s="187" customFormat="1" ht="13.5">
      <c r="B131" s="188"/>
      <c r="D131" s="280" t="s">
        <v>150</v>
      </c>
      <c r="F131" s="281" t="s">
        <v>242</v>
      </c>
      <c r="I131" s="88"/>
      <c r="L131" s="188"/>
      <c r="M131" s="282"/>
      <c r="N131" s="189"/>
      <c r="O131" s="189"/>
      <c r="P131" s="189"/>
      <c r="Q131" s="189"/>
      <c r="R131" s="189"/>
      <c r="S131" s="189"/>
      <c r="T131" s="283"/>
      <c r="AT131" s="177" t="s">
        <v>150</v>
      </c>
      <c r="AU131" s="177" t="s">
        <v>89</v>
      </c>
    </row>
    <row r="132" spans="2:65" s="187" customFormat="1" ht="14.45" customHeight="1">
      <c r="B132" s="188"/>
      <c r="C132" s="311" t="s">
        <v>244</v>
      </c>
      <c r="D132" s="311" t="s">
        <v>211</v>
      </c>
      <c r="E132" s="312" t="s">
        <v>245</v>
      </c>
      <c r="F132" s="313" t="s">
        <v>246</v>
      </c>
      <c r="G132" s="314" t="s">
        <v>239</v>
      </c>
      <c r="H132" s="315">
        <v>2</v>
      </c>
      <c r="I132" s="92"/>
      <c r="J132" s="316">
        <f>ROUND(I132*H132,2)</f>
        <v>0</v>
      </c>
      <c r="K132" s="313" t="s">
        <v>12</v>
      </c>
      <c r="L132" s="317"/>
      <c r="M132" s="318" t="s">
        <v>12</v>
      </c>
      <c r="N132" s="319" t="s">
        <v>52</v>
      </c>
      <c r="O132" s="189"/>
      <c r="P132" s="277">
        <f>O132*H132</f>
        <v>0</v>
      </c>
      <c r="Q132" s="277">
        <v>0</v>
      </c>
      <c r="R132" s="277">
        <f>Q132*H132</f>
        <v>0</v>
      </c>
      <c r="S132" s="277">
        <v>0</v>
      </c>
      <c r="T132" s="278">
        <f>S132*H132</f>
        <v>0</v>
      </c>
      <c r="AR132" s="177" t="s">
        <v>183</v>
      </c>
      <c r="AT132" s="177" t="s">
        <v>211</v>
      </c>
      <c r="AU132" s="177" t="s">
        <v>89</v>
      </c>
      <c r="AY132" s="177" t="s">
        <v>140</v>
      </c>
      <c r="BE132" s="279">
        <f>IF(N132="základní",J132,0)</f>
        <v>0</v>
      </c>
      <c r="BF132" s="279">
        <f>IF(N132="snížená",J132,0)</f>
        <v>0</v>
      </c>
      <c r="BG132" s="279">
        <f>IF(N132="zákl. přenesená",J132,0)</f>
        <v>0</v>
      </c>
      <c r="BH132" s="279">
        <f>IF(N132="sníž. přenesená",J132,0)</f>
        <v>0</v>
      </c>
      <c r="BI132" s="279">
        <f>IF(N132="nulová",J132,0)</f>
        <v>0</v>
      </c>
      <c r="BJ132" s="177" t="s">
        <v>31</v>
      </c>
      <c r="BK132" s="279">
        <f>ROUND(I132*H132,2)</f>
        <v>0</v>
      </c>
      <c r="BL132" s="177" t="s">
        <v>161</v>
      </c>
      <c r="BM132" s="177" t="s">
        <v>534</v>
      </c>
    </row>
    <row r="133" spans="2:47" s="187" customFormat="1" ht="13.5">
      <c r="B133" s="188"/>
      <c r="D133" s="280" t="s">
        <v>150</v>
      </c>
      <c r="F133" s="281" t="s">
        <v>246</v>
      </c>
      <c r="I133" s="88"/>
      <c r="L133" s="188"/>
      <c r="M133" s="282"/>
      <c r="N133" s="189"/>
      <c r="O133" s="189"/>
      <c r="P133" s="189"/>
      <c r="Q133" s="189"/>
      <c r="R133" s="189"/>
      <c r="S133" s="189"/>
      <c r="T133" s="283"/>
      <c r="AT133" s="177" t="s">
        <v>150</v>
      </c>
      <c r="AU133" s="177" t="s">
        <v>89</v>
      </c>
    </row>
    <row r="134" spans="2:65" s="187" customFormat="1" ht="14.45" customHeight="1">
      <c r="B134" s="188"/>
      <c r="C134" s="311" t="s">
        <v>35</v>
      </c>
      <c r="D134" s="311" t="s">
        <v>211</v>
      </c>
      <c r="E134" s="312" t="s">
        <v>252</v>
      </c>
      <c r="F134" s="313" t="s">
        <v>253</v>
      </c>
      <c r="G134" s="314" t="s">
        <v>239</v>
      </c>
      <c r="H134" s="315">
        <v>2</v>
      </c>
      <c r="I134" s="92"/>
      <c r="J134" s="316">
        <f>ROUND(I134*H134,2)</f>
        <v>0</v>
      </c>
      <c r="K134" s="313" t="s">
        <v>12</v>
      </c>
      <c r="L134" s="317"/>
      <c r="M134" s="318" t="s">
        <v>12</v>
      </c>
      <c r="N134" s="319" t="s">
        <v>52</v>
      </c>
      <c r="O134" s="189"/>
      <c r="P134" s="277">
        <f>O134*H134</f>
        <v>0</v>
      </c>
      <c r="Q134" s="277">
        <v>0</v>
      </c>
      <c r="R134" s="277">
        <f>Q134*H134</f>
        <v>0</v>
      </c>
      <c r="S134" s="277">
        <v>0</v>
      </c>
      <c r="T134" s="278">
        <f>S134*H134</f>
        <v>0</v>
      </c>
      <c r="AR134" s="177" t="s">
        <v>183</v>
      </c>
      <c r="AT134" s="177" t="s">
        <v>211</v>
      </c>
      <c r="AU134" s="177" t="s">
        <v>89</v>
      </c>
      <c r="AY134" s="177" t="s">
        <v>140</v>
      </c>
      <c r="BE134" s="279">
        <f>IF(N134="základní",J134,0)</f>
        <v>0</v>
      </c>
      <c r="BF134" s="279">
        <f>IF(N134="snížená",J134,0)</f>
        <v>0</v>
      </c>
      <c r="BG134" s="279">
        <f>IF(N134="zákl. přenesená",J134,0)</f>
        <v>0</v>
      </c>
      <c r="BH134" s="279">
        <f>IF(N134="sníž. přenesená",J134,0)</f>
        <v>0</v>
      </c>
      <c r="BI134" s="279">
        <f>IF(N134="nulová",J134,0)</f>
        <v>0</v>
      </c>
      <c r="BJ134" s="177" t="s">
        <v>31</v>
      </c>
      <c r="BK134" s="279">
        <f>ROUND(I134*H134,2)</f>
        <v>0</v>
      </c>
      <c r="BL134" s="177" t="s">
        <v>161</v>
      </c>
      <c r="BM134" s="177" t="s">
        <v>535</v>
      </c>
    </row>
    <row r="135" spans="2:47" s="187" customFormat="1" ht="13.5">
      <c r="B135" s="188"/>
      <c r="D135" s="280" t="s">
        <v>150</v>
      </c>
      <c r="F135" s="281" t="s">
        <v>253</v>
      </c>
      <c r="I135" s="88"/>
      <c r="L135" s="188"/>
      <c r="M135" s="282"/>
      <c r="N135" s="189"/>
      <c r="O135" s="189"/>
      <c r="P135" s="189"/>
      <c r="Q135" s="189"/>
      <c r="R135" s="189"/>
      <c r="S135" s="189"/>
      <c r="T135" s="283"/>
      <c r="AT135" s="177" t="s">
        <v>150</v>
      </c>
      <c r="AU135" s="177" t="s">
        <v>89</v>
      </c>
    </row>
    <row r="136" spans="2:65" s="187" customFormat="1" ht="14.45" customHeight="1">
      <c r="B136" s="188"/>
      <c r="C136" s="311" t="s">
        <v>251</v>
      </c>
      <c r="D136" s="311" t="s">
        <v>211</v>
      </c>
      <c r="E136" s="312" t="s">
        <v>248</v>
      </c>
      <c r="F136" s="313" t="s">
        <v>249</v>
      </c>
      <c r="G136" s="314" t="s">
        <v>239</v>
      </c>
      <c r="H136" s="315">
        <v>2</v>
      </c>
      <c r="I136" s="92"/>
      <c r="J136" s="316">
        <f>ROUND(I136*H136,2)</f>
        <v>0</v>
      </c>
      <c r="K136" s="313" t="s">
        <v>12</v>
      </c>
      <c r="L136" s="317"/>
      <c r="M136" s="318" t="s">
        <v>12</v>
      </c>
      <c r="N136" s="319" t="s">
        <v>52</v>
      </c>
      <c r="O136" s="189"/>
      <c r="P136" s="277">
        <f>O136*H136</f>
        <v>0</v>
      </c>
      <c r="Q136" s="277">
        <v>0</v>
      </c>
      <c r="R136" s="277">
        <f>Q136*H136</f>
        <v>0</v>
      </c>
      <c r="S136" s="277">
        <v>0</v>
      </c>
      <c r="T136" s="278">
        <f>S136*H136</f>
        <v>0</v>
      </c>
      <c r="AR136" s="177" t="s">
        <v>183</v>
      </c>
      <c r="AT136" s="177" t="s">
        <v>211</v>
      </c>
      <c r="AU136" s="177" t="s">
        <v>89</v>
      </c>
      <c r="AY136" s="177" t="s">
        <v>140</v>
      </c>
      <c r="BE136" s="279">
        <f>IF(N136="základní",J136,0)</f>
        <v>0</v>
      </c>
      <c r="BF136" s="279">
        <f>IF(N136="snížená",J136,0)</f>
        <v>0</v>
      </c>
      <c r="BG136" s="279">
        <f>IF(N136="zákl. přenesená",J136,0)</f>
        <v>0</v>
      </c>
      <c r="BH136" s="279">
        <f>IF(N136="sníž. přenesená",J136,0)</f>
        <v>0</v>
      </c>
      <c r="BI136" s="279">
        <f>IF(N136="nulová",J136,0)</f>
        <v>0</v>
      </c>
      <c r="BJ136" s="177" t="s">
        <v>31</v>
      </c>
      <c r="BK136" s="279">
        <f>ROUND(I136*H136,2)</f>
        <v>0</v>
      </c>
      <c r="BL136" s="177" t="s">
        <v>161</v>
      </c>
      <c r="BM136" s="177" t="s">
        <v>536</v>
      </c>
    </row>
    <row r="137" spans="2:47" s="187" customFormat="1" ht="13.5">
      <c r="B137" s="188"/>
      <c r="D137" s="280" t="s">
        <v>150</v>
      </c>
      <c r="F137" s="281" t="s">
        <v>249</v>
      </c>
      <c r="I137" s="88"/>
      <c r="L137" s="188"/>
      <c r="M137" s="282"/>
      <c r="N137" s="189"/>
      <c r="O137" s="189"/>
      <c r="P137" s="189"/>
      <c r="Q137" s="189"/>
      <c r="R137" s="189"/>
      <c r="S137" s="189"/>
      <c r="T137" s="283"/>
      <c r="AT137" s="177" t="s">
        <v>150</v>
      </c>
      <c r="AU137" s="177" t="s">
        <v>89</v>
      </c>
    </row>
    <row r="138" spans="2:65" s="187" customFormat="1" ht="14.45" customHeight="1">
      <c r="B138" s="188"/>
      <c r="C138" s="311" t="s">
        <v>255</v>
      </c>
      <c r="D138" s="311" t="s">
        <v>211</v>
      </c>
      <c r="E138" s="312" t="s">
        <v>537</v>
      </c>
      <c r="F138" s="313" t="s">
        <v>538</v>
      </c>
      <c r="G138" s="314" t="s">
        <v>239</v>
      </c>
      <c r="H138" s="315">
        <v>4</v>
      </c>
      <c r="I138" s="92"/>
      <c r="J138" s="316">
        <f>ROUND(I138*H138,2)</f>
        <v>0</v>
      </c>
      <c r="K138" s="313" t="s">
        <v>12</v>
      </c>
      <c r="L138" s="317"/>
      <c r="M138" s="318" t="s">
        <v>12</v>
      </c>
      <c r="N138" s="319" t="s">
        <v>52</v>
      </c>
      <c r="O138" s="189"/>
      <c r="P138" s="277">
        <f>O138*H138</f>
        <v>0</v>
      </c>
      <c r="Q138" s="277">
        <v>0</v>
      </c>
      <c r="R138" s="277">
        <f>Q138*H138</f>
        <v>0</v>
      </c>
      <c r="S138" s="277">
        <v>0</v>
      </c>
      <c r="T138" s="278">
        <f>S138*H138</f>
        <v>0</v>
      </c>
      <c r="AR138" s="177" t="s">
        <v>183</v>
      </c>
      <c r="AT138" s="177" t="s">
        <v>211</v>
      </c>
      <c r="AU138" s="177" t="s">
        <v>89</v>
      </c>
      <c r="AY138" s="177" t="s">
        <v>140</v>
      </c>
      <c r="BE138" s="279">
        <f>IF(N138="základní",J138,0)</f>
        <v>0</v>
      </c>
      <c r="BF138" s="279">
        <f>IF(N138="snížená",J138,0)</f>
        <v>0</v>
      </c>
      <c r="BG138" s="279">
        <f>IF(N138="zákl. přenesená",J138,0)</f>
        <v>0</v>
      </c>
      <c r="BH138" s="279">
        <f>IF(N138="sníž. přenesená",J138,0)</f>
        <v>0</v>
      </c>
      <c r="BI138" s="279">
        <f>IF(N138="nulová",J138,0)</f>
        <v>0</v>
      </c>
      <c r="BJ138" s="177" t="s">
        <v>31</v>
      </c>
      <c r="BK138" s="279">
        <f>ROUND(I138*H138,2)</f>
        <v>0</v>
      </c>
      <c r="BL138" s="177" t="s">
        <v>161</v>
      </c>
      <c r="BM138" s="177" t="s">
        <v>539</v>
      </c>
    </row>
    <row r="139" spans="2:47" s="187" customFormat="1" ht="13.5">
      <c r="B139" s="188"/>
      <c r="D139" s="280" t="s">
        <v>150</v>
      </c>
      <c r="F139" s="281" t="s">
        <v>538</v>
      </c>
      <c r="I139" s="88"/>
      <c r="L139" s="188"/>
      <c r="M139" s="282"/>
      <c r="N139" s="189"/>
      <c r="O139" s="189"/>
      <c r="P139" s="189"/>
      <c r="Q139" s="189"/>
      <c r="R139" s="189"/>
      <c r="S139" s="189"/>
      <c r="T139" s="283"/>
      <c r="AT139" s="177" t="s">
        <v>150</v>
      </c>
      <c r="AU139" s="177" t="s">
        <v>89</v>
      </c>
    </row>
    <row r="140" spans="2:65" s="187" customFormat="1" ht="14.45" customHeight="1">
      <c r="B140" s="188"/>
      <c r="C140" s="311" t="s">
        <v>259</v>
      </c>
      <c r="D140" s="311" t="s">
        <v>211</v>
      </c>
      <c r="E140" s="312" t="s">
        <v>540</v>
      </c>
      <c r="F140" s="313" t="s">
        <v>541</v>
      </c>
      <c r="G140" s="314" t="s">
        <v>239</v>
      </c>
      <c r="H140" s="315">
        <v>5</v>
      </c>
      <c r="I140" s="92"/>
      <c r="J140" s="316">
        <f>ROUND(I140*H140,2)</f>
        <v>0</v>
      </c>
      <c r="K140" s="313" t="s">
        <v>12</v>
      </c>
      <c r="L140" s="317"/>
      <c r="M140" s="318" t="s">
        <v>12</v>
      </c>
      <c r="N140" s="319" t="s">
        <v>52</v>
      </c>
      <c r="O140" s="189"/>
      <c r="P140" s="277">
        <f>O140*H140</f>
        <v>0</v>
      </c>
      <c r="Q140" s="277">
        <v>0</v>
      </c>
      <c r="R140" s="277">
        <f>Q140*H140</f>
        <v>0</v>
      </c>
      <c r="S140" s="277">
        <v>0</v>
      </c>
      <c r="T140" s="278">
        <f>S140*H140</f>
        <v>0</v>
      </c>
      <c r="AR140" s="177" t="s">
        <v>183</v>
      </c>
      <c r="AT140" s="177" t="s">
        <v>211</v>
      </c>
      <c r="AU140" s="177" t="s">
        <v>89</v>
      </c>
      <c r="AY140" s="177" t="s">
        <v>140</v>
      </c>
      <c r="BE140" s="279">
        <f>IF(N140="základní",J140,0)</f>
        <v>0</v>
      </c>
      <c r="BF140" s="279">
        <f>IF(N140="snížená",J140,0)</f>
        <v>0</v>
      </c>
      <c r="BG140" s="279">
        <f>IF(N140="zákl. přenesená",J140,0)</f>
        <v>0</v>
      </c>
      <c r="BH140" s="279">
        <f>IF(N140="sníž. přenesená",J140,0)</f>
        <v>0</v>
      </c>
      <c r="BI140" s="279">
        <f>IF(N140="nulová",J140,0)</f>
        <v>0</v>
      </c>
      <c r="BJ140" s="177" t="s">
        <v>31</v>
      </c>
      <c r="BK140" s="279">
        <f>ROUND(I140*H140,2)</f>
        <v>0</v>
      </c>
      <c r="BL140" s="177" t="s">
        <v>161</v>
      </c>
      <c r="BM140" s="177" t="s">
        <v>542</v>
      </c>
    </row>
    <row r="141" spans="2:47" s="187" customFormat="1" ht="13.5">
      <c r="B141" s="188"/>
      <c r="D141" s="280" t="s">
        <v>150</v>
      </c>
      <c r="F141" s="281" t="s">
        <v>541</v>
      </c>
      <c r="I141" s="88"/>
      <c r="L141" s="188"/>
      <c r="M141" s="282"/>
      <c r="N141" s="189"/>
      <c r="O141" s="189"/>
      <c r="P141" s="189"/>
      <c r="Q141" s="189"/>
      <c r="R141" s="189"/>
      <c r="S141" s="189"/>
      <c r="T141" s="283"/>
      <c r="AT141" s="177" t="s">
        <v>150</v>
      </c>
      <c r="AU141" s="177" t="s">
        <v>89</v>
      </c>
    </row>
    <row r="142" spans="2:65" s="187" customFormat="1" ht="14.45" customHeight="1">
      <c r="B142" s="188"/>
      <c r="C142" s="311" t="s">
        <v>263</v>
      </c>
      <c r="D142" s="311" t="s">
        <v>211</v>
      </c>
      <c r="E142" s="312" t="s">
        <v>543</v>
      </c>
      <c r="F142" s="313" t="s">
        <v>544</v>
      </c>
      <c r="G142" s="314" t="s">
        <v>281</v>
      </c>
      <c r="H142" s="315">
        <v>86.4</v>
      </c>
      <c r="I142" s="92"/>
      <c r="J142" s="316">
        <f>ROUND(I142*H142,2)</f>
        <v>0</v>
      </c>
      <c r="K142" s="313" t="s">
        <v>12</v>
      </c>
      <c r="L142" s="317"/>
      <c r="M142" s="318" t="s">
        <v>12</v>
      </c>
      <c r="N142" s="319" t="s">
        <v>52</v>
      </c>
      <c r="O142" s="189"/>
      <c r="P142" s="277">
        <f>O142*H142</f>
        <v>0</v>
      </c>
      <c r="Q142" s="277">
        <v>0</v>
      </c>
      <c r="R142" s="277">
        <f>Q142*H142</f>
        <v>0</v>
      </c>
      <c r="S142" s="277">
        <v>0</v>
      </c>
      <c r="T142" s="278">
        <f>S142*H142</f>
        <v>0</v>
      </c>
      <c r="AR142" s="177" t="s">
        <v>183</v>
      </c>
      <c r="AT142" s="177" t="s">
        <v>211</v>
      </c>
      <c r="AU142" s="177" t="s">
        <v>89</v>
      </c>
      <c r="AY142" s="177" t="s">
        <v>140</v>
      </c>
      <c r="BE142" s="279">
        <f>IF(N142="základní",J142,0)</f>
        <v>0</v>
      </c>
      <c r="BF142" s="279">
        <f>IF(N142="snížená",J142,0)</f>
        <v>0</v>
      </c>
      <c r="BG142" s="279">
        <f>IF(N142="zákl. přenesená",J142,0)</f>
        <v>0</v>
      </c>
      <c r="BH142" s="279">
        <f>IF(N142="sníž. přenesená",J142,0)</f>
        <v>0</v>
      </c>
      <c r="BI142" s="279">
        <f>IF(N142="nulová",J142,0)</f>
        <v>0</v>
      </c>
      <c r="BJ142" s="177" t="s">
        <v>31</v>
      </c>
      <c r="BK142" s="279">
        <f>ROUND(I142*H142,2)</f>
        <v>0</v>
      </c>
      <c r="BL142" s="177" t="s">
        <v>161</v>
      </c>
      <c r="BM142" s="177" t="s">
        <v>545</v>
      </c>
    </row>
    <row r="143" spans="2:47" s="187" customFormat="1" ht="13.5">
      <c r="B143" s="188"/>
      <c r="D143" s="280" t="s">
        <v>150</v>
      </c>
      <c r="F143" s="281" t="s">
        <v>544</v>
      </c>
      <c r="I143" s="88"/>
      <c r="L143" s="188"/>
      <c r="M143" s="282"/>
      <c r="N143" s="189"/>
      <c r="O143" s="189"/>
      <c r="P143" s="189"/>
      <c r="Q143" s="189"/>
      <c r="R143" s="189"/>
      <c r="S143" s="189"/>
      <c r="T143" s="283"/>
      <c r="AT143" s="177" t="s">
        <v>150</v>
      </c>
      <c r="AU143" s="177" t="s">
        <v>89</v>
      </c>
    </row>
    <row r="144" spans="2:65" s="187" customFormat="1" ht="14.45" customHeight="1">
      <c r="B144" s="188"/>
      <c r="C144" s="311" t="s">
        <v>18</v>
      </c>
      <c r="D144" s="311" t="s">
        <v>211</v>
      </c>
      <c r="E144" s="312" t="s">
        <v>546</v>
      </c>
      <c r="F144" s="313" t="s">
        <v>547</v>
      </c>
      <c r="G144" s="314" t="s">
        <v>239</v>
      </c>
      <c r="H144" s="315">
        <v>52</v>
      </c>
      <c r="I144" s="92"/>
      <c r="J144" s="316">
        <f>ROUND(I144*H144,2)</f>
        <v>0</v>
      </c>
      <c r="K144" s="313" t="s">
        <v>12</v>
      </c>
      <c r="L144" s="317"/>
      <c r="M144" s="318" t="s">
        <v>12</v>
      </c>
      <c r="N144" s="319" t="s">
        <v>52</v>
      </c>
      <c r="O144" s="189"/>
      <c r="P144" s="277">
        <f>O144*H144</f>
        <v>0</v>
      </c>
      <c r="Q144" s="277">
        <v>0</v>
      </c>
      <c r="R144" s="277">
        <f>Q144*H144</f>
        <v>0</v>
      </c>
      <c r="S144" s="277">
        <v>0</v>
      </c>
      <c r="T144" s="278">
        <f>S144*H144</f>
        <v>0</v>
      </c>
      <c r="AR144" s="177" t="s">
        <v>183</v>
      </c>
      <c r="AT144" s="177" t="s">
        <v>211</v>
      </c>
      <c r="AU144" s="177" t="s">
        <v>89</v>
      </c>
      <c r="AY144" s="177" t="s">
        <v>140</v>
      </c>
      <c r="BE144" s="279">
        <f>IF(N144="základní",J144,0)</f>
        <v>0</v>
      </c>
      <c r="BF144" s="279">
        <f>IF(N144="snížená",J144,0)</f>
        <v>0</v>
      </c>
      <c r="BG144" s="279">
        <f>IF(N144="zákl. přenesená",J144,0)</f>
        <v>0</v>
      </c>
      <c r="BH144" s="279">
        <f>IF(N144="sníž. přenesená",J144,0)</f>
        <v>0</v>
      </c>
      <c r="BI144" s="279">
        <f>IF(N144="nulová",J144,0)</f>
        <v>0</v>
      </c>
      <c r="BJ144" s="177" t="s">
        <v>31</v>
      </c>
      <c r="BK144" s="279">
        <f>ROUND(I144*H144,2)</f>
        <v>0</v>
      </c>
      <c r="BL144" s="177" t="s">
        <v>161</v>
      </c>
      <c r="BM144" s="177" t="s">
        <v>548</v>
      </c>
    </row>
    <row r="145" spans="2:47" s="187" customFormat="1" ht="13.5">
      <c r="B145" s="188"/>
      <c r="D145" s="280" t="s">
        <v>150</v>
      </c>
      <c r="F145" s="281" t="s">
        <v>547</v>
      </c>
      <c r="I145" s="88"/>
      <c r="L145" s="188"/>
      <c r="M145" s="282"/>
      <c r="N145" s="189"/>
      <c r="O145" s="189"/>
      <c r="P145" s="189"/>
      <c r="Q145" s="189"/>
      <c r="R145" s="189"/>
      <c r="S145" s="189"/>
      <c r="T145" s="283"/>
      <c r="AT145" s="177" t="s">
        <v>150</v>
      </c>
      <c r="AU145" s="177" t="s">
        <v>89</v>
      </c>
    </row>
    <row r="146" spans="2:65" s="187" customFormat="1" ht="14.45" customHeight="1">
      <c r="B146" s="188"/>
      <c r="C146" s="311" t="s">
        <v>270</v>
      </c>
      <c r="D146" s="311" t="s">
        <v>211</v>
      </c>
      <c r="E146" s="312" t="s">
        <v>288</v>
      </c>
      <c r="F146" s="313" t="s">
        <v>289</v>
      </c>
      <c r="G146" s="314" t="s">
        <v>239</v>
      </c>
      <c r="H146" s="315">
        <v>6</v>
      </c>
      <c r="I146" s="92"/>
      <c r="J146" s="316">
        <f>ROUND(I146*H146,2)</f>
        <v>0</v>
      </c>
      <c r="K146" s="313" t="s">
        <v>12</v>
      </c>
      <c r="L146" s="317"/>
      <c r="M146" s="318" t="s">
        <v>12</v>
      </c>
      <c r="N146" s="319" t="s">
        <v>52</v>
      </c>
      <c r="O146" s="189"/>
      <c r="P146" s="277">
        <f>O146*H146</f>
        <v>0</v>
      </c>
      <c r="Q146" s="277">
        <v>0</v>
      </c>
      <c r="R146" s="277">
        <f>Q146*H146</f>
        <v>0</v>
      </c>
      <c r="S146" s="277">
        <v>0</v>
      </c>
      <c r="T146" s="278">
        <f>S146*H146</f>
        <v>0</v>
      </c>
      <c r="AR146" s="177" t="s">
        <v>183</v>
      </c>
      <c r="AT146" s="177" t="s">
        <v>211</v>
      </c>
      <c r="AU146" s="177" t="s">
        <v>89</v>
      </c>
      <c r="AY146" s="177" t="s">
        <v>140</v>
      </c>
      <c r="BE146" s="279">
        <f>IF(N146="základní",J146,0)</f>
        <v>0</v>
      </c>
      <c r="BF146" s="279">
        <f>IF(N146="snížená",J146,0)</f>
        <v>0</v>
      </c>
      <c r="BG146" s="279">
        <f>IF(N146="zákl. přenesená",J146,0)</f>
        <v>0</v>
      </c>
      <c r="BH146" s="279">
        <f>IF(N146="sníž. přenesená",J146,0)</f>
        <v>0</v>
      </c>
      <c r="BI146" s="279">
        <f>IF(N146="nulová",J146,0)</f>
        <v>0</v>
      </c>
      <c r="BJ146" s="177" t="s">
        <v>31</v>
      </c>
      <c r="BK146" s="279">
        <f>ROUND(I146*H146,2)</f>
        <v>0</v>
      </c>
      <c r="BL146" s="177" t="s">
        <v>161</v>
      </c>
      <c r="BM146" s="177" t="s">
        <v>549</v>
      </c>
    </row>
    <row r="147" spans="2:47" s="187" customFormat="1" ht="13.5">
      <c r="B147" s="188"/>
      <c r="D147" s="280" t="s">
        <v>150</v>
      </c>
      <c r="F147" s="281" t="s">
        <v>289</v>
      </c>
      <c r="I147" s="88"/>
      <c r="L147" s="188"/>
      <c r="M147" s="282"/>
      <c r="N147" s="189"/>
      <c r="O147" s="189"/>
      <c r="P147" s="189"/>
      <c r="Q147" s="189"/>
      <c r="R147" s="189"/>
      <c r="S147" s="189"/>
      <c r="T147" s="283"/>
      <c r="AT147" s="177" t="s">
        <v>150</v>
      </c>
      <c r="AU147" s="177" t="s">
        <v>89</v>
      </c>
    </row>
    <row r="148" spans="2:65" s="187" customFormat="1" ht="14.45" customHeight="1">
      <c r="B148" s="188"/>
      <c r="C148" s="311" t="s">
        <v>274</v>
      </c>
      <c r="D148" s="311" t="s">
        <v>211</v>
      </c>
      <c r="E148" s="312" t="s">
        <v>291</v>
      </c>
      <c r="F148" s="313" t="s">
        <v>292</v>
      </c>
      <c r="G148" s="314" t="s">
        <v>239</v>
      </c>
      <c r="H148" s="315">
        <v>6</v>
      </c>
      <c r="I148" s="92"/>
      <c r="J148" s="316">
        <f>ROUND(I148*H148,2)</f>
        <v>0</v>
      </c>
      <c r="K148" s="313" t="s">
        <v>12</v>
      </c>
      <c r="L148" s="317"/>
      <c r="M148" s="318" t="s">
        <v>12</v>
      </c>
      <c r="N148" s="319" t="s">
        <v>52</v>
      </c>
      <c r="O148" s="189"/>
      <c r="P148" s="277">
        <f>O148*H148</f>
        <v>0</v>
      </c>
      <c r="Q148" s="277">
        <v>0</v>
      </c>
      <c r="R148" s="277">
        <f>Q148*H148</f>
        <v>0</v>
      </c>
      <c r="S148" s="277">
        <v>0</v>
      </c>
      <c r="T148" s="278">
        <f>S148*H148</f>
        <v>0</v>
      </c>
      <c r="AR148" s="177" t="s">
        <v>183</v>
      </c>
      <c r="AT148" s="177" t="s">
        <v>211</v>
      </c>
      <c r="AU148" s="177" t="s">
        <v>89</v>
      </c>
      <c r="AY148" s="177" t="s">
        <v>140</v>
      </c>
      <c r="BE148" s="279">
        <f>IF(N148="základní",J148,0)</f>
        <v>0</v>
      </c>
      <c r="BF148" s="279">
        <f>IF(N148="snížená",J148,0)</f>
        <v>0</v>
      </c>
      <c r="BG148" s="279">
        <f>IF(N148="zákl. přenesená",J148,0)</f>
        <v>0</v>
      </c>
      <c r="BH148" s="279">
        <f>IF(N148="sníž. přenesená",J148,0)</f>
        <v>0</v>
      </c>
      <c r="BI148" s="279">
        <f>IF(N148="nulová",J148,0)</f>
        <v>0</v>
      </c>
      <c r="BJ148" s="177" t="s">
        <v>31</v>
      </c>
      <c r="BK148" s="279">
        <f>ROUND(I148*H148,2)</f>
        <v>0</v>
      </c>
      <c r="BL148" s="177" t="s">
        <v>161</v>
      </c>
      <c r="BM148" s="177" t="s">
        <v>550</v>
      </c>
    </row>
    <row r="149" spans="2:47" s="187" customFormat="1" ht="13.5">
      <c r="B149" s="188"/>
      <c r="D149" s="280" t="s">
        <v>150</v>
      </c>
      <c r="F149" s="281" t="s">
        <v>292</v>
      </c>
      <c r="I149" s="88"/>
      <c r="L149" s="188"/>
      <c r="M149" s="282"/>
      <c r="N149" s="189"/>
      <c r="O149" s="189"/>
      <c r="P149" s="189"/>
      <c r="Q149" s="189"/>
      <c r="R149" s="189"/>
      <c r="S149" s="189"/>
      <c r="T149" s="283"/>
      <c r="AT149" s="177" t="s">
        <v>150</v>
      </c>
      <c r="AU149" s="177" t="s">
        <v>89</v>
      </c>
    </row>
    <row r="150" spans="2:65" s="187" customFormat="1" ht="14.45" customHeight="1">
      <c r="B150" s="188"/>
      <c r="C150" s="311" t="s">
        <v>278</v>
      </c>
      <c r="D150" s="311" t="s">
        <v>211</v>
      </c>
      <c r="E150" s="312" t="s">
        <v>295</v>
      </c>
      <c r="F150" s="313" t="s">
        <v>296</v>
      </c>
      <c r="G150" s="314" t="s">
        <v>239</v>
      </c>
      <c r="H150" s="315">
        <v>1</v>
      </c>
      <c r="I150" s="92"/>
      <c r="J150" s="316">
        <f>ROUND(I150*H150,2)</f>
        <v>0</v>
      </c>
      <c r="K150" s="313" t="s">
        <v>12</v>
      </c>
      <c r="L150" s="317"/>
      <c r="M150" s="318" t="s">
        <v>12</v>
      </c>
      <c r="N150" s="319" t="s">
        <v>52</v>
      </c>
      <c r="O150" s="189"/>
      <c r="P150" s="277">
        <f>O150*H150</f>
        <v>0</v>
      </c>
      <c r="Q150" s="277">
        <v>0</v>
      </c>
      <c r="R150" s="277">
        <f>Q150*H150</f>
        <v>0</v>
      </c>
      <c r="S150" s="277">
        <v>0</v>
      </c>
      <c r="T150" s="278">
        <f>S150*H150</f>
        <v>0</v>
      </c>
      <c r="AR150" s="177" t="s">
        <v>183</v>
      </c>
      <c r="AT150" s="177" t="s">
        <v>211</v>
      </c>
      <c r="AU150" s="177" t="s">
        <v>89</v>
      </c>
      <c r="AY150" s="177" t="s">
        <v>140</v>
      </c>
      <c r="BE150" s="279">
        <f>IF(N150="základní",J150,0)</f>
        <v>0</v>
      </c>
      <c r="BF150" s="279">
        <f>IF(N150="snížená",J150,0)</f>
        <v>0</v>
      </c>
      <c r="BG150" s="279">
        <f>IF(N150="zákl. přenesená",J150,0)</f>
        <v>0</v>
      </c>
      <c r="BH150" s="279">
        <f>IF(N150="sníž. přenesená",J150,0)</f>
        <v>0</v>
      </c>
      <c r="BI150" s="279">
        <f>IF(N150="nulová",J150,0)</f>
        <v>0</v>
      </c>
      <c r="BJ150" s="177" t="s">
        <v>31</v>
      </c>
      <c r="BK150" s="279">
        <f>ROUND(I150*H150,2)</f>
        <v>0</v>
      </c>
      <c r="BL150" s="177" t="s">
        <v>161</v>
      </c>
      <c r="BM150" s="177" t="s">
        <v>551</v>
      </c>
    </row>
    <row r="151" spans="2:47" s="187" customFormat="1" ht="13.5">
      <c r="B151" s="188"/>
      <c r="D151" s="280" t="s">
        <v>150</v>
      </c>
      <c r="F151" s="281" t="s">
        <v>296</v>
      </c>
      <c r="I151" s="88"/>
      <c r="L151" s="188"/>
      <c r="M151" s="282"/>
      <c r="N151" s="189"/>
      <c r="O151" s="189"/>
      <c r="P151" s="189"/>
      <c r="Q151" s="189"/>
      <c r="R151" s="189"/>
      <c r="S151" s="189"/>
      <c r="T151" s="283"/>
      <c r="AT151" s="177" t="s">
        <v>150</v>
      </c>
      <c r="AU151" s="177" t="s">
        <v>89</v>
      </c>
    </row>
    <row r="152" spans="2:65" s="187" customFormat="1" ht="14.45" customHeight="1">
      <c r="B152" s="188"/>
      <c r="C152" s="311" t="s">
        <v>283</v>
      </c>
      <c r="D152" s="311" t="s">
        <v>211</v>
      </c>
      <c r="E152" s="312" t="s">
        <v>299</v>
      </c>
      <c r="F152" s="313" t="s">
        <v>300</v>
      </c>
      <c r="G152" s="314" t="s">
        <v>239</v>
      </c>
      <c r="H152" s="315">
        <v>2</v>
      </c>
      <c r="I152" s="92"/>
      <c r="J152" s="316">
        <f>ROUND(I152*H152,2)</f>
        <v>0</v>
      </c>
      <c r="K152" s="313" t="s">
        <v>12</v>
      </c>
      <c r="L152" s="317"/>
      <c r="M152" s="318" t="s">
        <v>12</v>
      </c>
      <c r="N152" s="319" t="s">
        <v>52</v>
      </c>
      <c r="O152" s="189"/>
      <c r="P152" s="277">
        <f>O152*H152</f>
        <v>0</v>
      </c>
      <c r="Q152" s="277">
        <v>0</v>
      </c>
      <c r="R152" s="277">
        <f>Q152*H152</f>
        <v>0</v>
      </c>
      <c r="S152" s="277">
        <v>0</v>
      </c>
      <c r="T152" s="278">
        <f>S152*H152</f>
        <v>0</v>
      </c>
      <c r="AR152" s="177" t="s">
        <v>183</v>
      </c>
      <c r="AT152" s="177" t="s">
        <v>211</v>
      </c>
      <c r="AU152" s="177" t="s">
        <v>89</v>
      </c>
      <c r="AY152" s="177" t="s">
        <v>140</v>
      </c>
      <c r="BE152" s="279">
        <f>IF(N152="základní",J152,0)</f>
        <v>0</v>
      </c>
      <c r="BF152" s="279">
        <f>IF(N152="snížená",J152,0)</f>
        <v>0</v>
      </c>
      <c r="BG152" s="279">
        <f>IF(N152="zákl. přenesená",J152,0)</f>
        <v>0</v>
      </c>
      <c r="BH152" s="279">
        <f>IF(N152="sníž. přenesená",J152,0)</f>
        <v>0</v>
      </c>
      <c r="BI152" s="279">
        <f>IF(N152="nulová",J152,0)</f>
        <v>0</v>
      </c>
      <c r="BJ152" s="177" t="s">
        <v>31</v>
      </c>
      <c r="BK152" s="279">
        <f>ROUND(I152*H152,2)</f>
        <v>0</v>
      </c>
      <c r="BL152" s="177" t="s">
        <v>161</v>
      </c>
      <c r="BM152" s="177" t="s">
        <v>552</v>
      </c>
    </row>
    <row r="153" spans="2:47" s="187" customFormat="1" ht="13.5">
      <c r="B153" s="188"/>
      <c r="D153" s="280" t="s">
        <v>150</v>
      </c>
      <c r="F153" s="281" t="s">
        <v>300</v>
      </c>
      <c r="I153" s="88"/>
      <c r="L153" s="188"/>
      <c r="M153" s="282"/>
      <c r="N153" s="189"/>
      <c r="O153" s="189"/>
      <c r="P153" s="189"/>
      <c r="Q153" s="189"/>
      <c r="R153" s="189"/>
      <c r="S153" s="189"/>
      <c r="T153" s="283"/>
      <c r="AT153" s="177" t="s">
        <v>150</v>
      </c>
      <c r="AU153" s="177" t="s">
        <v>89</v>
      </c>
    </row>
    <row r="154" spans="2:65" s="187" customFormat="1" ht="14.45" customHeight="1">
      <c r="B154" s="188"/>
      <c r="C154" s="311" t="s">
        <v>287</v>
      </c>
      <c r="D154" s="311" t="s">
        <v>211</v>
      </c>
      <c r="E154" s="312" t="s">
        <v>307</v>
      </c>
      <c r="F154" s="313" t="s">
        <v>308</v>
      </c>
      <c r="G154" s="314" t="s">
        <v>239</v>
      </c>
      <c r="H154" s="315">
        <v>3</v>
      </c>
      <c r="I154" s="92"/>
      <c r="J154" s="316">
        <f>ROUND(I154*H154,2)</f>
        <v>0</v>
      </c>
      <c r="K154" s="313" t="s">
        <v>12</v>
      </c>
      <c r="L154" s="317"/>
      <c r="M154" s="318" t="s">
        <v>12</v>
      </c>
      <c r="N154" s="319" t="s">
        <v>52</v>
      </c>
      <c r="O154" s="189"/>
      <c r="P154" s="277">
        <f>O154*H154</f>
        <v>0</v>
      </c>
      <c r="Q154" s="277">
        <v>0</v>
      </c>
      <c r="R154" s="277">
        <f>Q154*H154</f>
        <v>0</v>
      </c>
      <c r="S154" s="277">
        <v>0</v>
      </c>
      <c r="T154" s="278">
        <f>S154*H154</f>
        <v>0</v>
      </c>
      <c r="AR154" s="177" t="s">
        <v>183</v>
      </c>
      <c r="AT154" s="177" t="s">
        <v>211</v>
      </c>
      <c r="AU154" s="177" t="s">
        <v>89</v>
      </c>
      <c r="AY154" s="177" t="s">
        <v>140</v>
      </c>
      <c r="BE154" s="279">
        <f>IF(N154="základní",J154,0)</f>
        <v>0</v>
      </c>
      <c r="BF154" s="279">
        <f>IF(N154="snížená",J154,0)</f>
        <v>0</v>
      </c>
      <c r="BG154" s="279">
        <f>IF(N154="zákl. přenesená",J154,0)</f>
        <v>0</v>
      </c>
      <c r="BH154" s="279">
        <f>IF(N154="sníž. přenesená",J154,0)</f>
        <v>0</v>
      </c>
      <c r="BI154" s="279">
        <f>IF(N154="nulová",J154,0)</f>
        <v>0</v>
      </c>
      <c r="BJ154" s="177" t="s">
        <v>31</v>
      </c>
      <c r="BK154" s="279">
        <f>ROUND(I154*H154,2)</f>
        <v>0</v>
      </c>
      <c r="BL154" s="177" t="s">
        <v>161</v>
      </c>
      <c r="BM154" s="177" t="s">
        <v>553</v>
      </c>
    </row>
    <row r="155" spans="2:47" s="187" customFormat="1" ht="13.5">
      <c r="B155" s="188"/>
      <c r="D155" s="280" t="s">
        <v>150</v>
      </c>
      <c r="F155" s="281" t="s">
        <v>308</v>
      </c>
      <c r="I155" s="88"/>
      <c r="L155" s="188"/>
      <c r="M155" s="282"/>
      <c r="N155" s="189"/>
      <c r="O155" s="189"/>
      <c r="P155" s="189"/>
      <c r="Q155" s="189"/>
      <c r="R155" s="189"/>
      <c r="S155" s="189"/>
      <c r="T155" s="283"/>
      <c r="AT155" s="177" t="s">
        <v>150</v>
      </c>
      <c r="AU155" s="177" t="s">
        <v>89</v>
      </c>
    </row>
    <row r="156" spans="2:63" s="257" customFormat="1" ht="29.85" customHeight="1">
      <c r="B156" s="256"/>
      <c r="D156" s="258" t="s">
        <v>80</v>
      </c>
      <c r="E156" s="267" t="s">
        <v>161</v>
      </c>
      <c r="F156" s="267" t="s">
        <v>314</v>
      </c>
      <c r="I156" s="86"/>
      <c r="J156" s="268">
        <f>BK156</f>
        <v>0</v>
      </c>
      <c r="L156" s="256"/>
      <c r="M156" s="261"/>
      <c r="N156" s="262"/>
      <c r="O156" s="262"/>
      <c r="P156" s="263">
        <f>SUM(P157:P197)</f>
        <v>0</v>
      </c>
      <c r="Q156" s="262"/>
      <c r="R156" s="263">
        <f>SUM(R157:R197)</f>
        <v>285.78749000000005</v>
      </c>
      <c r="S156" s="262"/>
      <c r="T156" s="264">
        <f>SUM(T157:T197)</f>
        <v>0</v>
      </c>
      <c r="AR156" s="258" t="s">
        <v>31</v>
      </c>
      <c r="AT156" s="265" t="s">
        <v>80</v>
      </c>
      <c r="AU156" s="265" t="s">
        <v>31</v>
      </c>
      <c r="AY156" s="258" t="s">
        <v>140</v>
      </c>
      <c r="BK156" s="266">
        <f>SUM(BK157:BK197)</f>
        <v>0</v>
      </c>
    </row>
    <row r="157" spans="2:65" s="187" customFormat="1" ht="14.45" customHeight="1">
      <c r="B157" s="188"/>
      <c r="C157" s="269" t="s">
        <v>17</v>
      </c>
      <c r="D157" s="269" t="s">
        <v>143</v>
      </c>
      <c r="E157" s="270" t="s">
        <v>316</v>
      </c>
      <c r="F157" s="271" t="s">
        <v>317</v>
      </c>
      <c r="G157" s="272" t="s">
        <v>199</v>
      </c>
      <c r="H157" s="273">
        <v>7.26</v>
      </c>
      <c r="I157" s="87"/>
      <c r="J157" s="274">
        <f>ROUND(I157*H157,2)</f>
        <v>0</v>
      </c>
      <c r="K157" s="271" t="s">
        <v>147</v>
      </c>
      <c r="L157" s="188"/>
      <c r="M157" s="275" t="s">
        <v>12</v>
      </c>
      <c r="N157" s="276" t="s">
        <v>52</v>
      </c>
      <c r="O157" s="189"/>
      <c r="P157" s="277">
        <f>O157*H157</f>
        <v>0</v>
      </c>
      <c r="Q157" s="277">
        <v>1.7875</v>
      </c>
      <c r="R157" s="277">
        <f>Q157*H157</f>
        <v>12.97725</v>
      </c>
      <c r="S157" s="277">
        <v>0</v>
      </c>
      <c r="T157" s="278">
        <f>S157*H157</f>
        <v>0</v>
      </c>
      <c r="AR157" s="177" t="s">
        <v>161</v>
      </c>
      <c r="AT157" s="177" t="s">
        <v>143</v>
      </c>
      <c r="AU157" s="177" t="s">
        <v>89</v>
      </c>
      <c r="AY157" s="177" t="s">
        <v>140</v>
      </c>
      <c r="BE157" s="279">
        <f>IF(N157="základní",J157,0)</f>
        <v>0</v>
      </c>
      <c r="BF157" s="279">
        <f>IF(N157="snížená",J157,0)</f>
        <v>0</v>
      </c>
      <c r="BG157" s="279">
        <f>IF(N157="zákl. přenesená",J157,0)</f>
        <v>0</v>
      </c>
      <c r="BH157" s="279">
        <f>IF(N157="sníž. přenesená",J157,0)</f>
        <v>0</v>
      </c>
      <c r="BI157" s="279">
        <f>IF(N157="nulová",J157,0)</f>
        <v>0</v>
      </c>
      <c r="BJ157" s="177" t="s">
        <v>31</v>
      </c>
      <c r="BK157" s="279">
        <f>ROUND(I157*H157,2)</f>
        <v>0</v>
      </c>
      <c r="BL157" s="177" t="s">
        <v>161</v>
      </c>
      <c r="BM157" s="177" t="s">
        <v>554</v>
      </c>
    </row>
    <row r="158" spans="2:47" s="187" customFormat="1" ht="27">
      <c r="B158" s="188"/>
      <c r="D158" s="280" t="s">
        <v>150</v>
      </c>
      <c r="F158" s="281" t="s">
        <v>319</v>
      </c>
      <c r="I158" s="88"/>
      <c r="L158" s="188"/>
      <c r="M158" s="282"/>
      <c r="N158" s="189"/>
      <c r="O158" s="189"/>
      <c r="P158" s="189"/>
      <c r="Q158" s="189"/>
      <c r="R158" s="189"/>
      <c r="S158" s="189"/>
      <c r="T158" s="283"/>
      <c r="AT158" s="177" t="s">
        <v>150</v>
      </c>
      <c r="AU158" s="177" t="s">
        <v>89</v>
      </c>
    </row>
    <row r="159" spans="2:47" s="187" customFormat="1" ht="27">
      <c r="B159" s="188"/>
      <c r="D159" s="280" t="s">
        <v>151</v>
      </c>
      <c r="F159" s="284" t="s">
        <v>320</v>
      </c>
      <c r="I159" s="88"/>
      <c r="L159" s="188"/>
      <c r="M159" s="282"/>
      <c r="N159" s="189"/>
      <c r="O159" s="189"/>
      <c r="P159" s="189"/>
      <c r="Q159" s="189"/>
      <c r="R159" s="189"/>
      <c r="S159" s="189"/>
      <c r="T159" s="283"/>
      <c r="AT159" s="177" t="s">
        <v>151</v>
      </c>
      <c r="AU159" s="177" t="s">
        <v>89</v>
      </c>
    </row>
    <row r="160" spans="2:51" s="289" customFormat="1" ht="13.5">
      <c r="B160" s="288"/>
      <c r="D160" s="280" t="s">
        <v>204</v>
      </c>
      <c r="E160" s="290" t="s">
        <v>12</v>
      </c>
      <c r="F160" s="291" t="s">
        <v>321</v>
      </c>
      <c r="H160" s="290" t="s">
        <v>12</v>
      </c>
      <c r="I160" s="89"/>
      <c r="L160" s="288"/>
      <c r="M160" s="292"/>
      <c r="N160" s="293"/>
      <c r="O160" s="293"/>
      <c r="P160" s="293"/>
      <c r="Q160" s="293"/>
      <c r="R160" s="293"/>
      <c r="S160" s="293"/>
      <c r="T160" s="294"/>
      <c r="AT160" s="290" t="s">
        <v>204</v>
      </c>
      <c r="AU160" s="290" t="s">
        <v>89</v>
      </c>
      <c r="AV160" s="289" t="s">
        <v>31</v>
      </c>
      <c r="AW160" s="289" t="s">
        <v>45</v>
      </c>
      <c r="AX160" s="289" t="s">
        <v>81</v>
      </c>
      <c r="AY160" s="290" t="s">
        <v>140</v>
      </c>
    </row>
    <row r="161" spans="2:51" s="296" customFormat="1" ht="13.5">
      <c r="B161" s="295"/>
      <c r="D161" s="280" t="s">
        <v>204</v>
      </c>
      <c r="E161" s="297" t="s">
        <v>12</v>
      </c>
      <c r="F161" s="298" t="s">
        <v>555</v>
      </c>
      <c r="H161" s="299">
        <v>1.452</v>
      </c>
      <c r="I161" s="90"/>
      <c r="L161" s="295"/>
      <c r="M161" s="300"/>
      <c r="N161" s="301"/>
      <c r="O161" s="301"/>
      <c r="P161" s="301"/>
      <c r="Q161" s="301"/>
      <c r="R161" s="301"/>
      <c r="S161" s="301"/>
      <c r="T161" s="302"/>
      <c r="AT161" s="297" t="s">
        <v>204</v>
      </c>
      <c r="AU161" s="297" t="s">
        <v>89</v>
      </c>
      <c r="AV161" s="296" t="s">
        <v>89</v>
      </c>
      <c r="AW161" s="296" t="s">
        <v>45</v>
      </c>
      <c r="AX161" s="296" t="s">
        <v>81</v>
      </c>
      <c r="AY161" s="297" t="s">
        <v>140</v>
      </c>
    </row>
    <row r="162" spans="2:51" s="289" customFormat="1" ht="13.5">
      <c r="B162" s="288"/>
      <c r="D162" s="280" t="s">
        <v>204</v>
      </c>
      <c r="E162" s="290" t="s">
        <v>12</v>
      </c>
      <c r="F162" s="291" t="s">
        <v>205</v>
      </c>
      <c r="H162" s="290" t="s">
        <v>12</v>
      </c>
      <c r="I162" s="89"/>
      <c r="L162" s="288"/>
      <c r="M162" s="292"/>
      <c r="N162" s="293"/>
      <c r="O162" s="293"/>
      <c r="P162" s="293"/>
      <c r="Q162" s="293"/>
      <c r="R162" s="293"/>
      <c r="S162" s="293"/>
      <c r="T162" s="294"/>
      <c r="AT162" s="290" t="s">
        <v>204</v>
      </c>
      <c r="AU162" s="290" t="s">
        <v>89</v>
      </c>
      <c r="AV162" s="289" t="s">
        <v>31</v>
      </c>
      <c r="AW162" s="289" t="s">
        <v>45</v>
      </c>
      <c r="AX162" s="289" t="s">
        <v>81</v>
      </c>
      <c r="AY162" s="290" t="s">
        <v>140</v>
      </c>
    </row>
    <row r="163" spans="2:51" s="296" customFormat="1" ht="13.5">
      <c r="B163" s="295"/>
      <c r="D163" s="280" t="s">
        <v>204</v>
      </c>
      <c r="E163" s="297" t="s">
        <v>12</v>
      </c>
      <c r="F163" s="298" t="s">
        <v>556</v>
      </c>
      <c r="H163" s="299">
        <v>2.904</v>
      </c>
      <c r="I163" s="90"/>
      <c r="L163" s="295"/>
      <c r="M163" s="300"/>
      <c r="N163" s="301"/>
      <c r="O163" s="301"/>
      <c r="P163" s="301"/>
      <c r="Q163" s="301"/>
      <c r="R163" s="301"/>
      <c r="S163" s="301"/>
      <c r="T163" s="302"/>
      <c r="AT163" s="297" t="s">
        <v>204</v>
      </c>
      <c r="AU163" s="297" t="s">
        <v>89</v>
      </c>
      <c r="AV163" s="296" t="s">
        <v>89</v>
      </c>
      <c r="AW163" s="296" t="s">
        <v>45</v>
      </c>
      <c r="AX163" s="296" t="s">
        <v>81</v>
      </c>
      <c r="AY163" s="297" t="s">
        <v>140</v>
      </c>
    </row>
    <row r="164" spans="2:51" s="296" customFormat="1" ht="13.5">
      <c r="B164" s="295"/>
      <c r="D164" s="280" t="s">
        <v>204</v>
      </c>
      <c r="E164" s="297" t="s">
        <v>12</v>
      </c>
      <c r="F164" s="298" t="s">
        <v>557</v>
      </c>
      <c r="H164" s="299">
        <v>2.904</v>
      </c>
      <c r="I164" s="90"/>
      <c r="L164" s="295"/>
      <c r="M164" s="300"/>
      <c r="N164" s="301"/>
      <c r="O164" s="301"/>
      <c r="P164" s="301"/>
      <c r="Q164" s="301"/>
      <c r="R164" s="301"/>
      <c r="S164" s="301"/>
      <c r="T164" s="302"/>
      <c r="AT164" s="297" t="s">
        <v>204</v>
      </c>
      <c r="AU164" s="297" t="s">
        <v>89</v>
      </c>
      <c r="AV164" s="296" t="s">
        <v>89</v>
      </c>
      <c r="AW164" s="296" t="s">
        <v>45</v>
      </c>
      <c r="AX164" s="296" t="s">
        <v>81</v>
      </c>
      <c r="AY164" s="297" t="s">
        <v>140</v>
      </c>
    </row>
    <row r="165" spans="2:51" s="304" customFormat="1" ht="13.5">
      <c r="B165" s="303"/>
      <c r="D165" s="280" t="s">
        <v>204</v>
      </c>
      <c r="E165" s="305" t="s">
        <v>12</v>
      </c>
      <c r="F165" s="306" t="s">
        <v>207</v>
      </c>
      <c r="H165" s="307">
        <v>7.26</v>
      </c>
      <c r="I165" s="91"/>
      <c r="L165" s="303"/>
      <c r="M165" s="308"/>
      <c r="N165" s="309"/>
      <c r="O165" s="309"/>
      <c r="P165" s="309"/>
      <c r="Q165" s="309"/>
      <c r="R165" s="309"/>
      <c r="S165" s="309"/>
      <c r="T165" s="310"/>
      <c r="AT165" s="305" t="s">
        <v>204</v>
      </c>
      <c r="AU165" s="305" t="s">
        <v>89</v>
      </c>
      <c r="AV165" s="304" t="s">
        <v>161</v>
      </c>
      <c r="AW165" s="304" t="s">
        <v>45</v>
      </c>
      <c r="AX165" s="304" t="s">
        <v>31</v>
      </c>
      <c r="AY165" s="305" t="s">
        <v>140</v>
      </c>
    </row>
    <row r="166" spans="2:65" s="187" customFormat="1" ht="22.9" customHeight="1">
      <c r="B166" s="188"/>
      <c r="C166" s="269" t="s">
        <v>294</v>
      </c>
      <c r="D166" s="269" t="s">
        <v>143</v>
      </c>
      <c r="E166" s="270" t="s">
        <v>332</v>
      </c>
      <c r="F166" s="271" t="s">
        <v>333</v>
      </c>
      <c r="G166" s="272" t="s">
        <v>199</v>
      </c>
      <c r="H166" s="273">
        <v>40</v>
      </c>
      <c r="I166" s="87"/>
      <c r="J166" s="274">
        <f>ROUND(I166*H166,2)</f>
        <v>0</v>
      </c>
      <c r="K166" s="271" t="s">
        <v>147</v>
      </c>
      <c r="L166" s="188"/>
      <c r="M166" s="275" t="s">
        <v>12</v>
      </c>
      <c r="N166" s="276" t="s">
        <v>52</v>
      </c>
      <c r="O166" s="189"/>
      <c r="P166" s="277">
        <f>O166*H166</f>
        <v>0</v>
      </c>
      <c r="Q166" s="277">
        <v>2.108</v>
      </c>
      <c r="R166" s="277">
        <f>Q166*H166</f>
        <v>84.32000000000001</v>
      </c>
      <c r="S166" s="277">
        <v>0</v>
      </c>
      <c r="T166" s="278">
        <f>S166*H166</f>
        <v>0</v>
      </c>
      <c r="AR166" s="177" t="s">
        <v>161</v>
      </c>
      <c r="AT166" s="177" t="s">
        <v>143</v>
      </c>
      <c r="AU166" s="177" t="s">
        <v>89</v>
      </c>
      <c r="AY166" s="177" t="s">
        <v>140</v>
      </c>
      <c r="BE166" s="279">
        <f>IF(N166="základní",J166,0)</f>
        <v>0</v>
      </c>
      <c r="BF166" s="279">
        <f>IF(N166="snížená",J166,0)</f>
        <v>0</v>
      </c>
      <c r="BG166" s="279">
        <f>IF(N166="zákl. přenesená",J166,0)</f>
        <v>0</v>
      </c>
      <c r="BH166" s="279">
        <f>IF(N166="sníž. přenesená",J166,0)</f>
        <v>0</v>
      </c>
      <c r="BI166" s="279">
        <f>IF(N166="nulová",J166,0)</f>
        <v>0</v>
      </c>
      <c r="BJ166" s="177" t="s">
        <v>31</v>
      </c>
      <c r="BK166" s="279">
        <f>ROUND(I166*H166,2)</f>
        <v>0</v>
      </c>
      <c r="BL166" s="177" t="s">
        <v>161</v>
      </c>
      <c r="BM166" s="177" t="s">
        <v>558</v>
      </c>
    </row>
    <row r="167" spans="2:47" s="187" customFormat="1" ht="27">
      <c r="B167" s="188"/>
      <c r="D167" s="280" t="s">
        <v>150</v>
      </c>
      <c r="F167" s="281" t="s">
        <v>335</v>
      </c>
      <c r="I167" s="88"/>
      <c r="L167" s="188"/>
      <c r="M167" s="282"/>
      <c r="N167" s="189"/>
      <c r="O167" s="189"/>
      <c r="P167" s="189"/>
      <c r="Q167" s="189"/>
      <c r="R167" s="189"/>
      <c r="S167" s="189"/>
      <c r="T167" s="283"/>
      <c r="AT167" s="177" t="s">
        <v>150</v>
      </c>
      <c r="AU167" s="177" t="s">
        <v>89</v>
      </c>
    </row>
    <row r="168" spans="2:51" s="289" customFormat="1" ht="13.5">
      <c r="B168" s="288"/>
      <c r="D168" s="280" t="s">
        <v>204</v>
      </c>
      <c r="E168" s="290" t="s">
        <v>12</v>
      </c>
      <c r="F168" s="291" t="s">
        <v>321</v>
      </c>
      <c r="H168" s="290" t="s">
        <v>12</v>
      </c>
      <c r="I168" s="89"/>
      <c r="L168" s="288"/>
      <c r="M168" s="292"/>
      <c r="N168" s="293"/>
      <c r="O168" s="293"/>
      <c r="P168" s="293"/>
      <c r="Q168" s="293"/>
      <c r="R168" s="293"/>
      <c r="S168" s="293"/>
      <c r="T168" s="294"/>
      <c r="AT168" s="290" t="s">
        <v>204</v>
      </c>
      <c r="AU168" s="290" t="s">
        <v>89</v>
      </c>
      <c r="AV168" s="289" t="s">
        <v>31</v>
      </c>
      <c r="AW168" s="289" t="s">
        <v>45</v>
      </c>
      <c r="AX168" s="289" t="s">
        <v>81</v>
      </c>
      <c r="AY168" s="290" t="s">
        <v>140</v>
      </c>
    </row>
    <row r="169" spans="2:51" s="296" customFormat="1" ht="13.5">
      <c r="B169" s="295"/>
      <c r="D169" s="280" t="s">
        <v>204</v>
      </c>
      <c r="E169" s="297" t="s">
        <v>12</v>
      </c>
      <c r="F169" s="298" t="s">
        <v>559</v>
      </c>
      <c r="H169" s="299">
        <v>8</v>
      </c>
      <c r="I169" s="90"/>
      <c r="L169" s="295"/>
      <c r="M169" s="300"/>
      <c r="N169" s="301"/>
      <c r="O169" s="301"/>
      <c r="P169" s="301"/>
      <c r="Q169" s="301"/>
      <c r="R169" s="301"/>
      <c r="S169" s="301"/>
      <c r="T169" s="302"/>
      <c r="AT169" s="297" t="s">
        <v>204</v>
      </c>
      <c r="AU169" s="297" t="s">
        <v>89</v>
      </c>
      <c r="AV169" s="296" t="s">
        <v>89</v>
      </c>
      <c r="AW169" s="296" t="s">
        <v>45</v>
      </c>
      <c r="AX169" s="296" t="s">
        <v>81</v>
      </c>
      <c r="AY169" s="297" t="s">
        <v>140</v>
      </c>
    </row>
    <row r="170" spans="2:51" s="289" customFormat="1" ht="13.5">
      <c r="B170" s="288"/>
      <c r="D170" s="280" t="s">
        <v>204</v>
      </c>
      <c r="E170" s="290" t="s">
        <v>12</v>
      </c>
      <c r="F170" s="291" t="s">
        <v>205</v>
      </c>
      <c r="H170" s="290" t="s">
        <v>12</v>
      </c>
      <c r="I170" s="89"/>
      <c r="L170" s="288"/>
      <c r="M170" s="292"/>
      <c r="N170" s="293"/>
      <c r="O170" s="293"/>
      <c r="P170" s="293"/>
      <c r="Q170" s="293"/>
      <c r="R170" s="293"/>
      <c r="S170" s="293"/>
      <c r="T170" s="294"/>
      <c r="AT170" s="290" t="s">
        <v>204</v>
      </c>
      <c r="AU170" s="290" t="s">
        <v>89</v>
      </c>
      <c r="AV170" s="289" t="s">
        <v>31</v>
      </c>
      <c r="AW170" s="289" t="s">
        <v>45</v>
      </c>
      <c r="AX170" s="289" t="s">
        <v>81</v>
      </c>
      <c r="AY170" s="290" t="s">
        <v>140</v>
      </c>
    </row>
    <row r="171" spans="2:51" s="296" customFormat="1" ht="13.5">
      <c r="B171" s="295"/>
      <c r="D171" s="280" t="s">
        <v>204</v>
      </c>
      <c r="E171" s="297" t="s">
        <v>12</v>
      </c>
      <c r="F171" s="298" t="s">
        <v>560</v>
      </c>
      <c r="H171" s="299">
        <v>16</v>
      </c>
      <c r="I171" s="90"/>
      <c r="L171" s="295"/>
      <c r="M171" s="300"/>
      <c r="N171" s="301"/>
      <c r="O171" s="301"/>
      <c r="P171" s="301"/>
      <c r="Q171" s="301"/>
      <c r="R171" s="301"/>
      <c r="S171" s="301"/>
      <c r="T171" s="302"/>
      <c r="AT171" s="297" t="s">
        <v>204</v>
      </c>
      <c r="AU171" s="297" t="s">
        <v>89</v>
      </c>
      <c r="AV171" s="296" t="s">
        <v>89</v>
      </c>
      <c r="AW171" s="296" t="s">
        <v>45</v>
      </c>
      <c r="AX171" s="296" t="s">
        <v>81</v>
      </c>
      <c r="AY171" s="297" t="s">
        <v>140</v>
      </c>
    </row>
    <row r="172" spans="2:51" s="296" customFormat="1" ht="27">
      <c r="B172" s="295"/>
      <c r="D172" s="280" t="s">
        <v>204</v>
      </c>
      <c r="E172" s="297" t="s">
        <v>12</v>
      </c>
      <c r="F172" s="298" t="s">
        <v>561</v>
      </c>
      <c r="H172" s="299">
        <v>16</v>
      </c>
      <c r="I172" s="90"/>
      <c r="L172" s="295"/>
      <c r="M172" s="300"/>
      <c r="N172" s="301"/>
      <c r="O172" s="301"/>
      <c r="P172" s="301"/>
      <c r="Q172" s="301"/>
      <c r="R172" s="301"/>
      <c r="S172" s="301"/>
      <c r="T172" s="302"/>
      <c r="AT172" s="297" t="s">
        <v>204</v>
      </c>
      <c r="AU172" s="297" t="s">
        <v>89</v>
      </c>
      <c r="AV172" s="296" t="s">
        <v>89</v>
      </c>
      <c r="AW172" s="296" t="s">
        <v>45</v>
      </c>
      <c r="AX172" s="296" t="s">
        <v>81</v>
      </c>
      <c r="AY172" s="297" t="s">
        <v>140</v>
      </c>
    </row>
    <row r="173" spans="2:51" s="304" customFormat="1" ht="13.5">
      <c r="B173" s="303"/>
      <c r="D173" s="280" t="s">
        <v>204</v>
      </c>
      <c r="E173" s="305" t="s">
        <v>12</v>
      </c>
      <c r="F173" s="306" t="s">
        <v>207</v>
      </c>
      <c r="H173" s="307">
        <v>40</v>
      </c>
      <c r="I173" s="91"/>
      <c r="L173" s="303"/>
      <c r="M173" s="308"/>
      <c r="N173" s="309"/>
      <c r="O173" s="309"/>
      <c r="P173" s="309"/>
      <c r="Q173" s="309"/>
      <c r="R173" s="309"/>
      <c r="S173" s="309"/>
      <c r="T173" s="310"/>
      <c r="AT173" s="305" t="s">
        <v>204</v>
      </c>
      <c r="AU173" s="305" t="s">
        <v>89</v>
      </c>
      <c r="AV173" s="304" t="s">
        <v>161</v>
      </c>
      <c r="AW173" s="304" t="s">
        <v>45</v>
      </c>
      <c r="AX173" s="304" t="s">
        <v>31</v>
      </c>
      <c r="AY173" s="305" t="s">
        <v>140</v>
      </c>
    </row>
    <row r="174" spans="2:65" s="187" customFormat="1" ht="14.45" customHeight="1">
      <c r="B174" s="188"/>
      <c r="C174" s="269" t="s">
        <v>298</v>
      </c>
      <c r="D174" s="269" t="s">
        <v>143</v>
      </c>
      <c r="E174" s="270" t="s">
        <v>344</v>
      </c>
      <c r="F174" s="271" t="s">
        <v>345</v>
      </c>
      <c r="G174" s="272" t="s">
        <v>199</v>
      </c>
      <c r="H174" s="273">
        <v>79.004</v>
      </c>
      <c r="I174" s="87"/>
      <c r="J174" s="274">
        <f>ROUND(I174*H174,2)</f>
        <v>0</v>
      </c>
      <c r="K174" s="271" t="s">
        <v>147</v>
      </c>
      <c r="L174" s="188"/>
      <c r="M174" s="275" t="s">
        <v>12</v>
      </c>
      <c r="N174" s="276" t="s">
        <v>52</v>
      </c>
      <c r="O174" s="189"/>
      <c r="P174" s="277">
        <f>O174*H174</f>
        <v>0</v>
      </c>
      <c r="Q174" s="277">
        <v>2.16</v>
      </c>
      <c r="R174" s="277">
        <f>Q174*H174</f>
        <v>170.64864000000003</v>
      </c>
      <c r="S174" s="277">
        <v>0</v>
      </c>
      <c r="T174" s="278">
        <f>S174*H174</f>
        <v>0</v>
      </c>
      <c r="AR174" s="177" t="s">
        <v>161</v>
      </c>
      <c r="AT174" s="177" t="s">
        <v>143</v>
      </c>
      <c r="AU174" s="177" t="s">
        <v>89</v>
      </c>
      <c r="AY174" s="177" t="s">
        <v>140</v>
      </c>
      <c r="BE174" s="279">
        <f>IF(N174="základní",J174,0)</f>
        <v>0</v>
      </c>
      <c r="BF174" s="279">
        <f>IF(N174="snížená",J174,0)</f>
        <v>0</v>
      </c>
      <c r="BG174" s="279">
        <f>IF(N174="zákl. přenesená",J174,0)</f>
        <v>0</v>
      </c>
      <c r="BH174" s="279">
        <f>IF(N174="sníž. přenesená",J174,0)</f>
        <v>0</v>
      </c>
      <c r="BI174" s="279">
        <f>IF(N174="nulová",J174,0)</f>
        <v>0</v>
      </c>
      <c r="BJ174" s="177" t="s">
        <v>31</v>
      </c>
      <c r="BK174" s="279">
        <f>ROUND(I174*H174,2)</f>
        <v>0</v>
      </c>
      <c r="BL174" s="177" t="s">
        <v>161</v>
      </c>
      <c r="BM174" s="177" t="s">
        <v>562</v>
      </c>
    </row>
    <row r="175" spans="2:47" s="187" customFormat="1" ht="13.5">
      <c r="B175" s="188"/>
      <c r="D175" s="280" t="s">
        <v>150</v>
      </c>
      <c r="F175" s="281" t="s">
        <v>347</v>
      </c>
      <c r="I175" s="88"/>
      <c r="L175" s="188"/>
      <c r="M175" s="282"/>
      <c r="N175" s="189"/>
      <c r="O175" s="189"/>
      <c r="P175" s="189"/>
      <c r="Q175" s="189"/>
      <c r="R175" s="189"/>
      <c r="S175" s="189"/>
      <c r="T175" s="283"/>
      <c r="AT175" s="177" t="s">
        <v>150</v>
      </c>
      <c r="AU175" s="177" t="s">
        <v>89</v>
      </c>
    </row>
    <row r="176" spans="2:47" s="187" customFormat="1" ht="94.5">
      <c r="B176" s="188"/>
      <c r="D176" s="280" t="s">
        <v>202</v>
      </c>
      <c r="F176" s="284" t="s">
        <v>348</v>
      </c>
      <c r="I176" s="88"/>
      <c r="L176" s="188"/>
      <c r="M176" s="282"/>
      <c r="N176" s="189"/>
      <c r="O176" s="189"/>
      <c r="P176" s="189"/>
      <c r="Q176" s="189"/>
      <c r="R176" s="189"/>
      <c r="S176" s="189"/>
      <c r="T176" s="283"/>
      <c r="AT176" s="177" t="s">
        <v>202</v>
      </c>
      <c r="AU176" s="177" t="s">
        <v>89</v>
      </c>
    </row>
    <row r="177" spans="2:51" s="289" customFormat="1" ht="13.5">
      <c r="B177" s="288"/>
      <c r="D177" s="280" t="s">
        <v>204</v>
      </c>
      <c r="E177" s="290" t="s">
        <v>12</v>
      </c>
      <c r="F177" s="291" t="s">
        <v>349</v>
      </c>
      <c r="H177" s="290" t="s">
        <v>12</v>
      </c>
      <c r="I177" s="89"/>
      <c r="L177" s="288"/>
      <c r="M177" s="292"/>
      <c r="N177" s="293"/>
      <c r="O177" s="293"/>
      <c r="P177" s="293"/>
      <c r="Q177" s="293"/>
      <c r="R177" s="293"/>
      <c r="S177" s="293"/>
      <c r="T177" s="294"/>
      <c r="AT177" s="290" t="s">
        <v>204</v>
      </c>
      <c r="AU177" s="290" t="s">
        <v>89</v>
      </c>
      <c r="AV177" s="289" t="s">
        <v>31</v>
      </c>
      <c r="AW177" s="289" t="s">
        <v>45</v>
      </c>
      <c r="AX177" s="289" t="s">
        <v>81</v>
      </c>
      <c r="AY177" s="290" t="s">
        <v>140</v>
      </c>
    </row>
    <row r="178" spans="2:51" s="296" customFormat="1" ht="13.5">
      <c r="B178" s="295"/>
      <c r="D178" s="280" t="s">
        <v>204</v>
      </c>
      <c r="E178" s="297" t="s">
        <v>12</v>
      </c>
      <c r="F178" s="298" t="s">
        <v>563</v>
      </c>
      <c r="H178" s="299">
        <v>2.552</v>
      </c>
      <c r="I178" s="90"/>
      <c r="L178" s="295"/>
      <c r="M178" s="300"/>
      <c r="N178" s="301"/>
      <c r="O178" s="301"/>
      <c r="P178" s="301"/>
      <c r="Q178" s="301"/>
      <c r="R178" s="301"/>
      <c r="S178" s="301"/>
      <c r="T178" s="302"/>
      <c r="AT178" s="297" t="s">
        <v>204</v>
      </c>
      <c r="AU178" s="297" t="s">
        <v>89</v>
      </c>
      <c r="AV178" s="296" t="s">
        <v>89</v>
      </c>
      <c r="AW178" s="296" t="s">
        <v>45</v>
      </c>
      <c r="AX178" s="296" t="s">
        <v>81</v>
      </c>
      <c r="AY178" s="297" t="s">
        <v>140</v>
      </c>
    </row>
    <row r="179" spans="2:51" s="289" customFormat="1" ht="13.5">
      <c r="B179" s="288"/>
      <c r="D179" s="280" t="s">
        <v>204</v>
      </c>
      <c r="E179" s="290" t="s">
        <v>12</v>
      </c>
      <c r="F179" s="291" t="s">
        <v>353</v>
      </c>
      <c r="H179" s="290" t="s">
        <v>12</v>
      </c>
      <c r="I179" s="89"/>
      <c r="L179" s="288"/>
      <c r="M179" s="292"/>
      <c r="N179" s="293"/>
      <c r="O179" s="293"/>
      <c r="P179" s="293"/>
      <c r="Q179" s="293"/>
      <c r="R179" s="293"/>
      <c r="S179" s="293"/>
      <c r="T179" s="294"/>
      <c r="AT179" s="290" t="s">
        <v>204</v>
      </c>
      <c r="AU179" s="290" t="s">
        <v>89</v>
      </c>
      <c r="AV179" s="289" t="s">
        <v>31</v>
      </c>
      <c r="AW179" s="289" t="s">
        <v>45</v>
      </c>
      <c r="AX179" s="289" t="s">
        <v>81</v>
      </c>
      <c r="AY179" s="290" t="s">
        <v>140</v>
      </c>
    </row>
    <row r="180" spans="2:51" s="296" customFormat="1" ht="13.5">
      <c r="B180" s="295"/>
      <c r="D180" s="280" t="s">
        <v>204</v>
      </c>
      <c r="E180" s="297" t="s">
        <v>12</v>
      </c>
      <c r="F180" s="298" t="s">
        <v>564</v>
      </c>
      <c r="H180" s="299">
        <v>21.6</v>
      </c>
      <c r="I180" s="90"/>
      <c r="L180" s="295"/>
      <c r="M180" s="300"/>
      <c r="N180" s="301"/>
      <c r="O180" s="301"/>
      <c r="P180" s="301"/>
      <c r="Q180" s="301"/>
      <c r="R180" s="301"/>
      <c r="S180" s="301"/>
      <c r="T180" s="302"/>
      <c r="AT180" s="297" t="s">
        <v>204</v>
      </c>
      <c r="AU180" s="297" t="s">
        <v>89</v>
      </c>
      <c r="AV180" s="296" t="s">
        <v>89</v>
      </c>
      <c r="AW180" s="296" t="s">
        <v>45</v>
      </c>
      <c r="AX180" s="296" t="s">
        <v>81</v>
      </c>
      <c r="AY180" s="297" t="s">
        <v>140</v>
      </c>
    </row>
    <row r="181" spans="2:51" s="289" customFormat="1" ht="13.5">
      <c r="B181" s="288"/>
      <c r="D181" s="280" t="s">
        <v>204</v>
      </c>
      <c r="E181" s="290" t="s">
        <v>12</v>
      </c>
      <c r="F181" s="291" t="s">
        <v>357</v>
      </c>
      <c r="H181" s="290" t="s">
        <v>12</v>
      </c>
      <c r="I181" s="89"/>
      <c r="L181" s="288"/>
      <c r="M181" s="292"/>
      <c r="N181" s="293"/>
      <c r="O181" s="293"/>
      <c r="P181" s="293"/>
      <c r="Q181" s="293"/>
      <c r="R181" s="293"/>
      <c r="S181" s="293"/>
      <c r="T181" s="294"/>
      <c r="AT181" s="290" t="s">
        <v>204</v>
      </c>
      <c r="AU181" s="290" t="s">
        <v>89</v>
      </c>
      <c r="AV181" s="289" t="s">
        <v>31</v>
      </c>
      <c r="AW181" s="289" t="s">
        <v>45</v>
      </c>
      <c r="AX181" s="289" t="s">
        <v>81</v>
      </c>
      <c r="AY181" s="290" t="s">
        <v>140</v>
      </c>
    </row>
    <row r="182" spans="2:51" s="296" customFormat="1" ht="13.5">
      <c r="B182" s="295"/>
      <c r="D182" s="280" t="s">
        <v>204</v>
      </c>
      <c r="E182" s="297" t="s">
        <v>12</v>
      </c>
      <c r="F182" s="298" t="s">
        <v>565</v>
      </c>
      <c r="H182" s="299">
        <v>3.538</v>
      </c>
      <c r="I182" s="90"/>
      <c r="L182" s="295"/>
      <c r="M182" s="300"/>
      <c r="N182" s="301"/>
      <c r="O182" s="301"/>
      <c r="P182" s="301"/>
      <c r="Q182" s="301"/>
      <c r="R182" s="301"/>
      <c r="S182" s="301"/>
      <c r="T182" s="302"/>
      <c r="AT182" s="297" t="s">
        <v>204</v>
      </c>
      <c r="AU182" s="297" t="s">
        <v>89</v>
      </c>
      <c r="AV182" s="296" t="s">
        <v>89</v>
      </c>
      <c r="AW182" s="296" t="s">
        <v>45</v>
      </c>
      <c r="AX182" s="296" t="s">
        <v>81</v>
      </c>
      <c r="AY182" s="297" t="s">
        <v>140</v>
      </c>
    </row>
    <row r="183" spans="2:51" s="296" customFormat="1" ht="13.5">
      <c r="B183" s="295"/>
      <c r="D183" s="280" t="s">
        <v>204</v>
      </c>
      <c r="E183" s="297" t="s">
        <v>12</v>
      </c>
      <c r="F183" s="298" t="s">
        <v>566</v>
      </c>
      <c r="H183" s="299">
        <v>0.464</v>
      </c>
      <c r="I183" s="90"/>
      <c r="L183" s="295"/>
      <c r="M183" s="300"/>
      <c r="N183" s="301"/>
      <c r="O183" s="301"/>
      <c r="P183" s="301"/>
      <c r="Q183" s="301"/>
      <c r="R183" s="301"/>
      <c r="S183" s="301"/>
      <c r="T183" s="302"/>
      <c r="AT183" s="297" t="s">
        <v>204</v>
      </c>
      <c r="AU183" s="297" t="s">
        <v>89</v>
      </c>
      <c r="AV183" s="296" t="s">
        <v>89</v>
      </c>
      <c r="AW183" s="296" t="s">
        <v>45</v>
      </c>
      <c r="AX183" s="296" t="s">
        <v>81</v>
      </c>
      <c r="AY183" s="297" t="s">
        <v>140</v>
      </c>
    </row>
    <row r="184" spans="2:51" s="296" customFormat="1" ht="13.5">
      <c r="B184" s="295"/>
      <c r="D184" s="280" t="s">
        <v>204</v>
      </c>
      <c r="E184" s="297" t="s">
        <v>12</v>
      </c>
      <c r="F184" s="298" t="s">
        <v>567</v>
      </c>
      <c r="H184" s="299">
        <v>1.2</v>
      </c>
      <c r="I184" s="90"/>
      <c r="L184" s="295"/>
      <c r="M184" s="300"/>
      <c r="N184" s="301"/>
      <c r="O184" s="301"/>
      <c r="P184" s="301"/>
      <c r="Q184" s="301"/>
      <c r="R184" s="301"/>
      <c r="S184" s="301"/>
      <c r="T184" s="302"/>
      <c r="AT184" s="297" t="s">
        <v>204</v>
      </c>
      <c r="AU184" s="297" t="s">
        <v>89</v>
      </c>
      <c r="AV184" s="296" t="s">
        <v>89</v>
      </c>
      <c r="AW184" s="296" t="s">
        <v>45</v>
      </c>
      <c r="AX184" s="296" t="s">
        <v>81</v>
      </c>
      <c r="AY184" s="297" t="s">
        <v>140</v>
      </c>
    </row>
    <row r="185" spans="2:51" s="289" customFormat="1" ht="13.5">
      <c r="B185" s="288"/>
      <c r="D185" s="280" t="s">
        <v>204</v>
      </c>
      <c r="E185" s="290" t="s">
        <v>12</v>
      </c>
      <c r="F185" s="291" t="s">
        <v>362</v>
      </c>
      <c r="H185" s="290" t="s">
        <v>12</v>
      </c>
      <c r="I185" s="89"/>
      <c r="L185" s="288"/>
      <c r="M185" s="292"/>
      <c r="N185" s="293"/>
      <c r="O185" s="293"/>
      <c r="P185" s="293"/>
      <c r="Q185" s="293"/>
      <c r="R185" s="293"/>
      <c r="S185" s="293"/>
      <c r="T185" s="294"/>
      <c r="AT185" s="290" t="s">
        <v>204</v>
      </c>
      <c r="AU185" s="290" t="s">
        <v>89</v>
      </c>
      <c r="AV185" s="289" t="s">
        <v>31</v>
      </c>
      <c r="AW185" s="289" t="s">
        <v>45</v>
      </c>
      <c r="AX185" s="289" t="s">
        <v>81</v>
      </c>
      <c r="AY185" s="290" t="s">
        <v>140</v>
      </c>
    </row>
    <row r="186" spans="2:51" s="296" customFormat="1" ht="13.5">
      <c r="B186" s="295"/>
      <c r="D186" s="280" t="s">
        <v>204</v>
      </c>
      <c r="E186" s="297" t="s">
        <v>12</v>
      </c>
      <c r="F186" s="298" t="s">
        <v>568</v>
      </c>
      <c r="H186" s="299">
        <v>16.3</v>
      </c>
      <c r="I186" s="90"/>
      <c r="L186" s="295"/>
      <c r="M186" s="300"/>
      <c r="N186" s="301"/>
      <c r="O186" s="301"/>
      <c r="P186" s="301"/>
      <c r="Q186" s="301"/>
      <c r="R186" s="301"/>
      <c r="S186" s="301"/>
      <c r="T186" s="302"/>
      <c r="AT186" s="297" t="s">
        <v>204</v>
      </c>
      <c r="AU186" s="297" t="s">
        <v>89</v>
      </c>
      <c r="AV186" s="296" t="s">
        <v>89</v>
      </c>
      <c r="AW186" s="296" t="s">
        <v>45</v>
      </c>
      <c r="AX186" s="296" t="s">
        <v>81</v>
      </c>
      <c r="AY186" s="297" t="s">
        <v>140</v>
      </c>
    </row>
    <row r="187" spans="2:51" s="296" customFormat="1" ht="13.5">
      <c r="B187" s="295"/>
      <c r="D187" s="280" t="s">
        <v>204</v>
      </c>
      <c r="E187" s="297" t="s">
        <v>12</v>
      </c>
      <c r="F187" s="298" t="s">
        <v>569</v>
      </c>
      <c r="H187" s="299">
        <v>29.75</v>
      </c>
      <c r="I187" s="90"/>
      <c r="L187" s="295"/>
      <c r="M187" s="300"/>
      <c r="N187" s="301"/>
      <c r="O187" s="301"/>
      <c r="P187" s="301"/>
      <c r="Q187" s="301"/>
      <c r="R187" s="301"/>
      <c r="S187" s="301"/>
      <c r="T187" s="302"/>
      <c r="AT187" s="297" t="s">
        <v>204</v>
      </c>
      <c r="AU187" s="297" t="s">
        <v>89</v>
      </c>
      <c r="AV187" s="296" t="s">
        <v>89</v>
      </c>
      <c r="AW187" s="296" t="s">
        <v>45</v>
      </c>
      <c r="AX187" s="296" t="s">
        <v>81</v>
      </c>
      <c r="AY187" s="297" t="s">
        <v>140</v>
      </c>
    </row>
    <row r="188" spans="2:51" s="296" customFormat="1" ht="13.5">
      <c r="B188" s="295"/>
      <c r="D188" s="280" t="s">
        <v>204</v>
      </c>
      <c r="E188" s="297" t="s">
        <v>12</v>
      </c>
      <c r="F188" s="298" t="s">
        <v>570</v>
      </c>
      <c r="H188" s="299">
        <v>3.6</v>
      </c>
      <c r="I188" s="90"/>
      <c r="L188" s="295"/>
      <c r="M188" s="300"/>
      <c r="N188" s="301"/>
      <c r="O188" s="301"/>
      <c r="P188" s="301"/>
      <c r="Q188" s="301"/>
      <c r="R188" s="301"/>
      <c r="S188" s="301"/>
      <c r="T188" s="302"/>
      <c r="AT188" s="297" t="s">
        <v>204</v>
      </c>
      <c r="AU188" s="297" t="s">
        <v>89</v>
      </c>
      <c r="AV188" s="296" t="s">
        <v>89</v>
      </c>
      <c r="AW188" s="296" t="s">
        <v>45</v>
      </c>
      <c r="AX188" s="296" t="s">
        <v>81</v>
      </c>
      <c r="AY188" s="297" t="s">
        <v>140</v>
      </c>
    </row>
    <row r="189" spans="2:51" s="304" customFormat="1" ht="13.5">
      <c r="B189" s="303"/>
      <c r="D189" s="280" t="s">
        <v>204</v>
      </c>
      <c r="E189" s="305" t="s">
        <v>12</v>
      </c>
      <c r="F189" s="306" t="s">
        <v>207</v>
      </c>
      <c r="H189" s="307">
        <v>79.004</v>
      </c>
      <c r="I189" s="91"/>
      <c r="L189" s="303"/>
      <c r="M189" s="308"/>
      <c r="N189" s="309"/>
      <c r="O189" s="309"/>
      <c r="P189" s="309"/>
      <c r="Q189" s="309"/>
      <c r="R189" s="309"/>
      <c r="S189" s="309"/>
      <c r="T189" s="310"/>
      <c r="AT189" s="305" t="s">
        <v>204</v>
      </c>
      <c r="AU189" s="305" t="s">
        <v>89</v>
      </c>
      <c r="AV189" s="304" t="s">
        <v>161</v>
      </c>
      <c r="AW189" s="304" t="s">
        <v>45</v>
      </c>
      <c r="AX189" s="304" t="s">
        <v>31</v>
      </c>
      <c r="AY189" s="305" t="s">
        <v>140</v>
      </c>
    </row>
    <row r="190" spans="2:65" s="187" customFormat="1" ht="14.45" customHeight="1">
      <c r="B190" s="188"/>
      <c r="C190" s="269" t="s">
        <v>302</v>
      </c>
      <c r="D190" s="269" t="s">
        <v>143</v>
      </c>
      <c r="E190" s="270" t="s">
        <v>386</v>
      </c>
      <c r="F190" s="271" t="s">
        <v>387</v>
      </c>
      <c r="G190" s="272" t="s">
        <v>199</v>
      </c>
      <c r="H190" s="273">
        <v>8.26</v>
      </c>
      <c r="I190" s="87"/>
      <c r="J190" s="274">
        <f>ROUND(I190*H190,2)</f>
        <v>0</v>
      </c>
      <c r="K190" s="271" t="s">
        <v>12</v>
      </c>
      <c r="L190" s="188"/>
      <c r="M190" s="275" t="s">
        <v>12</v>
      </c>
      <c r="N190" s="276" t="s">
        <v>52</v>
      </c>
      <c r="O190" s="189"/>
      <c r="P190" s="277">
        <f>O190*H190</f>
        <v>0</v>
      </c>
      <c r="Q190" s="277">
        <v>2.16</v>
      </c>
      <c r="R190" s="277">
        <f>Q190*H190</f>
        <v>17.8416</v>
      </c>
      <c r="S190" s="277">
        <v>0</v>
      </c>
      <c r="T190" s="278">
        <f>S190*H190</f>
        <v>0</v>
      </c>
      <c r="AR190" s="177" t="s">
        <v>161</v>
      </c>
      <c r="AT190" s="177" t="s">
        <v>143</v>
      </c>
      <c r="AU190" s="177" t="s">
        <v>89</v>
      </c>
      <c r="AY190" s="177" t="s">
        <v>140</v>
      </c>
      <c r="BE190" s="279">
        <f>IF(N190="základní",J190,0)</f>
        <v>0</v>
      </c>
      <c r="BF190" s="279">
        <f>IF(N190="snížená",J190,0)</f>
        <v>0</v>
      </c>
      <c r="BG190" s="279">
        <f>IF(N190="zákl. přenesená",J190,0)</f>
        <v>0</v>
      </c>
      <c r="BH190" s="279">
        <f>IF(N190="sníž. přenesená",J190,0)</f>
        <v>0</v>
      </c>
      <c r="BI190" s="279">
        <f>IF(N190="nulová",J190,0)</f>
        <v>0</v>
      </c>
      <c r="BJ190" s="177" t="s">
        <v>31</v>
      </c>
      <c r="BK190" s="279">
        <f>ROUND(I190*H190,2)</f>
        <v>0</v>
      </c>
      <c r="BL190" s="177" t="s">
        <v>161</v>
      </c>
      <c r="BM190" s="177" t="s">
        <v>571</v>
      </c>
    </row>
    <row r="191" spans="2:47" s="187" customFormat="1" ht="13.5">
      <c r="B191" s="188"/>
      <c r="D191" s="280" t="s">
        <v>150</v>
      </c>
      <c r="F191" s="281" t="s">
        <v>387</v>
      </c>
      <c r="I191" s="88"/>
      <c r="L191" s="188"/>
      <c r="M191" s="282"/>
      <c r="N191" s="189"/>
      <c r="O191" s="189"/>
      <c r="P191" s="189"/>
      <c r="Q191" s="189"/>
      <c r="R191" s="189"/>
      <c r="S191" s="189"/>
      <c r="T191" s="283"/>
      <c r="AT191" s="177" t="s">
        <v>150</v>
      </c>
      <c r="AU191" s="177" t="s">
        <v>89</v>
      </c>
    </row>
    <row r="192" spans="2:51" s="289" customFormat="1" ht="13.5">
      <c r="B192" s="288"/>
      <c r="D192" s="280" t="s">
        <v>204</v>
      </c>
      <c r="E192" s="290" t="s">
        <v>12</v>
      </c>
      <c r="F192" s="291" t="s">
        <v>321</v>
      </c>
      <c r="H192" s="290" t="s">
        <v>12</v>
      </c>
      <c r="I192" s="89"/>
      <c r="L192" s="288"/>
      <c r="M192" s="292"/>
      <c r="N192" s="293"/>
      <c r="O192" s="293"/>
      <c r="P192" s="293"/>
      <c r="Q192" s="293"/>
      <c r="R192" s="293"/>
      <c r="S192" s="293"/>
      <c r="T192" s="294"/>
      <c r="AT192" s="290" t="s">
        <v>204</v>
      </c>
      <c r="AU192" s="290" t="s">
        <v>89</v>
      </c>
      <c r="AV192" s="289" t="s">
        <v>31</v>
      </c>
      <c r="AW192" s="289" t="s">
        <v>45</v>
      </c>
      <c r="AX192" s="289" t="s">
        <v>81</v>
      </c>
      <c r="AY192" s="290" t="s">
        <v>140</v>
      </c>
    </row>
    <row r="193" spans="2:51" s="296" customFormat="1" ht="13.5">
      <c r="B193" s="295"/>
      <c r="D193" s="280" t="s">
        <v>204</v>
      </c>
      <c r="E193" s="297" t="s">
        <v>12</v>
      </c>
      <c r="F193" s="298" t="s">
        <v>572</v>
      </c>
      <c r="H193" s="299">
        <v>2.34</v>
      </c>
      <c r="I193" s="90"/>
      <c r="L193" s="295"/>
      <c r="M193" s="300"/>
      <c r="N193" s="301"/>
      <c r="O193" s="301"/>
      <c r="P193" s="301"/>
      <c r="Q193" s="301"/>
      <c r="R193" s="301"/>
      <c r="S193" s="301"/>
      <c r="T193" s="302"/>
      <c r="AT193" s="297" t="s">
        <v>204</v>
      </c>
      <c r="AU193" s="297" t="s">
        <v>89</v>
      </c>
      <c r="AV193" s="296" t="s">
        <v>89</v>
      </c>
      <c r="AW193" s="296" t="s">
        <v>45</v>
      </c>
      <c r="AX193" s="296" t="s">
        <v>81</v>
      </c>
      <c r="AY193" s="297" t="s">
        <v>140</v>
      </c>
    </row>
    <row r="194" spans="2:51" s="289" customFormat="1" ht="13.5">
      <c r="B194" s="288"/>
      <c r="D194" s="280" t="s">
        <v>204</v>
      </c>
      <c r="E194" s="290" t="s">
        <v>12</v>
      </c>
      <c r="F194" s="291" t="s">
        <v>205</v>
      </c>
      <c r="H194" s="290" t="s">
        <v>12</v>
      </c>
      <c r="I194" s="89"/>
      <c r="L194" s="288"/>
      <c r="M194" s="292"/>
      <c r="N194" s="293"/>
      <c r="O194" s="293"/>
      <c r="P194" s="293"/>
      <c r="Q194" s="293"/>
      <c r="R194" s="293"/>
      <c r="S194" s="293"/>
      <c r="T194" s="294"/>
      <c r="AT194" s="290" t="s">
        <v>204</v>
      </c>
      <c r="AU194" s="290" t="s">
        <v>89</v>
      </c>
      <c r="AV194" s="289" t="s">
        <v>31</v>
      </c>
      <c r="AW194" s="289" t="s">
        <v>45</v>
      </c>
      <c r="AX194" s="289" t="s">
        <v>81</v>
      </c>
      <c r="AY194" s="290" t="s">
        <v>140</v>
      </c>
    </row>
    <row r="195" spans="2:51" s="296" customFormat="1" ht="13.5">
      <c r="B195" s="295"/>
      <c r="D195" s="280" t="s">
        <v>204</v>
      </c>
      <c r="E195" s="297" t="s">
        <v>12</v>
      </c>
      <c r="F195" s="298" t="s">
        <v>573</v>
      </c>
      <c r="H195" s="299">
        <v>1.772</v>
      </c>
      <c r="I195" s="90"/>
      <c r="L195" s="295"/>
      <c r="M195" s="300"/>
      <c r="N195" s="301"/>
      <c r="O195" s="301"/>
      <c r="P195" s="301"/>
      <c r="Q195" s="301"/>
      <c r="R195" s="301"/>
      <c r="S195" s="301"/>
      <c r="T195" s="302"/>
      <c r="AT195" s="297" t="s">
        <v>204</v>
      </c>
      <c r="AU195" s="297" t="s">
        <v>89</v>
      </c>
      <c r="AV195" s="296" t="s">
        <v>89</v>
      </c>
      <c r="AW195" s="296" t="s">
        <v>45</v>
      </c>
      <c r="AX195" s="296" t="s">
        <v>81</v>
      </c>
      <c r="AY195" s="297" t="s">
        <v>140</v>
      </c>
    </row>
    <row r="196" spans="2:51" s="296" customFormat="1" ht="13.5">
      <c r="B196" s="295"/>
      <c r="D196" s="280" t="s">
        <v>204</v>
      </c>
      <c r="E196" s="297" t="s">
        <v>12</v>
      </c>
      <c r="F196" s="298" t="s">
        <v>574</v>
      </c>
      <c r="H196" s="299">
        <v>4.148</v>
      </c>
      <c r="I196" s="90"/>
      <c r="L196" s="295"/>
      <c r="M196" s="300"/>
      <c r="N196" s="301"/>
      <c r="O196" s="301"/>
      <c r="P196" s="301"/>
      <c r="Q196" s="301"/>
      <c r="R196" s="301"/>
      <c r="S196" s="301"/>
      <c r="T196" s="302"/>
      <c r="AT196" s="297" t="s">
        <v>204</v>
      </c>
      <c r="AU196" s="297" t="s">
        <v>89</v>
      </c>
      <c r="AV196" s="296" t="s">
        <v>89</v>
      </c>
      <c r="AW196" s="296" t="s">
        <v>45</v>
      </c>
      <c r="AX196" s="296" t="s">
        <v>81</v>
      </c>
      <c r="AY196" s="297" t="s">
        <v>140</v>
      </c>
    </row>
    <row r="197" spans="2:51" s="304" customFormat="1" ht="13.5">
      <c r="B197" s="303"/>
      <c r="D197" s="280" t="s">
        <v>204</v>
      </c>
      <c r="E197" s="305" t="s">
        <v>12</v>
      </c>
      <c r="F197" s="306" t="s">
        <v>207</v>
      </c>
      <c r="H197" s="307">
        <v>8.26</v>
      </c>
      <c r="I197" s="91"/>
      <c r="L197" s="303"/>
      <c r="M197" s="308"/>
      <c r="N197" s="309"/>
      <c r="O197" s="309"/>
      <c r="P197" s="309"/>
      <c r="Q197" s="309"/>
      <c r="R197" s="309"/>
      <c r="S197" s="309"/>
      <c r="T197" s="310"/>
      <c r="AT197" s="305" t="s">
        <v>204</v>
      </c>
      <c r="AU197" s="305" t="s">
        <v>89</v>
      </c>
      <c r="AV197" s="304" t="s">
        <v>161</v>
      </c>
      <c r="AW197" s="304" t="s">
        <v>45</v>
      </c>
      <c r="AX197" s="304" t="s">
        <v>31</v>
      </c>
      <c r="AY197" s="305" t="s">
        <v>140</v>
      </c>
    </row>
    <row r="198" spans="2:63" s="257" customFormat="1" ht="29.85" customHeight="1">
      <c r="B198" s="256"/>
      <c r="D198" s="258" t="s">
        <v>80</v>
      </c>
      <c r="E198" s="267" t="s">
        <v>244</v>
      </c>
      <c r="F198" s="267" t="s">
        <v>401</v>
      </c>
      <c r="I198" s="86"/>
      <c r="J198" s="268">
        <f>BK198</f>
        <v>0</v>
      </c>
      <c r="L198" s="256"/>
      <c r="M198" s="261"/>
      <c r="N198" s="262"/>
      <c r="O198" s="262"/>
      <c r="P198" s="263">
        <f>SUM(P199:P208)</f>
        <v>0</v>
      </c>
      <c r="Q198" s="262"/>
      <c r="R198" s="263">
        <f>SUM(R199:R208)</f>
        <v>0.071022</v>
      </c>
      <c r="S198" s="262"/>
      <c r="T198" s="264">
        <f>SUM(T199:T208)</f>
        <v>0</v>
      </c>
      <c r="AR198" s="258" t="s">
        <v>31</v>
      </c>
      <c r="AT198" s="265" t="s">
        <v>80</v>
      </c>
      <c r="AU198" s="265" t="s">
        <v>31</v>
      </c>
      <c r="AY198" s="258" t="s">
        <v>140</v>
      </c>
      <c r="BK198" s="266">
        <f>SUM(BK199:BK208)</f>
        <v>0</v>
      </c>
    </row>
    <row r="199" spans="2:65" s="187" customFormat="1" ht="22.9" customHeight="1">
      <c r="B199" s="188"/>
      <c r="C199" s="269" t="s">
        <v>306</v>
      </c>
      <c r="D199" s="269" t="s">
        <v>143</v>
      </c>
      <c r="E199" s="270" t="s">
        <v>403</v>
      </c>
      <c r="F199" s="271" t="s">
        <v>404</v>
      </c>
      <c r="G199" s="272" t="s">
        <v>220</v>
      </c>
      <c r="H199" s="273">
        <v>186.9</v>
      </c>
      <c r="I199" s="87"/>
      <c r="J199" s="274">
        <f>ROUND(I199*H199,2)</f>
        <v>0</v>
      </c>
      <c r="K199" s="271" t="s">
        <v>147</v>
      </c>
      <c r="L199" s="188"/>
      <c r="M199" s="275" t="s">
        <v>12</v>
      </c>
      <c r="N199" s="276" t="s">
        <v>52</v>
      </c>
      <c r="O199" s="189"/>
      <c r="P199" s="277">
        <f>O199*H199</f>
        <v>0</v>
      </c>
      <c r="Q199" s="277">
        <v>0.00038</v>
      </c>
      <c r="R199" s="277">
        <f>Q199*H199</f>
        <v>0.071022</v>
      </c>
      <c r="S199" s="277">
        <v>0</v>
      </c>
      <c r="T199" s="278">
        <f>S199*H199</f>
        <v>0</v>
      </c>
      <c r="AR199" s="177" t="s">
        <v>161</v>
      </c>
      <c r="AT199" s="177" t="s">
        <v>143</v>
      </c>
      <c r="AU199" s="177" t="s">
        <v>89</v>
      </c>
      <c r="AY199" s="177" t="s">
        <v>140</v>
      </c>
      <c r="BE199" s="279">
        <f>IF(N199="základní",J199,0)</f>
        <v>0</v>
      </c>
      <c r="BF199" s="279">
        <f>IF(N199="snížená",J199,0)</f>
        <v>0</v>
      </c>
      <c r="BG199" s="279">
        <f>IF(N199="zákl. přenesená",J199,0)</f>
        <v>0</v>
      </c>
      <c r="BH199" s="279">
        <f>IF(N199="sníž. přenesená",J199,0)</f>
        <v>0</v>
      </c>
      <c r="BI199" s="279">
        <f>IF(N199="nulová",J199,0)</f>
        <v>0</v>
      </c>
      <c r="BJ199" s="177" t="s">
        <v>31</v>
      </c>
      <c r="BK199" s="279">
        <f>ROUND(I199*H199,2)</f>
        <v>0</v>
      </c>
      <c r="BL199" s="177" t="s">
        <v>161</v>
      </c>
      <c r="BM199" s="177" t="s">
        <v>575</v>
      </c>
    </row>
    <row r="200" spans="2:47" s="187" customFormat="1" ht="27">
      <c r="B200" s="188"/>
      <c r="D200" s="280" t="s">
        <v>150</v>
      </c>
      <c r="F200" s="281" t="s">
        <v>406</v>
      </c>
      <c r="I200" s="88"/>
      <c r="L200" s="188"/>
      <c r="M200" s="282"/>
      <c r="N200" s="189"/>
      <c r="O200" s="189"/>
      <c r="P200" s="189"/>
      <c r="Q200" s="189"/>
      <c r="R200" s="189"/>
      <c r="S200" s="189"/>
      <c r="T200" s="283"/>
      <c r="AT200" s="177" t="s">
        <v>150</v>
      </c>
      <c r="AU200" s="177" t="s">
        <v>89</v>
      </c>
    </row>
    <row r="201" spans="2:47" s="187" customFormat="1" ht="108">
      <c r="B201" s="188"/>
      <c r="D201" s="280" t="s">
        <v>202</v>
      </c>
      <c r="F201" s="284" t="s">
        <v>407</v>
      </c>
      <c r="I201" s="88"/>
      <c r="L201" s="188"/>
      <c r="M201" s="282"/>
      <c r="N201" s="189"/>
      <c r="O201" s="189"/>
      <c r="P201" s="189"/>
      <c r="Q201" s="189"/>
      <c r="R201" s="189"/>
      <c r="S201" s="189"/>
      <c r="T201" s="283"/>
      <c r="AT201" s="177" t="s">
        <v>202</v>
      </c>
      <c r="AU201" s="177" t="s">
        <v>89</v>
      </c>
    </row>
    <row r="202" spans="2:51" s="289" customFormat="1" ht="13.5">
      <c r="B202" s="288"/>
      <c r="D202" s="280" t="s">
        <v>204</v>
      </c>
      <c r="E202" s="290" t="s">
        <v>12</v>
      </c>
      <c r="F202" s="291" t="s">
        <v>321</v>
      </c>
      <c r="H202" s="290" t="s">
        <v>12</v>
      </c>
      <c r="I202" s="89"/>
      <c r="L202" s="288"/>
      <c r="M202" s="292"/>
      <c r="N202" s="293"/>
      <c r="O202" s="293"/>
      <c r="P202" s="293"/>
      <c r="Q202" s="293"/>
      <c r="R202" s="293"/>
      <c r="S202" s="293"/>
      <c r="T202" s="294"/>
      <c r="AT202" s="290" t="s">
        <v>204</v>
      </c>
      <c r="AU202" s="290" t="s">
        <v>89</v>
      </c>
      <c r="AV202" s="289" t="s">
        <v>31</v>
      </c>
      <c r="AW202" s="289" t="s">
        <v>45</v>
      </c>
      <c r="AX202" s="289" t="s">
        <v>81</v>
      </c>
      <c r="AY202" s="290" t="s">
        <v>140</v>
      </c>
    </row>
    <row r="203" spans="2:51" s="296" customFormat="1" ht="13.5">
      <c r="B203" s="295"/>
      <c r="D203" s="280" t="s">
        <v>204</v>
      </c>
      <c r="E203" s="297" t="s">
        <v>12</v>
      </c>
      <c r="F203" s="298" t="s">
        <v>576</v>
      </c>
      <c r="H203" s="299">
        <v>40.6</v>
      </c>
      <c r="I203" s="90"/>
      <c r="L203" s="295"/>
      <c r="M203" s="300"/>
      <c r="N203" s="301"/>
      <c r="O203" s="301"/>
      <c r="P203" s="301"/>
      <c r="Q203" s="301"/>
      <c r="R203" s="301"/>
      <c r="S203" s="301"/>
      <c r="T203" s="302"/>
      <c r="AT203" s="297" t="s">
        <v>204</v>
      </c>
      <c r="AU203" s="297" t="s">
        <v>89</v>
      </c>
      <c r="AV203" s="296" t="s">
        <v>89</v>
      </c>
      <c r="AW203" s="296" t="s">
        <v>45</v>
      </c>
      <c r="AX203" s="296" t="s">
        <v>81</v>
      </c>
      <c r="AY203" s="297" t="s">
        <v>140</v>
      </c>
    </row>
    <row r="204" spans="2:51" s="289" customFormat="1" ht="13.5">
      <c r="B204" s="288"/>
      <c r="D204" s="280" t="s">
        <v>204</v>
      </c>
      <c r="E204" s="290" t="s">
        <v>12</v>
      </c>
      <c r="F204" s="291" t="s">
        <v>205</v>
      </c>
      <c r="H204" s="290" t="s">
        <v>12</v>
      </c>
      <c r="I204" s="89"/>
      <c r="L204" s="288"/>
      <c r="M204" s="292"/>
      <c r="N204" s="293"/>
      <c r="O204" s="293"/>
      <c r="P204" s="293"/>
      <c r="Q204" s="293"/>
      <c r="R204" s="293"/>
      <c r="S204" s="293"/>
      <c r="T204" s="294"/>
      <c r="AT204" s="290" t="s">
        <v>204</v>
      </c>
      <c r="AU204" s="290" t="s">
        <v>89</v>
      </c>
      <c r="AV204" s="289" t="s">
        <v>31</v>
      </c>
      <c r="AW204" s="289" t="s">
        <v>45</v>
      </c>
      <c r="AX204" s="289" t="s">
        <v>81</v>
      </c>
      <c r="AY204" s="290" t="s">
        <v>140</v>
      </c>
    </row>
    <row r="205" spans="2:51" s="296" customFormat="1" ht="13.5">
      <c r="B205" s="295"/>
      <c r="D205" s="280" t="s">
        <v>204</v>
      </c>
      <c r="E205" s="297" t="s">
        <v>12</v>
      </c>
      <c r="F205" s="298" t="s">
        <v>577</v>
      </c>
      <c r="H205" s="299">
        <v>33.25</v>
      </c>
      <c r="I205" s="90"/>
      <c r="L205" s="295"/>
      <c r="M205" s="300"/>
      <c r="N205" s="301"/>
      <c r="O205" s="301"/>
      <c r="P205" s="301"/>
      <c r="Q205" s="301"/>
      <c r="R205" s="301"/>
      <c r="S205" s="301"/>
      <c r="T205" s="302"/>
      <c r="AT205" s="297" t="s">
        <v>204</v>
      </c>
      <c r="AU205" s="297" t="s">
        <v>89</v>
      </c>
      <c r="AV205" s="296" t="s">
        <v>89</v>
      </c>
      <c r="AW205" s="296" t="s">
        <v>45</v>
      </c>
      <c r="AX205" s="296" t="s">
        <v>81</v>
      </c>
      <c r="AY205" s="297" t="s">
        <v>140</v>
      </c>
    </row>
    <row r="206" spans="2:51" s="296" customFormat="1" ht="13.5">
      <c r="B206" s="295"/>
      <c r="D206" s="280" t="s">
        <v>204</v>
      </c>
      <c r="E206" s="297" t="s">
        <v>12</v>
      </c>
      <c r="F206" s="298" t="s">
        <v>578</v>
      </c>
      <c r="H206" s="299">
        <v>63.05</v>
      </c>
      <c r="I206" s="90"/>
      <c r="L206" s="295"/>
      <c r="M206" s="300"/>
      <c r="N206" s="301"/>
      <c r="O206" s="301"/>
      <c r="P206" s="301"/>
      <c r="Q206" s="301"/>
      <c r="R206" s="301"/>
      <c r="S206" s="301"/>
      <c r="T206" s="302"/>
      <c r="AT206" s="297" t="s">
        <v>204</v>
      </c>
      <c r="AU206" s="297" t="s">
        <v>89</v>
      </c>
      <c r="AV206" s="296" t="s">
        <v>89</v>
      </c>
      <c r="AW206" s="296" t="s">
        <v>45</v>
      </c>
      <c r="AX206" s="296" t="s">
        <v>81</v>
      </c>
      <c r="AY206" s="297" t="s">
        <v>140</v>
      </c>
    </row>
    <row r="207" spans="2:51" s="296" customFormat="1" ht="13.5">
      <c r="B207" s="295"/>
      <c r="D207" s="280" t="s">
        <v>204</v>
      </c>
      <c r="E207" s="297" t="s">
        <v>12</v>
      </c>
      <c r="F207" s="298" t="s">
        <v>579</v>
      </c>
      <c r="H207" s="299">
        <v>50</v>
      </c>
      <c r="I207" s="90"/>
      <c r="L207" s="295"/>
      <c r="M207" s="300"/>
      <c r="N207" s="301"/>
      <c r="O207" s="301"/>
      <c r="P207" s="301"/>
      <c r="Q207" s="301"/>
      <c r="R207" s="301"/>
      <c r="S207" s="301"/>
      <c r="T207" s="302"/>
      <c r="AT207" s="297" t="s">
        <v>204</v>
      </c>
      <c r="AU207" s="297" t="s">
        <v>89</v>
      </c>
      <c r="AV207" s="296" t="s">
        <v>89</v>
      </c>
      <c r="AW207" s="296" t="s">
        <v>45</v>
      </c>
      <c r="AX207" s="296" t="s">
        <v>81</v>
      </c>
      <c r="AY207" s="297" t="s">
        <v>140</v>
      </c>
    </row>
    <row r="208" spans="2:51" s="304" customFormat="1" ht="13.5">
      <c r="B208" s="303"/>
      <c r="D208" s="280" t="s">
        <v>204</v>
      </c>
      <c r="E208" s="305" t="s">
        <v>12</v>
      </c>
      <c r="F208" s="306" t="s">
        <v>207</v>
      </c>
      <c r="H208" s="307">
        <v>186.9</v>
      </c>
      <c r="I208" s="91"/>
      <c r="L208" s="303"/>
      <c r="M208" s="308"/>
      <c r="N208" s="309"/>
      <c r="O208" s="309"/>
      <c r="P208" s="309"/>
      <c r="Q208" s="309"/>
      <c r="R208" s="309"/>
      <c r="S208" s="309"/>
      <c r="T208" s="310"/>
      <c r="AT208" s="305" t="s">
        <v>204</v>
      </c>
      <c r="AU208" s="305" t="s">
        <v>89</v>
      </c>
      <c r="AV208" s="304" t="s">
        <v>161</v>
      </c>
      <c r="AW208" s="304" t="s">
        <v>45</v>
      </c>
      <c r="AX208" s="304" t="s">
        <v>31</v>
      </c>
      <c r="AY208" s="305" t="s">
        <v>140</v>
      </c>
    </row>
    <row r="209" spans="2:63" s="257" customFormat="1" ht="29.85" customHeight="1">
      <c r="B209" s="256"/>
      <c r="D209" s="258" t="s">
        <v>80</v>
      </c>
      <c r="E209" s="267" t="s">
        <v>419</v>
      </c>
      <c r="F209" s="267" t="s">
        <v>420</v>
      </c>
      <c r="I209" s="86"/>
      <c r="J209" s="268">
        <f>BK209</f>
        <v>0</v>
      </c>
      <c r="L209" s="256"/>
      <c r="M209" s="261"/>
      <c r="N209" s="262"/>
      <c r="O209" s="262"/>
      <c r="P209" s="263">
        <f>SUM(P210:P212)</f>
        <v>0</v>
      </c>
      <c r="Q209" s="262"/>
      <c r="R209" s="263">
        <f>SUM(R210:R212)</f>
        <v>0</v>
      </c>
      <c r="S209" s="262"/>
      <c r="T209" s="264">
        <f>SUM(T210:T212)</f>
        <v>0</v>
      </c>
      <c r="AR209" s="258" t="s">
        <v>31</v>
      </c>
      <c r="AT209" s="265" t="s">
        <v>80</v>
      </c>
      <c r="AU209" s="265" t="s">
        <v>31</v>
      </c>
      <c r="AY209" s="258" t="s">
        <v>140</v>
      </c>
      <c r="BK209" s="266">
        <f>SUM(BK210:BK212)</f>
        <v>0</v>
      </c>
    </row>
    <row r="210" spans="2:65" s="187" customFormat="1" ht="14.45" customHeight="1">
      <c r="B210" s="188"/>
      <c r="C210" s="269" t="s">
        <v>310</v>
      </c>
      <c r="D210" s="269" t="s">
        <v>143</v>
      </c>
      <c r="E210" s="270" t="s">
        <v>422</v>
      </c>
      <c r="F210" s="271" t="s">
        <v>423</v>
      </c>
      <c r="G210" s="272" t="s">
        <v>214</v>
      </c>
      <c r="H210" s="273">
        <v>308.809</v>
      </c>
      <c r="I210" s="87"/>
      <c r="J210" s="274">
        <f>ROUND(I210*H210,2)</f>
        <v>0</v>
      </c>
      <c r="K210" s="271" t="s">
        <v>147</v>
      </c>
      <c r="L210" s="188"/>
      <c r="M210" s="275" t="s">
        <v>12</v>
      </c>
      <c r="N210" s="276" t="s">
        <v>52</v>
      </c>
      <c r="O210" s="189"/>
      <c r="P210" s="277">
        <f>O210*H210</f>
        <v>0</v>
      </c>
      <c r="Q210" s="277">
        <v>0</v>
      </c>
      <c r="R210" s="277">
        <f>Q210*H210</f>
        <v>0</v>
      </c>
      <c r="S210" s="277">
        <v>0</v>
      </c>
      <c r="T210" s="278">
        <f>S210*H210</f>
        <v>0</v>
      </c>
      <c r="AR210" s="177" t="s">
        <v>161</v>
      </c>
      <c r="AT210" s="177" t="s">
        <v>143</v>
      </c>
      <c r="AU210" s="177" t="s">
        <v>89</v>
      </c>
      <c r="AY210" s="177" t="s">
        <v>140</v>
      </c>
      <c r="BE210" s="279">
        <f>IF(N210="základní",J210,0)</f>
        <v>0</v>
      </c>
      <c r="BF210" s="279">
        <f>IF(N210="snížená",J210,0)</f>
        <v>0</v>
      </c>
      <c r="BG210" s="279">
        <f>IF(N210="zákl. přenesená",J210,0)</f>
        <v>0</v>
      </c>
      <c r="BH210" s="279">
        <f>IF(N210="sníž. přenesená",J210,0)</f>
        <v>0</v>
      </c>
      <c r="BI210" s="279">
        <f>IF(N210="nulová",J210,0)</f>
        <v>0</v>
      </c>
      <c r="BJ210" s="177" t="s">
        <v>31</v>
      </c>
      <c r="BK210" s="279">
        <f>ROUND(I210*H210,2)</f>
        <v>0</v>
      </c>
      <c r="BL210" s="177" t="s">
        <v>161</v>
      </c>
      <c r="BM210" s="177" t="s">
        <v>580</v>
      </c>
    </row>
    <row r="211" spans="2:47" s="187" customFormat="1" ht="13.5">
      <c r="B211" s="188"/>
      <c r="D211" s="280" t="s">
        <v>150</v>
      </c>
      <c r="F211" s="281" t="s">
        <v>425</v>
      </c>
      <c r="I211" s="88"/>
      <c r="L211" s="188"/>
      <c r="M211" s="282"/>
      <c r="N211" s="189"/>
      <c r="O211" s="189"/>
      <c r="P211" s="189"/>
      <c r="Q211" s="189"/>
      <c r="R211" s="189"/>
      <c r="S211" s="189"/>
      <c r="T211" s="283"/>
      <c r="AT211" s="177" t="s">
        <v>150</v>
      </c>
      <c r="AU211" s="177" t="s">
        <v>89</v>
      </c>
    </row>
    <row r="212" spans="2:47" s="187" customFormat="1" ht="27">
      <c r="B212" s="188"/>
      <c r="D212" s="280" t="s">
        <v>202</v>
      </c>
      <c r="F212" s="284" t="s">
        <v>426</v>
      </c>
      <c r="I212" s="88"/>
      <c r="L212" s="188"/>
      <c r="M212" s="282"/>
      <c r="N212" s="189"/>
      <c r="O212" s="189"/>
      <c r="P212" s="189"/>
      <c r="Q212" s="189"/>
      <c r="R212" s="189"/>
      <c r="S212" s="189"/>
      <c r="T212" s="283"/>
      <c r="AT212" s="177" t="s">
        <v>202</v>
      </c>
      <c r="AU212" s="177" t="s">
        <v>89</v>
      </c>
    </row>
    <row r="213" spans="2:63" s="257" customFormat="1" ht="37.35" customHeight="1">
      <c r="B213" s="256"/>
      <c r="D213" s="258" t="s">
        <v>80</v>
      </c>
      <c r="E213" s="259" t="s">
        <v>427</v>
      </c>
      <c r="F213" s="259" t="s">
        <v>428</v>
      </c>
      <c r="I213" s="86"/>
      <c r="J213" s="260">
        <f>BK213</f>
        <v>0</v>
      </c>
      <c r="L213" s="256"/>
      <c r="M213" s="261"/>
      <c r="N213" s="262"/>
      <c r="O213" s="262"/>
      <c r="P213" s="263">
        <f>P214</f>
        <v>0</v>
      </c>
      <c r="Q213" s="262"/>
      <c r="R213" s="263">
        <f>R214</f>
        <v>2.3511100000000003</v>
      </c>
      <c r="S213" s="262"/>
      <c r="T213" s="264">
        <f>T214</f>
        <v>0</v>
      </c>
      <c r="AR213" s="258" t="s">
        <v>89</v>
      </c>
      <c r="AT213" s="265" t="s">
        <v>80</v>
      </c>
      <c r="AU213" s="265" t="s">
        <v>81</v>
      </c>
      <c r="AY213" s="258" t="s">
        <v>140</v>
      </c>
      <c r="BK213" s="266">
        <f>BK214</f>
        <v>0</v>
      </c>
    </row>
    <row r="214" spans="2:63" s="257" customFormat="1" ht="19.9" customHeight="1">
      <c r="B214" s="256"/>
      <c r="D214" s="258" t="s">
        <v>80</v>
      </c>
      <c r="E214" s="267" t="s">
        <v>429</v>
      </c>
      <c r="F214" s="267" t="s">
        <v>430</v>
      </c>
      <c r="I214" s="86"/>
      <c r="J214" s="268">
        <f>BK214</f>
        <v>0</v>
      </c>
      <c r="L214" s="256"/>
      <c r="M214" s="261"/>
      <c r="N214" s="262"/>
      <c r="O214" s="262"/>
      <c r="P214" s="263">
        <f>SUM(P215:P288)</f>
        <v>0</v>
      </c>
      <c r="Q214" s="262"/>
      <c r="R214" s="263">
        <f>SUM(R215:R288)</f>
        <v>2.3511100000000003</v>
      </c>
      <c r="S214" s="262"/>
      <c r="T214" s="264">
        <f>SUM(T215:T288)</f>
        <v>0</v>
      </c>
      <c r="AR214" s="258" t="s">
        <v>89</v>
      </c>
      <c r="AT214" s="265" t="s">
        <v>80</v>
      </c>
      <c r="AU214" s="265" t="s">
        <v>31</v>
      </c>
      <c r="AY214" s="258" t="s">
        <v>140</v>
      </c>
      <c r="BK214" s="266">
        <f>SUM(BK215:BK288)</f>
        <v>0</v>
      </c>
    </row>
    <row r="215" spans="2:65" s="187" customFormat="1" ht="14.45" customHeight="1">
      <c r="B215" s="188"/>
      <c r="C215" s="269" t="s">
        <v>315</v>
      </c>
      <c r="D215" s="269" t="s">
        <v>143</v>
      </c>
      <c r="E215" s="270" t="s">
        <v>432</v>
      </c>
      <c r="F215" s="271" t="s">
        <v>433</v>
      </c>
      <c r="G215" s="272" t="s">
        <v>434</v>
      </c>
      <c r="H215" s="273">
        <v>78</v>
      </c>
      <c r="I215" s="87"/>
      <c r="J215" s="274">
        <f>ROUND(I215*H215,2)</f>
        <v>0</v>
      </c>
      <c r="K215" s="271" t="s">
        <v>147</v>
      </c>
      <c r="L215" s="188"/>
      <c r="M215" s="275" t="s">
        <v>12</v>
      </c>
      <c r="N215" s="276" t="s">
        <v>52</v>
      </c>
      <c r="O215" s="189"/>
      <c r="P215" s="277">
        <f>O215*H215</f>
        <v>0</v>
      </c>
      <c r="Q215" s="277">
        <v>7E-05</v>
      </c>
      <c r="R215" s="277">
        <f>Q215*H215</f>
        <v>0.00546</v>
      </c>
      <c r="S215" s="277">
        <v>0</v>
      </c>
      <c r="T215" s="278">
        <f>S215*H215</f>
        <v>0</v>
      </c>
      <c r="AR215" s="177" t="s">
        <v>270</v>
      </c>
      <c r="AT215" s="177" t="s">
        <v>143</v>
      </c>
      <c r="AU215" s="177" t="s">
        <v>89</v>
      </c>
      <c r="AY215" s="177" t="s">
        <v>140</v>
      </c>
      <c r="BE215" s="279">
        <f>IF(N215="základní",J215,0)</f>
        <v>0</v>
      </c>
      <c r="BF215" s="279">
        <f>IF(N215="snížená",J215,0)</f>
        <v>0</v>
      </c>
      <c r="BG215" s="279">
        <f>IF(N215="zákl. přenesená",J215,0)</f>
        <v>0</v>
      </c>
      <c r="BH215" s="279">
        <f>IF(N215="sníž. přenesená",J215,0)</f>
        <v>0</v>
      </c>
      <c r="BI215" s="279">
        <f>IF(N215="nulová",J215,0)</f>
        <v>0</v>
      </c>
      <c r="BJ215" s="177" t="s">
        <v>31</v>
      </c>
      <c r="BK215" s="279">
        <f>ROUND(I215*H215,2)</f>
        <v>0</v>
      </c>
      <c r="BL215" s="177" t="s">
        <v>270</v>
      </c>
      <c r="BM215" s="177" t="s">
        <v>581</v>
      </c>
    </row>
    <row r="216" spans="2:47" s="187" customFormat="1" ht="13.5">
      <c r="B216" s="188"/>
      <c r="D216" s="280" t="s">
        <v>150</v>
      </c>
      <c r="F216" s="281" t="s">
        <v>436</v>
      </c>
      <c r="I216" s="88"/>
      <c r="L216" s="188"/>
      <c r="M216" s="282"/>
      <c r="N216" s="189"/>
      <c r="O216" s="189"/>
      <c r="P216" s="189"/>
      <c r="Q216" s="189"/>
      <c r="R216" s="189"/>
      <c r="S216" s="189"/>
      <c r="T216" s="283"/>
      <c r="AT216" s="177" t="s">
        <v>150</v>
      </c>
      <c r="AU216" s="177" t="s">
        <v>89</v>
      </c>
    </row>
    <row r="217" spans="2:47" s="187" customFormat="1" ht="27">
      <c r="B217" s="188"/>
      <c r="D217" s="280" t="s">
        <v>202</v>
      </c>
      <c r="F217" s="284" t="s">
        <v>437</v>
      </c>
      <c r="I217" s="88"/>
      <c r="L217" s="188"/>
      <c r="M217" s="282"/>
      <c r="N217" s="189"/>
      <c r="O217" s="189"/>
      <c r="P217" s="189"/>
      <c r="Q217" s="189"/>
      <c r="R217" s="189"/>
      <c r="S217" s="189"/>
      <c r="T217" s="283"/>
      <c r="AT217" s="177" t="s">
        <v>202</v>
      </c>
      <c r="AU217" s="177" t="s">
        <v>89</v>
      </c>
    </row>
    <row r="218" spans="2:47" s="187" customFormat="1" ht="27">
      <c r="B218" s="188"/>
      <c r="D218" s="280" t="s">
        <v>151</v>
      </c>
      <c r="F218" s="284" t="s">
        <v>438</v>
      </c>
      <c r="I218" s="88"/>
      <c r="L218" s="188"/>
      <c r="M218" s="282"/>
      <c r="N218" s="189"/>
      <c r="O218" s="189"/>
      <c r="P218" s="189"/>
      <c r="Q218" s="189"/>
      <c r="R218" s="189"/>
      <c r="S218" s="189"/>
      <c r="T218" s="283"/>
      <c r="AT218" s="177" t="s">
        <v>151</v>
      </c>
      <c r="AU218" s="177" t="s">
        <v>89</v>
      </c>
    </row>
    <row r="219" spans="2:51" s="289" customFormat="1" ht="13.5">
      <c r="B219" s="288"/>
      <c r="D219" s="280" t="s">
        <v>204</v>
      </c>
      <c r="E219" s="290" t="s">
        <v>12</v>
      </c>
      <c r="F219" s="291" t="s">
        <v>582</v>
      </c>
      <c r="H219" s="290" t="s">
        <v>12</v>
      </c>
      <c r="I219" s="89"/>
      <c r="L219" s="288"/>
      <c r="M219" s="292"/>
      <c r="N219" s="293"/>
      <c r="O219" s="293"/>
      <c r="P219" s="293"/>
      <c r="Q219" s="293"/>
      <c r="R219" s="293"/>
      <c r="S219" s="293"/>
      <c r="T219" s="294"/>
      <c r="AT219" s="290" t="s">
        <v>204</v>
      </c>
      <c r="AU219" s="290" t="s">
        <v>89</v>
      </c>
      <c r="AV219" s="289" t="s">
        <v>31</v>
      </c>
      <c r="AW219" s="289" t="s">
        <v>45</v>
      </c>
      <c r="AX219" s="289" t="s">
        <v>81</v>
      </c>
      <c r="AY219" s="290" t="s">
        <v>140</v>
      </c>
    </row>
    <row r="220" spans="2:51" s="296" customFormat="1" ht="13.5">
      <c r="B220" s="295"/>
      <c r="D220" s="280" t="s">
        <v>204</v>
      </c>
      <c r="E220" s="297" t="s">
        <v>12</v>
      </c>
      <c r="F220" s="298" t="s">
        <v>259</v>
      </c>
      <c r="H220" s="299">
        <v>13</v>
      </c>
      <c r="I220" s="90"/>
      <c r="L220" s="295"/>
      <c r="M220" s="300"/>
      <c r="N220" s="301"/>
      <c r="O220" s="301"/>
      <c r="P220" s="301"/>
      <c r="Q220" s="301"/>
      <c r="R220" s="301"/>
      <c r="S220" s="301"/>
      <c r="T220" s="302"/>
      <c r="AT220" s="297" t="s">
        <v>204</v>
      </c>
      <c r="AU220" s="297" t="s">
        <v>89</v>
      </c>
      <c r="AV220" s="296" t="s">
        <v>89</v>
      </c>
      <c r="AW220" s="296" t="s">
        <v>45</v>
      </c>
      <c r="AX220" s="296" t="s">
        <v>81</v>
      </c>
      <c r="AY220" s="297" t="s">
        <v>140</v>
      </c>
    </row>
    <row r="221" spans="2:51" s="289" customFormat="1" ht="13.5">
      <c r="B221" s="288"/>
      <c r="D221" s="280" t="s">
        <v>204</v>
      </c>
      <c r="E221" s="290" t="s">
        <v>12</v>
      </c>
      <c r="F221" s="291" t="s">
        <v>583</v>
      </c>
      <c r="H221" s="290" t="s">
        <v>12</v>
      </c>
      <c r="I221" s="89"/>
      <c r="L221" s="288"/>
      <c r="M221" s="292"/>
      <c r="N221" s="293"/>
      <c r="O221" s="293"/>
      <c r="P221" s="293"/>
      <c r="Q221" s="293"/>
      <c r="R221" s="293"/>
      <c r="S221" s="293"/>
      <c r="T221" s="294"/>
      <c r="AT221" s="290" t="s">
        <v>204</v>
      </c>
      <c r="AU221" s="290" t="s">
        <v>89</v>
      </c>
      <c r="AV221" s="289" t="s">
        <v>31</v>
      </c>
      <c r="AW221" s="289" t="s">
        <v>45</v>
      </c>
      <c r="AX221" s="289" t="s">
        <v>81</v>
      </c>
      <c r="AY221" s="290" t="s">
        <v>140</v>
      </c>
    </row>
    <row r="222" spans="2:51" s="296" customFormat="1" ht="13.5">
      <c r="B222" s="295"/>
      <c r="D222" s="280" t="s">
        <v>204</v>
      </c>
      <c r="E222" s="297" t="s">
        <v>12</v>
      </c>
      <c r="F222" s="298" t="s">
        <v>584</v>
      </c>
      <c r="H222" s="299">
        <v>62</v>
      </c>
      <c r="I222" s="90"/>
      <c r="L222" s="295"/>
      <c r="M222" s="300"/>
      <c r="N222" s="301"/>
      <c r="O222" s="301"/>
      <c r="P222" s="301"/>
      <c r="Q222" s="301"/>
      <c r="R222" s="301"/>
      <c r="S222" s="301"/>
      <c r="T222" s="302"/>
      <c r="AT222" s="297" t="s">
        <v>204</v>
      </c>
      <c r="AU222" s="297" t="s">
        <v>89</v>
      </c>
      <c r="AV222" s="296" t="s">
        <v>89</v>
      </c>
      <c r="AW222" s="296" t="s">
        <v>45</v>
      </c>
      <c r="AX222" s="296" t="s">
        <v>81</v>
      </c>
      <c r="AY222" s="297" t="s">
        <v>140</v>
      </c>
    </row>
    <row r="223" spans="2:51" s="289" customFormat="1" ht="13.5">
      <c r="B223" s="288"/>
      <c r="D223" s="280" t="s">
        <v>204</v>
      </c>
      <c r="E223" s="290" t="s">
        <v>12</v>
      </c>
      <c r="F223" s="291" t="s">
        <v>585</v>
      </c>
      <c r="H223" s="290" t="s">
        <v>12</v>
      </c>
      <c r="I223" s="89"/>
      <c r="L223" s="288"/>
      <c r="M223" s="292"/>
      <c r="N223" s="293"/>
      <c r="O223" s="293"/>
      <c r="P223" s="293"/>
      <c r="Q223" s="293"/>
      <c r="R223" s="293"/>
      <c r="S223" s="293"/>
      <c r="T223" s="294"/>
      <c r="AT223" s="290" t="s">
        <v>204</v>
      </c>
      <c r="AU223" s="290" t="s">
        <v>89</v>
      </c>
      <c r="AV223" s="289" t="s">
        <v>31</v>
      </c>
      <c r="AW223" s="289" t="s">
        <v>45</v>
      </c>
      <c r="AX223" s="289" t="s">
        <v>81</v>
      </c>
      <c r="AY223" s="290" t="s">
        <v>140</v>
      </c>
    </row>
    <row r="224" spans="2:51" s="296" customFormat="1" ht="13.5">
      <c r="B224" s="295"/>
      <c r="D224" s="280" t="s">
        <v>204</v>
      </c>
      <c r="E224" s="297" t="s">
        <v>12</v>
      </c>
      <c r="F224" s="298" t="s">
        <v>157</v>
      </c>
      <c r="H224" s="299">
        <v>3</v>
      </c>
      <c r="I224" s="90"/>
      <c r="L224" s="295"/>
      <c r="M224" s="300"/>
      <c r="N224" s="301"/>
      <c r="O224" s="301"/>
      <c r="P224" s="301"/>
      <c r="Q224" s="301"/>
      <c r="R224" s="301"/>
      <c r="S224" s="301"/>
      <c r="T224" s="302"/>
      <c r="AT224" s="297" t="s">
        <v>204</v>
      </c>
      <c r="AU224" s="297" t="s">
        <v>89</v>
      </c>
      <c r="AV224" s="296" t="s">
        <v>89</v>
      </c>
      <c r="AW224" s="296" t="s">
        <v>45</v>
      </c>
      <c r="AX224" s="296" t="s">
        <v>81</v>
      </c>
      <c r="AY224" s="297" t="s">
        <v>140</v>
      </c>
    </row>
    <row r="225" spans="2:51" s="304" customFormat="1" ht="13.5">
      <c r="B225" s="303"/>
      <c r="D225" s="280" t="s">
        <v>204</v>
      </c>
      <c r="E225" s="305" t="s">
        <v>12</v>
      </c>
      <c r="F225" s="306" t="s">
        <v>207</v>
      </c>
      <c r="H225" s="307">
        <v>78</v>
      </c>
      <c r="I225" s="91"/>
      <c r="L225" s="303"/>
      <c r="M225" s="308"/>
      <c r="N225" s="309"/>
      <c r="O225" s="309"/>
      <c r="P225" s="309"/>
      <c r="Q225" s="309"/>
      <c r="R225" s="309"/>
      <c r="S225" s="309"/>
      <c r="T225" s="310"/>
      <c r="AT225" s="305" t="s">
        <v>204</v>
      </c>
      <c r="AU225" s="305" t="s">
        <v>89</v>
      </c>
      <c r="AV225" s="304" t="s">
        <v>161</v>
      </c>
      <c r="AW225" s="304" t="s">
        <v>45</v>
      </c>
      <c r="AX225" s="304" t="s">
        <v>31</v>
      </c>
      <c r="AY225" s="305" t="s">
        <v>140</v>
      </c>
    </row>
    <row r="226" spans="2:65" s="187" customFormat="1" ht="14.45" customHeight="1">
      <c r="B226" s="188"/>
      <c r="C226" s="269" t="s">
        <v>331</v>
      </c>
      <c r="D226" s="269" t="s">
        <v>143</v>
      </c>
      <c r="E226" s="270" t="s">
        <v>448</v>
      </c>
      <c r="F226" s="271" t="s">
        <v>449</v>
      </c>
      <c r="G226" s="272" t="s">
        <v>434</v>
      </c>
      <c r="H226" s="273">
        <v>495</v>
      </c>
      <c r="I226" s="87"/>
      <c r="J226" s="274">
        <f>ROUND(I226*H226,2)</f>
        <v>0</v>
      </c>
      <c r="K226" s="271" t="s">
        <v>147</v>
      </c>
      <c r="L226" s="188"/>
      <c r="M226" s="275" t="s">
        <v>12</v>
      </c>
      <c r="N226" s="276" t="s">
        <v>52</v>
      </c>
      <c r="O226" s="189"/>
      <c r="P226" s="277">
        <f>O226*H226</f>
        <v>0</v>
      </c>
      <c r="Q226" s="277">
        <v>6E-05</v>
      </c>
      <c r="R226" s="277">
        <f>Q226*H226</f>
        <v>0.0297</v>
      </c>
      <c r="S226" s="277">
        <v>0</v>
      </c>
      <c r="T226" s="278">
        <f>S226*H226</f>
        <v>0</v>
      </c>
      <c r="AR226" s="177" t="s">
        <v>270</v>
      </c>
      <c r="AT226" s="177" t="s">
        <v>143</v>
      </c>
      <c r="AU226" s="177" t="s">
        <v>89</v>
      </c>
      <c r="AY226" s="177" t="s">
        <v>140</v>
      </c>
      <c r="BE226" s="279">
        <f>IF(N226="základní",J226,0)</f>
        <v>0</v>
      </c>
      <c r="BF226" s="279">
        <f>IF(N226="snížená",J226,0)</f>
        <v>0</v>
      </c>
      <c r="BG226" s="279">
        <f>IF(N226="zákl. přenesená",J226,0)</f>
        <v>0</v>
      </c>
      <c r="BH226" s="279">
        <f>IF(N226="sníž. přenesená",J226,0)</f>
        <v>0</v>
      </c>
      <c r="BI226" s="279">
        <f>IF(N226="nulová",J226,0)</f>
        <v>0</v>
      </c>
      <c r="BJ226" s="177" t="s">
        <v>31</v>
      </c>
      <c r="BK226" s="279">
        <f>ROUND(I226*H226,2)</f>
        <v>0</v>
      </c>
      <c r="BL226" s="177" t="s">
        <v>270</v>
      </c>
      <c r="BM226" s="177" t="s">
        <v>586</v>
      </c>
    </row>
    <row r="227" spans="2:47" s="187" customFormat="1" ht="13.5">
      <c r="B227" s="188"/>
      <c r="D227" s="280" t="s">
        <v>150</v>
      </c>
      <c r="F227" s="281" t="s">
        <v>451</v>
      </c>
      <c r="I227" s="88"/>
      <c r="L227" s="188"/>
      <c r="M227" s="282"/>
      <c r="N227" s="189"/>
      <c r="O227" s="189"/>
      <c r="P227" s="189"/>
      <c r="Q227" s="189"/>
      <c r="R227" s="189"/>
      <c r="S227" s="189"/>
      <c r="T227" s="283"/>
      <c r="AT227" s="177" t="s">
        <v>150</v>
      </c>
      <c r="AU227" s="177" t="s">
        <v>89</v>
      </c>
    </row>
    <row r="228" spans="2:47" s="187" customFormat="1" ht="27">
      <c r="B228" s="188"/>
      <c r="D228" s="280" t="s">
        <v>202</v>
      </c>
      <c r="F228" s="284" t="s">
        <v>437</v>
      </c>
      <c r="I228" s="88"/>
      <c r="L228" s="188"/>
      <c r="M228" s="282"/>
      <c r="N228" s="189"/>
      <c r="O228" s="189"/>
      <c r="P228" s="189"/>
      <c r="Q228" s="189"/>
      <c r="R228" s="189"/>
      <c r="S228" s="189"/>
      <c r="T228" s="283"/>
      <c r="AT228" s="177" t="s">
        <v>202</v>
      </c>
      <c r="AU228" s="177" t="s">
        <v>89</v>
      </c>
    </row>
    <row r="229" spans="2:47" s="187" customFormat="1" ht="27">
      <c r="B229" s="188"/>
      <c r="D229" s="280" t="s">
        <v>151</v>
      </c>
      <c r="F229" s="284" t="s">
        <v>438</v>
      </c>
      <c r="I229" s="88"/>
      <c r="L229" s="188"/>
      <c r="M229" s="282"/>
      <c r="N229" s="189"/>
      <c r="O229" s="189"/>
      <c r="P229" s="189"/>
      <c r="Q229" s="189"/>
      <c r="R229" s="189"/>
      <c r="S229" s="189"/>
      <c r="T229" s="283"/>
      <c r="AT229" s="177" t="s">
        <v>151</v>
      </c>
      <c r="AU229" s="177" t="s">
        <v>89</v>
      </c>
    </row>
    <row r="230" spans="2:51" s="289" customFormat="1" ht="13.5">
      <c r="B230" s="288"/>
      <c r="D230" s="280" t="s">
        <v>204</v>
      </c>
      <c r="E230" s="290" t="s">
        <v>12</v>
      </c>
      <c r="F230" s="291" t="s">
        <v>321</v>
      </c>
      <c r="H230" s="290" t="s">
        <v>12</v>
      </c>
      <c r="I230" s="89"/>
      <c r="L230" s="288"/>
      <c r="M230" s="292"/>
      <c r="N230" s="293"/>
      <c r="O230" s="293"/>
      <c r="P230" s="293"/>
      <c r="Q230" s="293"/>
      <c r="R230" s="293"/>
      <c r="S230" s="293"/>
      <c r="T230" s="294"/>
      <c r="AT230" s="290" t="s">
        <v>204</v>
      </c>
      <c r="AU230" s="290" t="s">
        <v>89</v>
      </c>
      <c r="AV230" s="289" t="s">
        <v>31</v>
      </c>
      <c r="AW230" s="289" t="s">
        <v>45</v>
      </c>
      <c r="AX230" s="289" t="s">
        <v>81</v>
      </c>
      <c r="AY230" s="290" t="s">
        <v>140</v>
      </c>
    </row>
    <row r="231" spans="2:51" s="296" customFormat="1" ht="13.5">
      <c r="B231" s="295"/>
      <c r="D231" s="280" t="s">
        <v>204</v>
      </c>
      <c r="E231" s="297" t="s">
        <v>12</v>
      </c>
      <c r="F231" s="298" t="s">
        <v>587</v>
      </c>
      <c r="H231" s="299">
        <v>87</v>
      </c>
      <c r="I231" s="90"/>
      <c r="L231" s="295"/>
      <c r="M231" s="300"/>
      <c r="N231" s="301"/>
      <c r="O231" s="301"/>
      <c r="P231" s="301"/>
      <c r="Q231" s="301"/>
      <c r="R231" s="301"/>
      <c r="S231" s="301"/>
      <c r="T231" s="302"/>
      <c r="AT231" s="297" t="s">
        <v>204</v>
      </c>
      <c r="AU231" s="297" t="s">
        <v>89</v>
      </c>
      <c r="AV231" s="296" t="s">
        <v>89</v>
      </c>
      <c r="AW231" s="296" t="s">
        <v>45</v>
      </c>
      <c r="AX231" s="296" t="s">
        <v>81</v>
      </c>
      <c r="AY231" s="297" t="s">
        <v>140</v>
      </c>
    </row>
    <row r="232" spans="2:51" s="289" customFormat="1" ht="13.5">
      <c r="B232" s="288"/>
      <c r="D232" s="280" t="s">
        <v>204</v>
      </c>
      <c r="E232" s="290" t="s">
        <v>12</v>
      </c>
      <c r="F232" s="291" t="s">
        <v>205</v>
      </c>
      <c r="H232" s="290" t="s">
        <v>12</v>
      </c>
      <c r="I232" s="89"/>
      <c r="L232" s="288"/>
      <c r="M232" s="292"/>
      <c r="N232" s="293"/>
      <c r="O232" s="293"/>
      <c r="P232" s="293"/>
      <c r="Q232" s="293"/>
      <c r="R232" s="293"/>
      <c r="S232" s="293"/>
      <c r="T232" s="294"/>
      <c r="AT232" s="290" t="s">
        <v>204</v>
      </c>
      <c r="AU232" s="290" t="s">
        <v>89</v>
      </c>
      <c r="AV232" s="289" t="s">
        <v>31</v>
      </c>
      <c r="AW232" s="289" t="s">
        <v>45</v>
      </c>
      <c r="AX232" s="289" t="s">
        <v>81</v>
      </c>
      <c r="AY232" s="290" t="s">
        <v>140</v>
      </c>
    </row>
    <row r="233" spans="2:51" s="296" customFormat="1" ht="13.5">
      <c r="B233" s="295"/>
      <c r="D233" s="280" t="s">
        <v>204</v>
      </c>
      <c r="E233" s="297" t="s">
        <v>12</v>
      </c>
      <c r="F233" s="298" t="s">
        <v>588</v>
      </c>
      <c r="H233" s="299">
        <v>408</v>
      </c>
      <c r="I233" s="90"/>
      <c r="L233" s="295"/>
      <c r="M233" s="300"/>
      <c r="N233" s="301"/>
      <c r="O233" s="301"/>
      <c r="P233" s="301"/>
      <c r="Q233" s="301"/>
      <c r="R233" s="301"/>
      <c r="S233" s="301"/>
      <c r="T233" s="302"/>
      <c r="AT233" s="297" t="s">
        <v>204</v>
      </c>
      <c r="AU233" s="297" t="s">
        <v>89</v>
      </c>
      <c r="AV233" s="296" t="s">
        <v>89</v>
      </c>
      <c r="AW233" s="296" t="s">
        <v>45</v>
      </c>
      <c r="AX233" s="296" t="s">
        <v>81</v>
      </c>
      <c r="AY233" s="297" t="s">
        <v>140</v>
      </c>
    </row>
    <row r="234" spans="2:51" s="304" customFormat="1" ht="13.5">
      <c r="B234" s="303"/>
      <c r="D234" s="280" t="s">
        <v>204</v>
      </c>
      <c r="E234" s="305" t="s">
        <v>12</v>
      </c>
      <c r="F234" s="306" t="s">
        <v>207</v>
      </c>
      <c r="H234" s="307">
        <v>495</v>
      </c>
      <c r="I234" s="91"/>
      <c r="L234" s="303"/>
      <c r="M234" s="308"/>
      <c r="N234" s="309"/>
      <c r="O234" s="309"/>
      <c r="P234" s="309"/>
      <c r="Q234" s="309"/>
      <c r="R234" s="309"/>
      <c r="S234" s="309"/>
      <c r="T234" s="310"/>
      <c r="AT234" s="305" t="s">
        <v>204</v>
      </c>
      <c r="AU234" s="305" t="s">
        <v>89</v>
      </c>
      <c r="AV234" s="304" t="s">
        <v>161</v>
      </c>
      <c r="AW234" s="304" t="s">
        <v>45</v>
      </c>
      <c r="AX234" s="304" t="s">
        <v>31</v>
      </c>
      <c r="AY234" s="305" t="s">
        <v>140</v>
      </c>
    </row>
    <row r="235" spans="2:65" s="187" customFormat="1" ht="14.45" customHeight="1">
      <c r="B235" s="188"/>
      <c r="C235" s="269" t="s">
        <v>343</v>
      </c>
      <c r="D235" s="269" t="s">
        <v>143</v>
      </c>
      <c r="E235" s="270" t="s">
        <v>456</v>
      </c>
      <c r="F235" s="271" t="s">
        <v>457</v>
      </c>
      <c r="G235" s="272" t="s">
        <v>434</v>
      </c>
      <c r="H235" s="273">
        <v>1382</v>
      </c>
      <c r="I235" s="87"/>
      <c r="J235" s="274">
        <f>ROUND(I235*H235,2)</f>
        <v>0</v>
      </c>
      <c r="K235" s="271" t="s">
        <v>147</v>
      </c>
      <c r="L235" s="188"/>
      <c r="M235" s="275" t="s">
        <v>12</v>
      </c>
      <c r="N235" s="276" t="s">
        <v>52</v>
      </c>
      <c r="O235" s="189"/>
      <c r="P235" s="277">
        <f>O235*H235</f>
        <v>0</v>
      </c>
      <c r="Q235" s="277">
        <v>5E-05</v>
      </c>
      <c r="R235" s="277">
        <f>Q235*H235</f>
        <v>0.06910000000000001</v>
      </c>
      <c r="S235" s="277">
        <v>0</v>
      </c>
      <c r="T235" s="278">
        <f>S235*H235</f>
        <v>0</v>
      </c>
      <c r="AR235" s="177" t="s">
        <v>270</v>
      </c>
      <c r="AT235" s="177" t="s">
        <v>143</v>
      </c>
      <c r="AU235" s="177" t="s">
        <v>89</v>
      </c>
      <c r="AY235" s="177" t="s">
        <v>140</v>
      </c>
      <c r="BE235" s="279">
        <f>IF(N235="základní",J235,0)</f>
        <v>0</v>
      </c>
      <c r="BF235" s="279">
        <f>IF(N235="snížená",J235,0)</f>
        <v>0</v>
      </c>
      <c r="BG235" s="279">
        <f>IF(N235="zákl. přenesená",J235,0)</f>
        <v>0</v>
      </c>
      <c r="BH235" s="279">
        <f>IF(N235="sníž. přenesená",J235,0)</f>
        <v>0</v>
      </c>
      <c r="BI235" s="279">
        <f>IF(N235="nulová",J235,0)</f>
        <v>0</v>
      </c>
      <c r="BJ235" s="177" t="s">
        <v>31</v>
      </c>
      <c r="BK235" s="279">
        <f>ROUND(I235*H235,2)</f>
        <v>0</v>
      </c>
      <c r="BL235" s="177" t="s">
        <v>270</v>
      </c>
      <c r="BM235" s="177" t="s">
        <v>589</v>
      </c>
    </row>
    <row r="236" spans="2:47" s="187" customFormat="1" ht="13.5">
      <c r="B236" s="188"/>
      <c r="D236" s="280" t="s">
        <v>150</v>
      </c>
      <c r="F236" s="281" t="s">
        <v>459</v>
      </c>
      <c r="I236" s="88"/>
      <c r="L236" s="188"/>
      <c r="M236" s="282"/>
      <c r="N236" s="189"/>
      <c r="O236" s="189"/>
      <c r="P236" s="189"/>
      <c r="Q236" s="189"/>
      <c r="R236" s="189"/>
      <c r="S236" s="189"/>
      <c r="T236" s="283"/>
      <c r="AT236" s="177" t="s">
        <v>150</v>
      </c>
      <c r="AU236" s="177" t="s">
        <v>89</v>
      </c>
    </row>
    <row r="237" spans="2:47" s="187" customFormat="1" ht="27">
      <c r="B237" s="188"/>
      <c r="D237" s="280" t="s">
        <v>202</v>
      </c>
      <c r="F237" s="284" t="s">
        <v>437</v>
      </c>
      <c r="I237" s="88"/>
      <c r="L237" s="188"/>
      <c r="M237" s="282"/>
      <c r="N237" s="189"/>
      <c r="O237" s="189"/>
      <c r="P237" s="189"/>
      <c r="Q237" s="189"/>
      <c r="R237" s="189"/>
      <c r="S237" s="189"/>
      <c r="T237" s="283"/>
      <c r="AT237" s="177" t="s">
        <v>202</v>
      </c>
      <c r="AU237" s="177" t="s">
        <v>89</v>
      </c>
    </row>
    <row r="238" spans="2:47" s="187" customFormat="1" ht="27">
      <c r="B238" s="188"/>
      <c r="D238" s="280" t="s">
        <v>151</v>
      </c>
      <c r="F238" s="284" t="s">
        <v>438</v>
      </c>
      <c r="I238" s="88"/>
      <c r="L238" s="188"/>
      <c r="M238" s="282"/>
      <c r="N238" s="189"/>
      <c r="O238" s="189"/>
      <c r="P238" s="189"/>
      <c r="Q238" s="189"/>
      <c r="R238" s="189"/>
      <c r="S238" s="189"/>
      <c r="T238" s="283"/>
      <c r="AT238" s="177" t="s">
        <v>151</v>
      </c>
      <c r="AU238" s="177" t="s">
        <v>89</v>
      </c>
    </row>
    <row r="239" spans="2:51" s="289" customFormat="1" ht="13.5">
      <c r="B239" s="288"/>
      <c r="D239" s="280" t="s">
        <v>204</v>
      </c>
      <c r="E239" s="290" t="s">
        <v>12</v>
      </c>
      <c r="F239" s="291" t="s">
        <v>321</v>
      </c>
      <c r="H239" s="290" t="s">
        <v>12</v>
      </c>
      <c r="I239" s="89"/>
      <c r="L239" s="288"/>
      <c r="M239" s="292"/>
      <c r="N239" s="293"/>
      <c r="O239" s="293"/>
      <c r="P239" s="293"/>
      <c r="Q239" s="293"/>
      <c r="R239" s="293"/>
      <c r="S239" s="293"/>
      <c r="T239" s="294"/>
      <c r="AT239" s="290" t="s">
        <v>204</v>
      </c>
      <c r="AU239" s="290" t="s">
        <v>89</v>
      </c>
      <c r="AV239" s="289" t="s">
        <v>31</v>
      </c>
      <c r="AW239" s="289" t="s">
        <v>45</v>
      </c>
      <c r="AX239" s="289" t="s">
        <v>81</v>
      </c>
      <c r="AY239" s="290" t="s">
        <v>140</v>
      </c>
    </row>
    <row r="240" spans="2:51" s="296" customFormat="1" ht="13.5">
      <c r="B240" s="295"/>
      <c r="D240" s="280" t="s">
        <v>204</v>
      </c>
      <c r="E240" s="297" t="s">
        <v>12</v>
      </c>
      <c r="F240" s="298" t="s">
        <v>590</v>
      </c>
      <c r="H240" s="299">
        <v>288</v>
      </c>
      <c r="I240" s="90"/>
      <c r="L240" s="295"/>
      <c r="M240" s="300"/>
      <c r="N240" s="301"/>
      <c r="O240" s="301"/>
      <c r="P240" s="301"/>
      <c r="Q240" s="301"/>
      <c r="R240" s="301"/>
      <c r="S240" s="301"/>
      <c r="T240" s="302"/>
      <c r="AT240" s="297" t="s">
        <v>204</v>
      </c>
      <c r="AU240" s="297" t="s">
        <v>89</v>
      </c>
      <c r="AV240" s="296" t="s">
        <v>89</v>
      </c>
      <c r="AW240" s="296" t="s">
        <v>45</v>
      </c>
      <c r="AX240" s="296" t="s">
        <v>81</v>
      </c>
      <c r="AY240" s="297" t="s">
        <v>140</v>
      </c>
    </row>
    <row r="241" spans="2:51" s="289" customFormat="1" ht="13.5">
      <c r="B241" s="288"/>
      <c r="D241" s="280" t="s">
        <v>204</v>
      </c>
      <c r="E241" s="290" t="s">
        <v>12</v>
      </c>
      <c r="F241" s="291" t="s">
        <v>205</v>
      </c>
      <c r="H241" s="290" t="s">
        <v>12</v>
      </c>
      <c r="I241" s="89"/>
      <c r="L241" s="288"/>
      <c r="M241" s="292"/>
      <c r="N241" s="293"/>
      <c r="O241" s="293"/>
      <c r="P241" s="293"/>
      <c r="Q241" s="293"/>
      <c r="R241" s="293"/>
      <c r="S241" s="293"/>
      <c r="T241" s="294"/>
      <c r="AT241" s="290" t="s">
        <v>204</v>
      </c>
      <c r="AU241" s="290" t="s">
        <v>89</v>
      </c>
      <c r="AV241" s="289" t="s">
        <v>31</v>
      </c>
      <c r="AW241" s="289" t="s">
        <v>45</v>
      </c>
      <c r="AX241" s="289" t="s">
        <v>81</v>
      </c>
      <c r="AY241" s="290" t="s">
        <v>140</v>
      </c>
    </row>
    <row r="242" spans="2:51" s="296" customFormat="1" ht="13.5">
      <c r="B242" s="295"/>
      <c r="D242" s="280" t="s">
        <v>204</v>
      </c>
      <c r="E242" s="297" t="s">
        <v>12</v>
      </c>
      <c r="F242" s="298" t="s">
        <v>591</v>
      </c>
      <c r="H242" s="299">
        <v>1094</v>
      </c>
      <c r="I242" s="90"/>
      <c r="L242" s="295"/>
      <c r="M242" s="300"/>
      <c r="N242" s="301"/>
      <c r="O242" s="301"/>
      <c r="P242" s="301"/>
      <c r="Q242" s="301"/>
      <c r="R242" s="301"/>
      <c r="S242" s="301"/>
      <c r="T242" s="302"/>
      <c r="AT242" s="297" t="s">
        <v>204</v>
      </c>
      <c r="AU242" s="297" t="s">
        <v>89</v>
      </c>
      <c r="AV242" s="296" t="s">
        <v>89</v>
      </c>
      <c r="AW242" s="296" t="s">
        <v>45</v>
      </c>
      <c r="AX242" s="296" t="s">
        <v>81</v>
      </c>
      <c r="AY242" s="297" t="s">
        <v>140</v>
      </c>
    </row>
    <row r="243" spans="2:51" s="304" customFormat="1" ht="13.5">
      <c r="B243" s="303"/>
      <c r="D243" s="280" t="s">
        <v>204</v>
      </c>
      <c r="E243" s="305" t="s">
        <v>12</v>
      </c>
      <c r="F243" s="306" t="s">
        <v>207</v>
      </c>
      <c r="H243" s="307">
        <v>1382</v>
      </c>
      <c r="I243" s="91"/>
      <c r="L243" s="303"/>
      <c r="M243" s="308"/>
      <c r="N243" s="309"/>
      <c r="O243" s="309"/>
      <c r="P243" s="309"/>
      <c r="Q243" s="309"/>
      <c r="R243" s="309"/>
      <c r="S243" s="309"/>
      <c r="T243" s="310"/>
      <c r="AT243" s="305" t="s">
        <v>204</v>
      </c>
      <c r="AU243" s="305" t="s">
        <v>89</v>
      </c>
      <c r="AV243" s="304" t="s">
        <v>161</v>
      </c>
      <c r="AW243" s="304" t="s">
        <v>45</v>
      </c>
      <c r="AX243" s="304" t="s">
        <v>31</v>
      </c>
      <c r="AY243" s="305" t="s">
        <v>140</v>
      </c>
    </row>
    <row r="244" spans="2:65" s="187" customFormat="1" ht="22.9" customHeight="1">
      <c r="B244" s="188"/>
      <c r="C244" s="269" t="s">
        <v>385</v>
      </c>
      <c r="D244" s="269" t="s">
        <v>143</v>
      </c>
      <c r="E244" s="270" t="s">
        <v>464</v>
      </c>
      <c r="F244" s="271" t="s">
        <v>465</v>
      </c>
      <c r="G244" s="272" t="s">
        <v>434</v>
      </c>
      <c r="H244" s="273">
        <v>1955</v>
      </c>
      <c r="I244" s="87"/>
      <c r="J244" s="274">
        <f>ROUND(I244*H244,2)</f>
        <v>0</v>
      </c>
      <c r="K244" s="271" t="s">
        <v>12</v>
      </c>
      <c r="L244" s="188"/>
      <c r="M244" s="275" t="s">
        <v>12</v>
      </c>
      <c r="N244" s="276" t="s">
        <v>52</v>
      </c>
      <c r="O244" s="189"/>
      <c r="P244" s="277">
        <f>O244*H244</f>
        <v>0</v>
      </c>
      <c r="Q244" s="277">
        <v>7E-05</v>
      </c>
      <c r="R244" s="277">
        <f>Q244*H244</f>
        <v>0.13685</v>
      </c>
      <c r="S244" s="277">
        <v>0</v>
      </c>
      <c r="T244" s="278">
        <f>S244*H244</f>
        <v>0</v>
      </c>
      <c r="AR244" s="177" t="s">
        <v>270</v>
      </c>
      <c r="AT244" s="177" t="s">
        <v>143</v>
      </c>
      <c r="AU244" s="177" t="s">
        <v>89</v>
      </c>
      <c r="AY244" s="177" t="s">
        <v>140</v>
      </c>
      <c r="BE244" s="279">
        <f>IF(N244="základní",J244,0)</f>
        <v>0</v>
      </c>
      <c r="BF244" s="279">
        <f>IF(N244="snížená",J244,0)</f>
        <v>0</v>
      </c>
      <c r="BG244" s="279">
        <f>IF(N244="zákl. přenesená",J244,0)</f>
        <v>0</v>
      </c>
      <c r="BH244" s="279">
        <f>IF(N244="sníž. přenesená",J244,0)</f>
        <v>0</v>
      </c>
      <c r="BI244" s="279">
        <f>IF(N244="nulová",J244,0)</f>
        <v>0</v>
      </c>
      <c r="BJ244" s="177" t="s">
        <v>31</v>
      </c>
      <c r="BK244" s="279">
        <f>ROUND(I244*H244,2)</f>
        <v>0</v>
      </c>
      <c r="BL244" s="177" t="s">
        <v>270</v>
      </c>
      <c r="BM244" s="177" t="s">
        <v>592</v>
      </c>
    </row>
    <row r="245" spans="2:47" s="187" customFormat="1" ht="27">
      <c r="B245" s="188"/>
      <c r="D245" s="280" t="s">
        <v>150</v>
      </c>
      <c r="F245" s="281" t="s">
        <v>465</v>
      </c>
      <c r="I245" s="88"/>
      <c r="L245" s="188"/>
      <c r="M245" s="282"/>
      <c r="N245" s="189"/>
      <c r="O245" s="189"/>
      <c r="P245" s="189"/>
      <c r="Q245" s="189"/>
      <c r="R245" s="189"/>
      <c r="S245" s="189"/>
      <c r="T245" s="283"/>
      <c r="AT245" s="177" t="s">
        <v>150</v>
      </c>
      <c r="AU245" s="177" t="s">
        <v>89</v>
      </c>
    </row>
    <row r="246" spans="2:51" s="296" customFormat="1" ht="13.5">
      <c r="B246" s="295"/>
      <c r="D246" s="280" t="s">
        <v>204</v>
      </c>
      <c r="E246" s="297" t="s">
        <v>12</v>
      </c>
      <c r="F246" s="298" t="s">
        <v>593</v>
      </c>
      <c r="H246" s="299">
        <v>1955</v>
      </c>
      <c r="I246" s="90"/>
      <c r="L246" s="295"/>
      <c r="M246" s="300"/>
      <c r="N246" s="301"/>
      <c r="O246" s="301"/>
      <c r="P246" s="301"/>
      <c r="Q246" s="301"/>
      <c r="R246" s="301"/>
      <c r="S246" s="301"/>
      <c r="T246" s="302"/>
      <c r="AT246" s="297" t="s">
        <v>204</v>
      </c>
      <c r="AU246" s="297" t="s">
        <v>89</v>
      </c>
      <c r="AV246" s="296" t="s">
        <v>89</v>
      </c>
      <c r="AW246" s="296" t="s">
        <v>45</v>
      </c>
      <c r="AX246" s="296" t="s">
        <v>81</v>
      </c>
      <c r="AY246" s="297" t="s">
        <v>140</v>
      </c>
    </row>
    <row r="247" spans="2:51" s="304" customFormat="1" ht="13.5">
      <c r="B247" s="303"/>
      <c r="D247" s="280" t="s">
        <v>204</v>
      </c>
      <c r="E247" s="305" t="s">
        <v>12</v>
      </c>
      <c r="F247" s="306" t="s">
        <v>207</v>
      </c>
      <c r="H247" s="307">
        <v>1955</v>
      </c>
      <c r="I247" s="91"/>
      <c r="L247" s="303"/>
      <c r="M247" s="308"/>
      <c r="N247" s="309"/>
      <c r="O247" s="309"/>
      <c r="P247" s="309"/>
      <c r="Q247" s="309"/>
      <c r="R247" s="309"/>
      <c r="S247" s="309"/>
      <c r="T247" s="310"/>
      <c r="AT247" s="305" t="s">
        <v>204</v>
      </c>
      <c r="AU247" s="305" t="s">
        <v>89</v>
      </c>
      <c r="AV247" s="304" t="s">
        <v>161</v>
      </c>
      <c r="AW247" s="304" t="s">
        <v>45</v>
      </c>
      <c r="AX247" s="304" t="s">
        <v>31</v>
      </c>
      <c r="AY247" s="305" t="s">
        <v>140</v>
      </c>
    </row>
    <row r="248" spans="2:65" s="187" customFormat="1" ht="22.9" customHeight="1">
      <c r="B248" s="188"/>
      <c r="C248" s="311" t="s">
        <v>402</v>
      </c>
      <c r="D248" s="311" t="s">
        <v>211</v>
      </c>
      <c r="E248" s="312" t="s">
        <v>469</v>
      </c>
      <c r="F248" s="313" t="s">
        <v>470</v>
      </c>
      <c r="G248" s="314" t="s">
        <v>214</v>
      </c>
      <c r="H248" s="315">
        <v>0.003</v>
      </c>
      <c r="I248" s="92"/>
      <c r="J248" s="316">
        <f>ROUND(I248*H248,2)</f>
        <v>0</v>
      </c>
      <c r="K248" s="313" t="s">
        <v>147</v>
      </c>
      <c r="L248" s="317"/>
      <c r="M248" s="318" t="s">
        <v>12</v>
      </c>
      <c r="N248" s="319" t="s">
        <v>52</v>
      </c>
      <c r="O248" s="189"/>
      <c r="P248" s="277">
        <f>O248*H248</f>
        <v>0</v>
      </c>
      <c r="Q248" s="277">
        <v>1</v>
      </c>
      <c r="R248" s="277">
        <f>Q248*H248</f>
        <v>0.003</v>
      </c>
      <c r="S248" s="277">
        <v>0</v>
      </c>
      <c r="T248" s="278">
        <f>S248*H248</f>
        <v>0</v>
      </c>
      <c r="AR248" s="177" t="s">
        <v>421</v>
      </c>
      <c r="AT248" s="177" t="s">
        <v>211</v>
      </c>
      <c r="AU248" s="177" t="s">
        <v>89</v>
      </c>
      <c r="AY248" s="177" t="s">
        <v>140</v>
      </c>
      <c r="BE248" s="279">
        <f>IF(N248="základní",J248,0)</f>
        <v>0</v>
      </c>
      <c r="BF248" s="279">
        <f>IF(N248="snížená",J248,0)</f>
        <v>0</v>
      </c>
      <c r="BG248" s="279">
        <f>IF(N248="zákl. přenesená",J248,0)</f>
        <v>0</v>
      </c>
      <c r="BH248" s="279">
        <f>IF(N248="sníž. přenesená",J248,0)</f>
        <v>0</v>
      </c>
      <c r="BI248" s="279">
        <f>IF(N248="nulová",J248,0)</f>
        <v>0</v>
      </c>
      <c r="BJ248" s="177" t="s">
        <v>31</v>
      </c>
      <c r="BK248" s="279">
        <f>ROUND(I248*H248,2)</f>
        <v>0</v>
      </c>
      <c r="BL248" s="177" t="s">
        <v>270</v>
      </c>
      <c r="BM248" s="177" t="s">
        <v>594</v>
      </c>
    </row>
    <row r="249" spans="2:47" s="187" customFormat="1" ht="13.5">
      <c r="B249" s="188"/>
      <c r="D249" s="280" t="s">
        <v>150</v>
      </c>
      <c r="F249" s="281" t="s">
        <v>470</v>
      </c>
      <c r="I249" s="88"/>
      <c r="L249" s="188"/>
      <c r="M249" s="282"/>
      <c r="N249" s="189"/>
      <c r="O249" s="189"/>
      <c r="P249" s="189"/>
      <c r="Q249" s="189"/>
      <c r="R249" s="189"/>
      <c r="S249" s="189"/>
      <c r="T249" s="283"/>
      <c r="AT249" s="177" t="s">
        <v>150</v>
      </c>
      <c r="AU249" s="177" t="s">
        <v>89</v>
      </c>
    </row>
    <row r="250" spans="2:47" s="187" customFormat="1" ht="27">
      <c r="B250" s="188"/>
      <c r="D250" s="280" t="s">
        <v>151</v>
      </c>
      <c r="F250" s="284" t="s">
        <v>472</v>
      </c>
      <c r="I250" s="88"/>
      <c r="L250" s="188"/>
      <c r="M250" s="282"/>
      <c r="N250" s="189"/>
      <c r="O250" s="189"/>
      <c r="P250" s="189"/>
      <c r="Q250" s="189"/>
      <c r="R250" s="189"/>
      <c r="S250" s="189"/>
      <c r="T250" s="283"/>
      <c r="AT250" s="177" t="s">
        <v>151</v>
      </c>
      <c r="AU250" s="177" t="s">
        <v>89</v>
      </c>
    </row>
    <row r="251" spans="2:51" s="289" customFormat="1" ht="13.5">
      <c r="B251" s="288"/>
      <c r="D251" s="280" t="s">
        <v>204</v>
      </c>
      <c r="E251" s="290" t="s">
        <v>12</v>
      </c>
      <c r="F251" s="291" t="s">
        <v>473</v>
      </c>
      <c r="H251" s="290" t="s">
        <v>12</v>
      </c>
      <c r="I251" s="89"/>
      <c r="L251" s="288"/>
      <c r="M251" s="292"/>
      <c r="N251" s="293"/>
      <c r="O251" s="293"/>
      <c r="P251" s="293"/>
      <c r="Q251" s="293"/>
      <c r="R251" s="293"/>
      <c r="S251" s="293"/>
      <c r="T251" s="294"/>
      <c r="AT251" s="290" t="s">
        <v>204</v>
      </c>
      <c r="AU251" s="290" t="s">
        <v>89</v>
      </c>
      <c r="AV251" s="289" t="s">
        <v>31</v>
      </c>
      <c r="AW251" s="289" t="s">
        <v>45</v>
      </c>
      <c r="AX251" s="289" t="s">
        <v>81</v>
      </c>
      <c r="AY251" s="290" t="s">
        <v>140</v>
      </c>
    </row>
    <row r="252" spans="2:51" s="296" customFormat="1" ht="13.5">
      <c r="B252" s="295"/>
      <c r="D252" s="280" t="s">
        <v>204</v>
      </c>
      <c r="E252" s="297" t="s">
        <v>12</v>
      </c>
      <c r="F252" s="298" t="s">
        <v>595</v>
      </c>
      <c r="H252" s="299">
        <v>0.003</v>
      </c>
      <c r="I252" s="90"/>
      <c r="L252" s="295"/>
      <c r="M252" s="300"/>
      <c r="N252" s="301"/>
      <c r="O252" s="301"/>
      <c r="P252" s="301"/>
      <c r="Q252" s="301"/>
      <c r="R252" s="301"/>
      <c r="S252" s="301"/>
      <c r="T252" s="302"/>
      <c r="AT252" s="297" t="s">
        <v>204</v>
      </c>
      <c r="AU252" s="297" t="s">
        <v>89</v>
      </c>
      <c r="AV252" s="296" t="s">
        <v>89</v>
      </c>
      <c r="AW252" s="296" t="s">
        <v>45</v>
      </c>
      <c r="AX252" s="296" t="s">
        <v>81</v>
      </c>
      <c r="AY252" s="297" t="s">
        <v>140</v>
      </c>
    </row>
    <row r="253" spans="2:51" s="321" customFormat="1" ht="13.5">
      <c r="B253" s="320"/>
      <c r="D253" s="280" t="s">
        <v>204</v>
      </c>
      <c r="E253" s="322" t="s">
        <v>12</v>
      </c>
      <c r="F253" s="323" t="s">
        <v>226</v>
      </c>
      <c r="H253" s="324">
        <v>0.003</v>
      </c>
      <c r="I253" s="93"/>
      <c r="L253" s="320"/>
      <c r="M253" s="325"/>
      <c r="N253" s="326"/>
      <c r="O253" s="326"/>
      <c r="P253" s="326"/>
      <c r="Q253" s="326"/>
      <c r="R253" s="326"/>
      <c r="S253" s="326"/>
      <c r="T253" s="327"/>
      <c r="AT253" s="322" t="s">
        <v>204</v>
      </c>
      <c r="AU253" s="322" t="s">
        <v>89</v>
      </c>
      <c r="AV253" s="321" t="s">
        <v>157</v>
      </c>
      <c r="AW253" s="321" t="s">
        <v>45</v>
      </c>
      <c r="AX253" s="321" t="s">
        <v>81</v>
      </c>
      <c r="AY253" s="322" t="s">
        <v>140</v>
      </c>
    </row>
    <row r="254" spans="2:51" s="296" customFormat="1" ht="13.5">
      <c r="B254" s="295"/>
      <c r="D254" s="280" t="s">
        <v>204</v>
      </c>
      <c r="E254" s="297" t="s">
        <v>12</v>
      </c>
      <c r="F254" s="298" t="s">
        <v>596</v>
      </c>
      <c r="H254" s="299">
        <v>0</v>
      </c>
      <c r="I254" s="90"/>
      <c r="L254" s="295"/>
      <c r="M254" s="300"/>
      <c r="N254" s="301"/>
      <c r="O254" s="301"/>
      <c r="P254" s="301"/>
      <c r="Q254" s="301"/>
      <c r="R254" s="301"/>
      <c r="S254" s="301"/>
      <c r="T254" s="302"/>
      <c r="AT254" s="297" t="s">
        <v>204</v>
      </c>
      <c r="AU254" s="297" t="s">
        <v>89</v>
      </c>
      <c r="AV254" s="296" t="s">
        <v>89</v>
      </c>
      <c r="AW254" s="296" t="s">
        <v>45</v>
      </c>
      <c r="AX254" s="296" t="s">
        <v>81</v>
      </c>
      <c r="AY254" s="297" t="s">
        <v>140</v>
      </c>
    </row>
    <row r="255" spans="2:51" s="304" customFormat="1" ht="13.5">
      <c r="B255" s="303"/>
      <c r="D255" s="280" t="s">
        <v>204</v>
      </c>
      <c r="E255" s="305" t="s">
        <v>12</v>
      </c>
      <c r="F255" s="306" t="s">
        <v>207</v>
      </c>
      <c r="H255" s="307">
        <v>0.003</v>
      </c>
      <c r="I255" s="91"/>
      <c r="L255" s="303"/>
      <c r="M255" s="308"/>
      <c r="N255" s="309"/>
      <c r="O255" s="309"/>
      <c r="P255" s="309"/>
      <c r="Q255" s="309"/>
      <c r="R255" s="309"/>
      <c r="S255" s="309"/>
      <c r="T255" s="310"/>
      <c r="AT255" s="305" t="s">
        <v>204</v>
      </c>
      <c r="AU255" s="305" t="s">
        <v>89</v>
      </c>
      <c r="AV255" s="304" t="s">
        <v>161</v>
      </c>
      <c r="AW255" s="304" t="s">
        <v>45</v>
      </c>
      <c r="AX255" s="304" t="s">
        <v>31</v>
      </c>
      <c r="AY255" s="305" t="s">
        <v>140</v>
      </c>
    </row>
    <row r="256" spans="2:65" s="187" customFormat="1" ht="14.45" customHeight="1">
      <c r="B256" s="188"/>
      <c r="C256" s="311" t="s">
        <v>421</v>
      </c>
      <c r="D256" s="311" t="s">
        <v>211</v>
      </c>
      <c r="E256" s="312" t="s">
        <v>479</v>
      </c>
      <c r="F256" s="313" t="s">
        <v>480</v>
      </c>
      <c r="G256" s="314" t="s">
        <v>214</v>
      </c>
      <c r="H256" s="315">
        <v>0.656</v>
      </c>
      <c r="I256" s="92"/>
      <c r="J256" s="316">
        <f>ROUND(I256*H256,2)</f>
        <v>0</v>
      </c>
      <c r="K256" s="313" t="s">
        <v>12</v>
      </c>
      <c r="L256" s="317"/>
      <c r="M256" s="318" t="s">
        <v>12</v>
      </c>
      <c r="N256" s="319" t="s">
        <v>52</v>
      </c>
      <c r="O256" s="189"/>
      <c r="P256" s="277">
        <f>O256*H256</f>
        <v>0</v>
      </c>
      <c r="Q256" s="277">
        <v>1</v>
      </c>
      <c r="R256" s="277">
        <f>Q256*H256</f>
        <v>0.656</v>
      </c>
      <c r="S256" s="277">
        <v>0</v>
      </c>
      <c r="T256" s="278">
        <f>S256*H256</f>
        <v>0</v>
      </c>
      <c r="AR256" s="177" t="s">
        <v>421</v>
      </c>
      <c r="AT256" s="177" t="s">
        <v>211</v>
      </c>
      <c r="AU256" s="177" t="s">
        <v>89</v>
      </c>
      <c r="AY256" s="177" t="s">
        <v>140</v>
      </c>
      <c r="BE256" s="279">
        <f>IF(N256="základní",J256,0)</f>
        <v>0</v>
      </c>
      <c r="BF256" s="279">
        <f>IF(N256="snížená",J256,0)</f>
        <v>0</v>
      </c>
      <c r="BG256" s="279">
        <f>IF(N256="zákl. přenesená",J256,0)</f>
        <v>0</v>
      </c>
      <c r="BH256" s="279">
        <f>IF(N256="sníž. přenesená",J256,0)</f>
        <v>0</v>
      </c>
      <c r="BI256" s="279">
        <f>IF(N256="nulová",J256,0)</f>
        <v>0</v>
      </c>
      <c r="BJ256" s="177" t="s">
        <v>31</v>
      </c>
      <c r="BK256" s="279">
        <f>ROUND(I256*H256,2)</f>
        <v>0</v>
      </c>
      <c r="BL256" s="177" t="s">
        <v>270</v>
      </c>
      <c r="BM256" s="177" t="s">
        <v>597</v>
      </c>
    </row>
    <row r="257" spans="2:47" s="187" customFormat="1" ht="13.5">
      <c r="B257" s="188"/>
      <c r="D257" s="280" t="s">
        <v>150</v>
      </c>
      <c r="F257" s="281" t="s">
        <v>480</v>
      </c>
      <c r="I257" s="88"/>
      <c r="L257" s="188"/>
      <c r="M257" s="282"/>
      <c r="N257" s="189"/>
      <c r="O257" s="189"/>
      <c r="P257" s="189"/>
      <c r="Q257" s="189"/>
      <c r="R257" s="189"/>
      <c r="S257" s="189"/>
      <c r="T257" s="283"/>
      <c r="AT257" s="177" t="s">
        <v>150</v>
      </c>
      <c r="AU257" s="177" t="s">
        <v>89</v>
      </c>
    </row>
    <row r="258" spans="2:47" s="187" customFormat="1" ht="27">
      <c r="B258" s="188"/>
      <c r="D258" s="280" t="s">
        <v>151</v>
      </c>
      <c r="F258" s="284" t="s">
        <v>482</v>
      </c>
      <c r="I258" s="88"/>
      <c r="L258" s="188"/>
      <c r="M258" s="282"/>
      <c r="N258" s="189"/>
      <c r="O258" s="189"/>
      <c r="P258" s="189"/>
      <c r="Q258" s="189"/>
      <c r="R258" s="189"/>
      <c r="S258" s="189"/>
      <c r="T258" s="283"/>
      <c r="AT258" s="177" t="s">
        <v>151</v>
      </c>
      <c r="AU258" s="177" t="s">
        <v>89</v>
      </c>
    </row>
    <row r="259" spans="2:51" s="289" customFormat="1" ht="13.5">
      <c r="B259" s="288"/>
      <c r="D259" s="280" t="s">
        <v>204</v>
      </c>
      <c r="E259" s="290" t="s">
        <v>12</v>
      </c>
      <c r="F259" s="291" t="s">
        <v>483</v>
      </c>
      <c r="H259" s="290" t="s">
        <v>12</v>
      </c>
      <c r="I259" s="89"/>
      <c r="L259" s="288"/>
      <c r="M259" s="292"/>
      <c r="N259" s="293"/>
      <c r="O259" s="293"/>
      <c r="P259" s="293"/>
      <c r="Q259" s="293"/>
      <c r="R259" s="293"/>
      <c r="S259" s="293"/>
      <c r="T259" s="294"/>
      <c r="AT259" s="290" t="s">
        <v>204</v>
      </c>
      <c r="AU259" s="290" t="s">
        <v>89</v>
      </c>
      <c r="AV259" s="289" t="s">
        <v>31</v>
      </c>
      <c r="AW259" s="289" t="s">
        <v>45</v>
      </c>
      <c r="AX259" s="289" t="s">
        <v>81</v>
      </c>
      <c r="AY259" s="290" t="s">
        <v>140</v>
      </c>
    </row>
    <row r="260" spans="2:51" s="296" customFormat="1" ht="13.5">
      <c r="B260" s="295"/>
      <c r="D260" s="280" t="s">
        <v>204</v>
      </c>
      <c r="E260" s="297" t="s">
        <v>12</v>
      </c>
      <c r="F260" s="298" t="s">
        <v>598</v>
      </c>
      <c r="H260" s="299">
        <v>0.013</v>
      </c>
      <c r="I260" s="90"/>
      <c r="L260" s="295"/>
      <c r="M260" s="300"/>
      <c r="N260" s="301"/>
      <c r="O260" s="301"/>
      <c r="P260" s="301"/>
      <c r="Q260" s="301"/>
      <c r="R260" s="301"/>
      <c r="S260" s="301"/>
      <c r="T260" s="302"/>
      <c r="AT260" s="297" t="s">
        <v>204</v>
      </c>
      <c r="AU260" s="297" t="s">
        <v>89</v>
      </c>
      <c r="AV260" s="296" t="s">
        <v>89</v>
      </c>
      <c r="AW260" s="296" t="s">
        <v>45</v>
      </c>
      <c r="AX260" s="296" t="s">
        <v>81</v>
      </c>
      <c r="AY260" s="297" t="s">
        <v>140</v>
      </c>
    </row>
    <row r="261" spans="2:51" s="289" customFormat="1" ht="13.5">
      <c r="B261" s="288"/>
      <c r="D261" s="280" t="s">
        <v>204</v>
      </c>
      <c r="E261" s="290" t="s">
        <v>12</v>
      </c>
      <c r="F261" s="291" t="s">
        <v>485</v>
      </c>
      <c r="H261" s="290" t="s">
        <v>12</v>
      </c>
      <c r="I261" s="89"/>
      <c r="L261" s="288"/>
      <c r="M261" s="292"/>
      <c r="N261" s="293"/>
      <c r="O261" s="293"/>
      <c r="P261" s="293"/>
      <c r="Q261" s="293"/>
      <c r="R261" s="293"/>
      <c r="S261" s="293"/>
      <c r="T261" s="294"/>
      <c r="AT261" s="290" t="s">
        <v>204</v>
      </c>
      <c r="AU261" s="290" t="s">
        <v>89</v>
      </c>
      <c r="AV261" s="289" t="s">
        <v>31</v>
      </c>
      <c r="AW261" s="289" t="s">
        <v>45</v>
      </c>
      <c r="AX261" s="289" t="s">
        <v>81</v>
      </c>
      <c r="AY261" s="290" t="s">
        <v>140</v>
      </c>
    </row>
    <row r="262" spans="2:51" s="296" customFormat="1" ht="13.5">
      <c r="B262" s="295"/>
      <c r="D262" s="280" t="s">
        <v>204</v>
      </c>
      <c r="E262" s="297" t="s">
        <v>12</v>
      </c>
      <c r="F262" s="298" t="s">
        <v>599</v>
      </c>
      <c r="H262" s="299">
        <v>0.062</v>
      </c>
      <c r="I262" s="90"/>
      <c r="L262" s="295"/>
      <c r="M262" s="300"/>
      <c r="N262" s="301"/>
      <c r="O262" s="301"/>
      <c r="P262" s="301"/>
      <c r="Q262" s="301"/>
      <c r="R262" s="301"/>
      <c r="S262" s="301"/>
      <c r="T262" s="302"/>
      <c r="AT262" s="297" t="s">
        <v>204</v>
      </c>
      <c r="AU262" s="297" t="s">
        <v>89</v>
      </c>
      <c r="AV262" s="296" t="s">
        <v>89</v>
      </c>
      <c r="AW262" s="296" t="s">
        <v>45</v>
      </c>
      <c r="AX262" s="296" t="s">
        <v>81</v>
      </c>
      <c r="AY262" s="297" t="s">
        <v>140</v>
      </c>
    </row>
    <row r="263" spans="2:51" s="289" customFormat="1" ht="13.5">
      <c r="B263" s="288"/>
      <c r="D263" s="280" t="s">
        <v>204</v>
      </c>
      <c r="E263" s="290" t="s">
        <v>12</v>
      </c>
      <c r="F263" s="291" t="s">
        <v>489</v>
      </c>
      <c r="H263" s="290" t="s">
        <v>12</v>
      </c>
      <c r="I263" s="89"/>
      <c r="L263" s="288"/>
      <c r="M263" s="292"/>
      <c r="N263" s="293"/>
      <c r="O263" s="293"/>
      <c r="P263" s="293"/>
      <c r="Q263" s="293"/>
      <c r="R263" s="293"/>
      <c r="S263" s="293"/>
      <c r="T263" s="294"/>
      <c r="AT263" s="290" t="s">
        <v>204</v>
      </c>
      <c r="AU263" s="290" t="s">
        <v>89</v>
      </c>
      <c r="AV263" s="289" t="s">
        <v>31</v>
      </c>
      <c r="AW263" s="289" t="s">
        <v>45</v>
      </c>
      <c r="AX263" s="289" t="s">
        <v>81</v>
      </c>
      <c r="AY263" s="290" t="s">
        <v>140</v>
      </c>
    </row>
    <row r="264" spans="2:51" s="296" customFormat="1" ht="13.5">
      <c r="B264" s="295"/>
      <c r="D264" s="280" t="s">
        <v>204</v>
      </c>
      <c r="E264" s="297" t="s">
        <v>12</v>
      </c>
      <c r="F264" s="298" t="s">
        <v>600</v>
      </c>
      <c r="H264" s="299">
        <v>0.087</v>
      </c>
      <c r="I264" s="90"/>
      <c r="L264" s="295"/>
      <c r="M264" s="300"/>
      <c r="N264" s="301"/>
      <c r="O264" s="301"/>
      <c r="P264" s="301"/>
      <c r="Q264" s="301"/>
      <c r="R264" s="301"/>
      <c r="S264" s="301"/>
      <c r="T264" s="302"/>
      <c r="AT264" s="297" t="s">
        <v>204</v>
      </c>
      <c r="AU264" s="297" t="s">
        <v>89</v>
      </c>
      <c r="AV264" s="296" t="s">
        <v>89</v>
      </c>
      <c r="AW264" s="296" t="s">
        <v>45</v>
      </c>
      <c r="AX264" s="296" t="s">
        <v>81</v>
      </c>
      <c r="AY264" s="297" t="s">
        <v>140</v>
      </c>
    </row>
    <row r="265" spans="2:51" s="289" customFormat="1" ht="13.5">
      <c r="B265" s="288"/>
      <c r="D265" s="280" t="s">
        <v>204</v>
      </c>
      <c r="E265" s="290" t="s">
        <v>12</v>
      </c>
      <c r="F265" s="291" t="s">
        <v>491</v>
      </c>
      <c r="H265" s="290" t="s">
        <v>12</v>
      </c>
      <c r="I265" s="89"/>
      <c r="L265" s="288"/>
      <c r="M265" s="292"/>
      <c r="N265" s="293"/>
      <c r="O265" s="293"/>
      <c r="P265" s="293"/>
      <c r="Q265" s="293"/>
      <c r="R265" s="293"/>
      <c r="S265" s="293"/>
      <c r="T265" s="294"/>
      <c r="AT265" s="290" t="s">
        <v>204</v>
      </c>
      <c r="AU265" s="290" t="s">
        <v>89</v>
      </c>
      <c r="AV265" s="289" t="s">
        <v>31</v>
      </c>
      <c r="AW265" s="289" t="s">
        <v>45</v>
      </c>
      <c r="AX265" s="289" t="s">
        <v>81</v>
      </c>
      <c r="AY265" s="290" t="s">
        <v>140</v>
      </c>
    </row>
    <row r="266" spans="2:51" s="296" customFormat="1" ht="13.5">
      <c r="B266" s="295"/>
      <c r="D266" s="280" t="s">
        <v>204</v>
      </c>
      <c r="E266" s="297" t="s">
        <v>12</v>
      </c>
      <c r="F266" s="298" t="s">
        <v>601</v>
      </c>
      <c r="H266" s="299">
        <v>0.408</v>
      </c>
      <c r="I266" s="90"/>
      <c r="L266" s="295"/>
      <c r="M266" s="300"/>
      <c r="N266" s="301"/>
      <c r="O266" s="301"/>
      <c r="P266" s="301"/>
      <c r="Q266" s="301"/>
      <c r="R266" s="301"/>
      <c r="S266" s="301"/>
      <c r="T266" s="302"/>
      <c r="AT266" s="297" t="s">
        <v>204</v>
      </c>
      <c r="AU266" s="297" t="s">
        <v>89</v>
      </c>
      <c r="AV266" s="296" t="s">
        <v>89</v>
      </c>
      <c r="AW266" s="296" t="s">
        <v>45</v>
      </c>
      <c r="AX266" s="296" t="s">
        <v>81</v>
      </c>
      <c r="AY266" s="297" t="s">
        <v>140</v>
      </c>
    </row>
    <row r="267" spans="2:51" s="321" customFormat="1" ht="13.5">
      <c r="B267" s="320"/>
      <c r="D267" s="280" t="s">
        <v>204</v>
      </c>
      <c r="E267" s="322" t="s">
        <v>12</v>
      </c>
      <c r="F267" s="323" t="s">
        <v>226</v>
      </c>
      <c r="H267" s="324">
        <v>0.57</v>
      </c>
      <c r="I267" s="93"/>
      <c r="L267" s="320"/>
      <c r="M267" s="325"/>
      <c r="N267" s="326"/>
      <c r="O267" s="326"/>
      <c r="P267" s="326"/>
      <c r="Q267" s="326"/>
      <c r="R267" s="326"/>
      <c r="S267" s="326"/>
      <c r="T267" s="327"/>
      <c r="AT267" s="322" t="s">
        <v>204</v>
      </c>
      <c r="AU267" s="322" t="s">
        <v>89</v>
      </c>
      <c r="AV267" s="321" t="s">
        <v>157</v>
      </c>
      <c r="AW267" s="321" t="s">
        <v>45</v>
      </c>
      <c r="AX267" s="321" t="s">
        <v>81</v>
      </c>
      <c r="AY267" s="322" t="s">
        <v>140</v>
      </c>
    </row>
    <row r="268" spans="2:51" s="296" customFormat="1" ht="13.5">
      <c r="B268" s="295"/>
      <c r="D268" s="280" t="s">
        <v>204</v>
      </c>
      <c r="E268" s="297" t="s">
        <v>12</v>
      </c>
      <c r="F268" s="298" t="s">
        <v>602</v>
      </c>
      <c r="H268" s="299">
        <v>0.086</v>
      </c>
      <c r="I268" s="90"/>
      <c r="L268" s="295"/>
      <c r="M268" s="300"/>
      <c r="N268" s="301"/>
      <c r="O268" s="301"/>
      <c r="P268" s="301"/>
      <c r="Q268" s="301"/>
      <c r="R268" s="301"/>
      <c r="S268" s="301"/>
      <c r="T268" s="302"/>
      <c r="AT268" s="297" t="s">
        <v>204</v>
      </c>
      <c r="AU268" s="297" t="s">
        <v>89</v>
      </c>
      <c r="AV268" s="296" t="s">
        <v>89</v>
      </c>
      <c r="AW268" s="296" t="s">
        <v>45</v>
      </c>
      <c r="AX268" s="296" t="s">
        <v>81</v>
      </c>
      <c r="AY268" s="297" t="s">
        <v>140</v>
      </c>
    </row>
    <row r="269" spans="2:51" s="304" customFormat="1" ht="13.5">
      <c r="B269" s="303"/>
      <c r="D269" s="280" t="s">
        <v>204</v>
      </c>
      <c r="E269" s="305" t="s">
        <v>12</v>
      </c>
      <c r="F269" s="306" t="s">
        <v>207</v>
      </c>
      <c r="H269" s="307">
        <v>0.656</v>
      </c>
      <c r="I269" s="91"/>
      <c r="L269" s="303"/>
      <c r="M269" s="308"/>
      <c r="N269" s="309"/>
      <c r="O269" s="309"/>
      <c r="P269" s="309"/>
      <c r="Q269" s="309"/>
      <c r="R269" s="309"/>
      <c r="S269" s="309"/>
      <c r="T269" s="310"/>
      <c r="AT269" s="305" t="s">
        <v>204</v>
      </c>
      <c r="AU269" s="305" t="s">
        <v>89</v>
      </c>
      <c r="AV269" s="304" t="s">
        <v>161</v>
      </c>
      <c r="AW269" s="304" t="s">
        <v>45</v>
      </c>
      <c r="AX269" s="304" t="s">
        <v>31</v>
      </c>
      <c r="AY269" s="305" t="s">
        <v>140</v>
      </c>
    </row>
    <row r="270" spans="2:65" s="187" customFormat="1" ht="14.45" customHeight="1">
      <c r="B270" s="188"/>
      <c r="C270" s="311" t="s">
        <v>431</v>
      </c>
      <c r="D270" s="311" t="s">
        <v>211</v>
      </c>
      <c r="E270" s="312" t="s">
        <v>497</v>
      </c>
      <c r="F270" s="313" t="s">
        <v>498</v>
      </c>
      <c r="G270" s="314" t="s">
        <v>214</v>
      </c>
      <c r="H270" s="315">
        <v>1.451</v>
      </c>
      <c r="I270" s="92"/>
      <c r="J270" s="316">
        <f>ROUND(I270*H270,2)</f>
        <v>0</v>
      </c>
      <c r="K270" s="313" t="s">
        <v>147</v>
      </c>
      <c r="L270" s="317"/>
      <c r="M270" s="318" t="s">
        <v>12</v>
      </c>
      <c r="N270" s="319" t="s">
        <v>52</v>
      </c>
      <c r="O270" s="189"/>
      <c r="P270" s="277">
        <f>O270*H270</f>
        <v>0</v>
      </c>
      <c r="Q270" s="277">
        <v>1</v>
      </c>
      <c r="R270" s="277">
        <f>Q270*H270</f>
        <v>1.451</v>
      </c>
      <c r="S270" s="277">
        <v>0</v>
      </c>
      <c r="T270" s="278">
        <f>S270*H270</f>
        <v>0</v>
      </c>
      <c r="AR270" s="177" t="s">
        <v>421</v>
      </c>
      <c r="AT270" s="177" t="s">
        <v>211</v>
      </c>
      <c r="AU270" s="177" t="s">
        <v>89</v>
      </c>
      <c r="AY270" s="177" t="s">
        <v>140</v>
      </c>
      <c r="BE270" s="279">
        <f>IF(N270="základní",J270,0)</f>
        <v>0</v>
      </c>
      <c r="BF270" s="279">
        <f>IF(N270="snížená",J270,0)</f>
        <v>0</v>
      </c>
      <c r="BG270" s="279">
        <f>IF(N270="zákl. přenesená",J270,0)</f>
        <v>0</v>
      </c>
      <c r="BH270" s="279">
        <f>IF(N270="sníž. přenesená",J270,0)</f>
        <v>0</v>
      </c>
      <c r="BI270" s="279">
        <f>IF(N270="nulová",J270,0)</f>
        <v>0</v>
      </c>
      <c r="BJ270" s="177" t="s">
        <v>31</v>
      </c>
      <c r="BK270" s="279">
        <f>ROUND(I270*H270,2)</f>
        <v>0</v>
      </c>
      <c r="BL270" s="177" t="s">
        <v>270</v>
      </c>
      <c r="BM270" s="177" t="s">
        <v>603</v>
      </c>
    </row>
    <row r="271" spans="2:47" s="187" customFormat="1" ht="13.5">
      <c r="B271" s="188"/>
      <c r="D271" s="280" t="s">
        <v>150</v>
      </c>
      <c r="F271" s="281" t="s">
        <v>498</v>
      </c>
      <c r="I271" s="88"/>
      <c r="L271" s="188"/>
      <c r="M271" s="282"/>
      <c r="N271" s="189"/>
      <c r="O271" s="189"/>
      <c r="P271" s="189"/>
      <c r="Q271" s="189"/>
      <c r="R271" s="189"/>
      <c r="S271" s="189"/>
      <c r="T271" s="283"/>
      <c r="AT271" s="177" t="s">
        <v>150</v>
      </c>
      <c r="AU271" s="177" t="s">
        <v>89</v>
      </c>
    </row>
    <row r="272" spans="2:47" s="187" customFormat="1" ht="27">
      <c r="B272" s="188"/>
      <c r="D272" s="280" t="s">
        <v>151</v>
      </c>
      <c r="F272" s="284" t="s">
        <v>500</v>
      </c>
      <c r="I272" s="88"/>
      <c r="L272" s="188"/>
      <c r="M272" s="282"/>
      <c r="N272" s="189"/>
      <c r="O272" s="189"/>
      <c r="P272" s="189"/>
      <c r="Q272" s="189"/>
      <c r="R272" s="189"/>
      <c r="S272" s="189"/>
      <c r="T272" s="283"/>
      <c r="AT272" s="177" t="s">
        <v>151</v>
      </c>
      <c r="AU272" s="177" t="s">
        <v>89</v>
      </c>
    </row>
    <row r="273" spans="2:51" s="289" customFormat="1" ht="13.5">
      <c r="B273" s="288"/>
      <c r="D273" s="280" t="s">
        <v>204</v>
      </c>
      <c r="E273" s="290" t="s">
        <v>12</v>
      </c>
      <c r="F273" s="291" t="s">
        <v>321</v>
      </c>
      <c r="H273" s="290" t="s">
        <v>12</v>
      </c>
      <c r="I273" s="89"/>
      <c r="L273" s="288"/>
      <c r="M273" s="292"/>
      <c r="N273" s="293"/>
      <c r="O273" s="293"/>
      <c r="P273" s="293"/>
      <c r="Q273" s="293"/>
      <c r="R273" s="293"/>
      <c r="S273" s="293"/>
      <c r="T273" s="294"/>
      <c r="AT273" s="290" t="s">
        <v>204</v>
      </c>
      <c r="AU273" s="290" t="s">
        <v>89</v>
      </c>
      <c r="AV273" s="289" t="s">
        <v>31</v>
      </c>
      <c r="AW273" s="289" t="s">
        <v>45</v>
      </c>
      <c r="AX273" s="289" t="s">
        <v>81</v>
      </c>
      <c r="AY273" s="290" t="s">
        <v>140</v>
      </c>
    </row>
    <row r="274" spans="2:51" s="296" customFormat="1" ht="13.5">
      <c r="B274" s="295"/>
      <c r="D274" s="280" t="s">
        <v>204</v>
      </c>
      <c r="E274" s="297" t="s">
        <v>12</v>
      </c>
      <c r="F274" s="298" t="s">
        <v>604</v>
      </c>
      <c r="H274" s="299">
        <v>2.4</v>
      </c>
      <c r="I274" s="90"/>
      <c r="L274" s="295"/>
      <c r="M274" s="300"/>
      <c r="N274" s="301"/>
      <c r="O274" s="301"/>
      <c r="P274" s="301"/>
      <c r="Q274" s="301"/>
      <c r="R274" s="301"/>
      <c r="S274" s="301"/>
      <c r="T274" s="302"/>
      <c r="AT274" s="297" t="s">
        <v>204</v>
      </c>
      <c r="AU274" s="297" t="s">
        <v>89</v>
      </c>
      <c r="AV274" s="296" t="s">
        <v>89</v>
      </c>
      <c r="AW274" s="296" t="s">
        <v>45</v>
      </c>
      <c r="AX274" s="296" t="s">
        <v>81</v>
      </c>
      <c r="AY274" s="297" t="s">
        <v>140</v>
      </c>
    </row>
    <row r="275" spans="2:51" s="289" customFormat="1" ht="13.5">
      <c r="B275" s="288"/>
      <c r="D275" s="280" t="s">
        <v>204</v>
      </c>
      <c r="E275" s="290" t="s">
        <v>12</v>
      </c>
      <c r="F275" s="291" t="s">
        <v>205</v>
      </c>
      <c r="H275" s="290" t="s">
        <v>12</v>
      </c>
      <c r="I275" s="89"/>
      <c r="L275" s="288"/>
      <c r="M275" s="292"/>
      <c r="N275" s="293"/>
      <c r="O275" s="293"/>
      <c r="P275" s="293"/>
      <c r="Q275" s="293"/>
      <c r="R275" s="293"/>
      <c r="S275" s="293"/>
      <c r="T275" s="294"/>
      <c r="AT275" s="290" t="s">
        <v>204</v>
      </c>
      <c r="AU275" s="290" t="s">
        <v>89</v>
      </c>
      <c r="AV275" s="289" t="s">
        <v>31</v>
      </c>
      <c r="AW275" s="289" t="s">
        <v>45</v>
      </c>
      <c r="AX275" s="289" t="s">
        <v>81</v>
      </c>
      <c r="AY275" s="290" t="s">
        <v>140</v>
      </c>
    </row>
    <row r="276" spans="2:51" s="296" customFormat="1" ht="13.5">
      <c r="B276" s="295"/>
      <c r="D276" s="280" t="s">
        <v>204</v>
      </c>
      <c r="E276" s="297" t="s">
        <v>12</v>
      </c>
      <c r="F276" s="298" t="s">
        <v>605</v>
      </c>
      <c r="H276" s="299">
        <v>4.8</v>
      </c>
      <c r="I276" s="90"/>
      <c r="L276" s="295"/>
      <c r="M276" s="300"/>
      <c r="N276" s="301"/>
      <c r="O276" s="301"/>
      <c r="P276" s="301"/>
      <c r="Q276" s="301"/>
      <c r="R276" s="301"/>
      <c r="S276" s="301"/>
      <c r="T276" s="302"/>
      <c r="AT276" s="297" t="s">
        <v>204</v>
      </c>
      <c r="AU276" s="297" t="s">
        <v>89</v>
      </c>
      <c r="AV276" s="296" t="s">
        <v>89</v>
      </c>
      <c r="AW276" s="296" t="s">
        <v>45</v>
      </c>
      <c r="AX276" s="296" t="s">
        <v>81</v>
      </c>
      <c r="AY276" s="297" t="s">
        <v>140</v>
      </c>
    </row>
    <row r="277" spans="2:51" s="296" customFormat="1" ht="13.5">
      <c r="B277" s="295"/>
      <c r="D277" s="280" t="s">
        <v>204</v>
      </c>
      <c r="E277" s="297" t="s">
        <v>12</v>
      </c>
      <c r="F277" s="298" t="s">
        <v>606</v>
      </c>
      <c r="H277" s="299">
        <v>4.32</v>
      </c>
      <c r="I277" s="90"/>
      <c r="L277" s="295"/>
      <c r="M277" s="300"/>
      <c r="N277" s="301"/>
      <c r="O277" s="301"/>
      <c r="P277" s="301"/>
      <c r="Q277" s="301"/>
      <c r="R277" s="301"/>
      <c r="S277" s="301"/>
      <c r="T277" s="302"/>
      <c r="AT277" s="297" t="s">
        <v>204</v>
      </c>
      <c r="AU277" s="297" t="s">
        <v>89</v>
      </c>
      <c r="AV277" s="296" t="s">
        <v>89</v>
      </c>
      <c r="AW277" s="296" t="s">
        <v>45</v>
      </c>
      <c r="AX277" s="296" t="s">
        <v>81</v>
      </c>
      <c r="AY277" s="297" t="s">
        <v>140</v>
      </c>
    </row>
    <row r="278" spans="2:51" s="321" customFormat="1" ht="13.5">
      <c r="B278" s="320"/>
      <c r="D278" s="280" t="s">
        <v>204</v>
      </c>
      <c r="E278" s="322" t="s">
        <v>12</v>
      </c>
      <c r="F278" s="323" t="s">
        <v>226</v>
      </c>
      <c r="H278" s="324">
        <v>11.52</v>
      </c>
      <c r="I278" s="93"/>
      <c r="L278" s="320"/>
      <c r="M278" s="325"/>
      <c r="N278" s="326"/>
      <c r="O278" s="326"/>
      <c r="P278" s="326"/>
      <c r="Q278" s="326"/>
      <c r="R278" s="326"/>
      <c r="S278" s="326"/>
      <c r="T278" s="327"/>
      <c r="AT278" s="322" t="s">
        <v>204</v>
      </c>
      <c r="AU278" s="322" t="s">
        <v>89</v>
      </c>
      <c r="AV278" s="321" t="s">
        <v>157</v>
      </c>
      <c r="AW278" s="321" t="s">
        <v>45</v>
      </c>
      <c r="AX278" s="321" t="s">
        <v>81</v>
      </c>
      <c r="AY278" s="322" t="s">
        <v>140</v>
      </c>
    </row>
    <row r="279" spans="2:51" s="296" customFormat="1" ht="13.5">
      <c r="B279" s="295"/>
      <c r="D279" s="280" t="s">
        <v>204</v>
      </c>
      <c r="E279" s="297" t="s">
        <v>12</v>
      </c>
      <c r="F279" s="298" t="s">
        <v>607</v>
      </c>
      <c r="H279" s="299">
        <v>1.382</v>
      </c>
      <c r="I279" s="90"/>
      <c r="L279" s="295"/>
      <c r="M279" s="300"/>
      <c r="N279" s="301"/>
      <c r="O279" s="301"/>
      <c r="P279" s="301"/>
      <c r="Q279" s="301"/>
      <c r="R279" s="301"/>
      <c r="S279" s="301"/>
      <c r="T279" s="302"/>
      <c r="AT279" s="297" t="s">
        <v>204</v>
      </c>
      <c r="AU279" s="297" t="s">
        <v>89</v>
      </c>
      <c r="AV279" s="296" t="s">
        <v>89</v>
      </c>
      <c r="AW279" s="296" t="s">
        <v>45</v>
      </c>
      <c r="AX279" s="296" t="s">
        <v>81</v>
      </c>
      <c r="AY279" s="297" t="s">
        <v>140</v>
      </c>
    </row>
    <row r="280" spans="2:51" s="321" customFormat="1" ht="13.5">
      <c r="B280" s="320"/>
      <c r="D280" s="280" t="s">
        <v>204</v>
      </c>
      <c r="E280" s="322" t="s">
        <v>12</v>
      </c>
      <c r="F280" s="323" t="s">
        <v>226</v>
      </c>
      <c r="H280" s="324">
        <v>1.382</v>
      </c>
      <c r="I280" s="93"/>
      <c r="L280" s="320"/>
      <c r="M280" s="325"/>
      <c r="N280" s="326"/>
      <c r="O280" s="326"/>
      <c r="P280" s="326"/>
      <c r="Q280" s="326"/>
      <c r="R280" s="326"/>
      <c r="S280" s="326"/>
      <c r="T280" s="327"/>
      <c r="AT280" s="322" t="s">
        <v>204</v>
      </c>
      <c r="AU280" s="322" t="s">
        <v>89</v>
      </c>
      <c r="AV280" s="321" t="s">
        <v>157</v>
      </c>
      <c r="AW280" s="321" t="s">
        <v>45</v>
      </c>
      <c r="AX280" s="321" t="s">
        <v>81</v>
      </c>
      <c r="AY280" s="322" t="s">
        <v>140</v>
      </c>
    </row>
    <row r="281" spans="2:51" s="296" customFormat="1" ht="13.5">
      <c r="B281" s="295"/>
      <c r="D281" s="280" t="s">
        <v>204</v>
      </c>
      <c r="E281" s="297" t="s">
        <v>12</v>
      </c>
      <c r="F281" s="298" t="s">
        <v>608</v>
      </c>
      <c r="H281" s="299">
        <v>1.451</v>
      </c>
      <c r="I281" s="90"/>
      <c r="L281" s="295"/>
      <c r="M281" s="300"/>
      <c r="N281" s="301"/>
      <c r="O281" s="301"/>
      <c r="P281" s="301"/>
      <c r="Q281" s="301"/>
      <c r="R281" s="301"/>
      <c r="S281" s="301"/>
      <c r="T281" s="302"/>
      <c r="AT281" s="297" t="s">
        <v>204</v>
      </c>
      <c r="AU281" s="297" t="s">
        <v>89</v>
      </c>
      <c r="AV281" s="296" t="s">
        <v>89</v>
      </c>
      <c r="AW281" s="296" t="s">
        <v>45</v>
      </c>
      <c r="AX281" s="296" t="s">
        <v>81</v>
      </c>
      <c r="AY281" s="297" t="s">
        <v>140</v>
      </c>
    </row>
    <row r="282" spans="2:51" s="321" customFormat="1" ht="13.5">
      <c r="B282" s="320"/>
      <c r="D282" s="280" t="s">
        <v>204</v>
      </c>
      <c r="E282" s="322" t="s">
        <v>12</v>
      </c>
      <c r="F282" s="323" t="s">
        <v>226</v>
      </c>
      <c r="H282" s="324">
        <v>1.451</v>
      </c>
      <c r="I282" s="93"/>
      <c r="L282" s="320"/>
      <c r="M282" s="325"/>
      <c r="N282" s="326"/>
      <c r="O282" s="326"/>
      <c r="P282" s="326"/>
      <c r="Q282" s="326"/>
      <c r="R282" s="326"/>
      <c r="S282" s="326"/>
      <c r="T282" s="327"/>
      <c r="AT282" s="322" t="s">
        <v>204</v>
      </c>
      <c r="AU282" s="322" t="s">
        <v>89</v>
      </c>
      <c r="AV282" s="321" t="s">
        <v>157</v>
      </c>
      <c r="AW282" s="321" t="s">
        <v>45</v>
      </c>
      <c r="AX282" s="321" t="s">
        <v>31</v>
      </c>
      <c r="AY282" s="322" t="s">
        <v>140</v>
      </c>
    </row>
    <row r="283" spans="2:65" s="187" customFormat="1" ht="22.9" customHeight="1">
      <c r="B283" s="188"/>
      <c r="C283" s="269" t="s">
        <v>447</v>
      </c>
      <c r="D283" s="269" t="s">
        <v>143</v>
      </c>
      <c r="E283" s="270" t="s">
        <v>508</v>
      </c>
      <c r="F283" s="271" t="s">
        <v>509</v>
      </c>
      <c r="G283" s="272" t="s">
        <v>214</v>
      </c>
      <c r="H283" s="273">
        <v>2.351</v>
      </c>
      <c r="I283" s="87"/>
      <c r="J283" s="274">
        <f>ROUND(I283*H283,2)</f>
        <v>0</v>
      </c>
      <c r="K283" s="271" t="s">
        <v>147</v>
      </c>
      <c r="L283" s="188"/>
      <c r="M283" s="275" t="s">
        <v>12</v>
      </c>
      <c r="N283" s="276" t="s">
        <v>52</v>
      </c>
      <c r="O283" s="189"/>
      <c r="P283" s="277">
        <f>O283*H283</f>
        <v>0</v>
      </c>
      <c r="Q283" s="277">
        <v>0</v>
      </c>
      <c r="R283" s="277">
        <f>Q283*H283</f>
        <v>0</v>
      </c>
      <c r="S283" s="277">
        <v>0</v>
      </c>
      <c r="T283" s="278">
        <f>S283*H283</f>
        <v>0</v>
      </c>
      <c r="AR283" s="177" t="s">
        <v>270</v>
      </c>
      <c r="AT283" s="177" t="s">
        <v>143</v>
      </c>
      <c r="AU283" s="177" t="s">
        <v>89</v>
      </c>
      <c r="AY283" s="177" t="s">
        <v>140</v>
      </c>
      <c r="BE283" s="279">
        <f>IF(N283="základní",J283,0)</f>
        <v>0</v>
      </c>
      <c r="BF283" s="279">
        <f>IF(N283="snížená",J283,0)</f>
        <v>0</v>
      </c>
      <c r="BG283" s="279">
        <f>IF(N283="zákl. přenesená",J283,0)</f>
        <v>0</v>
      </c>
      <c r="BH283" s="279">
        <f>IF(N283="sníž. přenesená",J283,0)</f>
        <v>0</v>
      </c>
      <c r="BI283" s="279">
        <f>IF(N283="nulová",J283,0)</f>
        <v>0</v>
      </c>
      <c r="BJ283" s="177" t="s">
        <v>31</v>
      </c>
      <c r="BK283" s="279">
        <f>ROUND(I283*H283,2)</f>
        <v>0</v>
      </c>
      <c r="BL283" s="177" t="s">
        <v>270</v>
      </c>
      <c r="BM283" s="177" t="s">
        <v>609</v>
      </c>
    </row>
    <row r="284" spans="2:47" s="187" customFormat="1" ht="27">
      <c r="B284" s="188"/>
      <c r="D284" s="280" t="s">
        <v>150</v>
      </c>
      <c r="F284" s="281" t="s">
        <v>511</v>
      </c>
      <c r="I284" s="88"/>
      <c r="L284" s="188"/>
      <c r="M284" s="282"/>
      <c r="N284" s="189"/>
      <c r="O284" s="189"/>
      <c r="P284" s="189"/>
      <c r="Q284" s="189"/>
      <c r="R284" s="189"/>
      <c r="S284" s="189"/>
      <c r="T284" s="283"/>
      <c r="AT284" s="177" t="s">
        <v>150</v>
      </c>
      <c r="AU284" s="177" t="s">
        <v>89</v>
      </c>
    </row>
    <row r="285" spans="2:47" s="187" customFormat="1" ht="135">
      <c r="B285" s="188"/>
      <c r="D285" s="280" t="s">
        <v>202</v>
      </c>
      <c r="F285" s="284" t="s">
        <v>512</v>
      </c>
      <c r="I285" s="88"/>
      <c r="L285" s="188"/>
      <c r="M285" s="282"/>
      <c r="N285" s="189"/>
      <c r="O285" s="189"/>
      <c r="P285" s="189"/>
      <c r="Q285" s="189"/>
      <c r="R285" s="189"/>
      <c r="S285" s="189"/>
      <c r="T285" s="283"/>
      <c r="AT285" s="177" t="s">
        <v>202</v>
      </c>
      <c r="AU285" s="177" t="s">
        <v>89</v>
      </c>
    </row>
    <row r="286" spans="2:65" s="187" customFormat="1" ht="22.9" customHeight="1">
      <c r="B286" s="188"/>
      <c r="C286" s="269" t="s">
        <v>455</v>
      </c>
      <c r="D286" s="269" t="s">
        <v>143</v>
      </c>
      <c r="E286" s="270" t="s">
        <v>514</v>
      </c>
      <c r="F286" s="271" t="s">
        <v>515</v>
      </c>
      <c r="G286" s="272" t="s">
        <v>214</v>
      </c>
      <c r="H286" s="273">
        <v>2.351</v>
      </c>
      <c r="I286" s="87"/>
      <c r="J286" s="274">
        <f>ROUND(I286*H286,2)</f>
        <v>0</v>
      </c>
      <c r="K286" s="271" t="s">
        <v>147</v>
      </c>
      <c r="L286" s="188"/>
      <c r="M286" s="275" t="s">
        <v>12</v>
      </c>
      <c r="N286" s="276" t="s">
        <v>52</v>
      </c>
      <c r="O286" s="189"/>
      <c r="P286" s="277">
        <f>O286*H286</f>
        <v>0</v>
      </c>
      <c r="Q286" s="277">
        <v>0</v>
      </c>
      <c r="R286" s="277">
        <f>Q286*H286</f>
        <v>0</v>
      </c>
      <c r="S286" s="277">
        <v>0</v>
      </c>
      <c r="T286" s="278">
        <f>S286*H286</f>
        <v>0</v>
      </c>
      <c r="AR286" s="177" t="s">
        <v>270</v>
      </c>
      <c r="AT286" s="177" t="s">
        <v>143</v>
      </c>
      <c r="AU286" s="177" t="s">
        <v>89</v>
      </c>
      <c r="AY286" s="177" t="s">
        <v>140</v>
      </c>
      <c r="BE286" s="279">
        <f>IF(N286="základní",J286,0)</f>
        <v>0</v>
      </c>
      <c r="BF286" s="279">
        <f>IF(N286="snížená",J286,0)</f>
        <v>0</v>
      </c>
      <c r="BG286" s="279">
        <f>IF(N286="zákl. přenesená",J286,0)</f>
        <v>0</v>
      </c>
      <c r="BH286" s="279">
        <f>IF(N286="sníž. přenesená",J286,0)</f>
        <v>0</v>
      </c>
      <c r="BI286" s="279">
        <f>IF(N286="nulová",J286,0)</f>
        <v>0</v>
      </c>
      <c r="BJ286" s="177" t="s">
        <v>31</v>
      </c>
      <c r="BK286" s="279">
        <f>ROUND(I286*H286,2)</f>
        <v>0</v>
      </c>
      <c r="BL286" s="177" t="s">
        <v>270</v>
      </c>
      <c r="BM286" s="177" t="s">
        <v>610</v>
      </c>
    </row>
    <row r="287" spans="2:47" s="187" customFormat="1" ht="40.5">
      <c r="B287" s="188"/>
      <c r="D287" s="280" t="s">
        <v>150</v>
      </c>
      <c r="F287" s="281" t="s">
        <v>517</v>
      </c>
      <c r="L287" s="188"/>
      <c r="M287" s="282"/>
      <c r="N287" s="189"/>
      <c r="O287" s="189"/>
      <c r="P287" s="189"/>
      <c r="Q287" s="189"/>
      <c r="R287" s="189"/>
      <c r="S287" s="189"/>
      <c r="T287" s="283"/>
      <c r="AT287" s="177" t="s">
        <v>150</v>
      </c>
      <c r="AU287" s="177" t="s">
        <v>89</v>
      </c>
    </row>
    <row r="288" spans="2:47" s="187" customFormat="1" ht="135">
      <c r="B288" s="188"/>
      <c r="D288" s="280" t="s">
        <v>202</v>
      </c>
      <c r="F288" s="284" t="s">
        <v>512</v>
      </c>
      <c r="L288" s="188"/>
      <c r="M288" s="285"/>
      <c r="N288" s="286"/>
      <c r="O288" s="286"/>
      <c r="P288" s="286"/>
      <c r="Q288" s="286"/>
      <c r="R288" s="286"/>
      <c r="S288" s="286"/>
      <c r="T288" s="287"/>
      <c r="AT288" s="177" t="s">
        <v>202</v>
      </c>
      <c r="AU288" s="177" t="s">
        <v>89</v>
      </c>
    </row>
    <row r="289" spans="2:12" s="187" customFormat="1" ht="6.95" customHeight="1">
      <c r="B289" s="214"/>
      <c r="C289" s="215"/>
      <c r="D289" s="215"/>
      <c r="E289" s="215"/>
      <c r="F289" s="215"/>
      <c r="G289" s="215"/>
      <c r="H289" s="215"/>
      <c r="I289" s="215"/>
      <c r="J289" s="215"/>
      <c r="K289" s="215"/>
      <c r="L289" s="188"/>
    </row>
  </sheetData>
  <sheetProtection password="CC55" sheet="1"/>
  <autoFilter ref="C82:K288"/>
  <mergeCells count="10">
    <mergeCell ref="E75:H75"/>
    <mergeCell ref="G1:H1"/>
    <mergeCell ref="E45:H45"/>
    <mergeCell ref="E47:H47"/>
    <mergeCell ref="L2:V2"/>
    <mergeCell ref="E7:H7"/>
    <mergeCell ref="E9:H9"/>
    <mergeCell ref="E24:H24"/>
    <mergeCell ref="J51:J52"/>
    <mergeCell ref="E73:H73"/>
  </mergeCells>
  <hyperlinks>
    <hyperlink ref="F1:G1" location="C2" display="1) Krycí list soupisu"/>
    <hyperlink ref="G1:H1" location="C54" display="2) Rekapitulace"/>
    <hyperlink ref="J1" location="C82"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portrait" paperSize="9" scale="81" r:id="rId2"/>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R128"/>
  <sheetViews>
    <sheetView showGridLines="0" workbookViewId="0" topLeftCell="A1">
      <pane ySplit="1" topLeftCell="A99" activePane="bottomLeft" state="frozen"/>
      <selection pane="bottomLeft" activeCell="F104" sqref="F104"/>
    </sheetView>
  </sheetViews>
  <sheetFormatPr defaultColWidth="9.33203125" defaultRowHeight="13.5"/>
  <cols>
    <col min="1" max="1" width="7.16015625" style="176" customWidth="1"/>
    <col min="2" max="2" width="1.5" style="176" customWidth="1"/>
    <col min="3" max="3" width="3.5" style="176" customWidth="1"/>
    <col min="4" max="4" width="3.66015625" style="176" customWidth="1"/>
    <col min="5" max="5" width="14.66015625" style="176" customWidth="1"/>
    <col min="6" max="6" width="64.33203125" style="176" customWidth="1"/>
    <col min="7" max="7" width="7.5" style="176" customWidth="1"/>
    <col min="8" max="8" width="9.5" style="176" customWidth="1"/>
    <col min="9" max="9" width="10.83203125" style="176" customWidth="1"/>
    <col min="10" max="10" width="20.16015625" style="176" customWidth="1"/>
    <col min="11" max="11" width="14.33203125" style="176" customWidth="1"/>
    <col min="12" max="12" width="9.33203125" style="176" customWidth="1"/>
    <col min="13" max="18" width="9.16015625" style="176" hidden="1" customWidth="1"/>
    <col min="19" max="19" width="7" style="176" hidden="1" customWidth="1"/>
    <col min="20" max="20" width="25.5" style="176" hidden="1" customWidth="1"/>
    <col min="21" max="21" width="14" style="176" hidden="1" customWidth="1"/>
    <col min="22" max="22" width="10.5" style="176" customWidth="1"/>
    <col min="23" max="23" width="14" style="176" customWidth="1"/>
    <col min="24" max="24" width="10.5" style="176" customWidth="1"/>
    <col min="25" max="25" width="12.83203125" style="176" customWidth="1"/>
    <col min="26" max="26" width="9.5" style="176" customWidth="1"/>
    <col min="27" max="27" width="12.83203125" style="176" customWidth="1"/>
    <col min="28" max="28" width="14" style="176" customWidth="1"/>
    <col min="29" max="29" width="9.5" style="176" customWidth="1"/>
    <col min="30" max="30" width="12.83203125" style="176" customWidth="1"/>
    <col min="31" max="31" width="14" style="176" customWidth="1"/>
    <col min="32" max="43" width="9.33203125" style="176" customWidth="1"/>
    <col min="44" max="65" width="9.16015625" style="176" hidden="1" customWidth="1"/>
    <col min="66" max="16384" width="9.33203125" style="176" customWidth="1"/>
  </cols>
  <sheetData>
    <row r="1" spans="1:70" ht="21.75" customHeight="1">
      <c r="A1" s="173"/>
      <c r="B1" s="8"/>
      <c r="C1" s="8"/>
      <c r="D1" s="9" t="s">
        <v>8</v>
      </c>
      <c r="E1" s="8"/>
      <c r="F1" s="174" t="s">
        <v>103</v>
      </c>
      <c r="G1" s="377" t="s">
        <v>104</v>
      </c>
      <c r="H1" s="377"/>
      <c r="I1" s="8"/>
      <c r="J1" s="174" t="s">
        <v>105</v>
      </c>
      <c r="K1" s="9" t="s">
        <v>106</v>
      </c>
      <c r="L1" s="174" t="s">
        <v>107</v>
      </c>
      <c r="M1" s="174"/>
      <c r="N1" s="174"/>
      <c r="O1" s="174"/>
      <c r="P1" s="174"/>
      <c r="Q1" s="174"/>
      <c r="R1" s="174"/>
      <c r="S1" s="174"/>
      <c r="T1" s="174"/>
      <c r="U1" s="175"/>
      <c r="V1" s="175"/>
      <c r="W1" s="173"/>
      <c r="X1" s="173"/>
      <c r="Y1" s="173"/>
      <c r="Z1" s="173"/>
      <c r="AA1" s="173"/>
      <c r="AB1" s="173"/>
      <c r="AC1" s="173"/>
      <c r="AD1" s="173"/>
      <c r="AE1" s="173"/>
      <c r="AF1" s="173"/>
      <c r="AG1" s="173"/>
      <c r="AH1" s="173"/>
      <c r="AI1" s="173"/>
      <c r="AJ1" s="173"/>
      <c r="AK1" s="173"/>
      <c r="AL1" s="173"/>
      <c r="AM1" s="173"/>
      <c r="AN1" s="173"/>
      <c r="AO1" s="173"/>
      <c r="AP1" s="173"/>
      <c r="AQ1" s="173"/>
      <c r="AR1" s="173"/>
      <c r="AS1" s="173"/>
      <c r="AT1" s="173"/>
      <c r="AU1" s="173"/>
      <c r="AV1" s="173"/>
      <c r="AW1" s="173"/>
      <c r="AX1" s="173"/>
      <c r="AY1" s="173"/>
      <c r="AZ1" s="173"/>
      <c r="BA1" s="173"/>
      <c r="BB1" s="173"/>
      <c r="BC1" s="173"/>
      <c r="BD1" s="173"/>
      <c r="BE1" s="173"/>
      <c r="BF1" s="173"/>
      <c r="BG1" s="173"/>
      <c r="BH1" s="173"/>
      <c r="BI1" s="173"/>
      <c r="BJ1" s="173"/>
      <c r="BK1" s="173"/>
      <c r="BL1" s="173"/>
      <c r="BM1" s="173"/>
      <c r="BN1" s="173"/>
      <c r="BO1" s="173"/>
      <c r="BP1" s="173"/>
      <c r="BQ1" s="173"/>
      <c r="BR1" s="173"/>
    </row>
    <row r="2" spans="3:46" ht="36.95" customHeight="1">
      <c r="L2" s="365" t="s">
        <v>15</v>
      </c>
      <c r="M2" s="366"/>
      <c r="N2" s="366"/>
      <c r="O2" s="366"/>
      <c r="P2" s="366"/>
      <c r="Q2" s="366"/>
      <c r="R2" s="366"/>
      <c r="S2" s="366"/>
      <c r="T2" s="366"/>
      <c r="U2" s="366"/>
      <c r="V2" s="366"/>
      <c r="AT2" s="177" t="s">
        <v>99</v>
      </c>
    </row>
    <row r="3" spans="2:46" ht="6.95" customHeight="1">
      <c r="B3" s="178"/>
      <c r="C3" s="179"/>
      <c r="D3" s="179"/>
      <c r="E3" s="179"/>
      <c r="F3" s="179"/>
      <c r="G3" s="179"/>
      <c r="H3" s="179"/>
      <c r="I3" s="179"/>
      <c r="J3" s="179"/>
      <c r="K3" s="180"/>
      <c r="AT3" s="177" t="s">
        <v>89</v>
      </c>
    </row>
    <row r="4" spans="2:46" ht="36.95" customHeight="1">
      <c r="B4" s="181"/>
      <c r="C4" s="182"/>
      <c r="D4" s="183" t="s">
        <v>108</v>
      </c>
      <c r="E4" s="182"/>
      <c r="F4" s="182"/>
      <c r="G4" s="182"/>
      <c r="H4" s="182"/>
      <c r="I4" s="182"/>
      <c r="J4" s="182"/>
      <c r="K4" s="184"/>
      <c r="M4" s="185" t="s">
        <v>20</v>
      </c>
      <c r="AT4" s="177" t="s">
        <v>13</v>
      </c>
    </row>
    <row r="5" spans="2:11" ht="6.95" customHeight="1">
      <c r="B5" s="181"/>
      <c r="C5" s="182"/>
      <c r="D5" s="182"/>
      <c r="E5" s="182"/>
      <c r="F5" s="182"/>
      <c r="G5" s="182"/>
      <c r="H5" s="182"/>
      <c r="I5" s="182"/>
      <c r="J5" s="182"/>
      <c r="K5" s="184"/>
    </row>
    <row r="6" spans="2:11" ht="15">
      <c r="B6" s="181"/>
      <c r="C6" s="182"/>
      <c r="D6" s="186" t="s">
        <v>26</v>
      </c>
      <c r="E6" s="182"/>
      <c r="F6" s="182"/>
      <c r="G6" s="182"/>
      <c r="H6" s="182"/>
      <c r="I6" s="182"/>
      <c r="J6" s="182"/>
      <c r="K6" s="184"/>
    </row>
    <row r="7" spans="2:11" ht="14.45" customHeight="1">
      <c r="B7" s="181"/>
      <c r="C7" s="182"/>
      <c r="D7" s="182"/>
      <c r="E7" s="367" t="str">
        <f ca="1">'Rekapitulace stavby'!K6</f>
        <v>Jezero Most - revitalizace území pro oddech, sport a individuální výstavbu - pláže</v>
      </c>
      <c r="F7" s="368"/>
      <c r="G7" s="368"/>
      <c r="H7" s="368"/>
      <c r="I7" s="182"/>
      <c r="J7" s="182"/>
      <c r="K7" s="184"/>
    </row>
    <row r="8" spans="2:11" s="187" customFormat="1" ht="15">
      <c r="B8" s="188"/>
      <c r="C8" s="189"/>
      <c r="D8" s="186" t="s">
        <v>109</v>
      </c>
      <c r="E8" s="189"/>
      <c r="F8" s="189"/>
      <c r="G8" s="189"/>
      <c r="H8" s="189"/>
      <c r="I8" s="189"/>
      <c r="J8" s="189"/>
      <c r="K8" s="190"/>
    </row>
    <row r="9" spans="2:11" s="187" customFormat="1" ht="36.95" customHeight="1">
      <c r="B9" s="188"/>
      <c r="C9" s="189"/>
      <c r="D9" s="189"/>
      <c r="E9" s="369" t="s">
        <v>611</v>
      </c>
      <c r="F9" s="370"/>
      <c r="G9" s="370"/>
      <c r="H9" s="370"/>
      <c r="I9" s="189"/>
      <c r="J9" s="189"/>
      <c r="K9" s="190"/>
    </row>
    <row r="10" spans="2:11" s="187" customFormat="1" ht="13.5">
      <c r="B10" s="188"/>
      <c r="C10" s="189"/>
      <c r="D10" s="189"/>
      <c r="E10" s="189"/>
      <c r="F10" s="189"/>
      <c r="G10" s="189"/>
      <c r="H10" s="189"/>
      <c r="I10" s="189"/>
      <c r="J10" s="189"/>
      <c r="K10" s="190"/>
    </row>
    <row r="11" spans="2:11" s="187" customFormat="1" ht="14.45" customHeight="1">
      <c r="B11" s="188"/>
      <c r="C11" s="189"/>
      <c r="D11" s="186" t="s">
        <v>29</v>
      </c>
      <c r="E11" s="189"/>
      <c r="F11" s="191" t="s">
        <v>12</v>
      </c>
      <c r="G11" s="189"/>
      <c r="H11" s="189"/>
      <c r="I11" s="186" t="s">
        <v>30</v>
      </c>
      <c r="J11" s="191" t="s">
        <v>12</v>
      </c>
      <c r="K11" s="190"/>
    </row>
    <row r="12" spans="2:11" s="187" customFormat="1" ht="14.45" customHeight="1">
      <c r="B12" s="188"/>
      <c r="C12" s="189"/>
      <c r="D12" s="186" t="s">
        <v>32</v>
      </c>
      <c r="E12" s="189"/>
      <c r="F12" s="191" t="s">
        <v>33</v>
      </c>
      <c r="G12" s="189"/>
      <c r="H12" s="189"/>
      <c r="I12" s="186" t="s">
        <v>34</v>
      </c>
      <c r="J12" s="192">
        <f ca="1">'Rekapitulace stavby'!AN8</f>
        <v>43178</v>
      </c>
      <c r="K12" s="190"/>
    </row>
    <row r="13" spans="2:11" s="187" customFormat="1" ht="21.75" customHeight="1">
      <c r="B13" s="188"/>
      <c r="C13" s="189"/>
      <c r="D13" s="193" t="s">
        <v>111</v>
      </c>
      <c r="E13" s="189"/>
      <c r="F13" s="194" t="s">
        <v>112</v>
      </c>
      <c r="G13" s="189"/>
      <c r="H13" s="189"/>
      <c r="I13" s="189"/>
      <c r="J13" s="189"/>
      <c r="K13" s="190"/>
    </row>
    <row r="14" spans="2:11" s="187" customFormat="1" ht="14.45" customHeight="1">
      <c r="B14" s="188"/>
      <c r="C14" s="189"/>
      <c r="D14" s="186" t="s">
        <v>37</v>
      </c>
      <c r="E14" s="189"/>
      <c r="F14" s="189"/>
      <c r="G14" s="189"/>
      <c r="H14" s="189"/>
      <c r="I14" s="186" t="s">
        <v>38</v>
      </c>
      <c r="J14" s="191" t="s">
        <v>12</v>
      </c>
      <c r="K14" s="190"/>
    </row>
    <row r="15" spans="2:11" s="187" customFormat="1" ht="18" customHeight="1">
      <c r="B15" s="188"/>
      <c r="C15" s="189"/>
      <c r="D15" s="189"/>
      <c r="E15" s="191" t="s">
        <v>39</v>
      </c>
      <c r="F15" s="189"/>
      <c r="G15" s="189"/>
      <c r="H15" s="189"/>
      <c r="I15" s="186" t="s">
        <v>40</v>
      </c>
      <c r="J15" s="191" t="s">
        <v>12</v>
      </c>
      <c r="K15" s="190"/>
    </row>
    <row r="16" spans="2:11" s="187" customFormat="1" ht="6.95" customHeight="1">
      <c r="B16" s="188"/>
      <c r="C16" s="189"/>
      <c r="D16" s="189"/>
      <c r="E16" s="189"/>
      <c r="F16" s="189"/>
      <c r="G16" s="189"/>
      <c r="H16" s="189"/>
      <c r="I16" s="189"/>
      <c r="J16" s="189"/>
      <c r="K16" s="190"/>
    </row>
    <row r="17" spans="2:11" s="187" customFormat="1" ht="14.45" customHeight="1">
      <c r="B17" s="188"/>
      <c r="C17" s="189"/>
      <c r="D17" s="186" t="s">
        <v>41</v>
      </c>
      <c r="E17" s="189"/>
      <c r="F17" s="189"/>
      <c r="G17" s="189"/>
      <c r="H17" s="189"/>
      <c r="I17" s="186" t="s">
        <v>38</v>
      </c>
      <c r="J17" s="191" t="str">
        <f ca="1">IF('Rekapitulace stavby'!AN13="Vyplň údaj","",IF('Rekapitulace stavby'!AN13="","",'Rekapitulace stavby'!AN13))</f>
        <v/>
      </c>
      <c r="K17" s="190"/>
    </row>
    <row r="18" spans="2:11" s="187" customFormat="1" ht="18" customHeight="1">
      <c r="B18" s="188"/>
      <c r="C18" s="189"/>
      <c r="D18" s="189"/>
      <c r="E18" s="191" t="str">
        <f ca="1">IF('Rekapitulace stavby'!E14="Vyplň údaj","",IF('Rekapitulace stavby'!E14="","",'Rekapitulace stavby'!E14))</f>
        <v/>
      </c>
      <c r="F18" s="189"/>
      <c r="G18" s="189"/>
      <c r="H18" s="189"/>
      <c r="I18" s="186" t="s">
        <v>40</v>
      </c>
      <c r="J18" s="191" t="str">
        <f ca="1">IF('Rekapitulace stavby'!AN14="Vyplň údaj","",IF('Rekapitulace stavby'!AN14="","",'Rekapitulace stavby'!AN14))</f>
        <v/>
      </c>
      <c r="K18" s="190"/>
    </row>
    <row r="19" spans="2:11" s="187" customFormat="1" ht="6.95" customHeight="1">
      <c r="B19" s="188"/>
      <c r="C19" s="189"/>
      <c r="D19" s="189"/>
      <c r="E19" s="189"/>
      <c r="F19" s="189"/>
      <c r="G19" s="189"/>
      <c r="H19" s="189"/>
      <c r="I19" s="189"/>
      <c r="J19" s="189"/>
      <c r="K19" s="190"/>
    </row>
    <row r="20" spans="2:11" s="187" customFormat="1" ht="14.45" customHeight="1">
      <c r="B20" s="188"/>
      <c r="C20" s="189"/>
      <c r="D20" s="186" t="s">
        <v>43</v>
      </c>
      <c r="E20" s="189"/>
      <c r="F20" s="189"/>
      <c r="G20" s="189"/>
      <c r="H20" s="189"/>
      <c r="I20" s="186" t="s">
        <v>38</v>
      </c>
      <c r="J20" s="191" t="s">
        <v>12</v>
      </c>
      <c r="K20" s="190"/>
    </row>
    <row r="21" spans="2:11" s="187" customFormat="1" ht="18" customHeight="1">
      <c r="B21" s="188"/>
      <c r="C21" s="189"/>
      <c r="D21" s="189"/>
      <c r="E21" s="191" t="s">
        <v>44</v>
      </c>
      <c r="F21" s="189"/>
      <c r="G21" s="189"/>
      <c r="H21" s="189"/>
      <c r="I21" s="186" t="s">
        <v>40</v>
      </c>
      <c r="J21" s="191" t="s">
        <v>12</v>
      </c>
      <c r="K21" s="190"/>
    </row>
    <row r="22" spans="2:11" s="187" customFormat="1" ht="6.95" customHeight="1">
      <c r="B22" s="188"/>
      <c r="C22" s="189"/>
      <c r="D22" s="189"/>
      <c r="E22" s="189"/>
      <c r="F22" s="189"/>
      <c r="G22" s="189"/>
      <c r="H22" s="189"/>
      <c r="I22" s="189"/>
      <c r="J22" s="189"/>
      <c r="K22" s="190"/>
    </row>
    <row r="23" spans="2:11" s="187" customFormat="1" ht="14.45" customHeight="1">
      <c r="B23" s="188"/>
      <c r="C23" s="189"/>
      <c r="D23" s="186" t="s">
        <v>46</v>
      </c>
      <c r="E23" s="189"/>
      <c r="F23" s="189"/>
      <c r="G23" s="189"/>
      <c r="H23" s="189"/>
      <c r="I23" s="189"/>
      <c r="J23" s="189"/>
      <c r="K23" s="190"/>
    </row>
    <row r="24" spans="2:11" s="198" customFormat="1" ht="113.45" customHeight="1">
      <c r="B24" s="195"/>
      <c r="C24" s="196"/>
      <c r="D24" s="196"/>
      <c r="E24" s="371" t="s">
        <v>113</v>
      </c>
      <c r="F24" s="371"/>
      <c r="G24" s="371"/>
      <c r="H24" s="371"/>
      <c r="I24" s="196"/>
      <c r="J24" s="196"/>
      <c r="K24" s="197"/>
    </row>
    <row r="25" spans="2:11" s="187" customFormat="1" ht="6.95" customHeight="1">
      <c r="B25" s="188"/>
      <c r="C25" s="189"/>
      <c r="D25" s="189"/>
      <c r="E25" s="189"/>
      <c r="F25" s="189"/>
      <c r="G25" s="189"/>
      <c r="H25" s="189"/>
      <c r="I25" s="189"/>
      <c r="J25" s="189"/>
      <c r="K25" s="190"/>
    </row>
    <row r="26" spans="2:11" s="187" customFormat="1" ht="6.95" customHeight="1">
      <c r="B26" s="188"/>
      <c r="C26" s="189"/>
      <c r="D26" s="199"/>
      <c r="E26" s="199"/>
      <c r="F26" s="199"/>
      <c r="G26" s="199"/>
      <c r="H26" s="199"/>
      <c r="I26" s="199"/>
      <c r="J26" s="199"/>
      <c r="K26" s="200"/>
    </row>
    <row r="27" spans="2:11" s="187" customFormat="1" ht="25.35" customHeight="1">
      <c r="B27" s="188"/>
      <c r="C27" s="189"/>
      <c r="D27" s="201" t="s">
        <v>47</v>
      </c>
      <c r="E27" s="189"/>
      <c r="F27" s="189"/>
      <c r="G27" s="189"/>
      <c r="H27" s="189"/>
      <c r="I27" s="189"/>
      <c r="J27" s="202">
        <f>ROUND(J79,2)</f>
        <v>0</v>
      </c>
      <c r="K27" s="190"/>
    </row>
    <row r="28" spans="2:11" s="187" customFormat="1" ht="6.95" customHeight="1">
      <c r="B28" s="188"/>
      <c r="C28" s="189"/>
      <c r="D28" s="199"/>
      <c r="E28" s="199"/>
      <c r="F28" s="199"/>
      <c r="G28" s="199"/>
      <c r="H28" s="199"/>
      <c r="I28" s="199"/>
      <c r="J28" s="199"/>
      <c r="K28" s="200"/>
    </row>
    <row r="29" spans="2:11" s="187" customFormat="1" ht="14.45" customHeight="1">
      <c r="B29" s="188"/>
      <c r="C29" s="189"/>
      <c r="D29" s="189"/>
      <c r="E29" s="189"/>
      <c r="F29" s="203" t="s">
        <v>49</v>
      </c>
      <c r="G29" s="189"/>
      <c r="H29" s="189"/>
      <c r="I29" s="203" t="s">
        <v>48</v>
      </c>
      <c r="J29" s="203" t="s">
        <v>50</v>
      </c>
      <c r="K29" s="190"/>
    </row>
    <row r="30" spans="2:11" s="187" customFormat="1" ht="14.45" customHeight="1">
      <c r="B30" s="188"/>
      <c r="C30" s="189"/>
      <c r="D30" s="204" t="s">
        <v>51</v>
      </c>
      <c r="E30" s="204" t="s">
        <v>52</v>
      </c>
      <c r="F30" s="205">
        <f>ROUND(SUM(BE79:BE127),2)</f>
        <v>0</v>
      </c>
      <c r="G30" s="189"/>
      <c r="H30" s="189"/>
      <c r="I30" s="206">
        <v>0.21</v>
      </c>
      <c r="J30" s="205">
        <f>ROUND(ROUND((SUM(BE79:BE127)),2)*I30,2)</f>
        <v>0</v>
      </c>
      <c r="K30" s="190"/>
    </row>
    <row r="31" spans="2:11" s="187" customFormat="1" ht="14.45" customHeight="1">
      <c r="B31" s="188"/>
      <c r="C31" s="189"/>
      <c r="D31" s="189"/>
      <c r="E31" s="204" t="s">
        <v>53</v>
      </c>
      <c r="F31" s="205">
        <f>ROUND(SUM(BF79:BF127),2)</f>
        <v>0</v>
      </c>
      <c r="G31" s="189"/>
      <c r="H31" s="189"/>
      <c r="I31" s="206">
        <v>0.15</v>
      </c>
      <c r="J31" s="205">
        <f>ROUND(ROUND((SUM(BF79:BF127)),2)*I31,2)</f>
        <v>0</v>
      </c>
      <c r="K31" s="190"/>
    </row>
    <row r="32" spans="2:11" s="187" customFormat="1" ht="14.45" customHeight="1" hidden="1">
      <c r="B32" s="188"/>
      <c r="C32" s="189"/>
      <c r="D32" s="189"/>
      <c r="E32" s="204" t="s">
        <v>54</v>
      </c>
      <c r="F32" s="205">
        <f>ROUND(SUM(BG79:BG127),2)</f>
        <v>0</v>
      </c>
      <c r="G32" s="189"/>
      <c r="H32" s="189"/>
      <c r="I32" s="206">
        <v>0.21</v>
      </c>
      <c r="J32" s="205">
        <v>0</v>
      </c>
      <c r="K32" s="190"/>
    </row>
    <row r="33" spans="2:11" s="187" customFormat="1" ht="14.45" customHeight="1" hidden="1">
      <c r="B33" s="188"/>
      <c r="C33" s="189"/>
      <c r="D33" s="189"/>
      <c r="E33" s="204" t="s">
        <v>55</v>
      </c>
      <c r="F33" s="205">
        <f>ROUND(SUM(BH79:BH127),2)</f>
        <v>0</v>
      </c>
      <c r="G33" s="189"/>
      <c r="H33" s="189"/>
      <c r="I33" s="206">
        <v>0.15</v>
      </c>
      <c r="J33" s="205">
        <v>0</v>
      </c>
      <c r="K33" s="190"/>
    </row>
    <row r="34" spans="2:11" s="187" customFormat="1" ht="14.45" customHeight="1" hidden="1">
      <c r="B34" s="188"/>
      <c r="C34" s="189"/>
      <c r="D34" s="189"/>
      <c r="E34" s="204" t="s">
        <v>56</v>
      </c>
      <c r="F34" s="205">
        <f>ROUND(SUM(BI79:BI127),2)</f>
        <v>0</v>
      </c>
      <c r="G34" s="189"/>
      <c r="H34" s="189"/>
      <c r="I34" s="206">
        <v>0</v>
      </c>
      <c r="J34" s="205">
        <v>0</v>
      </c>
      <c r="K34" s="190"/>
    </row>
    <row r="35" spans="2:11" s="187" customFormat="1" ht="6.95" customHeight="1">
      <c r="B35" s="188"/>
      <c r="C35" s="189"/>
      <c r="D35" s="189"/>
      <c r="E35" s="189"/>
      <c r="F35" s="189"/>
      <c r="G35" s="189"/>
      <c r="H35" s="189"/>
      <c r="I35" s="189"/>
      <c r="J35" s="189"/>
      <c r="K35" s="190"/>
    </row>
    <row r="36" spans="2:11" s="187" customFormat="1" ht="25.35" customHeight="1">
      <c r="B36" s="188"/>
      <c r="C36" s="207"/>
      <c r="D36" s="208" t="s">
        <v>57</v>
      </c>
      <c r="E36" s="209"/>
      <c r="F36" s="209"/>
      <c r="G36" s="210" t="s">
        <v>58</v>
      </c>
      <c r="H36" s="211" t="s">
        <v>59</v>
      </c>
      <c r="I36" s="209"/>
      <c r="J36" s="212">
        <f>SUM(J27:J34)</f>
        <v>0</v>
      </c>
      <c r="K36" s="213"/>
    </row>
    <row r="37" spans="2:11" s="187" customFormat="1" ht="14.45" customHeight="1">
      <c r="B37" s="214"/>
      <c r="C37" s="215"/>
      <c r="D37" s="215"/>
      <c r="E37" s="215"/>
      <c r="F37" s="215"/>
      <c r="G37" s="215"/>
      <c r="H37" s="215"/>
      <c r="I37" s="215"/>
      <c r="J37" s="215"/>
      <c r="K37" s="216"/>
    </row>
    <row r="41" spans="2:11" s="187" customFormat="1" ht="6.95" customHeight="1">
      <c r="B41" s="217"/>
      <c r="C41" s="218"/>
      <c r="D41" s="218"/>
      <c r="E41" s="218"/>
      <c r="F41" s="218"/>
      <c r="G41" s="218"/>
      <c r="H41" s="218"/>
      <c r="I41" s="218"/>
      <c r="J41" s="218"/>
      <c r="K41" s="219"/>
    </row>
    <row r="42" spans="2:11" s="187" customFormat="1" ht="36.95" customHeight="1">
      <c r="B42" s="188"/>
      <c r="C42" s="183" t="s">
        <v>114</v>
      </c>
      <c r="D42" s="189"/>
      <c r="E42" s="189"/>
      <c r="F42" s="189"/>
      <c r="G42" s="189"/>
      <c r="H42" s="189"/>
      <c r="I42" s="189"/>
      <c r="J42" s="189"/>
      <c r="K42" s="190"/>
    </row>
    <row r="43" spans="2:11" s="187" customFormat="1" ht="6.95" customHeight="1">
      <c r="B43" s="188"/>
      <c r="C43" s="189"/>
      <c r="D43" s="189"/>
      <c r="E43" s="189"/>
      <c r="F43" s="189"/>
      <c r="G43" s="189"/>
      <c r="H43" s="189"/>
      <c r="I43" s="189"/>
      <c r="J43" s="189"/>
      <c r="K43" s="190"/>
    </row>
    <row r="44" spans="2:11" s="187" customFormat="1" ht="14.45" customHeight="1">
      <c r="B44" s="188"/>
      <c r="C44" s="186" t="s">
        <v>26</v>
      </c>
      <c r="D44" s="189"/>
      <c r="E44" s="189"/>
      <c r="F44" s="189"/>
      <c r="G44" s="189"/>
      <c r="H44" s="189"/>
      <c r="I44" s="189"/>
      <c r="J44" s="189"/>
      <c r="K44" s="190"/>
    </row>
    <row r="45" spans="2:11" s="187" customFormat="1" ht="14.45" customHeight="1">
      <c r="B45" s="188"/>
      <c r="C45" s="189"/>
      <c r="D45" s="189"/>
      <c r="E45" s="367" t="str">
        <f>E7</f>
        <v>Jezero Most - revitalizace území pro oddech, sport a individuální výstavbu - pláže</v>
      </c>
      <c r="F45" s="368"/>
      <c r="G45" s="368"/>
      <c r="H45" s="368"/>
      <c r="I45" s="189"/>
      <c r="J45" s="189"/>
      <c r="K45" s="190"/>
    </row>
    <row r="46" spans="2:11" s="187" customFormat="1" ht="14.45" customHeight="1">
      <c r="B46" s="188"/>
      <c r="C46" s="186" t="s">
        <v>109</v>
      </c>
      <c r="D46" s="189"/>
      <c r="E46" s="189"/>
      <c r="F46" s="189"/>
      <c r="G46" s="189"/>
      <c r="H46" s="189"/>
      <c r="I46" s="189"/>
      <c r="J46" s="189"/>
      <c r="K46" s="190"/>
    </row>
    <row r="47" spans="2:11" s="187" customFormat="1" ht="16.15" customHeight="1">
      <c r="B47" s="188"/>
      <c r="C47" s="189"/>
      <c r="D47" s="189"/>
      <c r="E47" s="369" t="str">
        <f>E9</f>
        <v>SO 03 - Severní svahy</v>
      </c>
      <c r="F47" s="370"/>
      <c r="G47" s="370"/>
      <c r="H47" s="370"/>
      <c r="I47" s="189"/>
      <c r="J47" s="189"/>
      <c r="K47" s="190"/>
    </row>
    <row r="48" spans="2:11" s="187" customFormat="1" ht="6.95" customHeight="1">
      <c r="B48" s="188"/>
      <c r="C48" s="189"/>
      <c r="D48" s="189"/>
      <c r="E48" s="189"/>
      <c r="F48" s="189"/>
      <c r="G48" s="189"/>
      <c r="H48" s="189"/>
      <c r="I48" s="189"/>
      <c r="J48" s="189"/>
      <c r="K48" s="190"/>
    </row>
    <row r="49" spans="2:11" s="187" customFormat="1" ht="18" customHeight="1">
      <c r="B49" s="188"/>
      <c r="C49" s="186" t="s">
        <v>32</v>
      </c>
      <c r="D49" s="189"/>
      <c r="E49" s="189"/>
      <c r="F49" s="191" t="str">
        <f>F12</f>
        <v>k.ú.Most I, k.ú.Kopisty, k.ú.Pařidla</v>
      </c>
      <c r="G49" s="189"/>
      <c r="H49" s="189"/>
      <c r="I49" s="186" t="s">
        <v>34</v>
      </c>
      <c r="J49" s="192">
        <f>IF(J12="","",J12)</f>
        <v>43178</v>
      </c>
      <c r="K49" s="190"/>
    </row>
    <row r="50" spans="2:11" s="187" customFormat="1" ht="6.95" customHeight="1">
      <c r="B50" s="188"/>
      <c r="C50" s="189"/>
      <c r="D50" s="189"/>
      <c r="E50" s="189"/>
      <c r="F50" s="189"/>
      <c r="G50" s="189"/>
      <c r="H50" s="189"/>
      <c r="I50" s="189"/>
      <c r="J50" s="189"/>
      <c r="K50" s="190"/>
    </row>
    <row r="51" spans="2:11" s="187" customFormat="1" ht="15">
      <c r="B51" s="188"/>
      <c r="C51" s="186" t="s">
        <v>37</v>
      </c>
      <c r="D51" s="189"/>
      <c r="E51" s="189"/>
      <c r="F51" s="191" t="str">
        <f>E15</f>
        <v>Magistrát města Mostu</v>
      </c>
      <c r="G51" s="189"/>
      <c r="H51" s="189"/>
      <c r="I51" s="186" t="s">
        <v>43</v>
      </c>
      <c r="J51" s="371" t="str">
        <f>E21</f>
        <v>Ing. Lukáš Valečka</v>
      </c>
      <c r="K51" s="190"/>
    </row>
    <row r="52" spans="2:11" s="187" customFormat="1" ht="14.45" customHeight="1">
      <c r="B52" s="188"/>
      <c r="C52" s="186" t="s">
        <v>41</v>
      </c>
      <c r="D52" s="189"/>
      <c r="E52" s="189"/>
      <c r="F52" s="191" t="str">
        <f>IF(E18="","",E18)</f>
        <v/>
      </c>
      <c r="G52" s="189"/>
      <c r="H52" s="189"/>
      <c r="I52" s="189"/>
      <c r="J52" s="372"/>
      <c r="K52" s="190"/>
    </row>
    <row r="53" spans="2:11" s="187" customFormat="1" ht="10.35" customHeight="1">
      <c r="B53" s="188"/>
      <c r="C53" s="189"/>
      <c r="D53" s="189"/>
      <c r="E53" s="189"/>
      <c r="F53" s="189"/>
      <c r="G53" s="189"/>
      <c r="H53" s="189"/>
      <c r="I53" s="189"/>
      <c r="J53" s="189"/>
      <c r="K53" s="190"/>
    </row>
    <row r="54" spans="2:11" s="187" customFormat="1" ht="29.25" customHeight="1">
      <c r="B54" s="188"/>
      <c r="C54" s="220" t="s">
        <v>115</v>
      </c>
      <c r="D54" s="207"/>
      <c r="E54" s="207"/>
      <c r="F54" s="207"/>
      <c r="G54" s="207"/>
      <c r="H54" s="207"/>
      <c r="I54" s="207"/>
      <c r="J54" s="221" t="s">
        <v>116</v>
      </c>
      <c r="K54" s="222"/>
    </row>
    <row r="55" spans="2:11" s="187" customFormat="1" ht="10.35" customHeight="1">
      <c r="B55" s="188"/>
      <c r="C55" s="189"/>
      <c r="D55" s="189"/>
      <c r="E55" s="189"/>
      <c r="F55" s="189"/>
      <c r="G55" s="189"/>
      <c r="H55" s="189"/>
      <c r="I55" s="189"/>
      <c r="J55" s="189"/>
      <c r="K55" s="190"/>
    </row>
    <row r="56" spans="2:47" s="187" customFormat="1" ht="29.25" customHeight="1">
      <c r="B56" s="188"/>
      <c r="C56" s="223" t="s">
        <v>117</v>
      </c>
      <c r="D56" s="189"/>
      <c r="E56" s="189"/>
      <c r="F56" s="189"/>
      <c r="G56" s="189"/>
      <c r="H56" s="189"/>
      <c r="I56" s="189"/>
      <c r="J56" s="202">
        <f>J79</f>
        <v>0</v>
      </c>
      <c r="K56" s="190"/>
      <c r="AU56" s="177" t="s">
        <v>118</v>
      </c>
    </row>
    <row r="57" spans="2:11" s="230" customFormat="1" ht="24.95" customHeight="1">
      <c r="B57" s="224"/>
      <c r="C57" s="225"/>
      <c r="D57" s="226" t="s">
        <v>187</v>
      </c>
      <c r="E57" s="227"/>
      <c r="F57" s="227"/>
      <c r="G57" s="227"/>
      <c r="H57" s="227"/>
      <c r="I57" s="227"/>
      <c r="J57" s="228">
        <f>J80</f>
        <v>0</v>
      </c>
      <c r="K57" s="229"/>
    </row>
    <row r="58" spans="2:11" s="237" customFormat="1" ht="19.9" customHeight="1">
      <c r="B58" s="231"/>
      <c r="C58" s="232"/>
      <c r="D58" s="233" t="s">
        <v>188</v>
      </c>
      <c r="E58" s="234"/>
      <c r="F58" s="234"/>
      <c r="G58" s="234"/>
      <c r="H58" s="234"/>
      <c r="I58" s="234"/>
      <c r="J58" s="235">
        <f>J81</f>
        <v>0</v>
      </c>
      <c r="K58" s="236"/>
    </row>
    <row r="59" spans="2:11" s="237" customFormat="1" ht="19.9" customHeight="1">
      <c r="B59" s="231"/>
      <c r="C59" s="232"/>
      <c r="D59" s="233" t="s">
        <v>191</v>
      </c>
      <c r="E59" s="234"/>
      <c r="F59" s="234"/>
      <c r="G59" s="234"/>
      <c r="H59" s="234"/>
      <c r="I59" s="234"/>
      <c r="J59" s="235">
        <f>J124</f>
        <v>0</v>
      </c>
      <c r="K59" s="236"/>
    </row>
    <row r="60" spans="2:11" s="187" customFormat="1" ht="21.75" customHeight="1">
      <c r="B60" s="188"/>
      <c r="C60" s="189"/>
      <c r="D60" s="189"/>
      <c r="E60" s="189"/>
      <c r="F60" s="189"/>
      <c r="G60" s="189"/>
      <c r="H60" s="189"/>
      <c r="I60" s="189"/>
      <c r="J60" s="189"/>
      <c r="K60" s="190"/>
    </row>
    <row r="61" spans="2:11" s="187" customFormat="1" ht="6.95" customHeight="1">
      <c r="B61" s="214"/>
      <c r="C61" s="215"/>
      <c r="D61" s="215"/>
      <c r="E61" s="215"/>
      <c r="F61" s="215"/>
      <c r="G61" s="215"/>
      <c r="H61" s="215"/>
      <c r="I61" s="215"/>
      <c r="J61" s="215"/>
      <c r="K61" s="216"/>
    </row>
    <row r="65" spans="2:12" s="187" customFormat="1" ht="6.95" customHeight="1">
      <c r="B65" s="217"/>
      <c r="C65" s="218"/>
      <c r="D65" s="218"/>
      <c r="E65" s="218"/>
      <c r="F65" s="218"/>
      <c r="G65" s="218"/>
      <c r="H65" s="218"/>
      <c r="I65" s="218"/>
      <c r="J65" s="218"/>
      <c r="K65" s="218"/>
      <c r="L65" s="188"/>
    </row>
    <row r="66" spans="2:12" s="187" customFormat="1" ht="36.95" customHeight="1">
      <c r="B66" s="188"/>
      <c r="C66" s="238" t="s">
        <v>124</v>
      </c>
      <c r="L66" s="188"/>
    </row>
    <row r="67" spans="2:12" s="187" customFormat="1" ht="6.95" customHeight="1">
      <c r="B67" s="188"/>
      <c r="L67" s="188"/>
    </row>
    <row r="68" spans="2:12" s="187" customFormat="1" ht="14.45" customHeight="1">
      <c r="B68" s="188"/>
      <c r="C68" s="239" t="s">
        <v>26</v>
      </c>
      <c r="L68" s="188"/>
    </row>
    <row r="69" spans="2:12" s="187" customFormat="1" ht="14.45" customHeight="1">
      <c r="B69" s="188"/>
      <c r="E69" s="373" t="str">
        <f>E7</f>
        <v>Jezero Most - revitalizace území pro oddech, sport a individuální výstavbu - pláže</v>
      </c>
      <c r="F69" s="374"/>
      <c r="G69" s="374"/>
      <c r="H69" s="374"/>
      <c r="L69" s="188"/>
    </row>
    <row r="70" spans="2:12" s="187" customFormat="1" ht="14.45" customHeight="1">
      <c r="B70" s="188"/>
      <c r="C70" s="239" t="s">
        <v>109</v>
      </c>
      <c r="L70" s="188"/>
    </row>
    <row r="71" spans="2:12" s="187" customFormat="1" ht="16.15" customHeight="1">
      <c r="B71" s="188"/>
      <c r="E71" s="375" t="str">
        <f>E9</f>
        <v>SO 03 - Severní svahy</v>
      </c>
      <c r="F71" s="376"/>
      <c r="G71" s="376"/>
      <c r="H71" s="376"/>
      <c r="L71" s="188"/>
    </row>
    <row r="72" spans="2:12" s="187" customFormat="1" ht="6.95" customHeight="1">
      <c r="B72" s="188"/>
      <c r="L72" s="188"/>
    </row>
    <row r="73" spans="2:12" s="187" customFormat="1" ht="18" customHeight="1">
      <c r="B73" s="188"/>
      <c r="C73" s="239" t="s">
        <v>32</v>
      </c>
      <c r="F73" s="240" t="str">
        <f>F12</f>
        <v>k.ú.Most I, k.ú.Kopisty, k.ú.Pařidla</v>
      </c>
      <c r="I73" s="239" t="s">
        <v>34</v>
      </c>
      <c r="J73" s="241">
        <f>IF(J12="","",J12)</f>
        <v>43178</v>
      </c>
      <c r="L73" s="188"/>
    </row>
    <row r="74" spans="2:12" s="187" customFormat="1" ht="6.95" customHeight="1">
      <c r="B74" s="188"/>
      <c r="L74" s="188"/>
    </row>
    <row r="75" spans="2:12" s="187" customFormat="1" ht="15">
      <c r="B75" s="188"/>
      <c r="C75" s="239" t="s">
        <v>37</v>
      </c>
      <c r="F75" s="240" t="str">
        <f>E15</f>
        <v>Magistrát města Mostu</v>
      </c>
      <c r="I75" s="239" t="s">
        <v>43</v>
      </c>
      <c r="J75" s="240" t="str">
        <f>E21</f>
        <v>Ing. Lukáš Valečka</v>
      </c>
      <c r="L75" s="188"/>
    </row>
    <row r="76" spans="2:12" s="187" customFormat="1" ht="14.45" customHeight="1">
      <c r="B76" s="188"/>
      <c r="C76" s="239" t="s">
        <v>41</v>
      </c>
      <c r="F76" s="240" t="str">
        <f>IF(E18="","",E18)</f>
        <v/>
      </c>
      <c r="L76" s="188"/>
    </row>
    <row r="77" spans="2:12" s="187" customFormat="1" ht="10.35" customHeight="1">
      <c r="B77" s="188"/>
      <c r="L77" s="188"/>
    </row>
    <row r="78" spans="2:20" s="249" customFormat="1" ht="29.25" customHeight="1">
      <c r="B78" s="242"/>
      <c r="C78" s="243" t="s">
        <v>125</v>
      </c>
      <c r="D78" s="244" t="s">
        <v>66</v>
      </c>
      <c r="E78" s="244" t="s">
        <v>62</v>
      </c>
      <c r="F78" s="244" t="s">
        <v>126</v>
      </c>
      <c r="G78" s="244" t="s">
        <v>127</v>
      </c>
      <c r="H78" s="244" t="s">
        <v>128</v>
      </c>
      <c r="I78" s="244" t="s">
        <v>129</v>
      </c>
      <c r="J78" s="244" t="s">
        <v>116</v>
      </c>
      <c r="K78" s="245" t="s">
        <v>130</v>
      </c>
      <c r="L78" s="242"/>
      <c r="M78" s="246" t="s">
        <v>131</v>
      </c>
      <c r="N78" s="247" t="s">
        <v>51</v>
      </c>
      <c r="O78" s="247" t="s">
        <v>132</v>
      </c>
      <c r="P78" s="247" t="s">
        <v>133</v>
      </c>
      <c r="Q78" s="247" t="s">
        <v>134</v>
      </c>
      <c r="R78" s="247" t="s">
        <v>135</v>
      </c>
      <c r="S78" s="247" t="s">
        <v>136</v>
      </c>
      <c r="T78" s="248" t="s">
        <v>137</v>
      </c>
    </row>
    <row r="79" spans="2:63" s="187" customFormat="1" ht="29.25" customHeight="1">
      <c r="B79" s="188"/>
      <c r="C79" s="250" t="s">
        <v>117</v>
      </c>
      <c r="J79" s="251">
        <f>BK79</f>
        <v>0</v>
      </c>
      <c r="L79" s="188"/>
      <c r="M79" s="252"/>
      <c r="N79" s="199"/>
      <c r="O79" s="199"/>
      <c r="P79" s="253">
        <f>P80</f>
        <v>0</v>
      </c>
      <c r="Q79" s="199"/>
      <c r="R79" s="253">
        <f>R80</f>
        <v>11.47537376</v>
      </c>
      <c r="S79" s="199"/>
      <c r="T79" s="254">
        <f>T80</f>
        <v>0</v>
      </c>
      <c r="AT79" s="177" t="s">
        <v>80</v>
      </c>
      <c r="AU79" s="177" t="s">
        <v>118</v>
      </c>
      <c r="BK79" s="255">
        <f>BK80</f>
        <v>0</v>
      </c>
    </row>
    <row r="80" spans="2:63" s="257" customFormat="1" ht="37.35" customHeight="1">
      <c r="B80" s="256"/>
      <c r="D80" s="258" t="s">
        <v>80</v>
      </c>
      <c r="E80" s="259" t="s">
        <v>194</v>
      </c>
      <c r="F80" s="259" t="s">
        <v>195</v>
      </c>
      <c r="J80" s="260">
        <f>BK80</f>
        <v>0</v>
      </c>
      <c r="L80" s="256"/>
      <c r="M80" s="261"/>
      <c r="N80" s="262"/>
      <c r="O80" s="262"/>
      <c r="P80" s="263">
        <f>P81+P124</f>
        <v>0</v>
      </c>
      <c r="Q80" s="262"/>
      <c r="R80" s="263">
        <f>R81+R124</f>
        <v>11.47537376</v>
      </c>
      <c r="S80" s="262"/>
      <c r="T80" s="264">
        <f>T81+T124</f>
        <v>0</v>
      </c>
      <c r="AR80" s="258" t="s">
        <v>31</v>
      </c>
      <c r="AT80" s="265" t="s">
        <v>80</v>
      </c>
      <c r="AU80" s="265" t="s">
        <v>81</v>
      </c>
      <c r="AY80" s="258" t="s">
        <v>140</v>
      </c>
      <c r="BK80" s="266">
        <f>BK81+BK124</f>
        <v>0</v>
      </c>
    </row>
    <row r="81" spans="2:63" s="257" customFormat="1" ht="19.9" customHeight="1">
      <c r="B81" s="256"/>
      <c r="D81" s="258" t="s">
        <v>80</v>
      </c>
      <c r="E81" s="267" t="s">
        <v>157</v>
      </c>
      <c r="F81" s="267" t="s">
        <v>196</v>
      </c>
      <c r="J81" s="268">
        <f>BK81</f>
        <v>0</v>
      </c>
      <c r="L81" s="256"/>
      <c r="M81" s="261"/>
      <c r="N81" s="262"/>
      <c r="O81" s="262"/>
      <c r="P81" s="263">
        <f>SUM(P82:P123)</f>
        <v>0</v>
      </c>
      <c r="Q81" s="262"/>
      <c r="R81" s="263">
        <f>SUM(R82:R123)</f>
        <v>11.47537376</v>
      </c>
      <c r="S81" s="262"/>
      <c r="T81" s="264">
        <f>SUM(T82:T123)</f>
        <v>0</v>
      </c>
      <c r="AR81" s="258" t="s">
        <v>31</v>
      </c>
      <c r="AT81" s="265" t="s">
        <v>80</v>
      </c>
      <c r="AU81" s="265" t="s">
        <v>31</v>
      </c>
      <c r="AY81" s="258" t="s">
        <v>140</v>
      </c>
      <c r="BK81" s="266">
        <f>SUM(BK82:BK123)</f>
        <v>0</v>
      </c>
    </row>
    <row r="82" spans="2:65" s="187" customFormat="1" ht="22.9" customHeight="1">
      <c r="B82" s="188"/>
      <c r="C82" s="269" t="s">
        <v>31</v>
      </c>
      <c r="D82" s="269" t="s">
        <v>143</v>
      </c>
      <c r="E82" s="270" t="s">
        <v>197</v>
      </c>
      <c r="F82" s="271" t="s">
        <v>198</v>
      </c>
      <c r="G82" s="272" t="s">
        <v>199</v>
      </c>
      <c r="H82" s="273">
        <v>4.32</v>
      </c>
      <c r="I82" s="87"/>
      <c r="J82" s="274">
        <f>ROUND(I82*H82,2)</f>
        <v>0</v>
      </c>
      <c r="K82" s="271" t="s">
        <v>147</v>
      </c>
      <c r="L82" s="188"/>
      <c r="M82" s="275" t="s">
        <v>12</v>
      </c>
      <c r="N82" s="276" t="s">
        <v>52</v>
      </c>
      <c r="O82" s="189"/>
      <c r="P82" s="277">
        <f>O82*H82</f>
        <v>0</v>
      </c>
      <c r="Q82" s="277">
        <v>0.07955</v>
      </c>
      <c r="R82" s="277">
        <f>Q82*H82</f>
        <v>0.343656</v>
      </c>
      <c r="S82" s="277">
        <v>0</v>
      </c>
      <c r="T82" s="278">
        <f>S82*H82</f>
        <v>0</v>
      </c>
      <c r="AR82" s="177" t="s">
        <v>161</v>
      </c>
      <c r="AT82" s="177" t="s">
        <v>143</v>
      </c>
      <c r="AU82" s="177" t="s">
        <v>89</v>
      </c>
      <c r="AY82" s="177" t="s">
        <v>140</v>
      </c>
      <c r="BE82" s="279">
        <f>IF(N82="základní",J82,0)</f>
        <v>0</v>
      </c>
      <c r="BF82" s="279">
        <f>IF(N82="snížená",J82,0)</f>
        <v>0</v>
      </c>
      <c r="BG82" s="279">
        <f>IF(N82="zákl. přenesená",J82,0)</f>
        <v>0</v>
      </c>
      <c r="BH82" s="279">
        <f>IF(N82="sníž. přenesená",J82,0)</f>
        <v>0</v>
      </c>
      <c r="BI82" s="279">
        <f>IF(N82="nulová",J82,0)</f>
        <v>0</v>
      </c>
      <c r="BJ82" s="177" t="s">
        <v>31</v>
      </c>
      <c r="BK82" s="279">
        <f>ROUND(I82*H82,2)</f>
        <v>0</v>
      </c>
      <c r="BL82" s="177" t="s">
        <v>161</v>
      </c>
      <c r="BM82" s="177" t="s">
        <v>612</v>
      </c>
    </row>
    <row r="83" spans="2:47" s="187" customFormat="1" ht="27">
      <c r="B83" s="188"/>
      <c r="D83" s="280" t="s">
        <v>150</v>
      </c>
      <c r="F83" s="281" t="s">
        <v>201</v>
      </c>
      <c r="I83" s="88"/>
      <c r="L83" s="188"/>
      <c r="M83" s="282"/>
      <c r="N83" s="189"/>
      <c r="O83" s="189"/>
      <c r="P83" s="189"/>
      <c r="Q83" s="189"/>
      <c r="R83" s="189"/>
      <c r="S83" s="189"/>
      <c r="T83" s="283"/>
      <c r="AT83" s="177" t="s">
        <v>150</v>
      </c>
      <c r="AU83" s="177" t="s">
        <v>89</v>
      </c>
    </row>
    <row r="84" spans="2:47" s="187" customFormat="1" ht="202.5">
      <c r="B84" s="188"/>
      <c r="D84" s="280" t="s">
        <v>202</v>
      </c>
      <c r="F84" s="284" t="s">
        <v>203</v>
      </c>
      <c r="I84" s="88"/>
      <c r="L84" s="188"/>
      <c r="M84" s="282"/>
      <c r="N84" s="189"/>
      <c r="O84" s="189"/>
      <c r="P84" s="189"/>
      <c r="Q84" s="189"/>
      <c r="R84" s="189"/>
      <c r="S84" s="189"/>
      <c r="T84" s="283"/>
      <c r="AT84" s="177" t="s">
        <v>202</v>
      </c>
      <c r="AU84" s="177" t="s">
        <v>89</v>
      </c>
    </row>
    <row r="85" spans="2:51" s="289" customFormat="1" ht="13.5">
      <c r="B85" s="288"/>
      <c r="D85" s="280" t="s">
        <v>204</v>
      </c>
      <c r="E85" s="290" t="s">
        <v>12</v>
      </c>
      <c r="F85" s="291" t="s">
        <v>520</v>
      </c>
      <c r="H85" s="290" t="s">
        <v>12</v>
      </c>
      <c r="I85" s="89"/>
      <c r="L85" s="288"/>
      <c r="M85" s="292"/>
      <c r="N85" s="293"/>
      <c r="O85" s="293"/>
      <c r="P85" s="293"/>
      <c r="Q85" s="293"/>
      <c r="R85" s="293"/>
      <c r="S85" s="293"/>
      <c r="T85" s="294"/>
      <c r="AT85" s="290" t="s">
        <v>204</v>
      </c>
      <c r="AU85" s="290" t="s">
        <v>89</v>
      </c>
      <c r="AV85" s="289" t="s">
        <v>31</v>
      </c>
      <c r="AW85" s="289" t="s">
        <v>45</v>
      </c>
      <c r="AX85" s="289" t="s">
        <v>81</v>
      </c>
      <c r="AY85" s="290" t="s">
        <v>140</v>
      </c>
    </row>
    <row r="86" spans="2:51" s="296" customFormat="1" ht="13.5">
      <c r="B86" s="295"/>
      <c r="D86" s="280" t="s">
        <v>204</v>
      </c>
      <c r="E86" s="297" t="s">
        <v>12</v>
      </c>
      <c r="F86" s="298" t="s">
        <v>521</v>
      </c>
      <c r="H86" s="299">
        <v>4.32</v>
      </c>
      <c r="I86" s="90"/>
      <c r="L86" s="295"/>
      <c r="M86" s="300"/>
      <c r="N86" s="301"/>
      <c r="O86" s="301"/>
      <c r="P86" s="301"/>
      <c r="Q86" s="301"/>
      <c r="R86" s="301"/>
      <c r="S86" s="301"/>
      <c r="T86" s="302"/>
      <c r="AT86" s="297" t="s">
        <v>204</v>
      </c>
      <c r="AU86" s="297" t="s">
        <v>89</v>
      </c>
      <c r="AV86" s="296" t="s">
        <v>89</v>
      </c>
      <c r="AW86" s="296" t="s">
        <v>45</v>
      </c>
      <c r="AX86" s="296" t="s">
        <v>81</v>
      </c>
      <c r="AY86" s="297" t="s">
        <v>140</v>
      </c>
    </row>
    <row r="87" spans="2:51" s="304" customFormat="1" ht="13.5">
      <c r="B87" s="303"/>
      <c r="D87" s="280" t="s">
        <v>204</v>
      </c>
      <c r="E87" s="305" t="s">
        <v>12</v>
      </c>
      <c r="F87" s="306" t="s">
        <v>207</v>
      </c>
      <c r="H87" s="307">
        <v>4.32</v>
      </c>
      <c r="I87" s="91"/>
      <c r="L87" s="303"/>
      <c r="M87" s="308"/>
      <c r="N87" s="309"/>
      <c r="O87" s="309"/>
      <c r="P87" s="309"/>
      <c r="Q87" s="309"/>
      <c r="R87" s="309"/>
      <c r="S87" s="309"/>
      <c r="T87" s="310"/>
      <c r="AT87" s="305" t="s">
        <v>204</v>
      </c>
      <c r="AU87" s="305" t="s">
        <v>89</v>
      </c>
      <c r="AV87" s="304" t="s">
        <v>161</v>
      </c>
      <c r="AW87" s="304" t="s">
        <v>45</v>
      </c>
      <c r="AX87" s="304" t="s">
        <v>31</v>
      </c>
      <c r="AY87" s="305" t="s">
        <v>140</v>
      </c>
    </row>
    <row r="88" spans="2:65" s="187" customFormat="1" ht="14.45" customHeight="1">
      <c r="B88" s="188"/>
      <c r="C88" s="269" t="s">
        <v>89</v>
      </c>
      <c r="D88" s="269" t="s">
        <v>143</v>
      </c>
      <c r="E88" s="270" t="s">
        <v>208</v>
      </c>
      <c r="F88" s="271" t="s">
        <v>209</v>
      </c>
      <c r="G88" s="272" t="s">
        <v>199</v>
      </c>
      <c r="H88" s="273">
        <v>4.32</v>
      </c>
      <c r="I88" s="87"/>
      <c r="J88" s="274">
        <f>ROUND(I88*H88,2)</f>
        <v>0</v>
      </c>
      <c r="K88" s="271" t="s">
        <v>12</v>
      </c>
      <c r="L88" s="188"/>
      <c r="M88" s="275" t="s">
        <v>12</v>
      </c>
      <c r="N88" s="276" t="s">
        <v>52</v>
      </c>
      <c r="O88" s="189"/>
      <c r="P88" s="277">
        <f>O88*H88</f>
        <v>0</v>
      </c>
      <c r="Q88" s="277">
        <v>0.07955</v>
      </c>
      <c r="R88" s="277">
        <f>Q88*H88</f>
        <v>0.343656</v>
      </c>
      <c r="S88" s="277">
        <v>0</v>
      </c>
      <c r="T88" s="278">
        <f>S88*H88</f>
        <v>0</v>
      </c>
      <c r="AR88" s="177" t="s">
        <v>161</v>
      </c>
      <c r="AT88" s="177" t="s">
        <v>143</v>
      </c>
      <c r="AU88" s="177" t="s">
        <v>89</v>
      </c>
      <c r="AY88" s="177" t="s">
        <v>140</v>
      </c>
      <c r="BE88" s="279">
        <f>IF(N88="základní",J88,0)</f>
        <v>0</v>
      </c>
      <c r="BF88" s="279">
        <f>IF(N88="snížená",J88,0)</f>
        <v>0</v>
      </c>
      <c r="BG88" s="279">
        <f>IF(N88="zákl. přenesená",J88,0)</f>
        <v>0</v>
      </c>
      <c r="BH88" s="279">
        <f>IF(N88="sníž. přenesená",J88,0)</f>
        <v>0</v>
      </c>
      <c r="BI88" s="279">
        <f>IF(N88="nulová",J88,0)</f>
        <v>0</v>
      </c>
      <c r="BJ88" s="177" t="s">
        <v>31</v>
      </c>
      <c r="BK88" s="279">
        <f>ROUND(I88*H88,2)</f>
        <v>0</v>
      </c>
      <c r="BL88" s="177" t="s">
        <v>161</v>
      </c>
      <c r="BM88" s="177" t="s">
        <v>613</v>
      </c>
    </row>
    <row r="89" spans="2:47" s="187" customFormat="1" ht="13.5">
      <c r="B89" s="188"/>
      <c r="D89" s="280" t="s">
        <v>150</v>
      </c>
      <c r="F89" s="281" t="s">
        <v>209</v>
      </c>
      <c r="I89" s="88"/>
      <c r="L89" s="188"/>
      <c r="M89" s="282"/>
      <c r="N89" s="189"/>
      <c r="O89" s="189"/>
      <c r="P89" s="189"/>
      <c r="Q89" s="189"/>
      <c r="R89" s="189"/>
      <c r="S89" s="189"/>
      <c r="T89" s="283"/>
      <c r="AT89" s="177" t="s">
        <v>150</v>
      </c>
      <c r="AU89" s="177" t="s">
        <v>89</v>
      </c>
    </row>
    <row r="90" spans="2:65" s="187" customFormat="1" ht="22.9" customHeight="1">
      <c r="B90" s="188"/>
      <c r="C90" s="311" t="s">
        <v>157</v>
      </c>
      <c r="D90" s="311" t="s">
        <v>211</v>
      </c>
      <c r="E90" s="312" t="s">
        <v>212</v>
      </c>
      <c r="F90" s="313" t="s">
        <v>213</v>
      </c>
      <c r="G90" s="314" t="s">
        <v>214</v>
      </c>
      <c r="H90" s="315">
        <v>0.053</v>
      </c>
      <c r="I90" s="92"/>
      <c r="J90" s="316">
        <f>ROUND(I90*H90,2)</f>
        <v>0</v>
      </c>
      <c r="K90" s="313" t="s">
        <v>147</v>
      </c>
      <c r="L90" s="317"/>
      <c r="M90" s="318" t="s">
        <v>12</v>
      </c>
      <c r="N90" s="319" t="s">
        <v>52</v>
      </c>
      <c r="O90" s="189"/>
      <c r="P90" s="277">
        <f>O90*H90</f>
        <v>0</v>
      </c>
      <c r="Q90" s="277">
        <v>1</v>
      </c>
      <c r="R90" s="277">
        <f>Q90*H90</f>
        <v>0.053</v>
      </c>
      <c r="S90" s="277">
        <v>0</v>
      </c>
      <c r="T90" s="278">
        <f>S90*H90</f>
        <v>0</v>
      </c>
      <c r="AR90" s="177" t="s">
        <v>183</v>
      </c>
      <c r="AT90" s="177" t="s">
        <v>211</v>
      </c>
      <c r="AU90" s="177" t="s">
        <v>89</v>
      </c>
      <c r="AY90" s="177" t="s">
        <v>140</v>
      </c>
      <c r="BE90" s="279">
        <f>IF(N90="základní",J90,0)</f>
        <v>0</v>
      </c>
      <c r="BF90" s="279">
        <f>IF(N90="snížená",J90,0)</f>
        <v>0</v>
      </c>
      <c r="BG90" s="279">
        <f>IF(N90="zákl. přenesená",J90,0)</f>
        <v>0</v>
      </c>
      <c r="BH90" s="279">
        <f>IF(N90="sníž. přenesená",J90,0)</f>
        <v>0</v>
      </c>
      <c r="BI90" s="279">
        <f>IF(N90="nulová",J90,0)</f>
        <v>0</v>
      </c>
      <c r="BJ90" s="177" t="s">
        <v>31</v>
      </c>
      <c r="BK90" s="279">
        <f>ROUND(I90*H90,2)</f>
        <v>0</v>
      </c>
      <c r="BL90" s="177" t="s">
        <v>161</v>
      </c>
      <c r="BM90" s="177" t="s">
        <v>614</v>
      </c>
    </row>
    <row r="91" spans="2:47" s="187" customFormat="1" ht="13.5">
      <c r="B91" s="188"/>
      <c r="D91" s="280" t="s">
        <v>150</v>
      </c>
      <c r="F91" s="281" t="s">
        <v>213</v>
      </c>
      <c r="I91" s="88"/>
      <c r="L91" s="188"/>
      <c r="M91" s="282"/>
      <c r="N91" s="189"/>
      <c r="O91" s="189"/>
      <c r="P91" s="189"/>
      <c r="Q91" s="189"/>
      <c r="R91" s="189"/>
      <c r="S91" s="189"/>
      <c r="T91" s="283"/>
      <c r="AT91" s="177" t="s">
        <v>150</v>
      </c>
      <c r="AU91" s="177" t="s">
        <v>89</v>
      </c>
    </row>
    <row r="92" spans="2:47" s="187" customFormat="1" ht="27">
      <c r="B92" s="188"/>
      <c r="D92" s="280" t="s">
        <v>151</v>
      </c>
      <c r="F92" s="284" t="s">
        <v>216</v>
      </c>
      <c r="I92" s="88"/>
      <c r="L92" s="188"/>
      <c r="M92" s="282"/>
      <c r="N92" s="189"/>
      <c r="O92" s="189"/>
      <c r="P92" s="189"/>
      <c r="Q92" s="189"/>
      <c r="R92" s="189"/>
      <c r="S92" s="189"/>
      <c r="T92" s="283"/>
      <c r="AT92" s="177" t="s">
        <v>151</v>
      </c>
      <c r="AU92" s="177" t="s">
        <v>89</v>
      </c>
    </row>
    <row r="93" spans="2:51" s="289" customFormat="1" ht="13.5">
      <c r="B93" s="288"/>
      <c r="D93" s="280" t="s">
        <v>204</v>
      </c>
      <c r="E93" s="290" t="s">
        <v>12</v>
      </c>
      <c r="F93" s="291" t="s">
        <v>520</v>
      </c>
      <c r="H93" s="290" t="s">
        <v>12</v>
      </c>
      <c r="I93" s="89"/>
      <c r="L93" s="288"/>
      <c r="M93" s="292"/>
      <c r="N93" s="293"/>
      <c r="O93" s="293"/>
      <c r="P93" s="293"/>
      <c r="Q93" s="293"/>
      <c r="R93" s="293"/>
      <c r="S93" s="293"/>
      <c r="T93" s="294"/>
      <c r="AT93" s="290" t="s">
        <v>204</v>
      </c>
      <c r="AU93" s="290" t="s">
        <v>89</v>
      </c>
      <c r="AV93" s="289" t="s">
        <v>31</v>
      </c>
      <c r="AW93" s="289" t="s">
        <v>45</v>
      </c>
      <c r="AX93" s="289" t="s">
        <v>81</v>
      </c>
      <c r="AY93" s="290" t="s">
        <v>140</v>
      </c>
    </row>
    <row r="94" spans="2:51" s="296" customFormat="1" ht="27">
      <c r="B94" s="295"/>
      <c r="D94" s="280" t="s">
        <v>204</v>
      </c>
      <c r="E94" s="297" t="s">
        <v>12</v>
      </c>
      <c r="F94" s="298" t="s">
        <v>524</v>
      </c>
      <c r="H94" s="299">
        <v>0.053</v>
      </c>
      <c r="I94" s="90"/>
      <c r="L94" s="295"/>
      <c r="M94" s="300"/>
      <c r="N94" s="301"/>
      <c r="O94" s="301"/>
      <c r="P94" s="301"/>
      <c r="Q94" s="301"/>
      <c r="R94" s="301"/>
      <c r="S94" s="301"/>
      <c r="T94" s="302"/>
      <c r="AT94" s="297" t="s">
        <v>204</v>
      </c>
      <c r="AU94" s="297" t="s">
        <v>89</v>
      </c>
      <c r="AV94" s="296" t="s">
        <v>89</v>
      </c>
      <c r="AW94" s="296" t="s">
        <v>45</v>
      </c>
      <c r="AX94" s="296" t="s">
        <v>81</v>
      </c>
      <c r="AY94" s="297" t="s">
        <v>140</v>
      </c>
    </row>
    <row r="95" spans="2:51" s="304" customFormat="1" ht="13.5">
      <c r="B95" s="303"/>
      <c r="D95" s="280" t="s">
        <v>204</v>
      </c>
      <c r="E95" s="305" t="s">
        <v>12</v>
      </c>
      <c r="F95" s="306" t="s">
        <v>207</v>
      </c>
      <c r="H95" s="307">
        <v>0.053</v>
      </c>
      <c r="I95" s="91"/>
      <c r="L95" s="303"/>
      <c r="M95" s="308"/>
      <c r="N95" s="309"/>
      <c r="O95" s="309"/>
      <c r="P95" s="309"/>
      <c r="Q95" s="309"/>
      <c r="R95" s="309"/>
      <c r="S95" s="309"/>
      <c r="T95" s="310"/>
      <c r="AT95" s="305" t="s">
        <v>204</v>
      </c>
      <c r="AU95" s="305" t="s">
        <v>89</v>
      </c>
      <c r="AV95" s="304" t="s">
        <v>161</v>
      </c>
      <c r="AW95" s="304" t="s">
        <v>45</v>
      </c>
      <c r="AX95" s="304" t="s">
        <v>31</v>
      </c>
      <c r="AY95" s="305" t="s">
        <v>140</v>
      </c>
    </row>
    <row r="96" spans="2:65" s="187" customFormat="1" ht="14.45" customHeight="1">
      <c r="B96" s="188"/>
      <c r="C96" s="311" t="s">
        <v>161</v>
      </c>
      <c r="D96" s="311" t="s">
        <v>211</v>
      </c>
      <c r="E96" s="312" t="s">
        <v>218</v>
      </c>
      <c r="F96" s="313" t="s">
        <v>219</v>
      </c>
      <c r="G96" s="314" t="s">
        <v>220</v>
      </c>
      <c r="H96" s="315">
        <v>30.528</v>
      </c>
      <c r="I96" s="92"/>
      <c r="J96" s="316">
        <f>ROUND(I96*H96,2)</f>
        <v>0</v>
      </c>
      <c r="K96" s="313" t="s">
        <v>147</v>
      </c>
      <c r="L96" s="317"/>
      <c r="M96" s="318" t="s">
        <v>12</v>
      </c>
      <c r="N96" s="319" t="s">
        <v>52</v>
      </c>
      <c r="O96" s="189"/>
      <c r="P96" s="277">
        <f>O96*H96</f>
        <v>0</v>
      </c>
      <c r="Q96" s="277">
        <v>0.00792</v>
      </c>
      <c r="R96" s="277">
        <f>Q96*H96</f>
        <v>0.24178175999999998</v>
      </c>
      <c r="S96" s="277">
        <v>0</v>
      </c>
      <c r="T96" s="278">
        <f>S96*H96</f>
        <v>0</v>
      </c>
      <c r="AR96" s="177" t="s">
        <v>183</v>
      </c>
      <c r="AT96" s="177" t="s">
        <v>211</v>
      </c>
      <c r="AU96" s="177" t="s">
        <v>89</v>
      </c>
      <c r="AY96" s="177" t="s">
        <v>140</v>
      </c>
      <c r="BE96" s="279">
        <f>IF(N96="základní",J96,0)</f>
        <v>0</v>
      </c>
      <c r="BF96" s="279">
        <f>IF(N96="snížená",J96,0)</f>
        <v>0</v>
      </c>
      <c r="BG96" s="279">
        <f>IF(N96="zákl. přenesená",J96,0)</f>
        <v>0</v>
      </c>
      <c r="BH96" s="279">
        <f>IF(N96="sníž. přenesená",J96,0)</f>
        <v>0</v>
      </c>
      <c r="BI96" s="279">
        <f>IF(N96="nulová",J96,0)</f>
        <v>0</v>
      </c>
      <c r="BJ96" s="177" t="s">
        <v>31</v>
      </c>
      <c r="BK96" s="279">
        <f>ROUND(I96*H96,2)</f>
        <v>0</v>
      </c>
      <c r="BL96" s="177" t="s">
        <v>161</v>
      </c>
      <c r="BM96" s="177" t="s">
        <v>615</v>
      </c>
    </row>
    <row r="97" spans="2:47" s="187" customFormat="1" ht="13.5">
      <c r="B97" s="188"/>
      <c r="D97" s="280" t="s">
        <v>150</v>
      </c>
      <c r="F97" s="281" t="s">
        <v>219</v>
      </c>
      <c r="I97" s="88"/>
      <c r="L97" s="188"/>
      <c r="M97" s="282"/>
      <c r="N97" s="189"/>
      <c r="O97" s="189"/>
      <c r="P97" s="189"/>
      <c r="Q97" s="189"/>
      <c r="R97" s="189"/>
      <c r="S97" s="189"/>
      <c r="T97" s="283"/>
      <c r="AT97" s="177" t="s">
        <v>150</v>
      </c>
      <c r="AU97" s="177" t="s">
        <v>89</v>
      </c>
    </row>
    <row r="98" spans="2:51" s="289" customFormat="1" ht="13.5">
      <c r="B98" s="288"/>
      <c r="D98" s="280" t="s">
        <v>204</v>
      </c>
      <c r="E98" s="290" t="s">
        <v>12</v>
      </c>
      <c r="F98" s="291" t="s">
        <v>222</v>
      </c>
      <c r="H98" s="290" t="s">
        <v>12</v>
      </c>
      <c r="I98" s="89"/>
      <c r="L98" s="288"/>
      <c r="M98" s="292"/>
      <c r="N98" s="293"/>
      <c r="O98" s="293"/>
      <c r="P98" s="293"/>
      <c r="Q98" s="293"/>
      <c r="R98" s="293"/>
      <c r="S98" s="293"/>
      <c r="T98" s="294"/>
      <c r="AT98" s="290" t="s">
        <v>204</v>
      </c>
      <c r="AU98" s="290" t="s">
        <v>89</v>
      </c>
      <c r="AV98" s="289" t="s">
        <v>31</v>
      </c>
      <c r="AW98" s="289" t="s">
        <v>45</v>
      </c>
      <c r="AX98" s="289" t="s">
        <v>81</v>
      </c>
      <c r="AY98" s="290" t="s">
        <v>140</v>
      </c>
    </row>
    <row r="99" spans="2:51" s="296" customFormat="1" ht="13.5">
      <c r="B99" s="295"/>
      <c r="D99" s="280" t="s">
        <v>204</v>
      </c>
      <c r="E99" s="297" t="s">
        <v>12</v>
      </c>
      <c r="F99" s="298" t="s">
        <v>223</v>
      </c>
      <c r="H99" s="299">
        <v>1.1</v>
      </c>
      <c r="I99" s="90"/>
      <c r="L99" s="295"/>
      <c r="M99" s="300"/>
      <c r="N99" s="301"/>
      <c r="O99" s="301"/>
      <c r="P99" s="301"/>
      <c r="Q99" s="301"/>
      <c r="R99" s="301"/>
      <c r="S99" s="301"/>
      <c r="T99" s="302"/>
      <c r="AT99" s="297" t="s">
        <v>204</v>
      </c>
      <c r="AU99" s="297" t="s">
        <v>89</v>
      </c>
      <c r="AV99" s="296" t="s">
        <v>89</v>
      </c>
      <c r="AW99" s="296" t="s">
        <v>45</v>
      </c>
      <c r="AX99" s="296" t="s">
        <v>81</v>
      </c>
      <c r="AY99" s="297" t="s">
        <v>140</v>
      </c>
    </row>
    <row r="100" spans="2:51" s="296" customFormat="1" ht="13.5">
      <c r="B100" s="295"/>
      <c r="D100" s="280" t="s">
        <v>204</v>
      </c>
      <c r="E100" s="297" t="s">
        <v>12</v>
      </c>
      <c r="F100" s="298" t="s">
        <v>224</v>
      </c>
      <c r="H100" s="299">
        <v>0.65</v>
      </c>
      <c r="I100" s="90"/>
      <c r="L100" s="295"/>
      <c r="M100" s="300"/>
      <c r="N100" s="301"/>
      <c r="O100" s="301"/>
      <c r="P100" s="301"/>
      <c r="Q100" s="301"/>
      <c r="R100" s="301"/>
      <c r="S100" s="301"/>
      <c r="T100" s="302"/>
      <c r="AT100" s="297" t="s">
        <v>204</v>
      </c>
      <c r="AU100" s="297" t="s">
        <v>89</v>
      </c>
      <c r="AV100" s="296" t="s">
        <v>89</v>
      </c>
      <c r="AW100" s="296" t="s">
        <v>45</v>
      </c>
      <c r="AX100" s="296" t="s">
        <v>81</v>
      </c>
      <c r="AY100" s="297" t="s">
        <v>140</v>
      </c>
    </row>
    <row r="101" spans="2:51" s="296" customFormat="1" ht="13.5">
      <c r="B101" s="295"/>
      <c r="D101" s="280" t="s">
        <v>204</v>
      </c>
      <c r="E101" s="297" t="s">
        <v>12</v>
      </c>
      <c r="F101" s="298" t="s">
        <v>225</v>
      </c>
      <c r="H101" s="299">
        <v>1.43</v>
      </c>
      <c r="I101" s="90"/>
      <c r="L101" s="295"/>
      <c r="M101" s="300"/>
      <c r="N101" s="301"/>
      <c r="O101" s="301"/>
      <c r="P101" s="301"/>
      <c r="Q101" s="301"/>
      <c r="R101" s="301"/>
      <c r="S101" s="301"/>
      <c r="T101" s="302"/>
      <c r="AT101" s="297" t="s">
        <v>204</v>
      </c>
      <c r="AU101" s="297" t="s">
        <v>89</v>
      </c>
      <c r="AV101" s="296" t="s">
        <v>89</v>
      </c>
      <c r="AW101" s="296" t="s">
        <v>45</v>
      </c>
      <c r="AX101" s="296" t="s">
        <v>81</v>
      </c>
      <c r="AY101" s="297" t="s">
        <v>140</v>
      </c>
    </row>
    <row r="102" spans="2:51" s="321" customFormat="1" ht="13.5">
      <c r="B102" s="320"/>
      <c r="D102" s="280" t="s">
        <v>204</v>
      </c>
      <c r="E102" s="322" t="s">
        <v>12</v>
      </c>
      <c r="F102" s="323" t="s">
        <v>226</v>
      </c>
      <c r="H102" s="324">
        <v>3.18</v>
      </c>
      <c r="I102" s="93"/>
      <c r="L102" s="320"/>
      <c r="M102" s="325"/>
      <c r="N102" s="326"/>
      <c r="O102" s="326"/>
      <c r="P102" s="326"/>
      <c r="Q102" s="326"/>
      <c r="R102" s="326"/>
      <c r="S102" s="326"/>
      <c r="T102" s="327"/>
      <c r="AT102" s="322" t="s">
        <v>204</v>
      </c>
      <c r="AU102" s="322" t="s">
        <v>89</v>
      </c>
      <c r="AV102" s="321" t="s">
        <v>157</v>
      </c>
      <c r="AW102" s="321" t="s">
        <v>45</v>
      </c>
      <c r="AX102" s="321" t="s">
        <v>81</v>
      </c>
      <c r="AY102" s="322" t="s">
        <v>140</v>
      </c>
    </row>
    <row r="103" spans="2:51" s="289" customFormat="1" ht="13.5">
      <c r="B103" s="288"/>
      <c r="D103" s="280" t="s">
        <v>204</v>
      </c>
      <c r="E103" s="290" t="s">
        <v>12</v>
      </c>
      <c r="F103" s="291" t="s">
        <v>526</v>
      </c>
      <c r="H103" s="290" t="s">
        <v>12</v>
      </c>
      <c r="I103" s="89"/>
      <c r="L103" s="288"/>
      <c r="M103" s="292"/>
      <c r="N103" s="293"/>
      <c r="O103" s="293"/>
      <c r="P103" s="293"/>
      <c r="Q103" s="293"/>
      <c r="R103" s="293"/>
      <c r="S103" s="293"/>
      <c r="T103" s="294"/>
      <c r="AT103" s="290" t="s">
        <v>204</v>
      </c>
      <c r="AU103" s="290" t="s">
        <v>89</v>
      </c>
      <c r="AV103" s="289" t="s">
        <v>31</v>
      </c>
      <c r="AW103" s="289" t="s">
        <v>45</v>
      </c>
      <c r="AX103" s="289" t="s">
        <v>81</v>
      </c>
      <c r="AY103" s="290" t="s">
        <v>140</v>
      </c>
    </row>
    <row r="104" spans="2:51" s="296" customFormat="1" ht="13.5">
      <c r="B104" s="295"/>
      <c r="D104" s="280" t="s">
        <v>204</v>
      </c>
      <c r="E104" s="297" t="s">
        <v>12</v>
      </c>
      <c r="F104" s="298" t="s">
        <v>527</v>
      </c>
      <c r="H104" s="299">
        <v>25.44</v>
      </c>
      <c r="I104" s="90"/>
      <c r="L104" s="295"/>
      <c r="M104" s="300"/>
      <c r="N104" s="301"/>
      <c r="O104" s="301"/>
      <c r="P104" s="301"/>
      <c r="Q104" s="301"/>
      <c r="R104" s="301"/>
      <c r="S104" s="301"/>
      <c r="T104" s="302"/>
      <c r="AT104" s="297" t="s">
        <v>204</v>
      </c>
      <c r="AU104" s="297" t="s">
        <v>89</v>
      </c>
      <c r="AV104" s="296" t="s">
        <v>89</v>
      </c>
      <c r="AW104" s="296" t="s">
        <v>45</v>
      </c>
      <c r="AX104" s="296" t="s">
        <v>81</v>
      </c>
      <c r="AY104" s="297" t="s">
        <v>140</v>
      </c>
    </row>
    <row r="105" spans="2:51" s="321" customFormat="1" ht="13.5">
      <c r="B105" s="320"/>
      <c r="D105" s="280" t="s">
        <v>204</v>
      </c>
      <c r="E105" s="322" t="s">
        <v>12</v>
      </c>
      <c r="F105" s="323" t="s">
        <v>226</v>
      </c>
      <c r="H105" s="324">
        <v>25.44</v>
      </c>
      <c r="I105" s="93"/>
      <c r="L105" s="320"/>
      <c r="M105" s="325"/>
      <c r="N105" s="326"/>
      <c r="O105" s="326"/>
      <c r="P105" s="326"/>
      <c r="Q105" s="326"/>
      <c r="R105" s="326"/>
      <c r="S105" s="326"/>
      <c r="T105" s="327"/>
      <c r="AT105" s="322" t="s">
        <v>204</v>
      </c>
      <c r="AU105" s="322" t="s">
        <v>89</v>
      </c>
      <c r="AV105" s="321" t="s">
        <v>157</v>
      </c>
      <c r="AW105" s="321" t="s">
        <v>45</v>
      </c>
      <c r="AX105" s="321" t="s">
        <v>81</v>
      </c>
      <c r="AY105" s="322" t="s">
        <v>140</v>
      </c>
    </row>
    <row r="106" spans="2:51" s="296" customFormat="1" ht="13.5">
      <c r="B106" s="295"/>
      <c r="D106" s="280" t="s">
        <v>204</v>
      </c>
      <c r="E106" s="297" t="s">
        <v>12</v>
      </c>
      <c r="F106" s="298" t="s">
        <v>616</v>
      </c>
      <c r="H106" s="299">
        <v>30.528</v>
      </c>
      <c r="I106" s="90"/>
      <c r="L106" s="295"/>
      <c r="M106" s="300"/>
      <c r="N106" s="301"/>
      <c r="O106" s="301"/>
      <c r="P106" s="301"/>
      <c r="Q106" s="301"/>
      <c r="R106" s="301"/>
      <c r="S106" s="301"/>
      <c r="T106" s="302"/>
      <c r="AT106" s="297" t="s">
        <v>204</v>
      </c>
      <c r="AU106" s="297" t="s">
        <v>89</v>
      </c>
      <c r="AV106" s="296" t="s">
        <v>89</v>
      </c>
      <c r="AW106" s="296" t="s">
        <v>45</v>
      </c>
      <c r="AX106" s="296" t="s">
        <v>81</v>
      </c>
      <c r="AY106" s="297" t="s">
        <v>140</v>
      </c>
    </row>
    <row r="107" spans="2:51" s="321" customFormat="1" ht="13.5">
      <c r="B107" s="320"/>
      <c r="D107" s="280" t="s">
        <v>204</v>
      </c>
      <c r="E107" s="322" t="s">
        <v>12</v>
      </c>
      <c r="F107" s="323" t="s">
        <v>226</v>
      </c>
      <c r="H107" s="324">
        <v>30.528</v>
      </c>
      <c r="I107" s="93"/>
      <c r="L107" s="320"/>
      <c r="M107" s="325"/>
      <c r="N107" s="326"/>
      <c r="O107" s="326"/>
      <c r="P107" s="326"/>
      <c r="Q107" s="326"/>
      <c r="R107" s="326"/>
      <c r="S107" s="326"/>
      <c r="T107" s="327"/>
      <c r="AT107" s="322" t="s">
        <v>204</v>
      </c>
      <c r="AU107" s="322" t="s">
        <v>89</v>
      </c>
      <c r="AV107" s="321" t="s">
        <v>157</v>
      </c>
      <c r="AW107" s="321" t="s">
        <v>45</v>
      </c>
      <c r="AX107" s="321" t="s">
        <v>31</v>
      </c>
      <c r="AY107" s="322" t="s">
        <v>140</v>
      </c>
    </row>
    <row r="108" spans="2:65" s="187" customFormat="1" ht="14.45" customHeight="1">
      <c r="B108" s="188"/>
      <c r="C108" s="311" t="s">
        <v>139</v>
      </c>
      <c r="D108" s="311" t="s">
        <v>211</v>
      </c>
      <c r="E108" s="312" t="s">
        <v>230</v>
      </c>
      <c r="F108" s="313" t="s">
        <v>231</v>
      </c>
      <c r="G108" s="314" t="s">
        <v>199</v>
      </c>
      <c r="H108" s="315">
        <v>4.32</v>
      </c>
      <c r="I108" s="92"/>
      <c r="J108" s="316">
        <f>ROUND(I108*H108,2)</f>
        <v>0</v>
      </c>
      <c r="K108" s="313" t="s">
        <v>147</v>
      </c>
      <c r="L108" s="317"/>
      <c r="M108" s="318" t="s">
        <v>12</v>
      </c>
      <c r="N108" s="319" t="s">
        <v>52</v>
      </c>
      <c r="O108" s="189"/>
      <c r="P108" s="277">
        <f>O108*H108</f>
        <v>0</v>
      </c>
      <c r="Q108" s="277">
        <v>2.429</v>
      </c>
      <c r="R108" s="277">
        <f>Q108*H108</f>
        <v>10.49328</v>
      </c>
      <c r="S108" s="277">
        <v>0</v>
      </c>
      <c r="T108" s="278">
        <f>S108*H108</f>
        <v>0</v>
      </c>
      <c r="AR108" s="177" t="s">
        <v>183</v>
      </c>
      <c r="AT108" s="177" t="s">
        <v>211</v>
      </c>
      <c r="AU108" s="177" t="s">
        <v>89</v>
      </c>
      <c r="AY108" s="177" t="s">
        <v>140</v>
      </c>
      <c r="BE108" s="279">
        <f>IF(N108="základní",J108,0)</f>
        <v>0</v>
      </c>
      <c r="BF108" s="279">
        <f>IF(N108="snížená",J108,0)</f>
        <v>0</v>
      </c>
      <c r="BG108" s="279">
        <f>IF(N108="zákl. přenesená",J108,0)</f>
        <v>0</v>
      </c>
      <c r="BH108" s="279">
        <f>IF(N108="sníž. přenesená",J108,0)</f>
        <v>0</v>
      </c>
      <c r="BI108" s="279">
        <f>IF(N108="nulová",J108,0)</f>
        <v>0</v>
      </c>
      <c r="BJ108" s="177" t="s">
        <v>31</v>
      </c>
      <c r="BK108" s="279">
        <f>ROUND(I108*H108,2)</f>
        <v>0</v>
      </c>
      <c r="BL108" s="177" t="s">
        <v>161</v>
      </c>
      <c r="BM108" s="177" t="s">
        <v>617</v>
      </c>
    </row>
    <row r="109" spans="2:47" s="187" customFormat="1" ht="13.5">
      <c r="B109" s="188"/>
      <c r="D109" s="280" t="s">
        <v>150</v>
      </c>
      <c r="F109" s="281" t="s">
        <v>231</v>
      </c>
      <c r="I109" s="88"/>
      <c r="L109" s="188"/>
      <c r="M109" s="282"/>
      <c r="N109" s="189"/>
      <c r="O109" s="189"/>
      <c r="P109" s="189"/>
      <c r="Q109" s="189"/>
      <c r="R109" s="189"/>
      <c r="S109" s="189"/>
      <c r="T109" s="283"/>
      <c r="AT109" s="177" t="s">
        <v>150</v>
      </c>
      <c r="AU109" s="177" t="s">
        <v>89</v>
      </c>
    </row>
    <row r="110" spans="2:51" s="289" customFormat="1" ht="13.5">
      <c r="B110" s="288"/>
      <c r="D110" s="280" t="s">
        <v>204</v>
      </c>
      <c r="E110" s="290" t="s">
        <v>12</v>
      </c>
      <c r="F110" s="291" t="s">
        <v>520</v>
      </c>
      <c r="H110" s="290" t="s">
        <v>12</v>
      </c>
      <c r="I110" s="89"/>
      <c r="L110" s="288"/>
      <c r="M110" s="292"/>
      <c r="N110" s="293"/>
      <c r="O110" s="293"/>
      <c r="P110" s="293"/>
      <c r="Q110" s="293"/>
      <c r="R110" s="293"/>
      <c r="S110" s="293"/>
      <c r="T110" s="294"/>
      <c r="AT110" s="290" t="s">
        <v>204</v>
      </c>
      <c r="AU110" s="290" t="s">
        <v>89</v>
      </c>
      <c r="AV110" s="289" t="s">
        <v>31</v>
      </c>
      <c r="AW110" s="289" t="s">
        <v>45</v>
      </c>
      <c r="AX110" s="289" t="s">
        <v>81</v>
      </c>
      <c r="AY110" s="290" t="s">
        <v>140</v>
      </c>
    </row>
    <row r="111" spans="2:51" s="296" customFormat="1" ht="13.5">
      <c r="B111" s="295"/>
      <c r="D111" s="280" t="s">
        <v>204</v>
      </c>
      <c r="E111" s="297" t="s">
        <v>12</v>
      </c>
      <c r="F111" s="298" t="s">
        <v>521</v>
      </c>
      <c r="H111" s="299">
        <v>4.32</v>
      </c>
      <c r="I111" s="90"/>
      <c r="L111" s="295"/>
      <c r="M111" s="300"/>
      <c r="N111" s="301"/>
      <c r="O111" s="301"/>
      <c r="P111" s="301"/>
      <c r="Q111" s="301"/>
      <c r="R111" s="301"/>
      <c r="S111" s="301"/>
      <c r="T111" s="302"/>
      <c r="AT111" s="297" t="s">
        <v>204</v>
      </c>
      <c r="AU111" s="297" t="s">
        <v>89</v>
      </c>
      <c r="AV111" s="296" t="s">
        <v>89</v>
      </c>
      <c r="AW111" s="296" t="s">
        <v>45</v>
      </c>
      <c r="AX111" s="296" t="s">
        <v>81</v>
      </c>
      <c r="AY111" s="297" t="s">
        <v>140</v>
      </c>
    </row>
    <row r="112" spans="2:51" s="304" customFormat="1" ht="13.5">
      <c r="B112" s="303"/>
      <c r="D112" s="280" t="s">
        <v>204</v>
      </c>
      <c r="E112" s="305" t="s">
        <v>12</v>
      </c>
      <c r="F112" s="306" t="s">
        <v>207</v>
      </c>
      <c r="H112" s="307">
        <v>4.32</v>
      </c>
      <c r="I112" s="91"/>
      <c r="L112" s="303"/>
      <c r="M112" s="308"/>
      <c r="N112" s="309"/>
      <c r="O112" s="309"/>
      <c r="P112" s="309"/>
      <c r="Q112" s="309"/>
      <c r="R112" s="309"/>
      <c r="S112" s="309"/>
      <c r="T112" s="310"/>
      <c r="AT112" s="305" t="s">
        <v>204</v>
      </c>
      <c r="AU112" s="305" t="s">
        <v>89</v>
      </c>
      <c r="AV112" s="304" t="s">
        <v>161</v>
      </c>
      <c r="AW112" s="304" t="s">
        <v>45</v>
      </c>
      <c r="AX112" s="304" t="s">
        <v>31</v>
      </c>
      <c r="AY112" s="305" t="s">
        <v>140</v>
      </c>
    </row>
    <row r="113" spans="2:65" s="187" customFormat="1" ht="22.9" customHeight="1">
      <c r="B113" s="188"/>
      <c r="C113" s="269" t="s">
        <v>172</v>
      </c>
      <c r="D113" s="269" t="s">
        <v>143</v>
      </c>
      <c r="E113" s="270" t="s">
        <v>233</v>
      </c>
      <c r="F113" s="271" t="s">
        <v>234</v>
      </c>
      <c r="G113" s="272" t="s">
        <v>146</v>
      </c>
      <c r="H113" s="273">
        <v>1</v>
      </c>
      <c r="I113" s="87"/>
      <c r="J113" s="274">
        <f>ROUND(I113*H113,2)</f>
        <v>0</v>
      </c>
      <c r="K113" s="271" t="s">
        <v>12</v>
      </c>
      <c r="L113" s="188"/>
      <c r="M113" s="275" t="s">
        <v>12</v>
      </c>
      <c r="N113" s="276" t="s">
        <v>52</v>
      </c>
      <c r="O113" s="189"/>
      <c r="P113" s="277">
        <f>O113*H113</f>
        <v>0</v>
      </c>
      <c r="Q113" s="277">
        <v>0</v>
      </c>
      <c r="R113" s="277">
        <f>Q113*H113</f>
        <v>0</v>
      </c>
      <c r="S113" s="277">
        <v>0</v>
      </c>
      <c r="T113" s="278">
        <f>S113*H113</f>
        <v>0</v>
      </c>
      <c r="AR113" s="177" t="s">
        <v>161</v>
      </c>
      <c r="AT113" s="177" t="s">
        <v>143</v>
      </c>
      <c r="AU113" s="177" t="s">
        <v>89</v>
      </c>
      <c r="AY113" s="177" t="s">
        <v>140</v>
      </c>
      <c r="BE113" s="279">
        <f>IF(N113="základní",J113,0)</f>
        <v>0</v>
      </c>
      <c r="BF113" s="279">
        <f>IF(N113="snížená",J113,0)</f>
        <v>0</v>
      </c>
      <c r="BG113" s="279">
        <f>IF(N113="zákl. přenesená",J113,0)</f>
        <v>0</v>
      </c>
      <c r="BH113" s="279">
        <f>IF(N113="sníž. přenesená",J113,0)</f>
        <v>0</v>
      </c>
      <c r="BI113" s="279">
        <f>IF(N113="nulová",J113,0)</f>
        <v>0</v>
      </c>
      <c r="BJ113" s="177" t="s">
        <v>31</v>
      </c>
      <c r="BK113" s="279">
        <f>ROUND(I113*H113,2)</f>
        <v>0</v>
      </c>
      <c r="BL113" s="177" t="s">
        <v>161</v>
      </c>
      <c r="BM113" s="177" t="s">
        <v>618</v>
      </c>
    </row>
    <row r="114" spans="2:47" s="187" customFormat="1" ht="13.5">
      <c r="B114" s="188"/>
      <c r="D114" s="280" t="s">
        <v>150</v>
      </c>
      <c r="F114" s="281" t="s">
        <v>234</v>
      </c>
      <c r="I114" s="88"/>
      <c r="L114" s="188"/>
      <c r="M114" s="282"/>
      <c r="N114" s="189"/>
      <c r="O114" s="189"/>
      <c r="P114" s="189"/>
      <c r="Q114" s="189"/>
      <c r="R114" s="189"/>
      <c r="S114" s="189"/>
      <c r="T114" s="283"/>
      <c r="AT114" s="177" t="s">
        <v>150</v>
      </c>
      <c r="AU114" s="177" t="s">
        <v>89</v>
      </c>
    </row>
    <row r="115" spans="2:47" s="187" customFormat="1" ht="27">
      <c r="B115" s="188"/>
      <c r="D115" s="280" t="s">
        <v>151</v>
      </c>
      <c r="F115" s="284" t="s">
        <v>236</v>
      </c>
      <c r="I115" s="88"/>
      <c r="L115" s="188"/>
      <c r="M115" s="282"/>
      <c r="N115" s="189"/>
      <c r="O115" s="189"/>
      <c r="P115" s="189"/>
      <c r="Q115" s="189"/>
      <c r="R115" s="189"/>
      <c r="S115" s="189"/>
      <c r="T115" s="283"/>
      <c r="AT115" s="177" t="s">
        <v>151</v>
      </c>
      <c r="AU115" s="177" t="s">
        <v>89</v>
      </c>
    </row>
    <row r="116" spans="2:65" s="187" customFormat="1" ht="14.45" customHeight="1">
      <c r="B116" s="188"/>
      <c r="C116" s="311" t="s">
        <v>177</v>
      </c>
      <c r="D116" s="311" t="s">
        <v>211</v>
      </c>
      <c r="E116" s="312" t="s">
        <v>537</v>
      </c>
      <c r="F116" s="313" t="s">
        <v>538</v>
      </c>
      <c r="G116" s="314" t="s">
        <v>239</v>
      </c>
      <c r="H116" s="315">
        <v>4</v>
      </c>
      <c r="I116" s="92"/>
      <c r="J116" s="316">
        <f>ROUND(I116*H116,2)</f>
        <v>0</v>
      </c>
      <c r="K116" s="313" t="s">
        <v>12</v>
      </c>
      <c r="L116" s="317"/>
      <c r="M116" s="318" t="s">
        <v>12</v>
      </c>
      <c r="N116" s="319" t="s">
        <v>52</v>
      </c>
      <c r="O116" s="189"/>
      <c r="P116" s="277">
        <f>O116*H116</f>
        <v>0</v>
      </c>
      <c r="Q116" s="277">
        <v>0</v>
      </c>
      <c r="R116" s="277">
        <f>Q116*H116</f>
        <v>0</v>
      </c>
      <c r="S116" s="277">
        <v>0</v>
      </c>
      <c r="T116" s="278">
        <f>S116*H116</f>
        <v>0</v>
      </c>
      <c r="AR116" s="177" t="s">
        <v>183</v>
      </c>
      <c r="AT116" s="177" t="s">
        <v>211</v>
      </c>
      <c r="AU116" s="177" t="s">
        <v>89</v>
      </c>
      <c r="AY116" s="177" t="s">
        <v>140</v>
      </c>
      <c r="BE116" s="279">
        <f>IF(N116="základní",J116,0)</f>
        <v>0</v>
      </c>
      <c r="BF116" s="279">
        <f>IF(N116="snížená",J116,0)</f>
        <v>0</v>
      </c>
      <c r="BG116" s="279">
        <f>IF(N116="zákl. přenesená",J116,0)</f>
        <v>0</v>
      </c>
      <c r="BH116" s="279">
        <f>IF(N116="sníž. přenesená",J116,0)</f>
        <v>0</v>
      </c>
      <c r="BI116" s="279">
        <f>IF(N116="nulová",J116,0)</f>
        <v>0</v>
      </c>
      <c r="BJ116" s="177" t="s">
        <v>31</v>
      </c>
      <c r="BK116" s="279">
        <f>ROUND(I116*H116,2)</f>
        <v>0</v>
      </c>
      <c r="BL116" s="177" t="s">
        <v>161</v>
      </c>
      <c r="BM116" s="177" t="s">
        <v>619</v>
      </c>
    </row>
    <row r="117" spans="2:47" s="187" customFormat="1" ht="13.5">
      <c r="B117" s="188"/>
      <c r="D117" s="280" t="s">
        <v>150</v>
      </c>
      <c r="F117" s="281" t="s">
        <v>538</v>
      </c>
      <c r="I117" s="88"/>
      <c r="L117" s="188"/>
      <c r="M117" s="282"/>
      <c r="N117" s="189"/>
      <c r="O117" s="189"/>
      <c r="P117" s="189"/>
      <c r="Q117" s="189"/>
      <c r="R117" s="189"/>
      <c r="S117" s="189"/>
      <c r="T117" s="283"/>
      <c r="AT117" s="177" t="s">
        <v>150</v>
      </c>
      <c r="AU117" s="177" t="s">
        <v>89</v>
      </c>
    </row>
    <row r="118" spans="2:65" s="187" customFormat="1" ht="14.45" customHeight="1">
      <c r="B118" s="188"/>
      <c r="C118" s="311" t="s">
        <v>183</v>
      </c>
      <c r="D118" s="311" t="s">
        <v>211</v>
      </c>
      <c r="E118" s="312" t="s">
        <v>620</v>
      </c>
      <c r="F118" s="313" t="s">
        <v>621</v>
      </c>
      <c r="G118" s="314" t="s">
        <v>239</v>
      </c>
      <c r="H118" s="315">
        <v>12</v>
      </c>
      <c r="I118" s="92"/>
      <c r="J118" s="316">
        <f>ROUND(I118*H118,2)</f>
        <v>0</v>
      </c>
      <c r="K118" s="313" t="s">
        <v>12</v>
      </c>
      <c r="L118" s="317"/>
      <c r="M118" s="318" t="s">
        <v>12</v>
      </c>
      <c r="N118" s="319" t="s">
        <v>52</v>
      </c>
      <c r="O118" s="189"/>
      <c r="P118" s="277">
        <f>O118*H118</f>
        <v>0</v>
      </c>
      <c r="Q118" s="277">
        <v>0</v>
      </c>
      <c r="R118" s="277">
        <f>Q118*H118</f>
        <v>0</v>
      </c>
      <c r="S118" s="277">
        <v>0</v>
      </c>
      <c r="T118" s="278">
        <f>S118*H118</f>
        <v>0</v>
      </c>
      <c r="AR118" s="177" t="s">
        <v>183</v>
      </c>
      <c r="AT118" s="177" t="s">
        <v>211</v>
      </c>
      <c r="AU118" s="177" t="s">
        <v>89</v>
      </c>
      <c r="AY118" s="177" t="s">
        <v>140</v>
      </c>
      <c r="BE118" s="279">
        <f>IF(N118="základní",J118,0)</f>
        <v>0</v>
      </c>
      <c r="BF118" s="279">
        <f>IF(N118="snížená",J118,0)</f>
        <v>0</v>
      </c>
      <c r="BG118" s="279">
        <f>IF(N118="zákl. přenesená",J118,0)</f>
        <v>0</v>
      </c>
      <c r="BH118" s="279">
        <f>IF(N118="sníž. přenesená",J118,0)</f>
        <v>0</v>
      </c>
      <c r="BI118" s="279">
        <f>IF(N118="nulová",J118,0)</f>
        <v>0</v>
      </c>
      <c r="BJ118" s="177" t="s">
        <v>31</v>
      </c>
      <c r="BK118" s="279">
        <f>ROUND(I118*H118,2)</f>
        <v>0</v>
      </c>
      <c r="BL118" s="177" t="s">
        <v>161</v>
      </c>
      <c r="BM118" s="177" t="s">
        <v>622</v>
      </c>
    </row>
    <row r="119" spans="2:47" s="187" customFormat="1" ht="13.5">
      <c r="B119" s="188"/>
      <c r="D119" s="280" t="s">
        <v>150</v>
      </c>
      <c r="F119" s="281" t="s">
        <v>621</v>
      </c>
      <c r="I119" s="88"/>
      <c r="L119" s="188"/>
      <c r="M119" s="282"/>
      <c r="N119" s="189"/>
      <c r="O119" s="189"/>
      <c r="P119" s="189"/>
      <c r="Q119" s="189"/>
      <c r="R119" s="189"/>
      <c r="S119" s="189"/>
      <c r="T119" s="283"/>
      <c r="AT119" s="177" t="s">
        <v>150</v>
      </c>
      <c r="AU119" s="177" t="s">
        <v>89</v>
      </c>
    </row>
    <row r="120" spans="2:65" s="187" customFormat="1" ht="14.45" customHeight="1">
      <c r="B120" s="188"/>
      <c r="C120" s="311" t="s">
        <v>244</v>
      </c>
      <c r="D120" s="311" t="s">
        <v>211</v>
      </c>
      <c r="E120" s="312" t="s">
        <v>288</v>
      </c>
      <c r="F120" s="313" t="s">
        <v>289</v>
      </c>
      <c r="G120" s="314" t="s">
        <v>239</v>
      </c>
      <c r="H120" s="315">
        <v>4</v>
      </c>
      <c r="I120" s="92"/>
      <c r="J120" s="316">
        <f>ROUND(I120*H120,2)</f>
        <v>0</v>
      </c>
      <c r="K120" s="313" t="s">
        <v>12</v>
      </c>
      <c r="L120" s="317"/>
      <c r="M120" s="318" t="s">
        <v>12</v>
      </c>
      <c r="N120" s="319" t="s">
        <v>52</v>
      </c>
      <c r="O120" s="189"/>
      <c r="P120" s="277">
        <f>O120*H120</f>
        <v>0</v>
      </c>
      <c r="Q120" s="277">
        <v>0</v>
      </c>
      <c r="R120" s="277">
        <f>Q120*H120</f>
        <v>0</v>
      </c>
      <c r="S120" s="277">
        <v>0</v>
      </c>
      <c r="T120" s="278">
        <f>S120*H120</f>
        <v>0</v>
      </c>
      <c r="AR120" s="177" t="s">
        <v>183</v>
      </c>
      <c r="AT120" s="177" t="s">
        <v>211</v>
      </c>
      <c r="AU120" s="177" t="s">
        <v>89</v>
      </c>
      <c r="AY120" s="177" t="s">
        <v>140</v>
      </c>
      <c r="BE120" s="279">
        <f>IF(N120="základní",J120,0)</f>
        <v>0</v>
      </c>
      <c r="BF120" s="279">
        <f>IF(N120="snížená",J120,0)</f>
        <v>0</v>
      </c>
      <c r="BG120" s="279">
        <f>IF(N120="zákl. přenesená",J120,0)</f>
        <v>0</v>
      </c>
      <c r="BH120" s="279">
        <f>IF(N120="sníž. přenesená",J120,0)</f>
        <v>0</v>
      </c>
      <c r="BI120" s="279">
        <f>IF(N120="nulová",J120,0)</f>
        <v>0</v>
      </c>
      <c r="BJ120" s="177" t="s">
        <v>31</v>
      </c>
      <c r="BK120" s="279">
        <f>ROUND(I120*H120,2)</f>
        <v>0</v>
      </c>
      <c r="BL120" s="177" t="s">
        <v>161</v>
      </c>
      <c r="BM120" s="177" t="s">
        <v>623</v>
      </c>
    </row>
    <row r="121" spans="2:47" s="187" customFormat="1" ht="13.5">
      <c r="B121" s="188"/>
      <c r="D121" s="280" t="s">
        <v>150</v>
      </c>
      <c r="F121" s="281" t="s">
        <v>289</v>
      </c>
      <c r="I121" s="88"/>
      <c r="L121" s="188"/>
      <c r="M121" s="282"/>
      <c r="N121" s="189"/>
      <c r="O121" s="189"/>
      <c r="P121" s="189"/>
      <c r="Q121" s="189"/>
      <c r="R121" s="189"/>
      <c r="S121" s="189"/>
      <c r="T121" s="283"/>
      <c r="AT121" s="177" t="s">
        <v>150</v>
      </c>
      <c r="AU121" s="177" t="s">
        <v>89</v>
      </c>
    </row>
    <row r="122" spans="2:65" s="187" customFormat="1" ht="14.45" customHeight="1">
      <c r="B122" s="188"/>
      <c r="C122" s="311" t="s">
        <v>35</v>
      </c>
      <c r="D122" s="311" t="s">
        <v>211</v>
      </c>
      <c r="E122" s="312" t="s">
        <v>291</v>
      </c>
      <c r="F122" s="313" t="s">
        <v>292</v>
      </c>
      <c r="G122" s="314" t="s">
        <v>239</v>
      </c>
      <c r="H122" s="315">
        <v>4</v>
      </c>
      <c r="I122" s="92"/>
      <c r="J122" s="316">
        <f>ROUND(I122*H122,2)</f>
        <v>0</v>
      </c>
      <c r="K122" s="313" t="s">
        <v>12</v>
      </c>
      <c r="L122" s="317"/>
      <c r="M122" s="318" t="s">
        <v>12</v>
      </c>
      <c r="N122" s="319" t="s">
        <v>52</v>
      </c>
      <c r="O122" s="189"/>
      <c r="P122" s="277">
        <f>O122*H122</f>
        <v>0</v>
      </c>
      <c r="Q122" s="277">
        <v>0</v>
      </c>
      <c r="R122" s="277">
        <f>Q122*H122</f>
        <v>0</v>
      </c>
      <c r="S122" s="277">
        <v>0</v>
      </c>
      <c r="T122" s="278">
        <f>S122*H122</f>
        <v>0</v>
      </c>
      <c r="AR122" s="177" t="s">
        <v>183</v>
      </c>
      <c r="AT122" s="177" t="s">
        <v>211</v>
      </c>
      <c r="AU122" s="177" t="s">
        <v>89</v>
      </c>
      <c r="AY122" s="177" t="s">
        <v>140</v>
      </c>
      <c r="BE122" s="279">
        <f>IF(N122="základní",J122,0)</f>
        <v>0</v>
      </c>
      <c r="BF122" s="279">
        <f>IF(N122="snížená",J122,0)</f>
        <v>0</v>
      </c>
      <c r="BG122" s="279">
        <f>IF(N122="zákl. přenesená",J122,0)</f>
        <v>0</v>
      </c>
      <c r="BH122" s="279">
        <f>IF(N122="sníž. přenesená",J122,0)</f>
        <v>0</v>
      </c>
      <c r="BI122" s="279">
        <f>IF(N122="nulová",J122,0)</f>
        <v>0</v>
      </c>
      <c r="BJ122" s="177" t="s">
        <v>31</v>
      </c>
      <c r="BK122" s="279">
        <f>ROUND(I122*H122,2)</f>
        <v>0</v>
      </c>
      <c r="BL122" s="177" t="s">
        <v>161</v>
      </c>
      <c r="BM122" s="177" t="s">
        <v>624</v>
      </c>
    </row>
    <row r="123" spans="2:47" s="187" customFormat="1" ht="13.5">
      <c r="B123" s="188"/>
      <c r="D123" s="280" t="s">
        <v>150</v>
      </c>
      <c r="F123" s="281" t="s">
        <v>292</v>
      </c>
      <c r="I123" s="88"/>
      <c r="L123" s="188"/>
      <c r="M123" s="282"/>
      <c r="N123" s="189"/>
      <c r="O123" s="189"/>
      <c r="P123" s="189"/>
      <c r="Q123" s="189"/>
      <c r="R123" s="189"/>
      <c r="S123" s="189"/>
      <c r="T123" s="283"/>
      <c r="AT123" s="177" t="s">
        <v>150</v>
      </c>
      <c r="AU123" s="177" t="s">
        <v>89</v>
      </c>
    </row>
    <row r="124" spans="2:63" s="257" customFormat="1" ht="29.85" customHeight="1">
      <c r="B124" s="256"/>
      <c r="D124" s="258" t="s">
        <v>80</v>
      </c>
      <c r="E124" s="267" t="s">
        <v>419</v>
      </c>
      <c r="F124" s="267" t="s">
        <v>420</v>
      </c>
      <c r="I124" s="86"/>
      <c r="J124" s="268">
        <f>BK124</f>
        <v>0</v>
      </c>
      <c r="L124" s="256"/>
      <c r="M124" s="261"/>
      <c r="N124" s="262"/>
      <c r="O124" s="262"/>
      <c r="P124" s="263">
        <f>SUM(P125:P127)</f>
        <v>0</v>
      </c>
      <c r="Q124" s="262"/>
      <c r="R124" s="263">
        <f>SUM(R125:R127)</f>
        <v>0</v>
      </c>
      <c r="S124" s="262"/>
      <c r="T124" s="264">
        <f>SUM(T125:T127)</f>
        <v>0</v>
      </c>
      <c r="AR124" s="258" t="s">
        <v>31</v>
      </c>
      <c r="AT124" s="265" t="s">
        <v>80</v>
      </c>
      <c r="AU124" s="265" t="s">
        <v>31</v>
      </c>
      <c r="AY124" s="258" t="s">
        <v>140</v>
      </c>
      <c r="BK124" s="266">
        <f>SUM(BK125:BK127)</f>
        <v>0</v>
      </c>
    </row>
    <row r="125" spans="2:65" s="187" customFormat="1" ht="14.45" customHeight="1">
      <c r="B125" s="188"/>
      <c r="C125" s="269" t="s">
        <v>251</v>
      </c>
      <c r="D125" s="269" t="s">
        <v>143</v>
      </c>
      <c r="E125" s="270" t="s">
        <v>422</v>
      </c>
      <c r="F125" s="271" t="s">
        <v>423</v>
      </c>
      <c r="G125" s="272" t="s">
        <v>214</v>
      </c>
      <c r="H125" s="273">
        <v>11.475</v>
      </c>
      <c r="I125" s="87"/>
      <c r="J125" s="274">
        <f>ROUND(I125*H125,2)</f>
        <v>0</v>
      </c>
      <c r="K125" s="271" t="s">
        <v>147</v>
      </c>
      <c r="L125" s="188"/>
      <c r="M125" s="275" t="s">
        <v>12</v>
      </c>
      <c r="N125" s="276" t="s">
        <v>52</v>
      </c>
      <c r="O125" s="189"/>
      <c r="P125" s="277">
        <f>O125*H125</f>
        <v>0</v>
      </c>
      <c r="Q125" s="277">
        <v>0</v>
      </c>
      <c r="R125" s="277">
        <f>Q125*H125</f>
        <v>0</v>
      </c>
      <c r="S125" s="277">
        <v>0</v>
      </c>
      <c r="T125" s="278">
        <f>S125*H125</f>
        <v>0</v>
      </c>
      <c r="AR125" s="177" t="s">
        <v>161</v>
      </c>
      <c r="AT125" s="177" t="s">
        <v>143</v>
      </c>
      <c r="AU125" s="177" t="s">
        <v>89</v>
      </c>
      <c r="AY125" s="177" t="s">
        <v>140</v>
      </c>
      <c r="BE125" s="279">
        <f>IF(N125="základní",J125,0)</f>
        <v>0</v>
      </c>
      <c r="BF125" s="279">
        <f>IF(N125="snížená",J125,0)</f>
        <v>0</v>
      </c>
      <c r="BG125" s="279">
        <f>IF(N125="zákl. přenesená",J125,0)</f>
        <v>0</v>
      </c>
      <c r="BH125" s="279">
        <f>IF(N125="sníž. přenesená",J125,0)</f>
        <v>0</v>
      </c>
      <c r="BI125" s="279">
        <f>IF(N125="nulová",J125,0)</f>
        <v>0</v>
      </c>
      <c r="BJ125" s="177" t="s">
        <v>31</v>
      </c>
      <c r="BK125" s="279">
        <f>ROUND(I125*H125,2)</f>
        <v>0</v>
      </c>
      <c r="BL125" s="177" t="s">
        <v>161</v>
      </c>
      <c r="BM125" s="177" t="s">
        <v>625</v>
      </c>
    </row>
    <row r="126" spans="2:47" s="187" customFormat="1" ht="13.5">
      <c r="B126" s="188"/>
      <c r="D126" s="280" t="s">
        <v>150</v>
      </c>
      <c r="F126" s="281" t="s">
        <v>425</v>
      </c>
      <c r="L126" s="188"/>
      <c r="M126" s="282"/>
      <c r="N126" s="189"/>
      <c r="O126" s="189"/>
      <c r="P126" s="189"/>
      <c r="Q126" s="189"/>
      <c r="R126" s="189"/>
      <c r="S126" s="189"/>
      <c r="T126" s="283"/>
      <c r="AT126" s="177" t="s">
        <v>150</v>
      </c>
      <c r="AU126" s="177" t="s">
        <v>89</v>
      </c>
    </row>
    <row r="127" spans="2:47" s="187" customFormat="1" ht="27">
      <c r="B127" s="188"/>
      <c r="D127" s="280" t="s">
        <v>202</v>
      </c>
      <c r="F127" s="284" t="s">
        <v>426</v>
      </c>
      <c r="L127" s="188"/>
      <c r="M127" s="285"/>
      <c r="N127" s="286"/>
      <c r="O127" s="286"/>
      <c r="P127" s="286"/>
      <c r="Q127" s="286"/>
      <c r="R127" s="286"/>
      <c r="S127" s="286"/>
      <c r="T127" s="287"/>
      <c r="AT127" s="177" t="s">
        <v>202</v>
      </c>
      <c r="AU127" s="177" t="s">
        <v>89</v>
      </c>
    </row>
    <row r="128" spans="2:12" s="187" customFormat="1" ht="6.95" customHeight="1">
      <c r="B128" s="214"/>
      <c r="C128" s="215"/>
      <c r="D128" s="215"/>
      <c r="E128" s="215"/>
      <c r="F128" s="215"/>
      <c r="G128" s="215"/>
      <c r="H128" s="215"/>
      <c r="I128" s="215"/>
      <c r="J128" s="215"/>
      <c r="K128" s="215"/>
      <c r="L128" s="188"/>
    </row>
  </sheetData>
  <sheetProtection password="CC55" sheet="1"/>
  <autoFilter ref="C78:K127"/>
  <mergeCells count="10">
    <mergeCell ref="E71:H71"/>
    <mergeCell ref="G1:H1"/>
    <mergeCell ref="E45:H45"/>
    <mergeCell ref="E47:H47"/>
    <mergeCell ref="L2:V2"/>
    <mergeCell ref="E7:H7"/>
    <mergeCell ref="E9:H9"/>
    <mergeCell ref="E24:H24"/>
    <mergeCell ref="J51:J52"/>
    <mergeCell ref="E69:H69"/>
  </mergeCells>
  <hyperlinks>
    <hyperlink ref="F1:G1" location="C2" display="1) Krycí list soupisu"/>
    <hyperlink ref="G1:H1" location="C54" display="2) Rekapitulace"/>
    <hyperlink ref="J1" location="C78"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portrait" paperSize="9" scale="81" r:id="rId2"/>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BR309"/>
  <sheetViews>
    <sheetView showGridLines="0" tabSelected="1" workbookViewId="0" topLeftCell="A1">
      <pane ySplit="1" topLeftCell="A296" activePane="bottomLeft" state="frozen"/>
      <selection pane="bottomLeft" activeCell="F303" sqref="F303"/>
    </sheetView>
  </sheetViews>
  <sheetFormatPr defaultColWidth="9.33203125" defaultRowHeight="13.5"/>
  <cols>
    <col min="1" max="1" width="7.16015625" style="176" customWidth="1"/>
    <col min="2" max="2" width="1.5" style="176" customWidth="1"/>
    <col min="3" max="3" width="3.5" style="176" customWidth="1"/>
    <col min="4" max="4" width="3.66015625" style="176" customWidth="1"/>
    <col min="5" max="5" width="14.66015625" style="176" customWidth="1"/>
    <col min="6" max="6" width="64.33203125" style="176" customWidth="1"/>
    <col min="7" max="7" width="7.5" style="176" customWidth="1"/>
    <col min="8" max="8" width="9.5" style="176" customWidth="1"/>
    <col min="9" max="9" width="10.83203125" style="176" customWidth="1"/>
    <col min="10" max="10" width="20.16015625" style="176" customWidth="1"/>
    <col min="11" max="11" width="14.33203125" style="176" customWidth="1"/>
    <col min="12" max="12" width="9.33203125" style="176" customWidth="1"/>
    <col min="13" max="18" width="9.16015625" style="176" hidden="1" customWidth="1"/>
    <col min="19" max="19" width="7" style="176" hidden="1" customWidth="1"/>
    <col min="20" max="20" width="25.5" style="176" hidden="1" customWidth="1"/>
    <col min="21" max="21" width="14" style="176" hidden="1" customWidth="1"/>
    <col min="22" max="22" width="10.5" style="176" customWidth="1"/>
    <col min="23" max="23" width="14" style="176" customWidth="1"/>
    <col min="24" max="24" width="10.5" style="176" customWidth="1"/>
    <col min="25" max="25" width="12.83203125" style="176" customWidth="1"/>
    <col min="26" max="26" width="9.5" style="176" customWidth="1"/>
    <col min="27" max="27" width="12.83203125" style="176" customWidth="1"/>
    <col min="28" max="28" width="14" style="176" customWidth="1"/>
    <col min="29" max="29" width="9.5" style="176" customWidth="1"/>
    <col min="30" max="30" width="12.83203125" style="176" customWidth="1"/>
    <col min="31" max="31" width="14" style="176" customWidth="1"/>
    <col min="32" max="43" width="9.33203125" style="176" customWidth="1"/>
    <col min="44" max="65" width="9.16015625" style="176" hidden="1" customWidth="1"/>
    <col min="66" max="16384" width="9.33203125" style="176" customWidth="1"/>
  </cols>
  <sheetData>
    <row r="1" spans="1:70" ht="21.75" customHeight="1">
      <c r="A1" s="173"/>
      <c r="B1" s="8"/>
      <c r="C1" s="8"/>
      <c r="D1" s="9" t="s">
        <v>8</v>
      </c>
      <c r="E1" s="8"/>
      <c r="F1" s="174" t="s">
        <v>103</v>
      </c>
      <c r="G1" s="377" t="s">
        <v>104</v>
      </c>
      <c r="H1" s="377"/>
      <c r="I1" s="8"/>
      <c r="J1" s="174" t="s">
        <v>105</v>
      </c>
      <c r="K1" s="9" t="s">
        <v>106</v>
      </c>
      <c r="L1" s="174" t="s">
        <v>107</v>
      </c>
      <c r="M1" s="174"/>
      <c r="N1" s="174"/>
      <c r="O1" s="174"/>
      <c r="P1" s="174"/>
      <c r="Q1" s="174"/>
      <c r="R1" s="174"/>
      <c r="S1" s="174"/>
      <c r="T1" s="174"/>
      <c r="U1" s="175"/>
      <c r="V1" s="175"/>
      <c r="W1" s="173"/>
      <c r="X1" s="173"/>
      <c r="Y1" s="173"/>
      <c r="Z1" s="173"/>
      <c r="AA1" s="173"/>
      <c r="AB1" s="173"/>
      <c r="AC1" s="173"/>
      <c r="AD1" s="173"/>
      <c r="AE1" s="173"/>
      <c r="AF1" s="173"/>
      <c r="AG1" s="173"/>
      <c r="AH1" s="173"/>
      <c r="AI1" s="173"/>
      <c r="AJ1" s="173"/>
      <c r="AK1" s="173"/>
      <c r="AL1" s="173"/>
      <c r="AM1" s="173"/>
      <c r="AN1" s="173"/>
      <c r="AO1" s="173"/>
      <c r="AP1" s="173"/>
      <c r="AQ1" s="173"/>
      <c r="AR1" s="173"/>
      <c r="AS1" s="173"/>
      <c r="AT1" s="173"/>
      <c r="AU1" s="173"/>
      <c r="AV1" s="173"/>
      <c r="AW1" s="173"/>
      <c r="AX1" s="173"/>
      <c r="AY1" s="173"/>
      <c r="AZ1" s="173"/>
      <c r="BA1" s="173"/>
      <c r="BB1" s="173"/>
      <c r="BC1" s="173"/>
      <c r="BD1" s="173"/>
      <c r="BE1" s="173"/>
      <c r="BF1" s="173"/>
      <c r="BG1" s="173"/>
      <c r="BH1" s="173"/>
      <c r="BI1" s="173"/>
      <c r="BJ1" s="173"/>
      <c r="BK1" s="173"/>
      <c r="BL1" s="173"/>
      <c r="BM1" s="173"/>
      <c r="BN1" s="173"/>
      <c r="BO1" s="173"/>
      <c r="BP1" s="173"/>
      <c r="BQ1" s="173"/>
      <c r="BR1" s="173"/>
    </row>
    <row r="2" spans="3:46" ht="36.95" customHeight="1">
      <c r="L2" s="365" t="s">
        <v>15</v>
      </c>
      <c r="M2" s="366"/>
      <c r="N2" s="366"/>
      <c r="O2" s="366"/>
      <c r="P2" s="366"/>
      <c r="Q2" s="366"/>
      <c r="R2" s="366"/>
      <c r="S2" s="366"/>
      <c r="T2" s="366"/>
      <c r="U2" s="366"/>
      <c r="V2" s="366"/>
      <c r="AT2" s="177" t="s">
        <v>102</v>
      </c>
    </row>
    <row r="3" spans="2:46" ht="6.95" customHeight="1">
      <c r="B3" s="178"/>
      <c r="C3" s="179"/>
      <c r="D3" s="179"/>
      <c r="E3" s="179"/>
      <c r="F3" s="179"/>
      <c r="G3" s="179"/>
      <c r="H3" s="179"/>
      <c r="I3" s="179"/>
      <c r="J3" s="179"/>
      <c r="K3" s="180"/>
      <c r="AT3" s="177" t="s">
        <v>89</v>
      </c>
    </row>
    <row r="4" spans="2:46" ht="36.95" customHeight="1">
      <c r="B4" s="181"/>
      <c r="C4" s="182"/>
      <c r="D4" s="183" t="s">
        <v>108</v>
      </c>
      <c r="E4" s="182"/>
      <c r="F4" s="182"/>
      <c r="G4" s="182"/>
      <c r="H4" s="182"/>
      <c r="I4" s="182"/>
      <c r="J4" s="182"/>
      <c r="K4" s="184"/>
      <c r="M4" s="185" t="s">
        <v>20</v>
      </c>
      <c r="AT4" s="177" t="s">
        <v>13</v>
      </c>
    </row>
    <row r="5" spans="2:11" ht="6.95" customHeight="1">
      <c r="B5" s="181"/>
      <c r="C5" s="182"/>
      <c r="D5" s="182"/>
      <c r="E5" s="182"/>
      <c r="F5" s="182"/>
      <c r="G5" s="182"/>
      <c r="H5" s="182"/>
      <c r="I5" s="182"/>
      <c r="J5" s="182"/>
      <c r="K5" s="184"/>
    </row>
    <row r="6" spans="2:11" ht="15">
      <c r="B6" s="181"/>
      <c r="C6" s="182"/>
      <c r="D6" s="186" t="s">
        <v>26</v>
      </c>
      <c r="E6" s="182"/>
      <c r="F6" s="182"/>
      <c r="G6" s="182"/>
      <c r="H6" s="182"/>
      <c r="I6" s="182"/>
      <c r="J6" s="182"/>
      <c r="K6" s="184"/>
    </row>
    <row r="7" spans="2:11" ht="14.45" customHeight="1">
      <c r="B7" s="181"/>
      <c r="C7" s="182"/>
      <c r="D7" s="182"/>
      <c r="E7" s="367" t="str">
        <f ca="1">'Rekapitulace stavby'!K6</f>
        <v>Jezero Most - revitalizace území pro oddech, sport a individuální výstavbu - pláže</v>
      </c>
      <c r="F7" s="368"/>
      <c r="G7" s="368"/>
      <c r="H7" s="368"/>
      <c r="I7" s="182"/>
      <c r="J7" s="182"/>
      <c r="K7" s="184"/>
    </row>
    <row r="8" spans="2:11" s="187" customFormat="1" ht="15">
      <c r="B8" s="188"/>
      <c r="C8" s="189"/>
      <c r="D8" s="186" t="s">
        <v>109</v>
      </c>
      <c r="E8" s="189"/>
      <c r="F8" s="189"/>
      <c r="G8" s="189"/>
      <c r="H8" s="189"/>
      <c r="I8" s="189"/>
      <c r="J8" s="189"/>
      <c r="K8" s="190"/>
    </row>
    <row r="9" spans="2:11" s="187" customFormat="1" ht="36.95" customHeight="1">
      <c r="B9" s="188"/>
      <c r="C9" s="189"/>
      <c r="D9" s="189"/>
      <c r="E9" s="369" t="s">
        <v>626</v>
      </c>
      <c r="F9" s="370"/>
      <c r="G9" s="370"/>
      <c r="H9" s="370"/>
      <c r="I9" s="189"/>
      <c r="J9" s="189"/>
      <c r="K9" s="190"/>
    </row>
    <row r="10" spans="2:11" s="187" customFormat="1" ht="13.5">
      <c r="B10" s="188"/>
      <c r="C10" s="189"/>
      <c r="D10" s="189"/>
      <c r="E10" s="189"/>
      <c r="F10" s="189"/>
      <c r="G10" s="189"/>
      <c r="H10" s="189"/>
      <c r="I10" s="189"/>
      <c r="J10" s="189"/>
      <c r="K10" s="190"/>
    </row>
    <row r="11" spans="2:11" s="187" customFormat="1" ht="14.45" customHeight="1">
      <c r="B11" s="188"/>
      <c r="C11" s="189"/>
      <c r="D11" s="186" t="s">
        <v>29</v>
      </c>
      <c r="E11" s="189"/>
      <c r="F11" s="191" t="s">
        <v>12</v>
      </c>
      <c r="G11" s="189"/>
      <c r="H11" s="189"/>
      <c r="I11" s="186" t="s">
        <v>30</v>
      </c>
      <c r="J11" s="191" t="s">
        <v>12</v>
      </c>
      <c r="K11" s="190"/>
    </row>
    <row r="12" spans="2:11" s="187" customFormat="1" ht="14.45" customHeight="1">
      <c r="B12" s="188"/>
      <c r="C12" s="189"/>
      <c r="D12" s="186" t="s">
        <v>32</v>
      </c>
      <c r="E12" s="189"/>
      <c r="F12" s="191" t="s">
        <v>33</v>
      </c>
      <c r="G12" s="189"/>
      <c r="H12" s="189"/>
      <c r="I12" s="186" t="s">
        <v>34</v>
      </c>
      <c r="J12" s="192">
        <f ca="1">'Rekapitulace stavby'!AN8</f>
        <v>43178</v>
      </c>
      <c r="K12" s="190"/>
    </row>
    <row r="13" spans="2:11" s="187" customFormat="1" ht="21.75" customHeight="1">
      <c r="B13" s="188"/>
      <c r="C13" s="189"/>
      <c r="D13" s="189"/>
      <c r="E13" s="189"/>
      <c r="F13" s="189"/>
      <c r="G13" s="189"/>
      <c r="H13" s="189"/>
      <c r="I13" s="193" t="s">
        <v>627</v>
      </c>
      <c r="J13" s="194" t="s">
        <v>112</v>
      </c>
      <c r="K13" s="190"/>
    </row>
    <row r="14" spans="2:11" s="187" customFormat="1" ht="14.45" customHeight="1">
      <c r="B14" s="188"/>
      <c r="C14" s="189"/>
      <c r="D14" s="186" t="s">
        <v>37</v>
      </c>
      <c r="E14" s="189"/>
      <c r="F14" s="189"/>
      <c r="G14" s="189"/>
      <c r="H14" s="189"/>
      <c r="I14" s="186" t="s">
        <v>38</v>
      </c>
      <c r="J14" s="191" t="s">
        <v>12</v>
      </c>
      <c r="K14" s="190"/>
    </row>
    <row r="15" spans="2:11" s="187" customFormat="1" ht="18" customHeight="1">
      <c r="B15" s="188"/>
      <c r="C15" s="189"/>
      <c r="D15" s="189"/>
      <c r="E15" s="191" t="s">
        <v>39</v>
      </c>
      <c r="F15" s="189"/>
      <c r="G15" s="189"/>
      <c r="H15" s="189"/>
      <c r="I15" s="186" t="s">
        <v>40</v>
      </c>
      <c r="J15" s="191" t="s">
        <v>12</v>
      </c>
      <c r="K15" s="190"/>
    </row>
    <row r="16" spans="2:11" s="187" customFormat="1" ht="6.95" customHeight="1">
      <c r="B16" s="188"/>
      <c r="C16" s="189"/>
      <c r="D16" s="189"/>
      <c r="E16" s="189"/>
      <c r="F16" s="189"/>
      <c r="G16" s="189"/>
      <c r="H16" s="189"/>
      <c r="I16" s="189"/>
      <c r="J16" s="189"/>
      <c r="K16" s="190"/>
    </row>
    <row r="17" spans="2:11" s="187" customFormat="1" ht="14.45" customHeight="1">
      <c r="B17" s="188"/>
      <c r="C17" s="189"/>
      <c r="D17" s="186" t="s">
        <v>41</v>
      </c>
      <c r="E17" s="189"/>
      <c r="F17" s="189"/>
      <c r="G17" s="189"/>
      <c r="H17" s="189"/>
      <c r="I17" s="186" t="s">
        <v>38</v>
      </c>
      <c r="J17" s="191" t="str">
        <f ca="1">IF('Rekapitulace stavby'!AN13="Vyplň údaj","",IF('Rekapitulace stavby'!AN13="","",'Rekapitulace stavby'!AN13))</f>
        <v/>
      </c>
      <c r="K17" s="190"/>
    </row>
    <row r="18" spans="2:11" s="187" customFormat="1" ht="18" customHeight="1">
      <c r="B18" s="188"/>
      <c r="C18" s="189"/>
      <c r="D18" s="189"/>
      <c r="E18" s="191" t="str">
        <f ca="1">IF('Rekapitulace stavby'!E14="Vyplň údaj","",IF('Rekapitulace stavby'!E14="","",'Rekapitulace stavby'!E14))</f>
        <v/>
      </c>
      <c r="F18" s="189"/>
      <c r="G18" s="189"/>
      <c r="H18" s="189"/>
      <c r="I18" s="186" t="s">
        <v>40</v>
      </c>
      <c r="J18" s="191" t="str">
        <f ca="1">IF('Rekapitulace stavby'!AN14="Vyplň údaj","",IF('Rekapitulace stavby'!AN14="","",'Rekapitulace stavby'!AN14))</f>
        <v/>
      </c>
      <c r="K18" s="190"/>
    </row>
    <row r="19" spans="2:11" s="187" customFormat="1" ht="6.95" customHeight="1">
      <c r="B19" s="188"/>
      <c r="C19" s="189"/>
      <c r="D19" s="189"/>
      <c r="E19" s="189"/>
      <c r="F19" s="189"/>
      <c r="G19" s="189"/>
      <c r="H19" s="189"/>
      <c r="I19" s="189"/>
      <c r="J19" s="189"/>
      <c r="K19" s="190"/>
    </row>
    <row r="20" spans="2:11" s="187" customFormat="1" ht="14.45" customHeight="1">
      <c r="B20" s="188"/>
      <c r="C20" s="189"/>
      <c r="D20" s="186" t="s">
        <v>43</v>
      </c>
      <c r="E20" s="189"/>
      <c r="F20" s="189"/>
      <c r="G20" s="189"/>
      <c r="H20" s="189"/>
      <c r="I20" s="186" t="s">
        <v>38</v>
      </c>
      <c r="J20" s="191" t="s">
        <v>12</v>
      </c>
      <c r="K20" s="190"/>
    </row>
    <row r="21" spans="2:11" s="187" customFormat="1" ht="18" customHeight="1">
      <c r="B21" s="188"/>
      <c r="C21" s="189"/>
      <c r="D21" s="189"/>
      <c r="E21" s="191" t="s">
        <v>44</v>
      </c>
      <c r="F21" s="189"/>
      <c r="G21" s="189"/>
      <c r="H21" s="189"/>
      <c r="I21" s="186" t="s">
        <v>40</v>
      </c>
      <c r="J21" s="191" t="s">
        <v>12</v>
      </c>
      <c r="K21" s="190"/>
    </row>
    <row r="22" spans="2:11" s="187" customFormat="1" ht="6.95" customHeight="1">
      <c r="B22" s="188"/>
      <c r="C22" s="189"/>
      <c r="D22" s="189"/>
      <c r="E22" s="189"/>
      <c r="F22" s="189"/>
      <c r="G22" s="189"/>
      <c r="H22" s="189"/>
      <c r="I22" s="189"/>
      <c r="J22" s="189"/>
      <c r="K22" s="190"/>
    </row>
    <row r="23" spans="2:11" s="187" customFormat="1" ht="14.45" customHeight="1">
      <c r="B23" s="188"/>
      <c r="C23" s="189"/>
      <c r="D23" s="186" t="s">
        <v>46</v>
      </c>
      <c r="E23" s="189"/>
      <c r="F23" s="189"/>
      <c r="G23" s="189"/>
      <c r="H23" s="189"/>
      <c r="I23" s="189"/>
      <c r="J23" s="189"/>
      <c r="K23" s="190"/>
    </row>
    <row r="24" spans="2:11" s="198" customFormat="1" ht="113.45" customHeight="1">
      <c r="B24" s="195"/>
      <c r="C24" s="196"/>
      <c r="D24" s="196"/>
      <c r="E24" s="371" t="s">
        <v>113</v>
      </c>
      <c r="F24" s="371"/>
      <c r="G24" s="371"/>
      <c r="H24" s="371"/>
      <c r="I24" s="196"/>
      <c r="J24" s="196"/>
      <c r="K24" s="197"/>
    </row>
    <row r="25" spans="2:11" s="187" customFormat="1" ht="6.95" customHeight="1">
      <c r="B25" s="188"/>
      <c r="C25" s="189"/>
      <c r="D25" s="189"/>
      <c r="E25" s="189"/>
      <c r="F25" s="189"/>
      <c r="G25" s="189"/>
      <c r="H25" s="189"/>
      <c r="I25" s="189"/>
      <c r="J25" s="189"/>
      <c r="K25" s="190"/>
    </row>
    <row r="26" spans="2:11" s="187" customFormat="1" ht="6.95" customHeight="1">
      <c r="B26" s="188"/>
      <c r="C26" s="189"/>
      <c r="D26" s="199"/>
      <c r="E26" s="199"/>
      <c r="F26" s="199"/>
      <c r="G26" s="199"/>
      <c r="H26" s="199"/>
      <c r="I26" s="199"/>
      <c r="J26" s="199"/>
      <c r="K26" s="200"/>
    </row>
    <row r="27" spans="2:11" s="187" customFormat="1" ht="25.35" customHeight="1">
      <c r="B27" s="188"/>
      <c r="C27" s="189"/>
      <c r="D27" s="201" t="s">
        <v>47</v>
      </c>
      <c r="E27" s="189"/>
      <c r="F27" s="189"/>
      <c r="G27" s="189"/>
      <c r="H27" s="189"/>
      <c r="I27" s="189"/>
      <c r="J27" s="202">
        <f>ROUND(J83,2)</f>
        <v>0</v>
      </c>
      <c r="K27" s="190"/>
    </row>
    <row r="28" spans="2:11" s="187" customFormat="1" ht="6.95" customHeight="1">
      <c r="B28" s="188"/>
      <c r="C28" s="189"/>
      <c r="D28" s="199"/>
      <c r="E28" s="199"/>
      <c r="F28" s="199"/>
      <c r="G28" s="199"/>
      <c r="H28" s="199"/>
      <c r="I28" s="199"/>
      <c r="J28" s="199"/>
      <c r="K28" s="200"/>
    </row>
    <row r="29" spans="2:11" s="187" customFormat="1" ht="14.45" customHeight="1">
      <c r="B29" s="188"/>
      <c r="C29" s="189"/>
      <c r="D29" s="189"/>
      <c r="E29" s="189"/>
      <c r="F29" s="203" t="s">
        <v>49</v>
      </c>
      <c r="G29" s="189"/>
      <c r="H29" s="189"/>
      <c r="I29" s="203" t="s">
        <v>48</v>
      </c>
      <c r="J29" s="203" t="s">
        <v>50</v>
      </c>
      <c r="K29" s="190"/>
    </row>
    <row r="30" spans="2:11" s="187" customFormat="1" ht="14.45" customHeight="1">
      <c r="B30" s="188"/>
      <c r="C30" s="189"/>
      <c r="D30" s="204" t="s">
        <v>51</v>
      </c>
      <c r="E30" s="204" t="s">
        <v>52</v>
      </c>
      <c r="F30" s="205">
        <f>ROUND(SUM(BE83:BE308),2)</f>
        <v>0</v>
      </c>
      <c r="G30" s="189"/>
      <c r="H30" s="189"/>
      <c r="I30" s="206">
        <v>0.21</v>
      </c>
      <c r="J30" s="205">
        <f>ROUND(ROUND((SUM(BE83:BE308)),2)*I30,2)</f>
        <v>0</v>
      </c>
      <c r="K30" s="190"/>
    </row>
    <row r="31" spans="2:11" s="187" customFormat="1" ht="14.45" customHeight="1">
      <c r="B31" s="188"/>
      <c r="C31" s="189"/>
      <c r="D31" s="189"/>
      <c r="E31" s="204" t="s">
        <v>53</v>
      </c>
      <c r="F31" s="205">
        <f>ROUND(SUM(BF83:BF308),2)</f>
        <v>0</v>
      </c>
      <c r="G31" s="189"/>
      <c r="H31" s="189"/>
      <c r="I31" s="206">
        <v>0.15</v>
      </c>
      <c r="J31" s="205">
        <f>ROUND(ROUND((SUM(BF83:BF308)),2)*I31,2)</f>
        <v>0</v>
      </c>
      <c r="K31" s="190"/>
    </row>
    <row r="32" spans="2:11" s="187" customFormat="1" ht="14.45" customHeight="1" hidden="1">
      <c r="B32" s="188"/>
      <c r="C32" s="189"/>
      <c r="D32" s="189"/>
      <c r="E32" s="204" t="s">
        <v>54</v>
      </c>
      <c r="F32" s="205">
        <f>ROUND(SUM(BG83:BG308),2)</f>
        <v>0</v>
      </c>
      <c r="G32" s="189"/>
      <c r="H32" s="189"/>
      <c r="I32" s="206">
        <v>0.21</v>
      </c>
      <c r="J32" s="205">
        <v>0</v>
      </c>
      <c r="K32" s="190"/>
    </row>
    <row r="33" spans="2:11" s="187" customFormat="1" ht="14.45" customHeight="1" hidden="1">
      <c r="B33" s="188"/>
      <c r="C33" s="189"/>
      <c r="D33" s="189"/>
      <c r="E33" s="204" t="s">
        <v>55</v>
      </c>
      <c r="F33" s="205">
        <f>ROUND(SUM(BH83:BH308),2)</f>
        <v>0</v>
      </c>
      <c r="G33" s="189"/>
      <c r="H33" s="189"/>
      <c r="I33" s="206">
        <v>0.15</v>
      </c>
      <c r="J33" s="205">
        <v>0</v>
      </c>
      <c r="K33" s="190"/>
    </row>
    <row r="34" spans="2:11" s="187" customFormat="1" ht="14.45" customHeight="1" hidden="1">
      <c r="B34" s="188"/>
      <c r="C34" s="189"/>
      <c r="D34" s="189"/>
      <c r="E34" s="204" t="s">
        <v>56</v>
      </c>
      <c r="F34" s="205">
        <f>ROUND(SUM(BI83:BI308),2)</f>
        <v>0</v>
      </c>
      <c r="G34" s="189"/>
      <c r="H34" s="189"/>
      <c r="I34" s="206">
        <v>0</v>
      </c>
      <c r="J34" s="205">
        <v>0</v>
      </c>
      <c r="K34" s="190"/>
    </row>
    <row r="35" spans="2:11" s="187" customFormat="1" ht="6.95" customHeight="1">
      <c r="B35" s="188"/>
      <c r="C35" s="189"/>
      <c r="D35" s="189"/>
      <c r="E35" s="189"/>
      <c r="F35" s="189"/>
      <c r="G35" s="189"/>
      <c r="H35" s="189"/>
      <c r="I35" s="189"/>
      <c r="J35" s="189"/>
      <c r="K35" s="190"/>
    </row>
    <row r="36" spans="2:11" s="187" customFormat="1" ht="25.35" customHeight="1">
      <c r="B36" s="188"/>
      <c r="C36" s="207"/>
      <c r="D36" s="208" t="s">
        <v>57</v>
      </c>
      <c r="E36" s="209"/>
      <c r="F36" s="209"/>
      <c r="G36" s="210" t="s">
        <v>58</v>
      </c>
      <c r="H36" s="211" t="s">
        <v>59</v>
      </c>
      <c r="I36" s="209"/>
      <c r="J36" s="212">
        <f>SUM(J27:J34)</f>
        <v>0</v>
      </c>
      <c r="K36" s="213"/>
    </row>
    <row r="37" spans="2:11" s="187" customFormat="1" ht="14.45" customHeight="1">
      <c r="B37" s="214"/>
      <c r="C37" s="215"/>
      <c r="D37" s="215"/>
      <c r="E37" s="215"/>
      <c r="F37" s="215"/>
      <c r="G37" s="215"/>
      <c r="H37" s="215"/>
      <c r="I37" s="215"/>
      <c r="J37" s="215"/>
      <c r="K37" s="216"/>
    </row>
    <row r="41" spans="2:11" s="187" customFormat="1" ht="6.95" customHeight="1">
      <c r="B41" s="217"/>
      <c r="C41" s="218"/>
      <c r="D41" s="218"/>
      <c r="E41" s="218"/>
      <c r="F41" s="218"/>
      <c r="G41" s="218"/>
      <c r="H41" s="218"/>
      <c r="I41" s="218"/>
      <c r="J41" s="218"/>
      <c r="K41" s="219"/>
    </row>
    <row r="42" spans="2:11" s="187" customFormat="1" ht="36.95" customHeight="1">
      <c r="B42" s="188"/>
      <c r="C42" s="183" t="s">
        <v>114</v>
      </c>
      <c r="D42" s="189"/>
      <c r="E42" s="189"/>
      <c r="F42" s="189"/>
      <c r="G42" s="189"/>
      <c r="H42" s="189"/>
      <c r="I42" s="189"/>
      <c r="J42" s="189"/>
      <c r="K42" s="190"/>
    </row>
    <row r="43" spans="2:11" s="187" customFormat="1" ht="6.95" customHeight="1">
      <c r="B43" s="188"/>
      <c r="C43" s="189"/>
      <c r="D43" s="189"/>
      <c r="E43" s="189"/>
      <c r="F43" s="189"/>
      <c r="G43" s="189"/>
      <c r="H43" s="189"/>
      <c r="I43" s="189"/>
      <c r="J43" s="189"/>
      <c r="K43" s="190"/>
    </row>
    <row r="44" spans="2:11" s="187" customFormat="1" ht="14.45" customHeight="1">
      <c r="B44" s="188"/>
      <c r="C44" s="186" t="s">
        <v>26</v>
      </c>
      <c r="D44" s="189"/>
      <c r="E44" s="189"/>
      <c r="F44" s="189"/>
      <c r="G44" s="189"/>
      <c r="H44" s="189"/>
      <c r="I44" s="189"/>
      <c r="J44" s="189"/>
      <c r="K44" s="190"/>
    </row>
    <row r="45" spans="2:11" s="187" customFormat="1" ht="14.45" customHeight="1">
      <c r="B45" s="188"/>
      <c r="C45" s="189"/>
      <c r="D45" s="189"/>
      <c r="E45" s="367" t="str">
        <f>E7</f>
        <v>Jezero Most - revitalizace území pro oddech, sport a individuální výstavbu - pláže</v>
      </c>
      <c r="F45" s="368"/>
      <c r="G45" s="368"/>
      <c r="H45" s="368"/>
      <c r="I45" s="189"/>
      <c r="J45" s="189"/>
      <c r="K45" s="190"/>
    </row>
    <row r="46" spans="2:11" s="187" customFormat="1" ht="14.45" customHeight="1">
      <c r="B46" s="188"/>
      <c r="C46" s="186" t="s">
        <v>109</v>
      </c>
      <c r="D46" s="189"/>
      <c r="E46" s="189"/>
      <c r="F46" s="189"/>
      <c r="G46" s="189"/>
      <c r="H46" s="189"/>
      <c r="I46" s="189"/>
      <c r="J46" s="189"/>
      <c r="K46" s="190"/>
    </row>
    <row r="47" spans="2:11" s="187" customFormat="1" ht="16.15" customHeight="1">
      <c r="B47" s="188"/>
      <c r="C47" s="189"/>
      <c r="D47" s="189"/>
      <c r="E47" s="369" t="str">
        <f>E9</f>
        <v>SO 04 - Západní svahy</v>
      </c>
      <c r="F47" s="370"/>
      <c r="G47" s="370"/>
      <c r="H47" s="370"/>
      <c r="I47" s="189"/>
      <c r="J47" s="189"/>
      <c r="K47" s="190"/>
    </row>
    <row r="48" spans="2:11" s="187" customFormat="1" ht="6.95" customHeight="1">
      <c r="B48" s="188"/>
      <c r="C48" s="189"/>
      <c r="D48" s="189"/>
      <c r="E48" s="189"/>
      <c r="F48" s="189"/>
      <c r="G48" s="189"/>
      <c r="H48" s="189"/>
      <c r="I48" s="189"/>
      <c r="J48" s="189"/>
      <c r="K48" s="190"/>
    </row>
    <row r="49" spans="2:11" s="187" customFormat="1" ht="18" customHeight="1">
      <c r="B49" s="188"/>
      <c r="C49" s="186" t="s">
        <v>32</v>
      </c>
      <c r="D49" s="189"/>
      <c r="E49" s="189"/>
      <c r="F49" s="191" t="str">
        <f>F12</f>
        <v>k.ú.Most I, k.ú.Kopisty, k.ú.Pařidla</v>
      </c>
      <c r="G49" s="189"/>
      <c r="H49" s="189"/>
      <c r="I49" s="186" t="s">
        <v>34</v>
      </c>
      <c r="J49" s="192">
        <f>IF(J12="","",J12)</f>
        <v>43178</v>
      </c>
      <c r="K49" s="190"/>
    </row>
    <row r="50" spans="2:11" s="187" customFormat="1" ht="6.95" customHeight="1">
      <c r="B50" s="188"/>
      <c r="C50" s="189"/>
      <c r="D50" s="189"/>
      <c r="E50" s="189"/>
      <c r="F50" s="189"/>
      <c r="G50" s="189"/>
      <c r="H50" s="189"/>
      <c r="I50" s="189"/>
      <c r="J50" s="189"/>
      <c r="K50" s="190"/>
    </row>
    <row r="51" spans="2:11" s="187" customFormat="1" ht="15">
      <c r="B51" s="188"/>
      <c r="C51" s="186" t="s">
        <v>37</v>
      </c>
      <c r="D51" s="189"/>
      <c r="E51" s="189"/>
      <c r="F51" s="191" t="str">
        <f>E15</f>
        <v>Magistrát města Mostu</v>
      </c>
      <c r="G51" s="189"/>
      <c r="H51" s="189"/>
      <c r="I51" s="186" t="s">
        <v>43</v>
      </c>
      <c r="J51" s="371" t="str">
        <f>E21</f>
        <v>Ing. Lukáš Valečka</v>
      </c>
      <c r="K51" s="190"/>
    </row>
    <row r="52" spans="2:11" s="187" customFormat="1" ht="14.45" customHeight="1">
      <c r="B52" s="188"/>
      <c r="C52" s="186" t="s">
        <v>41</v>
      </c>
      <c r="D52" s="189"/>
      <c r="E52" s="189"/>
      <c r="F52" s="191" t="str">
        <f>IF(E18="","",E18)</f>
        <v/>
      </c>
      <c r="G52" s="189"/>
      <c r="H52" s="189"/>
      <c r="I52" s="189"/>
      <c r="J52" s="372"/>
      <c r="K52" s="190"/>
    </row>
    <row r="53" spans="2:11" s="187" customFormat="1" ht="10.35" customHeight="1">
      <c r="B53" s="188"/>
      <c r="C53" s="189"/>
      <c r="D53" s="189"/>
      <c r="E53" s="189"/>
      <c r="F53" s="189"/>
      <c r="G53" s="189"/>
      <c r="H53" s="189"/>
      <c r="I53" s="189"/>
      <c r="J53" s="189"/>
      <c r="K53" s="190"/>
    </row>
    <row r="54" spans="2:11" s="187" customFormat="1" ht="29.25" customHeight="1">
      <c r="B54" s="188"/>
      <c r="C54" s="220" t="s">
        <v>115</v>
      </c>
      <c r="D54" s="207"/>
      <c r="E54" s="207"/>
      <c r="F54" s="207"/>
      <c r="G54" s="207"/>
      <c r="H54" s="207"/>
      <c r="I54" s="207"/>
      <c r="J54" s="221" t="s">
        <v>116</v>
      </c>
      <c r="K54" s="222"/>
    </row>
    <row r="55" spans="2:11" s="187" customFormat="1" ht="10.35" customHeight="1">
      <c r="B55" s="188"/>
      <c r="C55" s="189"/>
      <c r="D55" s="189"/>
      <c r="E55" s="189"/>
      <c r="F55" s="189"/>
      <c r="G55" s="189"/>
      <c r="H55" s="189"/>
      <c r="I55" s="189"/>
      <c r="J55" s="189"/>
      <c r="K55" s="190"/>
    </row>
    <row r="56" spans="2:47" s="187" customFormat="1" ht="29.25" customHeight="1">
      <c r="B56" s="188"/>
      <c r="C56" s="223" t="s">
        <v>117</v>
      </c>
      <c r="D56" s="189"/>
      <c r="E56" s="189"/>
      <c r="F56" s="189"/>
      <c r="G56" s="189"/>
      <c r="H56" s="189"/>
      <c r="I56" s="189"/>
      <c r="J56" s="202">
        <f>J83</f>
        <v>0</v>
      </c>
      <c r="K56" s="190"/>
      <c r="AU56" s="177" t="s">
        <v>118</v>
      </c>
    </row>
    <row r="57" spans="2:11" s="230" customFormat="1" ht="24.95" customHeight="1">
      <c r="B57" s="224"/>
      <c r="C57" s="225"/>
      <c r="D57" s="226" t="s">
        <v>187</v>
      </c>
      <c r="E57" s="227"/>
      <c r="F57" s="227"/>
      <c r="G57" s="227"/>
      <c r="H57" s="227"/>
      <c r="I57" s="227"/>
      <c r="J57" s="228">
        <f>J84</f>
        <v>0</v>
      </c>
      <c r="K57" s="229"/>
    </row>
    <row r="58" spans="2:11" s="237" customFormat="1" ht="19.9" customHeight="1">
      <c r="B58" s="231"/>
      <c r="C58" s="232"/>
      <c r="D58" s="233" t="s">
        <v>188</v>
      </c>
      <c r="E58" s="234"/>
      <c r="F58" s="234"/>
      <c r="G58" s="234"/>
      <c r="H58" s="234"/>
      <c r="I58" s="234"/>
      <c r="J58" s="235">
        <f>J85</f>
        <v>0</v>
      </c>
      <c r="K58" s="236"/>
    </row>
    <row r="59" spans="2:11" s="237" customFormat="1" ht="19.9" customHeight="1">
      <c r="B59" s="231"/>
      <c r="C59" s="232"/>
      <c r="D59" s="233" t="s">
        <v>189</v>
      </c>
      <c r="E59" s="234"/>
      <c r="F59" s="234"/>
      <c r="G59" s="234"/>
      <c r="H59" s="234"/>
      <c r="I59" s="234"/>
      <c r="J59" s="235">
        <f>J146</f>
        <v>0</v>
      </c>
      <c r="K59" s="236"/>
    </row>
    <row r="60" spans="2:11" s="237" customFormat="1" ht="19.9" customHeight="1">
      <c r="B60" s="231"/>
      <c r="C60" s="232"/>
      <c r="D60" s="233" t="s">
        <v>190</v>
      </c>
      <c r="E60" s="234"/>
      <c r="F60" s="234"/>
      <c r="G60" s="234"/>
      <c r="H60" s="234"/>
      <c r="I60" s="234"/>
      <c r="J60" s="235">
        <f>J199</f>
        <v>0</v>
      </c>
      <c r="K60" s="236"/>
    </row>
    <row r="61" spans="2:11" s="237" customFormat="1" ht="19.9" customHeight="1">
      <c r="B61" s="231"/>
      <c r="C61" s="232"/>
      <c r="D61" s="233" t="s">
        <v>191</v>
      </c>
      <c r="E61" s="234"/>
      <c r="F61" s="234"/>
      <c r="G61" s="234"/>
      <c r="H61" s="234"/>
      <c r="I61" s="234"/>
      <c r="J61" s="235">
        <f>J212</f>
        <v>0</v>
      </c>
      <c r="K61" s="236"/>
    </row>
    <row r="62" spans="2:11" s="230" customFormat="1" ht="24.95" customHeight="1">
      <c r="B62" s="224"/>
      <c r="C62" s="225"/>
      <c r="D62" s="226" t="s">
        <v>192</v>
      </c>
      <c r="E62" s="227"/>
      <c r="F62" s="227"/>
      <c r="G62" s="227"/>
      <c r="H62" s="227"/>
      <c r="I62" s="227"/>
      <c r="J62" s="228">
        <f>J216</f>
        <v>0</v>
      </c>
      <c r="K62" s="229"/>
    </row>
    <row r="63" spans="2:11" s="237" customFormat="1" ht="19.9" customHeight="1">
      <c r="B63" s="231"/>
      <c r="C63" s="232"/>
      <c r="D63" s="233" t="s">
        <v>193</v>
      </c>
      <c r="E63" s="234"/>
      <c r="F63" s="234"/>
      <c r="G63" s="234"/>
      <c r="H63" s="234"/>
      <c r="I63" s="234"/>
      <c r="J63" s="235">
        <f>J217</f>
        <v>0</v>
      </c>
      <c r="K63" s="236"/>
    </row>
    <row r="64" spans="2:11" s="187" customFormat="1" ht="21.75" customHeight="1">
      <c r="B64" s="188"/>
      <c r="C64" s="189"/>
      <c r="D64" s="189"/>
      <c r="E64" s="189"/>
      <c r="F64" s="189"/>
      <c r="G64" s="189"/>
      <c r="H64" s="189"/>
      <c r="I64" s="189"/>
      <c r="J64" s="189"/>
      <c r="K64" s="190"/>
    </row>
    <row r="65" spans="2:11" s="187" customFormat="1" ht="6.95" customHeight="1">
      <c r="B65" s="214"/>
      <c r="C65" s="215"/>
      <c r="D65" s="215"/>
      <c r="E65" s="215"/>
      <c r="F65" s="215"/>
      <c r="G65" s="215"/>
      <c r="H65" s="215"/>
      <c r="I65" s="215"/>
      <c r="J65" s="215"/>
      <c r="K65" s="216"/>
    </row>
    <row r="69" spans="2:12" s="187" customFormat="1" ht="6.95" customHeight="1">
      <c r="B69" s="217"/>
      <c r="C69" s="218"/>
      <c r="D69" s="218"/>
      <c r="E69" s="218"/>
      <c r="F69" s="218"/>
      <c r="G69" s="218"/>
      <c r="H69" s="218"/>
      <c r="I69" s="218"/>
      <c r="J69" s="218"/>
      <c r="K69" s="218"/>
      <c r="L69" s="188"/>
    </row>
    <row r="70" spans="2:12" s="187" customFormat="1" ht="36.95" customHeight="1">
      <c r="B70" s="188"/>
      <c r="C70" s="238" t="s">
        <v>124</v>
      </c>
      <c r="L70" s="188"/>
    </row>
    <row r="71" spans="2:12" s="187" customFormat="1" ht="6.95" customHeight="1">
      <c r="B71" s="188"/>
      <c r="L71" s="188"/>
    </row>
    <row r="72" spans="2:12" s="187" customFormat="1" ht="14.45" customHeight="1">
      <c r="B72" s="188"/>
      <c r="C72" s="239" t="s">
        <v>26</v>
      </c>
      <c r="L72" s="188"/>
    </row>
    <row r="73" spans="2:12" s="187" customFormat="1" ht="14.45" customHeight="1">
      <c r="B73" s="188"/>
      <c r="E73" s="373" t="str">
        <f>E7</f>
        <v>Jezero Most - revitalizace území pro oddech, sport a individuální výstavbu - pláže</v>
      </c>
      <c r="F73" s="374"/>
      <c r="G73" s="374"/>
      <c r="H73" s="374"/>
      <c r="L73" s="188"/>
    </row>
    <row r="74" spans="2:12" s="187" customFormat="1" ht="14.45" customHeight="1">
      <c r="B74" s="188"/>
      <c r="C74" s="239" t="s">
        <v>109</v>
      </c>
      <c r="L74" s="188"/>
    </row>
    <row r="75" spans="2:12" s="187" customFormat="1" ht="16.15" customHeight="1">
      <c r="B75" s="188"/>
      <c r="E75" s="375" t="str">
        <f>E9</f>
        <v>SO 04 - Západní svahy</v>
      </c>
      <c r="F75" s="376"/>
      <c r="G75" s="376"/>
      <c r="H75" s="376"/>
      <c r="L75" s="188"/>
    </row>
    <row r="76" spans="2:12" s="187" customFormat="1" ht="6.95" customHeight="1">
      <c r="B76" s="188"/>
      <c r="L76" s="188"/>
    </row>
    <row r="77" spans="2:12" s="187" customFormat="1" ht="18" customHeight="1">
      <c r="B77" s="188"/>
      <c r="C77" s="239" t="s">
        <v>32</v>
      </c>
      <c r="F77" s="240" t="str">
        <f>F12</f>
        <v>k.ú.Most I, k.ú.Kopisty, k.ú.Pařidla</v>
      </c>
      <c r="I77" s="239" t="s">
        <v>34</v>
      </c>
      <c r="J77" s="241">
        <f>IF(J12="","",J12)</f>
        <v>43178</v>
      </c>
      <c r="L77" s="188"/>
    </row>
    <row r="78" spans="2:12" s="187" customFormat="1" ht="6.95" customHeight="1">
      <c r="B78" s="188"/>
      <c r="L78" s="188"/>
    </row>
    <row r="79" spans="2:12" s="187" customFormat="1" ht="15">
      <c r="B79" s="188"/>
      <c r="C79" s="239" t="s">
        <v>37</v>
      </c>
      <c r="F79" s="240" t="str">
        <f>E15</f>
        <v>Magistrát města Mostu</v>
      </c>
      <c r="I79" s="239" t="s">
        <v>43</v>
      </c>
      <c r="J79" s="240" t="str">
        <f>E21</f>
        <v>Ing. Lukáš Valečka</v>
      </c>
      <c r="L79" s="188"/>
    </row>
    <row r="80" spans="2:12" s="187" customFormat="1" ht="14.45" customHeight="1">
      <c r="B80" s="188"/>
      <c r="C80" s="239" t="s">
        <v>41</v>
      </c>
      <c r="F80" s="240" t="str">
        <f>IF(E18="","",E18)</f>
        <v/>
      </c>
      <c r="L80" s="188"/>
    </row>
    <row r="81" spans="2:12" s="187" customFormat="1" ht="10.35" customHeight="1">
      <c r="B81" s="188"/>
      <c r="L81" s="188"/>
    </row>
    <row r="82" spans="2:20" s="249" customFormat="1" ht="29.25" customHeight="1">
      <c r="B82" s="242"/>
      <c r="C82" s="243" t="s">
        <v>125</v>
      </c>
      <c r="D82" s="244" t="s">
        <v>66</v>
      </c>
      <c r="E82" s="244" t="s">
        <v>62</v>
      </c>
      <c r="F82" s="244" t="s">
        <v>126</v>
      </c>
      <c r="G82" s="244" t="s">
        <v>127</v>
      </c>
      <c r="H82" s="244" t="s">
        <v>128</v>
      </c>
      <c r="I82" s="244" t="s">
        <v>129</v>
      </c>
      <c r="J82" s="244" t="s">
        <v>116</v>
      </c>
      <c r="K82" s="245" t="s">
        <v>130</v>
      </c>
      <c r="L82" s="242"/>
      <c r="M82" s="246" t="s">
        <v>131</v>
      </c>
      <c r="N82" s="247" t="s">
        <v>51</v>
      </c>
      <c r="O82" s="247" t="s">
        <v>132</v>
      </c>
      <c r="P82" s="247" t="s">
        <v>133</v>
      </c>
      <c r="Q82" s="247" t="s">
        <v>134</v>
      </c>
      <c r="R82" s="247" t="s">
        <v>135</v>
      </c>
      <c r="S82" s="247" t="s">
        <v>136</v>
      </c>
      <c r="T82" s="248" t="s">
        <v>137</v>
      </c>
    </row>
    <row r="83" spans="2:63" s="187" customFormat="1" ht="29.25" customHeight="1">
      <c r="B83" s="188"/>
      <c r="C83" s="250" t="s">
        <v>117</v>
      </c>
      <c r="J83" s="251">
        <f>BK83</f>
        <v>0</v>
      </c>
      <c r="L83" s="188"/>
      <c r="M83" s="252"/>
      <c r="N83" s="199"/>
      <c r="O83" s="199"/>
      <c r="P83" s="253">
        <f>P84+P216</f>
        <v>0</v>
      </c>
      <c r="Q83" s="199"/>
      <c r="R83" s="253">
        <f>R84+R216</f>
        <v>281.99850588000004</v>
      </c>
      <c r="S83" s="199"/>
      <c r="T83" s="254">
        <f>T84+T216</f>
        <v>0</v>
      </c>
      <c r="AT83" s="177" t="s">
        <v>80</v>
      </c>
      <c r="AU83" s="177" t="s">
        <v>118</v>
      </c>
      <c r="BK83" s="255">
        <f>BK84+BK216</f>
        <v>0</v>
      </c>
    </row>
    <row r="84" spans="2:63" s="257" customFormat="1" ht="37.35" customHeight="1">
      <c r="B84" s="256"/>
      <c r="D84" s="258" t="s">
        <v>80</v>
      </c>
      <c r="E84" s="259" t="s">
        <v>194</v>
      </c>
      <c r="F84" s="259" t="s">
        <v>195</v>
      </c>
      <c r="J84" s="260">
        <f>BK84</f>
        <v>0</v>
      </c>
      <c r="L84" s="256"/>
      <c r="M84" s="261"/>
      <c r="N84" s="262"/>
      <c r="O84" s="262"/>
      <c r="P84" s="263">
        <f>P85+P146+P199+P212</f>
        <v>0</v>
      </c>
      <c r="Q84" s="262"/>
      <c r="R84" s="263">
        <f>R85+R146+R199+R212</f>
        <v>279.64525588000004</v>
      </c>
      <c r="S84" s="262"/>
      <c r="T84" s="264">
        <f>T85+T146+T199+T212</f>
        <v>0</v>
      </c>
      <c r="AR84" s="258" t="s">
        <v>31</v>
      </c>
      <c r="AT84" s="265" t="s">
        <v>80</v>
      </c>
      <c r="AU84" s="265" t="s">
        <v>81</v>
      </c>
      <c r="AY84" s="258" t="s">
        <v>140</v>
      </c>
      <c r="BK84" s="266">
        <f>BK85+BK146+BK199+BK212</f>
        <v>0</v>
      </c>
    </row>
    <row r="85" spans="2:63" s="257" customFormat="1" ht="19.9" customHeight="1">
      <c r="B85" s="256"/>
      <c r="D85" s="258" t="s">
        <v>80</v>
      </c>
      <c r="E85" s="267" t="s">
        <v>157</v>
      </c>
      <c r="F85" s="267" t="s">
        <v>196</v>
      </c>
      <c r="J85" s="268">
        <f>BK85</f>
        <v>0</v>
      </c>
      <c r="L85" s="256"/>
      <c r="M85" s="261"/>
      <c r="N85" s="262"/>
      <c r="O85" s="262"/>
      <c r="P85" s="263">
        <f>SUM(P86:P145)</f>
        <v>0</v>
      </c>
      <c r="Q85" s="262"/>
      <c r="R85" s="263">
        <f>SUM(R86:R145)</f>
        <v>5.73718688</v>
      </c>
      <c r="S85" s="262"/>
      <c r="T85" s="264">
        <f>SUM(T86:T145)</f>
        <v>0</v>
      </c>
      <c r="AR85" s="258" t="s">
        <v>31</v>
      </c>
      <c r="AT85" s="265" t="s">
        <v>80</v>
      </c>
      <c r="AU85" s="265" t="s">
        <v>31</v>
      </c>
      <c r="AY85" s="258" t="s">
        <v>140</v>
      </c>
      <c r="BK85" s="266">
        <f>SUM(BK86:BK145)</f>
        <v>0</v>
      </c>
    </row>
    <row r="86" spans="2:65" s="187" customFormat="1" ht="22.9" customHeight="1">
      <c r="B86" s="188"/>
      <c r="C86" s="269" t="s">
        <v>31</v>
      </c>
      <c r="D86" s="269" t="s">
        <v>143</v>
      </c>
      <c r="E86" s="270" t="s">
        <v>197</v>
      </c>
      <c r="F86" s="271" t="s">
        <v>198</v>
      </c>
      <c r="G86" s="272" t="s">
        <v>199</v>
      </c>
      <c r="H86" s="273">
        <v>2.16</v>
      </c>
      <c r="I86" s="87"/>
      <c r="J86" s="274">
        <f>ROUND(I86*H86,2)</f>
        <v>0</v>
      </c>
      <c r="K86" s="271" t="s">
        <v>147</v>
      </c>
      <c r="L86" s="188"/>
      <c r="M86" s="275" t="s">
        <v>12</v>
      </c>
      <c r="N86" s="276" t="s">
        <v>52</v>
      </c>
      <c r="O86" s="189"/>
      <c r="P86" s="277">
        <f>O86*H86</f>
        <v>0</v>
      </c>
      <c r="Q86" s="277">
        <v>0.07955</v>
      </c>
      <c r="R86" s="277">
        <f>Q86*H86</f>
        <v>0.171828</v>
      </c>
      <c r="S86" s="277">
        <v>0</v>
      </c>
      <c r="T86" s="278">
        <f>S86*H86</f>
        <v>0</v>
      </c>
      <c r="AR86" s="177" t="s">
        <v>161</v>
      </c>
      <c r="AT86" s="177" t="s">
        <v>143</v>
      </c>
      <c r="AU86" s="177" t="s">
        <v>89</v>
      </c>
      <c r="AY86" s="177" t="s">
        <v>140</v>
      </c>
      <c r="BE86" s="279">
        <f>IF(N86="základní",J86,0)</f>
        <v>0</v>
      </c>
      <c r="BF86" s="279">
        <f>IF(N86="snížená",J86,0)</f>
        <v>0</v>
      </c>
      <c r="BG86" s="279">
        <f>IF(N86="zákl. přenesená",J86,0)</f>
        <v>0</v>
      </c>
      <c r="BH86" s="279">
        <f>IF(N86="sníž. přenesená",J86,0)</f>
        <v>0</v>
      </c>
      <c r="BI86" s="279">
        <f>IF(N86="nulová",J86,0)</f>
        <v>0</v>
      </c>
      <c r="BJ86" s="177" t="s">
        <v>31</v>
      </c>
      <c r="BK86" s="279">
        <f>ROUND(I86*H86,2)</f>
        <v>0</v>
      </c>
      <c r="BL86" s="177" t="s">
        <v>161</v>
      </c>
      <c r="BM86" s="177" t="s">
        <v>628</v>
      </c>
    </row>
    <row r="87" spans="2:47" s="187" customFormat="1" ht="27">
      <c r="B87" s="188"/>
      <c r="D87" s="280" t="s">
        <v>150</v>
      </c>
      <c r="F87" s="281" t="s">
        <v>201</v>
      </c>
      <c r="I87" s="88"/>
      <c r="L87" s="188"/>
      <c r="M87" s="282"/>
      <c r="N87" s="189"/>
      <c r="O87" s="189"/>
      <c r="P87" s="189"/>
      <c r="Q87" s="189"/>
      <c r="R87" s="189"/>
      <c r="S87" s="189"/>
      <c r="T87" s="283"/>
      <c r="AT87" s="177" t="s">
        <v>150</v>
      </c>
      <c r="AU87" s="177" t="s">
        <v>89</v>
      </c>
    </row>
    <row r="88" spans="2:47" s="187" customFormat="1" ht="202.5">
      <c r="B88" s="188"/>
      <c r="D88" s="280" t="s">
        <v>202</v>
      </c>
      <c r="F88" s="284" t="s">
        <v>203</v>
      </c>
      <c r="I88" s="88"/>
      <c r="L88" s="188"/>
      <c r="M88" s="282"/>
      <c r="N88" s="189"/>
      <c r="O88" s="189"/>
      <c r="P88" s="189"/>
      <c r="Q88" s="189"/>
      <c r="R88" s="189"/>
      <c r="S88" s="189"/>
      <c r="T88" s="283"/>
      <c r="AT88" s="177" t="s">
        <v>202</v>
      </c>
      <c r="AU88" s="177" t="s">
        <v>89</v>
      </c>
    </row>
    <row r="89" spans="2:51" s="289" customFormat="1" ht="13.5">
      <c r="B89" s="288"/>
      <c r="D89" s="280" t="s">
        <v>204</v>
      </c>
      <c r="E89" s="290" t="s">
        <v>12</v>
      </c>
      <c r="F89" s="291" t="s">
        <v>205</v>
      </c>
      <c r="H89" s="290" t="s">
        <v>12</v>
      </c>
      <c r="I89" s="89"/>
      <c r="L89" s="288"/>
      <c r="M89" s="292"/>
      <c r="N89" s="293"/>
      <c r="O89" s="293"/>
      <c r="P89" s="293"/>
      <c r="Q89" s="293"/>
      <c r="R89" s="293"/>
      <c r="S89" s="293"/>
      <c r="T89" s="294"/>
      <c r="AT89" s="290" t="s">
        <v>204</v>
      </c>
      <c r="AU89" s="290" t="s">
        <v>89</v>
      </c>
      <c r="AV89" s="289" t="s">
        <v>31</v>
      </c>
      <c r="AW89" s="289" t="s">
        <v>45</v>
      </c>
      <c r="AX89" s="289" t="s">
        <v>81</v>
      </c>
      <c r="AY89" s="290" t="s">
        <v>140</v>
      </c>
    </row>
    <row r="90" spans="2:51" s="296" customFormat="1" ht="13.5">
      <c r="B90" s="295"/>
      <c r="D90" s="280" t="s">
        <v>204</v>
      </c>
      <c r="E90" s="297" t="s">
        <v>12</v>
      </c>
      <c r="F90" s="298" t="s">
        <v>629</v>
      </c>
      <c r="H90" s="299">
        <v>2.16</v>
      </c>
      <c r="I90" s="90"/>
      <c r="L90" s="295"/>
      <c r="M90" s="300"/>
      <c r="N90" s="301"/>
      <c r="O90" s="301"/>
      <c r="P90" s="301"/>
      <c r="Q90" s="301"/>
      <c r="R90" s="301"/>
      <c r="S90" s="301"/>
      <c r="T90" s="302"/>
      <c r="AT90" s="297" t="s">
        <v>204</v>
      </c>
      <c r="AU90" s="297" t="s">
        <v>89</v>
      </c>
      <c r="AV90" s="296" t="s">
        <v>89</v>
      </c>
      <c r="AW90" s="296" t="s">
        <v>45</v>
      </c>
      <c r="AX90" s="296" t="s">
        <v>81</v>
      </c>
      <c r="AY90" s="297" t="s">
        <v>140</v>
      </c>
    </row>
    <row r="91" spans="2:51" s="304" customFormat="1" ht="13.5">
      <c r="B91" s="303"/>
      <c r="D91" s="280" t="s">
        <v>204</v>
      </c>
      <c r="E91" s="305" t="s">
        <v>12</v>
      </c>
      <c r="F91" s="306" t="s">
        <v>207</v>
      </c>
      <c r="H91" s="307">
        <v>2.16</v>
      </c>
      <c r="I91" s="91"/>
      <c r="L91" s="303"/>
      <c r="M91" s="308"/>
      <c r="N91" s="309"/>
      <c r="O91" s="309"/>
      <c r="P91" s="309"/>
      <c r="Q91" s="309"/>
      <c r="R91" s="309"/>
      <c r="S91" s="309"/>
      <c r="T91" s="310"/>
      <c r="AT91" s="305" t="s">
        <v>204</v>
      </c>
      <c r="AU91" s="305" t="s">
        <v>89</v>
      </c>
      <c r="AV91" s="304" t="s">
        <v>161</v>
      </c>
      <c r="AW91" s="304" t="s">
        <v>45</v>
      </c>
      <c r="AX91" s="304" t="s">
        <v>31</v>
      </c>
      <c r="AY91" s="305" t="s">
        <v>140</v>
      </c>
    </row>
    <row r="92" spans="2:65" s="187" customFormat="1" ht="14.45" customHeight="1">
      <c r="B92" s="188"/>
      <c r="C92" s="269" t="s">
        <v>89</v>
      </c>
      <c r="D92" s="269" t="s">
        <v>143</v>
      </c>
      <c r="E92" s="270" t="s">
        <v>208</v>
      </c>
      <c r="F92" s="271" t="s">
        <v>209</v>
      </c>
      <c r="G92" s="272" t="s">
        <v>199</v>
      </c>
      <c r="H92" s="273">
        <v>2.16</v>
      </c>
      <c r="I92" s="87"/>
      <c r="J92" s="274">
        <f>ROUND(I92*H92,2)</f>
        <v>0</v>
      </c>
      <c r="K92" s="271" t="s">
        <v>12</v>
      </c>
      <c r="L92" s="188"/>
      <c r="M92" s="275" t="s">
        <v>12</v>
      </c>
      <c r="N92" s="276" t="s">
        <v>52</v>
      </c>
      <c r="O92" s="189"/>
      <c r="P92" s="277">
        <f>O92*H92</f>
        <v>0</v>
      </c>
      <c r="Q92" s="277">
        <v>0.07955</v>
      </c>
      <c r="R92" s="277">
        <f>Q92*H92</f>
        <v>0.171828</v>
      </c>
      <c r="S92" s="277">
        <v>0</v>
      </c>
      <c r="T92" s="278">
        <f>S92*H92</f>
        <v>0</v>
      </c>
      <c r="AR92" s="177" t="s">
        <v>161</v>
      </c>
      <c r="AT92" s="177" t="s">
        <v>143</v>
      </c>
      <c r="AU92" s="177" t="s">
        <v>89</v>
      </c>
      <c r="AY92" s="177" t="s">
        <v>140</v>
      </c>
      <c r="BE92" s="279">
        <f>IF(N92="základní",J92,0)</f>
        <v>0</v>
      </c>
      <c r="BF92" s="279">
        <f>IF(N92="snížená",J92,0)</f>
        <v>0</v>
      </c>
      <c r="BG92" s="279">
        <f>IF(N92="zákl. přenesená",J92,0)</f>
        <v>0</v>
      </c>
      <c r="BH92" s="279">
        <f>IF(N92="sníž. přenesená",J92,0)</f>
        <v>0</v>
      </c>
      <c r="BI92" s="279">
        <f>IF(N92="nulová",J92,0)</f>
        <v>0</v>
      </c>
      <c r="BJ92" s="177" t="s">
        <v>31</v>
      </c>
      <c r="BK92" s="279">
        <f>ROUND(I92*H92,2)</f>
        <v>0</v>
      </c>
      <c r="BL92" s="177" t="s">
        <v>161</v>
      </c>
      <c r="BM92" s="177" t="s">
        <v>630</v>
      </c>
    </row>
    <row r="93" spans="2:47" s="187" customFormat="1" ht="13.5">
      <c r="B93" s="188"/>
      <c r="D93" s="280" t="s">
        <v>150</v>
      </c>
      <c r="F93" s="281" t="s">
        <v>209</v>
      </c>
      <c r="I93" s="88"/>
      <c r="L93" s="188"/>
      <c r="M93" s="282"/>
      <c r="N93" s="189"/>
      <c r="O93" s="189"/>
      <c r="P93" s="189"/>
      <c r="Q93" s="189"/>
      <c r="R93" s="189"/>
      <c r="S93" s="189"/>
      <c r="T93" s="283"/>
      <c r="AT93" s="177" t="s">
        <v>150</v>
      </c>
      <c r="AU93" s="177" t="s">
        <v>89</v>
      </c>
    </row>
    <row r="94" spans="2:65" s="187" customFormat="1" ht="22.9" customHeight="1">
      <c r="B94" s="188"/>
      <c r="C94" s="311" t="s">
        <v>157</v>
      </c>
      <c r="D94" s="311" t="s">
        <v>211</v>
      </c>
      <c r="E94" s="312" t="s">
        <v>212</v>
      </c>
      <c r="F94" s="313" t="s">
        <v>213</v>
      </c>
      <c r="G94" s="314" t="s">
        <v>214</v>
      </c>
      <c r="H94" s="315">
        <v>0.026</v>
      </c>
      <c r="I94" s="92"/>
      <c r="J94" s="316">
        <f>ROUND(I94*H94,2)</f>
        <v>0</v>
      </c>
      <c r="K94" s="313" t="s">
        <v>147</v>
      </c>
      <c r="L94" s="317"/>
      <c r="M94" s="318" t="s">
        <v>12</v>
      </c>
      <c r="N94" s="319" t="s">
        <v>52</v>
      </c>
      <c r="O94" s="189"/>
      <c r="P94" s="277">
        <f>O94*H94</f>
        <v>0</v>
      </c>
      <c r="Q94" s="277">
        <v>1</v>
      </c>
      <c r="R94" s="277">
        <f>Q94*H94</f>
        <v>0.026</v>
      </c>
      <c r="S94" s="277">
        <v>0</v>
      </c>
      <c r="T94" s="278">
        <f>S94*H94</f>
        <v>0</v>
      </c>
      <c r="AR94" s="177" t="s">
        <v>183</v>
      </c>
      <c r="AT94" s="177" t="s">
        <v>211</v>
      </c>
      <c r="AU94" s="177" t="s">
        <v>89</v>
      </c>
      <c r="AY94" s="177" t="s">
        <v>140</v>
      </c>
      <c r="BE94" s="279">
        <f>IF(N94="základní",J94,0)</f>
        <v>0</v>
      </c>
      <c r="BF94" s="279">
        <f>IF(N94="snížená",J94,0)</f>
        <v>0</v>
      </c>
      <c r="BG94" s="279">
        <f>IF(N94="zákl. přenesená",J94,0)</f>
        <v>0</v>
      </c>
      <c r="BH94" s="279">
        <f>IF(N94="sníž. přenesená",J94,0)</f>
        <v>0</v>
      </c>
      <c r="BI94" s="279">
        <f>IF(N94="nulová",J94,0)</f>
        <v>0</v>
      </c>
      <c r="BJ94" s="177" t="s">
        <v>31</v>
      </c>
      <c r="BK94" s="279">
        <f>ROUND(I94*H94,2)</f>
        <v>0</v>
      </c>
      <c r="BL94" s="177" t="s">
        <v>161</v>
      </c>
      <c r="BM94" s="177" t="s">
        <v>631</v>
      </c>
    </row>
    <row r="95" spans="2:47" s="187" customFormat="1" ht="13.5">
      <c r="B95" s="188"/>
      <c r="D95" s="280" t="s">
        <v>150</v>
      </c>
      <c r="F95" s="281" t="s">
        <v>213</v>
      </c>
      <c r="I95" s="88"/>
      <c r="L95" s="188"/>
      <c r="M95" s="282"/>
      <c r="N95" s="189"/>
      <c r="O95" s="189"/>
      <c r="P95" s="189"/>
      <c r="Q95" s="189"/>
      <c r="R95" s="189"/>
      <c r="S95" s="189"/>
      <c r="T95" s="283"/>
      <c r="AT95" s="177" t="s">
        <v>150</v>
      </c>
      <c r="AU95" s="177" t="s">
        <v>89</v>
      </c>
    </row>
    <row r="96" spans="2:47" s="187" customFormat="1" ht="27">
      <c r="B96" s="188"/>
      <c r="D96" s="280" t="s">
        <v>151</v>
      </c>
      <c r="F96" s="284" t="s">
        <v>216</v>
      </c>
      <c r="I96" s="88"/>
      <c r="L96" s="188"/>
      <c r="M96" s="282"/>
      <c r="N96" s="189"/>
      <c r="O96" s="189"/>
      <c r="P96" s="189"/>
      <c r="Q96" s="189"/>
      <c r="R96" s="189"/>
      <c r="S96" s="189"/>
      <c r="T96" s="283"/>
      <c r="AT96" s="177" t="s">
        <v>151</v>
      </c>
      <c r="AU96" s="177" t="s">
        <v>89</v>
      </c>
    </row>
    <row r="97" spans="2:51" s="289" customFormat="1" ht="13.5">
      <c r="B97" s="288"/>
      <c r="D97" s="280" t="s">
        <v>204</v>
      </c>
      <c r="E97" s="290" t="s">
        <v>12</v>
      </c>
      <c r="F97" s="291" t="s">
        <v>205</v>
      </c>
      <c r="H97" s="290" t="s">
        <v>12</v>
      </c>
      <c r="I97" s="89"/>
      <c r="L97" s="288"/>
      <c r="M97" s="292"/>
      <c r="N97" s="293"/>
      <c r="O97" s="293"/>
      <c r="P97" s="293"/>
      <c r="Q97" s="293"/>
      <c r="R97" s="293"/>
      <c r="S97" s="293"/>
      <c r="T97" s="294"/>
      <c r="AT97" s="290" t="s">
        <v>204</v>
      </c>
      <c r="AU97" s="290" t="s">
        <v>89</v>
      </c>
      <c r="AV97" s="289" t="s">
        <v>31</v>
      </c>
      <c r="AW97" s="289" t="s">
        <v>45</v>
      </c>
      <c r="AX97" s="289" t="s">
        <v>81</v>
      </c>
      <c r="AY97" s="290" t="s">
        <v>140</v>
      </c>
    </row>
    <row r="98" spans="2:51" s="296" customFormat="1" ht="27">
      <c r="B98" s="295"/>
      <c r="D98" s="280" t="s">
        <v>204</v>
      </c>
      <c r="E98" s="297" t="s">
        <v>12</v>
      </c>
      <c r="F98" s="298" t="s">
        <v>632</v>
      </c>
      <c r="H98" s="299">
        <v>0.026</v>
      </c>
      <c r="I98" s="90"/>
      <c r="L98" s="295"/>
      <c r="M98" s="300"/>
      <c r="N98" s="301"/>
      <c r="O98" s="301"/>
      <c r="P98" s="301"/>
      <c r="Q98" s="301"/>
      <c r="R98" s="301"/>
      <c r="S98" s="301"/>
      <c r="T98" s="302"/>
      <c r="AT98" s="297" t="s">
        <v>204</v>
      </c>
      <c r="AU98" s="297" t="s">
        <v>89</v>
      </c>
      <c r="AV98" s="296" t="s">
        <v>89</v>
      </c>
      <c r="AW98" s="296" t="s">
        <v>45</v>
      </c>
      <c r="AX98" s="296" t="s">
        <v>81</v>
      </c>
      <c r="AY98" s="297" t="s">
        <v>140</v>
      </c>
    </row>
    <row r="99" spans="2:51" s="304" customFormat="1" ht="13.5">
      <c r="B99" s="303"/>
      <c r="D99" s="280" t="s">
        <v>204</v>
      </c>
      <c r="E99" s="305" t="s">
        <v>12</v>
      </c>
      <c r="F99" s="306" t="s">
        <v>207</v>
      </c>
      <c r="H99" s="307">
        <v>0.026</v>
      </c>
      <c r="I99" s="91"/>
      <c r="L99" s="303"/>
      <c r="M99" s="308"/>
      <c r="N99" s="309"/>
      <c r="O99" s="309"/>
      <c r="P99" s="309"/>
      <c r="Q99" s="309"/>
      <c r="R99" s="309"/>
      <c r="S99" s="309"/>
      <c r="T99" s="310"/>
      <c r="AT99" s="305" t="s">
        <v>204</v>
      </c>
      <c r="AU99" s="305" t="s">
        <v>89</v>
      </c>
      <c r="AV99" s="304" t="s">
        <v>161</v>
      </c>
      <c r="AW99" s="304" t="s">
        <v>45</v>
      </c>
      <c r="AX99" s="304" t="s">
        <v>31</v>
      </c>
      <c r="AY99" s="305" t="s">
        <v>140</v>
      </c>
    </row>
    <row r="100" spans="2:65" s="187" customFormat="1" ht="14.45" customHeight="1">
      <c r="B100" s="188"/>
      <c r="C100" s="311" t="s">
        <v>161</v>
      </c>
      <c r="D100" s="311" t="s">
        <v>211</v>
      </c>
      <c r="E100" s="312" t="s">
        <v>218</v>
      </c>
      <c r="F100" s="313" t="s">
        <v>219</v>
      </c>
      <c r="G100" s="314" t="s">
        <v>220</v>
      </c>
      <c r="H100" s="315">
        <v>15.264</v>
      </c>
      <c r="I100" s="92"/>
      <c r="J100" s="316">
        <f>ROUND(I100*H100,2)</f>
        <v>0</v>
      </c>
      <c r="K100" s="313" t="s">
        <v>147</v>
      </c>
      <c r="L100" s="317"/>
      <c r="M100" s="318" t="s">
        <v>12</v>
      </c>
      <c r="N100" s="319" t="s">
        <v>52</v>
      </c>
      <c r="O100" s="189"/>
      <c r="P100" s="277">
        <f>O100*H100</f>
        <v>0</v>
      </c>
      <c r="Q100" s="277">
        <v>0.00792</v>
      </c>
      <c r="R100" s="277">
        <f>Q100*H100</f>
        <v>0.12089087999999999</v>
      </c>
      <c r="S100" s="277">
        <v>0</v>
      </c>
      <c r="T100" s="278">
        <f>S100*H100</f>
        <v>0</v>
      </c>
      <c r="AR100" s="177" t="s">
        <v>183</v>
      </c>
      <c r="AT100" s="177" t="s">
        <v>211</v>
      </c>
      <c r="AU100" s="177" t="s">
        <v>89</v>
      </c>
      <c r="AY100" s="177" t="s">
        <v>140</v>
      </c>
      <c r="BE100" s="279">
        <f>IF(N100="základní",J100,0)</f>
        <v>0</v>
      </c>
      <c r="BF100" s="279">
        <f>IF(N100="snížená",J100,0)</f>
        <v>0</v>
      </c>
      <c r="BG100" s="279">
        <f>IF(N100="zákl. přenesená",J100,0)</f>
        <v>0</v>
      </c>
      <c r="BH100" s="279">
        <f>IF(N100="sníž. přenesená",J100,0)</f>
        <v>0</v>
      </c>
      <c r="BI100" s="279">
        <f>IF(N100="nulová",J100,0)</f>
        <v>0</v>
      </c>
      <c r="BJ100" s="177" t="s">
        <v>31</v>
      </c>
      <c r="BK100" s="279">
        <f>ROUND(I100*H100,2)</f>
        <v>0</v>
      </c>
      <c r="BL100" s="177" t="s">
        <v>161</v>
      </c>
      <c r="BM100" s="177" t="s">
        <v>633</v>
      </c>
    </row>
    <row r="101" spans="2:47" s="187" customFormat="1" ht="13.5">
      <c r="B101" s="188"/>
      <c r="D101" s="280" t="s">
        <v>150</v>
      </c>
      <c r="F101" s="281" t="s">
        <v>219</v>
      </c>
      <c r="I101" s="88"/>
      <c r="L101" s="188"/>
      <c r="M101" s="282"/>
      <c r="N101" s="189"/>
      <c r="O101" s="189"/>
      <c r="P101" s="189"/>
      <c r="Q101" s="189"/>
      <c r="R101" s="189"/>
      <c r="S101" s="189"/>
      <c r="T101" s="283"/>
      <c r="AT101" s="177" t="s">
        <v>150</v>
      </c>
      <c r="AU101" s="177" t="s">
        <v>89</v>
      </c>
    </row>
    <row r="102" spans="2:51" s="289" customFormat="1" ht="13.5">
      <c r="B102" s="288"/>
      <c r="D102" s="280" t="s">
        <v>204</v>
      </c>
      <c r="E102" s="290" t="s">
        <v>12</v>
      </c>
      <c r="F102" s="291" t="s">
        <v>222</v>
      </c>
      <c r="H102" s="290" t="s">
        <v>12</v>
      </c>
      <c r="I102" s="89"/>
      <c r="L102" s="288"/>
      <c r="M102" s="292"/>
      <c r="N102" s="293"/>
      <c r="O102" s="293"/>
      <c r="P102" s="293"/>
      <c r="Q102" s="293"/>
      <c r="R102" s="293"/>
      <c r="S102" s="293"/>
      <c r="T102" s="294"/>
      <c r="AT102" s="290" t="s">
        <v>204</v>
      </c>
      <c r="AU102" s="290" t="s">
        <v>89</v>
      </c>
      <c r="AV102" s="289" t="s">
        <v>31</v>
      </c>
      <c r="AW102" s="289" t="s">
        <v>45</v>
      </c>
      <c r="AX102" s="289" t="s">
        <v>81</v>
      </c>
      <c r="AY102" s="290" t="s">
        <v>140</v>
      </c>
    </row>
    <row r="103" spans="2:51" s="296" customFormat="1" ht="13.5">
      <c r="B103" s="295"/>
      <c r="D103" s="280" t="s">
        <v>204</v>
      </c>
      <c r="E103" s="297" t="s">
        <v>12</v>
      </c>
      <c r="F103" s="298" t="s">
        <v>223</v>
      </c>
      <c r="H103" s="299">
        <v>1.1</v>
      </c>
      <c r="I103" s="90"/>
      <c r="L103" s="295"/>
      <c r="M103" s="300"/>
      <c r="N103" s="301"/>
      <c r="O103" s="301"/>
      <c r="P103" s="301"/>
      <c r="Q103" s="301"/>
      <c r="R103" s="301"/>
      <c r="S103" s="301"/>
      <c r="T103" s="302"/>
      <c r="AT103" s="297" t="s">
        <v>204</v>
      </c>
      <c r="AU103" s="297" t="s">
        <v>89</v>
      </c>
      <c r="AV103" s="296" t="s">
        <v>89</v>
      </c>
      <c r="AW103" s="296" t="s">
        <v>45</v>
      </c>
      <c r="AX103" s="296" t="s">
        <v>81</v>
      </c>
      <c r="AY103" s="297" t="s">
        <v>140</v>
      </c>
    </row>
    <row r="104" spans="2:51" s="296" customFormat="1" ht="13.5">
      <c r="B104" s="295"/>
      <c r="D104" s="280" t="s">
        <v>204</v>
      </c>
      <c r="E104" s="297" t="s">
        <v>12</v>
      </c>
      <c r="F104" s="298" t="s">
        <v>224</v>
      </c>
      <c r="H104" s="299">
        <v>0.65</v>
      </c>
      <c r="I104" s="90"/>
      <c r="L104" s="295"/>
      <c r="M104" s="300"/>
      <c r="N104" s="301"/>
      <c r="O104" s="301"/>
      <c r="P104" s="301"/>
      <c r="Q104" s="301"/>
      <c r="R104" s="301"/>
      <c r="S104" s="301"/>
      <c r="T104" s="302"/>
      <c r="AT104" s="297" t="s">
        <v>204</v>
      </c>
      <c r="AU104" s="297" t="s">
        <v>89</v>
      </c>
      <c r="AV104" s="296" t="s">
        <v>89</v>
      </c>
      <c r="AW104" s="296" t="s">
        <v>45</v>
      </c>
      <c r="AX104" s="296" t="s">
        <v>81</v>
      </c>
      <c r="AY104" s="297" t="s">
        <v>140</v>
      </c>
    </row>
    <row r="105" spans="2:51" s="296" customFormat="1" ht="13.5">
      <c r="B105" s="295"/>
      <c r="D105" s="280" t="s">
        <v>204</v>
      </c>
      <c r="E105" s="297" t="s">
        <v>12</v>
      </c>
      <c r="F105" s="298" t="s">
        <v>225</v>
      </c>
      <c r="H105" s="299">
        <v>1.43</v>
      </c>
      <c r="I105" s="90"/>
      <c r="L105" s="295"/>
      <c r="M105" s="300"/>
      <c r="N105" s="301"/>
      <c r="O105" s="301"/>
      <c r="P105" s="301"/>
      <c r="Q105" s="301"/>
      <c r="R105" s="301"/>
      <c r="S105" s="301"/>
      <c r="T105" s="302"/>
      <c r="AT105" s="297" t="s">
        <v>204</v>
      </c>
      <c r="AU105" s="297" t="s">
        <v>89</v>
      </c>
      <c r="AV105" s="296" t="s">
        <v>89</v>
      </c>
      <c r="AW105" s="296" t="s">
        <v>45</v>
      </c>
      <c r="AX105" s="296" t="s">
        <v>81</v>
      </c>
      <c r="AY105" s="297" t="s">
        <v>140</v>
      </c>
    </row>
    <row r="106" spans="2:51" s="321" customFormat="1" ht="13.5">
      <c r="B106" s="320"/>
      <c r="D106" s="280" t="s">
        <v>204</v>
      </c>
      <c r="E106" s="322" t="s">
        <v>12</v>
      </c>
      <c r="F106" s="323" t="s">
        <v>226</v>
      </c>
      <c r="H106" s="324">
        <v>3.18</v>
      </c>
      <c r="I106" s="93"/>
      <c r="L106" s="320"/>
      <c r="M106" s="325"/>
      <c r="N106" s="326"/>
      <c r="O106" s="326"/>
      <c r="P106" s="326"/>
      <c r="Q106" s="326"/>
      <c r="R106" s="326"/>
      <c r="S106" s="326"/>
      <c r="T106" s="327"/>
      <c r="AT106" s="322" t="s">
        <v>204</v>
      </c>
      <c r="AU106" s="322" t="s">
        <v>89</v>
      </c>
      <c r="AV106" s="321" t="s">
        <v>157</v>
      </c>
      <c r="AW106" s="321" t="s">
        <v>45</v>
      </c>
      <c r="AX106" s="321" t="s">
        <v>81</v>
      </c>
      <c r="AY106" s="322" t="s">
        <v>140</v>
      </c>
    </row>
    <row r="107" spans="2:51" s="289" customFormat="1" ht="13.5">
      <c r="B107" s="288"/>
      <c r="D107" s="280" t="s">
        <v>204</v>
      </c>
      <c r="E107" s="290" t="s">
        <v>12</v>
      </c>
      <c r="F107" s="291" t="s">
        <v>227</v>
      </c>
      <c r="H107" s="290" t="s">
        <v>12</v>
      </c>
      <c r="I107" s="89"/>
      <c r="L107" s="288"/>
      <c r="M107" s="292"/>
      <c r="N107" s="293"/>
      <c r="O107" s="293"/>
      <c r="P107" s="293"/>
      <c r="Q107" s="293"/>
      <c r="R107" s="293"/>
      <c r="S107" s="293"/>
      <c r="T107" s="294"/>
      <c r="AT107" s="290" t="s">
        <v>204</v>
      </c>
      <c r="AU107" s="290" t="s">
        <v>89</v>
      </c>
      <c r="AV107" s="289" t="s">
        <v>31</v>
      </c>
      <c r="AW107" s="289" t="s">
        <v>45</v>
      </c>
      <c r="AX107" s="289" t="s">
        <v>81</v>
      </c>
      <c r="AY107" s="290" t="s">
        <v>140</v>
      </c>
    </row>
    <row r="108" spans="2:51" s="296" customFormat="1" ht="13.5">
      <c r="B108" s="295"/>
      <c r="D108" s="280" t="s">
        <v>204</v>
      </c>
      <c r="E108" s="297" t="s">
        <v>12</v>
      </c>
      <c r="F108" s="298" t="s">
        <v>634</v>
      </c>
      <c r="H108" s="299">
        <v>12.72</v>
      </c>
      <c r="I108" s="90"/>
      <c r="L108" s="295"/>
      <c r="M108" s="300"/>
      <c r="N108" s="301"/>
      <c r="O108" s="301"/>
      <c r="P108" s="301"/>
      <c r="Q108" s="301"/>
      <c r="R108" s="301"/>
      <c r="S108" s="301"/>
      <c r="T108" s="302"/>
      <c r="AT108" s="297" t="s">
        <v>204</v>
      </c>
      <c r="AU108" s="297" t="s">
        <v>89</v>
      </c>
      <c r="AV108" s="296" t="s">
        <v>89</v>
      </c>
      <c r="AW108" s="296" t="s">
        <v>45</v>
      </c>
      <c r="AX108" s="296" t="s">
        <v>81</v>
      </c>
      <c r="AY108" s="297" t="s">
        <v>140</v>
      </c>
    </row>
    <row r="109" spans="2:51" s="321" customFormat="1" ht="13.5">
      <c r="B109" s="320"/>
      <c r="D109" s="280" t="s">
        <v>204</v>
      </c>
      <c r="E109" s="322" t="s">
        <v>12</v>
      </c>
      <c r="F109" s="323" t="s">
        <v>226</v>
      </c>
      <c r="H109" s="324">
        <v>12.72</v>
      </c>
      <c r="I109" s="93"/>
      <c r="L109" s="320"/>
      <c r="M109" s="325"/>
      <c r="N109" s="326"/>
      <c r="O109" s="326"/>
      <c r="P109" s="326"/>
      <c r="Q109" s="326"/>
      <c r="R109" s="326"/>
      <c r="S109" s="326"/>
      <c r="T109" s="327"/>
      <c r="AT109" s="322" t="s">
        <v>204</v>
      </c>
      <c r="AU109" s="322" t="s">
        <v>89</v>
      </c>
      <c r="AV109" s="321" t="s">
        <v>157</v>
      </c>
      <c r="AW109" s="321" t="s">
        <v>45</v>
      </c>
      <c r="AX109" s="321" t="s">
        <v>81</v>
      </c>
      <c r="AY109" s="322" t="s">
        <v>140</v>
      </c>
    </row>
    <row r="110" spans="2:51" s="296" customFormat="1" ht="13.5">
      <c r="B110" s="295"/>
      <c r="D110" s="280" t="s">
        <v>204</v>
      </c>
      <c r="E110" s="297" t="s">
        <v>12</v>
      </c>
      <c r="F110" s="298" t="s">
        <v>635</v>
      </c>
      <c r="H110" s="299">
        <v>15.264</v>
      </c>
      <c r="I110" s="90"/>
      <c r="L110" s="295"/>
      <c r="M110" s="300"/>
      <c r="N110" s="301"/>
      <c r="O110" s="301"/>
      <c r="P110" s="301"/>
      <c r="Q110" s="301"/>
      <c r="R110" s="301"/>
      <c r="S110" s="301"/>
      <c r="T110" s="302"/>
      <c r="AT110" s="297" t="s">
        <v>204</v>
      </c>
      <c r="AU110" s="297" t="s">
        <v>89</v>
      </c>
      <c r="AV110" s="296" t="s">
        <v>89</v>
      </c>
      <c r="AW110" s="296" t="s">
        <v>45</v>
      </c>
      <c r="AX110" s="296" t="s">
        <v>81</v>
      </c>
      <c r="AY110" s="297" t="s">
        <v>140</v>
      </c>
    </row>
    <row r="111" spans="2:51" s="321" customFormat="1" ht="13.5">
      <c r="B111" s="320"/>
      <c r="D111" s="280" t="s">
        <v>204</v>
      </c>
      <c r="E111" s="322" t="s">
        <v>12</v>
      </c>
      <c r="F111" s="323" t="s">
        <v>226</v>
      </c>
      <c r="H111" s="324">
        <v>15.264</v>
      </c>
      <c r="I111" s="93"/>
      <c r="L111" s="320"/>
      <c r="M111" s="325"/>
      <c r="N111" s="326"/>
      <c r="O111" s="326"/>
      <c r="P111" s="326"/>
      <c r="Q111" s="326"/>
      <c r="R111" s="326"/>
      <c r="S111" s="326"/>
      <c r="T111" s="327"/>
      <c r="AT111" s="322" t="s">
        <v>204</v>
      </c>
      <c r="AU111" s="322" t="s">
        <v>89</v>
      </c>
      <c r="AV111" s="321" t="s">
        <v>157</v>
      </c>
      <c r="AW111" s="321" t="s">
        <v>45</v>
      </c>
      <c r="AX111" s="321" t="s">
        <v>31</v>
      </c>
      <c r="AY111" s="322" t="s">
        <v>140</v>
      </c>
    </row>
    <row r="112" spans="2:65" s="187" customFormat="1" ht="14.45" customHeight="1">
      <c r="B112" s="188"/>
      <c r="C112" s="311" t="s">
        <v>139</v>
      </c>
      <c r="D112" s="311" t="s">
        <v>211</v>
      </c>
      <c r="E112" s="312" t="s">
        <v>230</v>
      </c>
      <c r="F112" s="313" t="s">
        <v>231</v>
      </c>
      <c r="G112" s="314" t="s">
        <v>199</v>
      </c>
      <c r="H112" s="315">
        <v>2.16</v>
      </c>
      <c r="I112" s="92"/>
      <c r="J112" s="316">
        <f>ROUND(I112*H112,2)</f>
        <v>0</v>
      </c>
      <c r="K112" s="313" t="s">
        <v>147</v>
      </c>
      <c r="L112" s="317"/>
      <c r="M112" s="318" t="s">
        <v>12</v>
      </c>
      <c r="N112" s="319" t="s">
        <v>52</v>
      </c>
      <c r="O112" s="189"/>
      <c r="P112" s="277">
        <f>O112*H112</f>
        <v>0</v>
      </c>
      <c r="Q112" s="277">
        <v>2.429</v>
      </c>
      <c r="R112" s="277">
        <f>Q112*H112</f>
        <v>5.24664</v>
      </c>
      <c r="S112" s="277">
        <v>0</v>
      </c>
      <c r="T112" s="278">
        <f>S112*H112</f>
        <v>0</v>
      </c>
      <c r="AR112" s="177" t="s">
        <v>183</v>
      </c>
      <c r="AT112" s="177" t="s">
        <v>211</v>
      </c>
      <c r="AU112" s="177" t="s">
        <v>89</v>
      </c>
      <c r="AY112" s="177" t="s">
        <v>140</v>
      </c>
      <c r="BE112" s="279">
        <f>IF(N112="základní",J112,0)</f>
        <v>0</v>
      </c>
      <c r="BF112" s="279">
        <f>IF(N112="snížená",J112,0)</f>
        <v>0</v>
      </c>
      <c r="BG112" s="279">
        <f>IF(N112="zákl. přenesená",J112,0)</f>
        <v>0</v>
      </c>
      <c r="BH112" s="279">
        <f>IF(N112="sníž. přenesená",J112,0)</f>
        <v>0</v>
      </c>
      <c r="BI112" s="279">
        <f>IF(N112="nulová",J112,0)</f>
        <v>0</v>
      </c>
      <c r="BJ112" s="177" t="s">
        <v>31</v>
      </c>
      <c r="BK112" s="279">
        <f>ROUND(I112*H112,2)</f>
        <v>0</v>
      </c>
      <c r="BL112" s="177" t="s">
        <v>161</v>
      </c>
      <c r="BM112" s="177" t="s">
        <v>636</v>
      </c>
    </row>
    <row r="113" spans="2:47" s="187" customFormat="1" ht="13.5">
      <c r="B113" s="188"/>
      <c r="D113" s="280" t="s">
        <v>150</v>
      </c>
      <c r="F113" s="281" t="s">
        <v>231</v>
      </c>
      <c r="I113" s="88"/>
      <c r="L113" s="188"/>
      <c r="M113" s="282"/>
      <c r="N113" s="189"/>
      <c r="O113" s="189"/>
      <c r="P113" s="189"/>
      <c r="Q113" s="189"/>
      <c r="R113" s="189"/>
      <c r="S113" s="189"/>
      <c r="T113" s="283"/>
      <c r="AT113" s="177" t="s">
        <v>150</v>
      </c>
      <c r="AU113" s="177" t="s">
        <v>89</v>
      </c>
    </row>
    <row r="114" spans="2:51" s="289" customFormat="1" ht="13.5">
      <c r="B114" s="288"/>
      <c r="D114" s="280" t="s">
        <v>204</v>
      </c>
      <c r="E114" s="290" t="s">
        <v>12</v>
      </c>
      <c r="F114" s="291" t="s">
        <v>205</v>
      </c>
      <c r="H114" s="290" t="s">
        <v>12</v>
      </c>
      <c r="I114" s="89"/>
      <c r="L114" s="288"/>
      <c r="M114" s="292"/>
      <c r="N114" s="293"/>
      <c r="O114" s="293"/>
      <c r="P114" s="293"/>
      <c r="Q114" s="293"/>
      <c r="R114" s="293"/>
      <c r="S114" s="293"/>
      <c r="T114" s="294"/>
      <c r="AT114" s="290" t="s">
        <v>204</v>
      </c>
      <c r="AU114" s="290" t="s">
        <v>89</v>
      </c>
      <c r="AV114" s="289" t="s">
        <v>31</v>
      </c>
      <c r="AW114" s="289" t="s">
        <v>45</v>
      </c>
      <c r="AX114" s="289" t="s">
        <v>81</v>
      </c>
      <c r="AY114" s="290" t="s">
        <v>140</v>
      </c>
    </row>
    <row r="115" spans="2:51" s="296" customFormat="1" ht="13.5">
      <c r="B115" s="295"/>
      <c r="D115" s="280" t="s">
        <v>204</v>
      </c>
      <c r="E115" s="297" t="s">
        <v>12</v>
      </c>
      <c r="F115" s="298" t="s">
        <v>629</v>
      </c>
      <c r="H115" s="299">
        <v>2.16</v>
      </c>
      <c r="I115" s="90"/>
      <c r="L115" s="295"/>
      <c r="M115" s="300"/>
      <c r="N115" s="301"/>
      <c r="O115" s="301"/>
      <c r="P115" s="301"/>
      <c r="Q115" s="301"/>
      <c r="R115" s="301"/>
      <c r="S115" s="301"/>
      <c r="T115" s="302"/>
      <c r="AT115" s="297" t="s">
        <v>204</v>
      </c>
      <c r="AU115" s="297" t="s">
        <v>89</v>
      </c>
      <c r="AV115" s="296" t="s">
        <v>89</v>
      </c>
      <c r="AW115" s="296" t="s">
        <v>45</v>
      </c>
      <c r="AX115" s="296" t="s">
        <v>81</v>
      </c>
      <c r="AY115" s="297" t="s">
        <v>140</v>
      </c>
    </row>
    <row r="116" spans="2:51" s="304" customFormat="1" ht="13.5">
      <c r="B116" s="303"/>
      <c r="D116" s="280" t="s">
        <v>204</v>
      </c>
      <c r="E116" s="305" t="s">
        <v>12</v>
      </c>
      <c r="F116" s="306" t="s">
        <v>207</v>
      </c>
      <c r="H116" s="307">
        <v>2.16</v>
      </c>
      <c r="I116" s="91"/>
      <c r="L116" s="303"/>
      <c r="M116" s="308"/>
      <c r="N116" s="309"/>
      <c r="O116" s="309"/>
      <c r="P116" s="309"/>
      <c r="Q116" s="309"/>
      <c r="R116" s="309"/>
      <c r="S116" s="309"/>
      <c r="T116" s="310"/>
      <c r="AT116" s="305" t="s">
        <v>204</v>
      </c>
      <c r="AU116" s="305" t="s">
        <v>89</v>
      </c>
      <c r="AV116" s="304" t="s">
        <v>161</v>
      </c>
      <c r="AW116" s="304" t="s">
        <v>45</v>
      </c>
      <c r="AX116" s="304" t="s">
        <v>31</v>
      </c>
      <c r="AY116" s="305" t="s">
        <v>140</v>
      </c>
    </row>
    <row r="117" spans="2:65" s="187" customFormat="1" ht="22.9" customHeight="1">
      <c r="B117" s="188"/>
      <c r="C117" s="269" t="s">
        <v>172</v>
      </c>
      <c r="D117" s="269" t="s">
        <v>143</v>
      </c>
      <c r="E117" s="270" t="s">
        <v>233</v>
      </c>
      <c r="F117" s="271" t="s">
        <v>234</v>
      </c>
      <c r="G117" s="272" t="s">
        <v>146</v>
      </c>
      <c r="H117" s="273">
        <v>1</v>
      </c>
      <c r="I117" s="87"/>
      <c r="J117" s="274">
        <f>ROUND(I117*H117,2)</f>
        <v>0</v>
      </c>
      <c r="K117" s="271" t="s">
        <v>12</v>
      </c>
      <c r="L117" s="188"/>
      <c r="M117" s="275" t="s">
        <v>12</v>
      </c>
      <c r="N117" s="276" t="s">
        <v>52</v>
      </c>
      <c r="O117" s="189"/>
      <c r="P117" s="277">
        <f>O117*H117</f>
        <v>0</v>
      </c>
      <c r="Q117" s="277">
        <v>0</v>
      </c>
      <c r="R117" s="277">
        <f>Q117*H117</f>
        <v>0</v>
      </c>
      <c r="S117" s="277">
        <v>0</v>
      </c>
      <c r="T117" s="278">
        <f>S117*H117</f>
        <v>0</v>
      </c>
      <c r="AR117" s="177" t="s">
        <v>161</v>
      </c>
      <c r="AT117" s="177" t="s">
        <v>143</v>
      </c>
      <c r="AU117" s="177" t="s">
        <v>89</v>
      </c>
      <c r="AY117" s="177" t="s">
        <v>140</v>
      </c>
      <c r="BE117" s="279">
        <f>IF(N117="základní",J117,0)</f>
        <v>0</v>
      </c>
      <c r="BF117" s="279">
        <f>IF(N117="snížená",J117,0)</f>
        <v>0</v>
      </c>
      <c r="BG117" s="279">
        <f>IF(N117="zákl. přenesená",J117,0)</f>
        <v>0</v>
      </c>
      <c r="BH117" s="279">
        <f>IF(N117="sníž. přenesená",J117,0)</f>
        <v>0</v>
      </c>
      <c r="BI117" s="279">
        <f>IF(N117="nulová",J117,0)</f>
        <v>0</v>
      </c>
      <c r="BJ117" s="177" t="s">
        <v>31</v>
      </c>
      <c r="BK117" s="279">
        <f>ROUND(I117*H117,2)</f>
        <v>0</v>
      </c>
      <c r="BL117" s="177" t="s">
        <v>161</v>
      </c>
      <c r="BM117" s="177" t="s">
        <v>637</v>
      </c>
    </row>
    <row r="118" spans="2:47" s="187" customFormat="1" ht="13.5">
      <c r="B118" s="188"/>
      <c r="D118" s="280" t="s">
        <v>150</v>
      </c>
      <c r="F118" s="281" t="s">
        <v>234</v>
      </c>
      <c r="I118" s="88"/>
      <c r="L118" s="188"/>
      <c r="M118" s="282"/>
      <c r="N118" s="189"/>
      <c r="O118" s="189"/>
      <c r="P118" s="189"/>
      <c r="Q118" s="189"/>
      <c r="R118" s="189"/>
      <c r="S118" s="189"/>
      <c r="T118" s="283"/>
      <c r="AT118" s="177" t="s">
        <v>150</v>
      </c>
      <c r="AU118" s="177" t="s">
        <v>89</v>
      </c>
    </row>
    <row r="119" spans="2:47" s="187" customFormat="1" ht="27">
      <c r="B119" s="188"/>
      <c r="D119" s="280" t="s">
        <v>151</v>
      </c>
      <c r="F119" s="284" t="s">
        <v>236</v>
      </c>
      <c r="I119" s="88"/>
      <c r="L119" s="188"/>
      <c r="M119" s="282"/>
      <c r="N119" s="189"/>
      <c r="O119" s="189"/>
      <c r="P119" s="189"/>
      <c r="Q119" s="189"/>
      <c r="R119" s="189"/>
      <c r="S119" s="189"/>
      <c r="T119" s="283"/>
      <c r="AT119" s="177" t="s">
        <v>151</v>
      </c>
      <c r="AU119" s="177" t="s">
        <v>89</v>
      </c>
    </row>
    <row r="120" spans="2:65" s="187" customFormat="1" ht="14.45" customHeight="1">
      <c r="B120" s="188"/>
      <c r="C120" s="311" t="s">
        <v>177</v>
      </c>
      <c r="D120" s="311" t="s">
        <v>211</v>
      </c>
      <c r="E120" s="312" t="s">
        <v>237</v>
      </c>
      <c r="F120" s="313" t="s">
        <v>238</v>
      </c>
      <c r="G120" s="314" t="s">
        <v>239</v>
      </c>
      <c r="H120" s="315">
        <v>2</v>
      </c>
      <c r="I120" s="92"/>
      <c r="J120" s="316">
        <f>ROUND(I120*H120,2)</f>
        <v>0</v>
      </c>
      <c r="K120" s="313" t="s">
        <v>12</v>
      </c>
      <c r="L120" s="317"/>
      <c r="M120" s="318" t="s">
        <v>12</v>
      </c>
      <c r="N120" s="319" t="s">
        <v>52</v>
      </c>
      <c r="O120" s="189"/>
      <c r="P120" s="277">
        <f>O120*H120</f>
        <v>0</v>
      </c>
      <c r="Q120" s="277">
        <v>0</v>
      </c>
      <c r="R120" s="277">
        <f>Q120*H120</f>
        <v>0</v>
      </c>
      <c r="S120" s="277">
        <v>0</v>
      </c>
      <c r="T120" s="278">
        <f>S120*H120</f>
        <v>0</v>
      </c>
      <c r="AR120" s="177" t="s">
        <v>183</v>
      </c>
      <c r="AT120" s="177" t="s">
        <v>211</v>
      </c>
      <c r="AU120" s="177" t="s">
        <v>89</v>
      </c>
      <c r="AY120" s="177" t="s">
        <v>140</v>
      </c>
      <c r="BE120" s="279">
        <f>IF(N120="základní",J120,0)</f>
        <v>0</v>
      </c>
      <c r="BF120" s="279">
        <f>IF(N120="snížená",J120,0)</f>
        <v>0</v>
      </c>
      <c r="BG120" s="279">
        <f>IF(N120="zákl. přenesená",J120,0)</f>
        <v>0</v>
      </c>
      <c r="BH120" s="279">
        <f>IF(N120="sníž. přenesená",J120,0)</f>
        <v>0</v>
      </c>
      <c r="BI120" s="279">
        <f>IF(N120="nulová",J120,0)</f>
        <v>0</v>
      </c>
      <c r="BJ120" s="177" t="s">
        <v>31</v>
      </c>
      <c r="BK120" s="279">
        <f>ROUND(I120*H120,2)</f>
        <v>0</v>
      </c>
      <c r="BL120" s="177" t="s">
        <v>161</v>
      </c>
      <c r="BM120" s="177" t="s">
        <v>638</v>
      </c>
    </row>
    <row r="121" spans="2:47" s="187" customFormat="1" ht="13.5">
      <c r="B121" s="188"/>
      <c r="D121" s="280" t="s">
        <v>150</v>
      </c>
      <c r="F121" s="281" t="s">
        <v>238</v>
      </c>
      <c r="I121" s="88"/>
      <c r="L121" s="188"/>
      <c r="M121" s="282"/>
      <c r="N121" s="189"/>
      <c r="O121" s="189"/>
      <c r="P121" s="189"/>
      <c r="Q121" s="189"/>
      <c r="R121" s="189"/>
      <c r="S121" s="189"/>
      <c r="T121" s="283"/>
      <c r="AT121" s="177" t="s">
        <v>150</v>
      </c>
      <c r="AU121" s="177" t="s">
        <v>89</v>
      </c>
    </row>
    <row r="122" spans="2:65" s="187" customFormat="1" ht="14.45" customHeight="1">
      <c r="B122" s="188"/>
      <c r="C122" s="311" t="s">
        <v>183</v>
      </c>
      <c r="D122" s="311" t="s">
        <v>211</v>
      </c>
      <c r="E122" s="312" t="s">
        <v>241</v>
      </c>
      <c r="F122" s="313" t="s">
        <v>242</v>
      </c>
      <c r="G122" s="314" t="s">
        <v>239</v>
      </c>
      <c r="H122" s="315">
        <v>2</v>
      </c>
      <c r="I122" s="92"/>
      <c r="J122" s="316">
        <f>ROUND(I122*H122,2)</f>
        <v>0</v>
      </c>
      <c r="K122" s="313" t="s">
        <v>12</v>
      </c>
      <c r="L122" s="317"/>
      <c r="M122" s="318" t="s">
        <v>12</v>
      </c>
      <c r="N122" s="319" t="s">
        <v>52</v>
      </c>
      <c r="O122" s="189"/>
      <c r="P122" s="277">
        <f>O122*H122</f>
        <v>0</v>
      </c>
      <c r="Q122" s="277">
        <v>0</v>
      </c>
      <c r="R122" s="277">
        <f>Q122*H122</f>
        <v>0</v>
      </c>
      <c r="S122" s="277">
        <v>0</v>
      </c>
      <c r="T122" s="278">
        <f>S122*H122</f>
        <v>0</v>
      </c>
      <c r="AR122" s="177" t="s">
        <v>183</v>
      </c>
      <c r="AT122" s="177" t="s">
        <v>211</v>
      </c>
      <c r="AU122" s="177" t="s">
        <v>89</v>
      </c>
      <c r="AY122" s="177" t="s">
        <v>140</v>
      </c>
      <c r="BE122" s="279">
        <f>IF(N122="základní",J122,0)</f>
        <v>0</v>
      </c>
      <c r="BF122" s="279">
        <f>IF(N122="snížená",J122,0)</f>
        <v>0</v>
      </c>
      <c r="BG122" s="279">
        <f>IF(N122="zákl. přenesená",J122,0)</f>
        <v>0</v>
      </c>
      <c r="BH122" s="279">
        <f>IF(N122="sníž. přenesená",J122,0)</f>
        <v>0</v>
      </c>
      <c r="BI122" s="279">
        <f>IF(N122="nulová",J122,0)</f>
        <v>0</v>
      </c>
      <c r="BJ122" s="177" t="s">
        <v>31</v>
      </c>
      <c r="BK122" s="279">
        <f>ROUND(I122*H122,2)</f>
        <v>0</v>
      </c>
      <c r="BL122" s="177" t="s">
        <v>161</v>
      </c>
      <c r="BM122" s="177" t="s">
        <v>639</v>
      </c>
    </row>
    <row r="123" spans="2:47" s="187" customFormat="1" ht="13.5">
      <c r="B123" s="188"/>
      <c r="D123" s="280" t="s">
        <v>150</v>
      </c>
      <c r="F123" s="281" t="s">
        <v>242</v>
      </c>
      <c r="I123" s="88"/>
      <c r="L123" s="188"/>
      <c r="M123" s="282"/>
      <c r="N123" s="189"/>
      <c r="O123" s="189"/>
      <c r="P123" s="189"/>
      <c r="Q123" s="189"/>
      <c r="R123" s="189"/>
      <c r="S123" s="189"/>
      <c r="T123" s="283"/>
      <c r="AT123" s="177" t="s">
        <v>150</v>
      </c>
      <c r="AU123" s="177" t="s">
        <v>89</v>
      </c>
    </row>
    <row r="124" spans="2:65" s="187" customFormat="1" ht="14.45" customHeight="1">
      <c r="B124" s="188"/>
      <c r="C124" s="311" t="s">
        <v>244</v>
      </c>
      <c r="D124" s="311" t="s">
        <v>211</v>
      </c>
      <c r="E124" s="312" t="s">
        <v>245</v>
      </c>
      <c r="F124" s="313" t="s">
        <v>246</v>
      </c>
      <c r="G124" s="314" t="s">
        <v>239</v>
      </c>
      <c r="H124" s="315">
        <v>1</v>
      </c>
      <c r="I124" s="92"/>
      <c r="J124" s="316">
        <f>ROUND(I124*H124,2)</f>
        <v>0</v>
      </c>
      <c r="K124" s="313" t="s">
        <v>12</v>
      </c>
      <c r="L124" s="317"/>
      <c r="M124" s="318" t="s">
        <v>12</v>
      </c>
      <c r="N124" s="319" t="s">
        <v>52</v>
      </c>
      <c r="O124" s="189"/>
      <c r="P124" s="277">
        <f>O124*H124</f>
        <v>0</v>
      </c>
      <c r="Q124" s="277">
        <v>0</v>
      </c>
      <c r="R124" s="277">
        <f>Q124*H124</f>
        <v>0</v>
      </c>
      <c r="S124" s="277">
        <v>0</v>
      </c>
      <c r="T124" s="278">
        <f>S124*H124</f>
        <v>0</v>
      </c>
      <c r="AR124" s="177" t="s">
        <v>183</v>
      </c>
      <c r="AT124" s="177" t="s">
        <v>211</v>
      </c>
      <c r="AU124" s="177" t="s">
        <v>89</v>
      </c>
      <c r="AY124" s="177" t="s">
        <v>140</v>
      </c>
      <c r="BE124" s="279">
        <f>IF(N124="základní",J124,0)</f>
        <v>0</v>
      </c>
      <c r="BF124" s="279">
        <f>IF(N124="snížená",J124,0)</f>
        <v>0</v>
      </c>
      <c r="BG124" s="279">
        <f>IF(N124="zákl. přenesená",J124,0)</f>
        <v>0</v>
      </c>
      <c r="BH124" s="279">
        <f>IF(N124="sníž. přenesená",J124,0)</f>
        <v>0</v>
      </c>
      <c r="BI124" s="279">
        <f>IF(N124="nulová",J124,0)</f>
        <v>0</v>
      </c>
      <c r="BJ124" s="177" t="s">
        <v>31</v>
      </c>
      <c r="BK124" s="279">
        <f>ROUND(I124*H124,2)</f>
        <v>0</v>
      </c>
      <c r="BL124" s="177" t="s">
        <v>161</v>
      </c>
      <c r="BM124" s="177" t="s">
        <v>640</v>
      </c>
    </row>
    <row r="125" spans="2:47" s="187" customFormat="1" ht="13.5">
      <c r="B125" s="188"/>
      <c r="D125" s="280" t="s">
        <v>150</v>
      </c>
      <c r="F125" s="281" t="s">
        <v>246</v>
      </c>
      <c r="I125" s="88"/>
      <c r="L125" s="188"/>
      <c r="M125" s="282"/>
      <c r="N125" s="189"/>
      <c r="O125" s="189"/>
      <c r="P125" s="189"/>
      <c r="Q125" s="189"/>
      <c r="R125" s="189"/>
      <c r="S125" s="189"/>
      <c r="T125" s="283"/>
      <c r="AT125" s="177" t="s">
        <v>150</v>
      </c>
      <c r="AU125" s="177" t="s">
        <v>89</v>
      </c>
    </row>
    <row r="126" spans="2:65" s="187" customFormat="1" ht="14.45" customHeight="1">
      <c r="B126" s="188"/>
      <c r="C126" s="311" t="s">
        <v>35</v>
      </c>
      <c r="D126" s="311" t="s">
        <v>211</v>
      </c>
      <c r="E126" s="312" t="s">
        <v>252</v>
      </c>
      <c r="F126" s="313" t="s">
        <v>253</v>
      </c>
      <c r="G126" s="314" t="s">
        <v>239</v>
      </c>
      <c r="H126" s="315">
        <v>1</v>
      </c>
      <c r="I126" s="92"/>
      <c r="J126" s="316">
        <f>ROUND(I126*H126,2)</f>
        <v>0</v>
      </c>
      <c r="K126" s="313" t="s">
        <v>12</v>
      </c>
      <c r="L126" s="317"/>
      <c r="M126" s="318" t="s">
        <v>12</v>
      </c>
      <c r="N126" s="319" t="s">
        <v>52</v>
      </c>
      <c r="O126" s="189"/>
      <c r="P126" s="277">
        <f>O126*H126</f>
        <v>0</v>
      </c>
      <c r="Q126" s="277">
        <v>0</v>
      </c>
      <c r="R126" s="277">
        <f>Q126*H126</f>
        <v>0</v>
      </c>
      <c r="S126" s="277">
        <v>0</v>
      </c>
      <c r="T126" s="278">
        <f>S126*H126</f>
        <v>0</v>
      </c>
      <c r="AR126" s="177" t="s">
        <v>183</v>
      </c>
      <c r="AT126" s="177" t="s">
        <v>211</v>
      </c>
      <c r="AU126" s="177" t="s">
        <v>89</v>
      </c>
      <c r="AY126" s="177" t="s">
        <v>140</v>
      </c>
      <c r="BE126" s="279">
        <f>IF(N126="základní",J126,0)</f>
        <v>0</v>
      </c>
      <c r="BF126" s="279">
        <f>IF(N126="snížená",J126,0)</f>
        <v>0</v>
      </c>
      <c r="BG126" s="279">
        <f>IF(N126="zákl. přenesená",J126,0)</f>
        <v>0</v>
      </c>
      <c r="BH126" s="279">
        <f>IF(N126="sníž. přenesená",J126,0)</f>
        <v>0</v>
      </c>
      <c r="BI126" s="279">
        <f>IF(N126="nulová",J126,0)</f>
        <v>0</v>
      </c>
      <c r="BJ126" s="177" t="s">
        <v>31</v>
      </c>
      <c r="BK126" s="279">
        <f>ROUND(I126*H126,2)</f>
        <v>0</v>
      </c>
      <c r="BL126" s="177" t="s">
        <v>161</v>
      </c>
      <c r="BM126" s="177" t="s">
        <v>641</v>
      </c>
    </row>
    <row r="127" spans="2:47" s="187" customFormat="1" ht="13.5">
      <c r="B127" s="188"/>
      <c r="D127" s="280" t="s">
        <v>150</v>
      </c>
      <c r="F127" s="281" t="s">
        <v>253</v>
      </c>
      <c r="I127" s="88"/>
      <c r="L127" s="188"/>
      <c r="M127" s="282"/>
      <c r="N127" s="189"/>
      <c r="O127" s="189"/>
      <c r="P127" s="189"/>
      <c r="Q127" s="189"/>
      <c r="R127" s="189"/>
      <c r="S127" s="189"/>
      <c r="T127" s="283"/>
      <c r="AT127" s="177" t="s">
        <v>150</v>
      </c>
      <c r="AU127" s="177" t="s">
        <v>89</v>
      </c>
    </row>
    <row r="128" spans="2:65" s="187" customFormat="1" ht="14.45" customHeight="1">
      <c r="B128" s="188"/>
      <c r="C128" s="311" t="s">
        <v>251</v>
      </c>
      <c r="D128" s="311" t="s">
        <v>211</v>
      </c>
      <c r="E128" s="312" t="s">
        <v>248</v>
      </c>
      <c r="F128" s="313" t="s">
        <v>249</v>
      </c>
      <c r="G128" s="314" t="s">
        <v>239</v>
      </c>
      <c r="H128" s="315">
        <v>1</v>
      </c>
      <c r="I128" s="92"/>
      <c r="J128" s="316">
        <f>ROUND(I128*H128,2)</f>
        <v>0</v>
      </c>
      <c r="K128" s="313" t="s">
        <v>12</v>
      </c>
      <c r="L128" s="317"/>
      <c r="M128" s="318" t="s">
        <v>12</v>
      </c>
      <c r="N128" s="319" t="s">
        <v>52</v>
      </c>
      <c r="O128" s="189"/>
      <c r="P128" s="277">
        <f>O128*H128</f>
        <v>0</v>
      </c>
      <c r="Q128" s="277">
        <v>0</v>
      </c>
      <c r="R128" s="277">
        <f>Q128*H128</f>
        <v>0</v>
      </c>
      <c r="S128" s="277">
        <v>0</v>
      </c>
      <c r="T128" s="278">
        <f>S128*H128</f>
        <v>0</v>
      </c>
      <c r="AR128" s="177" t="s">
        <v>183</v>
      </c>
      <c r="AT128" s="177" t="s">
        <v>211</v>
      </c>
      <c r="AU128" s="177" t="s">
        <v>89</v>
      </c>
      <c r="AY128" s="177" t="s">
        <v>140</v>
      </c>
      <c r="BE128" s="279">
        <f>IF(N128="základní",J128,0)</f>
        <v>0</v>
      </c>
      <c r="BF128" s="279">
        <f>IF(N128="snížená",J128,0)</f>
        <v>0</v>
      </c>
      <c r="BG128" s="279">
        <f>IF(N128="zákl. přenesená",J128,0)</f>
        <v>0</v>
      </c>
      <c r="BH128" s="279">
        <f>IF(N128="sníž. přenesená",J128,0)</f>
        <v>0</v>
      </c>
      <c r="BI128" s="279">
        <f>IF(N128="nulová",J128,0)</f>
        <v>0</v>
      </c>
      <c r="BJ128" s="177" t="s">
        <v>31</v>
      </c>
      <c r="BK128" s="279">
        <f>ROUND(I128*H128,2)</f>
        <v>0</v>
      </c>
      <c r="BL128" s="177" t="s">
        <v>161</v>
      </c>
      <c r="BM128" s="177" t="s">
        <v>642</v>
      </c>
    </row>
    <row r="129" spans="2:47" s="187" customFormat="1" ht="13.5">
      <c r="B129" s="188"/>
      <c r="D129" s="280" t="s">
        <v>150</v>
      </c>
      <c r="F129" s="281" t="s">
        <v>249</v>
      </c>
      <c r="I129" s="88"/>
      <c r="L129" s="188"/>
      <c r="M129" s="282"/>
      <c r="N129" s="189"/>
      <c r="O129" s="189"/>
      <c r="P129" s="189"/>
      <c r="Q129" s="189"/>
      <c r="R129" s="189"/>
      <c r="S129" s="189"/>
      <c r="T129" s="283"/>
      <c r="AT129" s="177" t="s">
        <v>150</v>
      </c>
      <c r="AU129" s="177" t="s">
        <v>89</v>
      </c>
    </row>
    <row r="130" spans="2:65" s="187" customFormat="1" ht="14.45" customHeight="1">
      <c r="B130" s="188"/>
      <c r="C130" s="311" t="s">
        <v>255</v>
      </c>
      <c r="D130" s="311" t="s">
        <v>211</v>
      </c>
      <c r="E130" s="312" t="s">
        <v>540</v>
      </c>
      <c r="F130" s="313" t="s">
        <v>541</v>
      </c>
      <c r="G130" s="314" t="s">
        <v>239</v>
      </c>
      <c r="H130" s="315">
        <v>3</v>
      </c>
      <c r="I130" s="92"/>
      <c r="J130" s="316">
        <f>ROUND(I130*H130,2)</f>
        <v>0</v>
      </c>
      <c r="K130" s="313" t="s">
        <v>12</v>
      </c>
      <c r="L130" s="317"/>
      <c r="M130" s="318" t="s">
        <v>12</v>
      </c>
      <c r="N130" s="319" t="s">
        <v>52</v>
      </c>
      <c r="O130" s="189"/>
      <c r="P130" s="277">
        <f>O130*H130</f>
        <v>0</v>
      </c>
      <c r="Q130" s="277">
        <v>0</v>
      </c>
      <c r="R130" s="277">
        <f>Q130*H130</f>
        <v>0</v>
      </c>
      <c r="S130" s="277">
        <v>0</v>
      </c>
      <c r="T130" s="278">
        <f>S130*H130</f>
        <v>0</v>
      </c>
      <c r="AR130" s="177" t="s">
        <v>183</v>
      </c>
      <c r="AT130" s="177" t="s">
        <v>211</v>
      </c>
      <c r="AU130" s="177" t="s">
        <v>89</v>
      </c>
      <c r="AY130" s="177" t="s">
        <v>140</v>
      </c>
      <c r="BE130" s="279">
        <f>IF(N130="základní",J130,0)</f>
        <v>0</v>
      </c>
      <c r="BF130" s="279">
        <f>IF(N130="snížená",J130,0)</f>
        <v>0</v>
      </c>
      <c r="BG130" s="279">
        <f>IF(N130="zákl. přenesená",J130,0)</f>
        <v>0</v>
      </c>
      <c r="BH130" s="279">
        <f>IF(N130="sníž. přenesená",J130,0)</f>
        <v>0</v>
      </c>
      <c r="BI130" s="279">
        <f>IF(N130="nulová",J130,0)</f>
        <v>0</v>
      </c>
      <c r="BJ130" s="177" t="s">
        <v>31</v>
      </c>
      <c r="BK130" s="279">
        <f>ROUND(I130*H130,2)</f>
        <v>0</v>
      </c>
      <c r="BL130" s="177" t="s">
        <v>161</v>
      </c>
      <c r="BM130" s="177" t="s">
        <v>643</v>
      </c>
    </row>
    <row r="131" spans="2:47" s="187" customFormat="1" ht="13.5">
      <c r="B131" s="188"/>
      <c r="D131" s="280" t="s">
        <v>150</v>
      </c>
      <c r="F131" s="281" t="s">
        <v>541</v>
      </c>
      <c r="I131" s="88"/>
      <c r="L131" s="188"/>
      <c r="M131" s="282"/>
      <c r="N131" s="189"/>
      <c r="O131" s="189"/>
      <c r="P131" s="189"/>
      <c r="Q131" s="189"/>
      <c r="R131" s="189"/>
      <c r="S131" s="189"/>
      <c r="T131" s="283"/>
      <c r="AT131" s="177" t="s">
        <v>150</v>
      </c>
      <c r="AU131" s="177" t="s">
        <v>89</v>
      </c>
    </row>
    <row r="132" spans="2:65" s="187" customFormat="1" ht="14.45" customHeight="1">
      <c r="B132" s="188"/>
      <c r="C132" s="311" t="s">
        <v>259</v>
      </c>
      <c r="D132" s="311" t="s">
        <v>211</v>
      </c>
      <c r="E132" s="312" t="s">
        <v>543</v>
      </c>
      <c r="F132" s="313" t="s">
        <v>544</v>
      </c>
      <c r="G132" s="314" t="s">
        <v>281</v>
      </c>
      <c r="H132" s="315">
        <v>54.8</v>
      </c>
      <c r="I132" s="92"/>
      <c r="J132" s="316">
        <f>ROUND(I132*H132,2)</f>
        <v>0</v>
      </c>
      <c r="K132" s="313" t="s">
        <v>12</v>
      </c>
      <c r="L132" s="317"/>
      <c r="M132" s="318" t="s">
        <v>12</v>
      </c>
      <c r="N132" s="319" t="s">
        <v>52</v>
      </c>
      <c r="O132" s="189"/>
      <c r="P132" s="277">
        <f>O132*H132</f>
        <v>0</v>
      </c>
      <c r="Q132" s="277">
        <v>0</v>
      </c>
      <c r="R132" s="277">
        <f>Q132*H132</f>
        <v>0</v>
      </c>
      <c r="S132" s="277">
        <v>0</v>
      </c>
      <c r="T132" s="278">
        <f>S132*H132</f>
        <v>0</v>
      </c>
      <c r="AR132" s="177" t="s">
        <v>183</v>
      </c>
      <c r="AT132" s="177" t="s">
        <v>211</v>
      </c>
      <c r="AU132" s="177" t="s">
        <v>89</v>
      </c>
      <c r="AY132" s="177" t="s">
        <v>140</v>
      </c>
      <c r="BE132" s="279">
        <f>IF(N132="základní",J132,0)</f>
        <v>0</v>
      </c>
      <c r="BF132" s="279">
        <f>IF(N132="snížená",J132,0)</f>
        <v>0</v>
      </c>
      <c r="BG132" s="279">
        <f>IF(N132="zákl. přenesená",J132,0)</f>
        <v>0</v>
      </c>
      <c r="BH132" s="279">
        <f>IF(N132="sníž. přenesená",J132,0)</f>
        <v>0</v>
      </c>
      <c r="BI132" s="279">
        <f>IF(N132="nulová",J132,0)</f>
        <v>0</v>
      </c>
      <c r="BJ132" s="177" t="s">
        <v>31</v>
      </c>
      <c r="BK132" s="279">
        <f>ROUND(I132*H132,2)</f>
        <v>0</v>
      </c>
      <c r="BL132" s="177" t="s">
        <v>161</v>
      </c>
      <c r="BM132" s="177" t="s">
        <v>644</v>
      </c>
    </row>
    <row r="133" spans="2:47" s="187" customFormat="1" ht="13.5">
      <c r="B133" s="188"/>
      <c r="D133" s="280" t="s">
        <v>150</v>
      </c>
      <c r="F133" s="281" t="s">
        <v>544</v>
      </c>
      <c r="I133" s="88"/>
      <c r="L133" s="188"/>
      <c r="M133" s="282"/>
      <c r="N133" s="189"/>
      <c r="O133" s="189"/>
      <c r="P133" s="189"/>
      <c r="Q133" s="189"/>
      <c r="R133" s="189"/>
      <c r="S133" s="189"/>
      <c r="T133" s="283"/>
      <c r="AT133" s="177" t="s">
        <v>150</v>
      </c>
      <c r="AU133" s="177" t="s">
        <v>89</v>
      </c>
    </row>
    <row r="134" spans="2:65" s="187" customFormat="1" ht="14.45" customHeight="1">
      <c r="B134" s="188"/>
      <c r="C134" s="311" t="s">
        <v>263</v>
      </c>
      <c r="D134" s="311" t="s">
        <v>211</v>
      </c>
      <c r="E134" s="312" t="s">
        <v>546</v>
      </c>
      <c r="F134" s="313" t="s">
        <v>547</v>
      </c>
      <c r="G134" s="314" t="s">
        <v>239</v>
      </c>
      <c r="H134" s="315">
        <v>21</v>
      </c>
      <c r="I134" s="92"/>
      <c r="J134" s="316">
        <f>ROUND(I134*H134,2)</f>
        <v>0</v>
      </c>
      <c r="K134" s="313" t="s">
        <v>12</v>
      </c>
      <c r="L134" s="317"/>
      <c r="M134" s="318" t="s">
        <v>12</v>
      </c>
      <c r="N134" s="319" t="s">
        <v>52</v>
      </c>
      <c r="O134" s="189"/>
      <c r="P134" s="277">
        <f>O134*H134</f>
        <v>0</v>
      </c>
      <c r="Q134" s="277">
        <v>0</v>
      </c>
      <c r="R134" s="277">
        <f>Q134*H134</f>
        <v>0</v>
      </c>
      <c r="S134" s="277">
        <v>0</v>
      </c>
      <c r="T134" s="278">
        <f>S134*H134</f>
        <v>0</v>
      </c>
      <c r="AR134" s="177" t="s">
        <v>183</v>
      </c>
      <c r="AT134" s="177" t="s">
        <v>211</v>
      </c>
      <c r="AU134" s="177" t="s">
        <v>89</v>
      </c>
      <c r="AY134" s="177" t="s">
        <v>140</v>
      </c>
      <c r="BE134" s="279">
        <f>IF(N134="základní",J134,0)</f>
        <v>0</v>
      </c>
      <c r="BF134" s="279">
        <f>IF(N134="snížená",J134,0)</f>
        <v>0</v>
      </c>
      <c r="BG134" s="279">
        <f>IF(N134="zákl. přenesená",J134,0)</f>
        <v>0</v>
      </c>
      <c r="BH134" s="279">
        <f>IF(N134="sníž. přenesená",J134,0)</f>
        <v>0</v>
      </c>
      <c r="BI134" s="279">
        <f>IF(N134="nulová",J134,0)</f>
        <v>0</v>
      </c>
      <c r="BJ134" s="177" t="s">
        <v>31</v>
      </c>
      <c r="BK134" s="279">
        <f>ROUND(I134*H134,2)</f>
        <v>0</v>
      </c>
      <c r="BL134" s="177" t="s">
        <v>161</v>
      </c>
      <c r="BM134" s="177" t="s">
        <v>645</v>
      </c>
    </row>
    <row r="135" spans="2:47" s="187" customFormat="1" ht="13.5">
      <c r="B135" s="188"/>
      <c r="D135" s="280" t="s">
        <v>150</v>
      </c>
      <c r="F135" s="281" t="s">
        <v>547</v>
      </c>
      <c r="I135" s="88"/>
      <c r="L135" s="188"/>
      <c r="M135" s="282"/>
      <c r="N135" s="189"/>
      <c r="O135" s="189"/>
      <c r="P135" s="189"/>
      <c r="Q135" s="189"/>
      <c r="R135" s="189"/>
      <c r="S135" s="189"/>
      <c r="T135" s="283"/>
      <c r="AT135" s="177" t="s">
        <v>150</v>
      </c>
      <c r="AU135" s="177" t="s">
        <v>89</v>
      </c>
    </row>
    <row r="136" spans="2:65" s="187" customFormat="1" ht="14.45" customHeight="1">
      <c r="B136" s="188"/>
      <c r="C136" s="311" t="s">
        <v>18</v>
      </c>
      <c r="D136" s="311" t="s">
        <v>211</v>
      </c>
      <c r="E136" s="312" t="s">
        <v>288</v>
      </c>
      <c r="F136" s="313" t="s">
        <v>289</v>
      </c>
      <c r="G136" s="314" t="s">
        <v>239</v>
      </c>
      <c r="H136" s="315">
        <v>1</v>
      </c>
      <c r="I136" s="92"/>
      <c r="J136" s="316">
        <f>ROUND(I136*H136,2)</f>
        <v>0</v>
      </c>
      <c r="K136" s="313" t="s">
        <v>12</v>
      </c>
      <c r="L136" s="317"/>
      <c r="M136" s="318" t="s">
        <v>12</v>
      </c>
      <c r="N136" s="319" t="s">
        <v>52</v>
      </c>
      <c r="O136" s="189"/>
      <c r="P136" s="277">
        <f>O136*H136</f>
        <v>0</v>
      </c>
      <c r="Q136" s="277">
        <v>0</v>
      </c>
      <c r="R136" s="277">
        <f>Q136*H136</f>
        <v>0</v>
      </c>
      <c r="S136" s="277">
        <v>0</v>
      </c>
      <c r="T136" s="278">
        <f>S136*H136</f>
        <v>0</v>
      </c>
      <c r="AR136" s="177" t="s">
        <v>183</v>
      </c>
      <c r="AT136" s="177" t="s">
        <v>211</v>
      </c>
      <c r="AU136" s="177" t="s">
        <v>89</v>
      </c>
      <c r="AY136" s="177" t="s">
        <v>140</v>
      </c>
      <c r="BE136" s="279">
        <f>IF(N136="základní",J136,0)</f>
        <v>0</v>
      </c>
      <c r="BF136" s="279">
        <f>IF(N136="snížená",J136,0)</f>
        <v>0</v>
      </c>
      <c r="BG136" s="279">
        <f>IF(N136="zákl. přenesená",J136,0)</f>
        <v>0</v>
      </c>
      <c r="BH136" s="279">
        <f>IF(N136="sníž. přenesená",J136,0)</f>
        <v>0</v>
      </c>
      <c r="BI136" s="279">
        <f>IF(N136="nulová",J136,0)</f>
        <v>0</v>
      </c>
      <c r="BJ136" s="177" t="s">
        <v>31</v>
      </c>
      <c r="BK136" s="279">
        <f>ROUND(I136*H136,2)</f>
        <v>0</v>
      </c>
      <c r="BL136" s="177" t="s">
        <v>161</v>
      </c>
      <c r="BM136" s="177" t="s">
        <v>646</v>
      </c>
    </row>
    <row r="137" spans="2:47" s="187" customFormat="1" ht="13.5">
      <c r="B137" s="188"/>
      <c r="D137" s="280" t="s">
        <v>150</v>
      </c>
      <c r="F137" s="281" t="s">
        <v>289</v>
      </c>
      <c r="I137" s="88"/>
      <c r="L137" s="188"/>
      <c r="M137" s="282"/>
      <c r="N137" s="189"/>
      <c r="O137" s="189"/>
      <c r="P137" s="189"/>
      <c r="Q137" s="189"/>
      <c r="R137" s="189"/>
      <c r="S137" s="189"/>
      <c r="T137" s="283"/>
      <c r="AT137" s="177" t="s">
        <v>150</v>
      </c>
      <c r="AU137" s="177" t="s">
        <v>89</v>
      </c>
    </row>
    <row r="138" spans="2:65" s="187" customFormat="1" ht="14.45" customHeight="1">
      <c r="B138" s="188"/>
      <c r="C138" s="311" t="s">
        <v>270</v>
      </c>
      <c r="D138" s="311" t="s">
        <v>211</v>
      </c>
      <c r="E138" s="312" t="s">
        <v>291</v>
      </c>
      <c r="F138" s="313" t="s">
        <v>292</v>
      </c>
      <c r="G138" s="314" t="s">
        <v>239</v>
      </c>
      <c r="H138" s="315">
        <v>1</v>
      </c>
      <c r="I138" s="92"/>
      <c r="J138" s="316">
        <f>ROUND(I138*H138,2)</f>
        <v>0</v>
      </c>
      <c r="K138" s="313" t="s">
        <v>12</v>
      </c>
      <c r="L138" s="317"/>
      <c r="M138" s="318" t="s">
        <v>12</v>
      </c>
      <c r="N138" s="319" t="s">
        <v>52</v>
      </c>
      <c r="O138" s="189"/>
      <c r="P138" s="277">
        <f>O138*H138</f>
        <v>0</v>
      </c>
      <c r="Q138" s="277">
        <v>0</v>
      </c>
      <c r="R138" s="277">
        <f>Q138*H138</f>
        <v>0</v>
      </c>
      <c r="S138" s="277">
        <v>0</v>
      </c>
      <c r="T138" s="278">
        <f>S138*H138</f>
        <v>0</v>
      </c>
      <c r="AR138" s="177" t="s">
        <v>183</v>
      </c>
      <c r="AT138" s="177" t="s">
        <v>211</v>
      </c>
      <c r="AU138" s="177" t="s">
        <v>89</v>
      </c>
      <c r="AY138" s="177" t="s">
        <v>140</v>
      </c>
      <c r="BE138" s="279">
        <f>IF(N138="základní",J138,0)</f>
        <v>0</v>
      </c>
      <c r="BF138" s="279">
        <f>IF(N138="snížená",J138,0)</f>
        <v>0</v>
      </c>
      <c r="BG138" s="279">
        <f>IF(N138="zákl. přenesená",J138,0)</f>
        <v>0</v>
      </c>
      <c r="BH138" s="279">
        <f>IF(N138="sníž. přenesená",J138,0)</f>
        <v>0</v>
      </c>
      <c r="BI138" s="279">
        <f>IF(N138="nulová",J138,0)</f>
        <v>0</v>
      </c>
      <c r="BJ138" s="177" t="s">
        <v>31</v>
      </c>
      <c r="BK138" s="279">
        <f>ROUND(I138*H138,2)</f>
        <v>0</v>
      </c>
      <c r="BL138" s="177" t="s">
        <v>161</v>
      </c>
      <c r="BM138" s="177" t="s">
        <v>647</v>
      </c>
    </row>
    <row r="139" spans="2:47" s="187" customFormat="1" ht="13.5">
      <c r="B139" s="188"/>
      <c r="D139" s="280" t="s">
        <v>150</v>
      </c>
      <c r="F139" s="281" t="s">
        <v>292</v>
      </c>
      <c r="I139" s="88"/>
      <c r="L139" s="188"/>
      <c r="M139" s="282"/>
      <c r="N139" s="189"/>
      <c r="O139" s="189"/>
      <c r="P139" s="189"/>
      <c r="Q139" s="189"/>
      <c r="R139" s="189"/>
      <c r="S139" s="189"/>
      <c r="T139" s="283"/>
      <c r="AT139" s="177" t="s">
        <v>150</v>
      </c>
      <c r="AU139" s="177" t="s">
        <v>89</v>
      </c>
    </row>
    <row r="140" spans="2:65" s="187" customFormat="1" ht="14.45" customHeight="1">
      <c r="B140" s="188"/>
      <c r="C140" s="311" t="s">
        <v>274</v>
      </c>
      <c r="D140" s="311" t="s">
        <v>211</v>
      </c>
      <c r="E140" s="312" t="s">
        <v>295</v>
      </c>
      <c r="F140" s="313" t="s">
        <v>296</v>
      </c>
      <c r="G140" s="314" t="s">
        <v>239</v>
      </c>
      <c r="H140" s="315">
        <v>1</v>
      </c>
      <c r="I140" s="92"/>
      <c r="J140" s="316">
        <f>ROUND(I140*H140,2)</f>
        <v>0</v>
      </c>
      <c r="K140" s="313" t="s">
        <v>12</v>
      </c>
      <c r="L140" s="317"/>
      <c r="M140" s="318" t="s">
        <v>12</v>
      </c>
      <c r="N140" s="319" t="s">
        <v>52</v>
      </c>
      <c r="O140" s="189"/>
      <c r="P140" s="277">
        <f>O140*H140</f>
        <v>0</v>
      </c>
      <c r="Q140" s="277">
        <v>0</v>
      </c>
      <c r="R140" s="277">
        <f>Q140*H140</f>
        <v>0</v>
      </c>
      <c r="S140" s="277">
        <v>0</v>
      </c>
      <c r="T140" s="278">
        <f>S140*H140</f>
        <v>0</v>
      </c>
      <c r="AR140" s="177" t="s">
        <v>183</v>
      </c>
      <c r="AT140" s="177" t="s">
        <v>211</v>
      </c>
      <c r="AU140" s="177" t="s">
        <v>89</v>
      </c>
      <c r="AY140" s="177" t="s">
        <v>140</v>
      </c>
      <c r="BE140" s="279">
        <f>IF(N140="základní",J140,0)</f>
        <v>0</v>
      </c>
      <c r="BF140" s="279">
        <f>IF(N140="snížená",J140,0)</f>
        <v>0</v>
      </c>
      <c r="BG140" s="279">
        <f>IF(N140="zákl. přenesená",J140,0)</f>
        <v>0</v>
      </c>
      <c r="BH140" s="279">
        <f>IF(N140="sníž. přenesená",J140,0)</f>
        <v>0</v>
      </c>
      <c r="BI140" s="279">
        <f>IF(N140="nulová",J140,0)</f>
        <v>0</v>
      </c>
      <c r="BJ140" s="177" t="s">
        <v>31</v>
      </c>
      <c r="BK140" s="279">
        <f>ROUND(I140*H140,2)</f>
        <v>0</v>
      </c>
      <c r="BL140" s="177" t="s">
        <v>161</v>
      </c>
      <c r="BM140" s="177" t="s">
        <v>648</v>
      </c>
    </row>
    <row r="141" spans="2:47" s="187" customFormat="1" ht="13.5">
      <c r="B141" s="188"/>
      <c r="D141" s="280" t="s">
        <v>150</v>
      </c>
      <c r="F141" s="281" t="s">
        <v>296</v>
      </c>
      <c r="I141" s="88"/>
      <c r="L141" s="188"/>
      <c r="M141" s="282"/>
      <c r="N141" s="189"/>
      <c r="O141" s="189"/>
      <c r="P141" s="189"/>
      <c r="Q141" s="189"/>
      <c r="R141" s="189"/>
      <c r="S141" s="189"/>
      <c r="T141" s="283"/>
      <c r="AT141" s="177" t="s">
        <v>150</v>
      </c>
      <c r="AU141" s="177" t="s">
        <v>89</v>
      </c>
    </row>
    <row r="142" spans="2:65" s="187" customFormat="1" ht="14.45" customHeight="1">
      <c r="B142" s="188"/>
      <c r="C142" s="311" t="s">
        <v>278</v>
      </c>
      <c r="D142" s="311" t="s">
        <v>211</v>
      </c>
      <c r="E142" s="312" t="s">
        <v>299</v>
      </c>
      <c r="F142" s="313" t="s">
        <v>300</v>
      </c>
      <c r="G142" s="314" t="s">
        <v>239</v>
      </c>
      <c r="H142" s="315">
        <v>1</v>
      </c>
      <c r="I142" s="92"/>
      <c r="J142" s="316">
        <f>ROUND(I142*H142,2)</f>
        <v>0</v>
      </c>
      <c r="K142" s="313" t="s">
        <v>12</v>
      </c>
      <c r="L142" s="317"/>
      <c r="M142" s="318" t="s">
        <v>12</v>
      </c>
      <c r="N142" s="319" t="s">
        <v>52</v>
      </c>
      <c r="O142" s="189"/>
      <c r="P142" s="277">
        <f>O142*H142</f>
        <v>0</v>
      </c>
      <c r="Q142" s="277">
        <v>0</v>
      </c>
      <c r="R142" s="277">
        <f>Q142*H142</f>
        <v>0</v>
      </c>
      <c r="S142" s="277">
        <v>0</v>
      </c>
      <c r="T142" s="278">
        <f>S142*H142</f>
        <v>0</v>
      </c>
      <c r="AR142" s="177" t="s">
        <v>183</v>
      </c>
      <c r="AT142" s="177" t="s">
        <v>211</v>
      </c>
      <c r="AU142" s="177" t="s">
        <v>89</v>
      </c>
      <c r="AY142" s="177" t="s">
        <v>140</v>
      </c>
      <c r="BE142" s="279">
        <f>IF(N142="základní",J142,0)</f>
        <v>0</v>
      </c>
      <c r="BF142" s="279">
        <f>IF(N142="snížená",J142,0)</f>
        <v>0</v>
      </c>
      <c r="BG142" s="279">
        <f>IF(N142="zákl. přenesená",J142,0)</f>
        <v>0</v>
      </c>
      <c r="BH142" s="279">
        <f>IF(N142="sníž. přenesená",J142,0)</f>
        <v>0</v>
      </c>
      <c r="BI142" s="279">
        <f>IF(N142="nulová",J142,0)</f>
        <v>0</v>
      </c>
      <c r="BJ142" s="177" t="s">
        <v>31</v>
      </c>
      <c r="BK142" s="279">
        <f>ROUND(I142*H142,2)</f>
        <v>0</v>
      </c>
      <c r="BL142" s="177" t="s">
        <v>161</v>
      </c>
      <c r="BM142" s="177" t="s">
        <v>649</v>
      </c>
    </row>
    <row r="143" spans="2:47" s="187" customFormat="1" ht="13.5">
      <c r="B143" s="188"/>
      <c r="D143" s="280" t="s">
        <v>150</v>
      </c>
      <c r="F143" s="281" t="s">
        <v>300</v>
      </c>
      <c r="I143" s="88"/>
      <c r="L143" s="188"/>
      <c r="M143" s="282"/>
      <c r="N143" s="189"/>
      <c r="O143" s="189"/>
      <c r="P143" s="189"/>
      <c r="Q143" s="189"/>
      <c r="R143" s="189"/>
      <c r="S143" s="189"/>
      <c r="T143" s="283"/>
      <c r="AT143" s="177" t="s">
        <v>150</v>
      </c>
      <c r="AU143" s="177" t="s">
        <v>89</v>
      </c>
    </row>
    <row r="144" spans="2:65" s="187" customFormat="1" ht="14.45" customHeight="1">
      <c r="B144" s="188"/>
      <c r="C144" s="311" t="s">
        <v>283</v>
      </c>
      <c r="D144" s="311" t="s">
        <v>211</v>
      </c>
      <c r="E144" s="312" t="s">
        <v>307</v>
      </c>
      <c r="F144" s="313" t="s">
        <v>308</v>
      </c>
      <c r="G144" s="314" t="s">
        <v>239</v>
      </c>
      <c r="H144" s="315">
        <v>2</v>
      </c>
      <c r="I144" s="92"/>
      <c r="J144" s="316">
        <f>ROUND(I144*H144,2)</f>
        <v>0</v>
      </c>
      <c r="K144" s="313" t="s">
        <v>12</v>
      </c>
      <c r="L144" s="317"/>
      <c r="M144" s="318" t="s">
        <v>12</v>
      </c>
      <c r="N144" s="319" t="s">
        <v>52</v>
      </c>
      <c r="O144" s="189"/>
      <c r="P144" s="277">
        <f>O144*H144</f>
        <v>0</v>
      </c>
      <c r="Q144" s="277">
        <v>0</v>
      </c>
      <c r="R144" s="277">
        <f>Q144*H144</f>
        <v>0</v>
      </c>
      <c r="S144" s="277">
        <v>0</v>
      </c>
      <c r="T144" s="278">
        <f>S144*H144</f>
        <v>0</v>
      </c>
      <c r="AR144" s="177" t="s">
        <v>183</v>
      </c>
      <c r="AT144" s="177" t="s">
        <v>211</v>
      </c>
      <c r="AU144" s="177" t="s">
        <v>89</v>
      </c>
      <c r="AY144" s="177" t="s">
        <v>140</v>
      </c>
      <c r="BE144" s="279">
        <f>IF(N144="základní",J144,0)</f>
        <v>0</v>
      </c>
      <c r="BF144" s="279">
        <f>IF(N144="snížená",J144,0)</f>
        <v>0</v>
      </c>
      <c r="BG144" s="279">
        <f>IF(N144="zákl. přenesená",J144,0)</f>
        <v>0</v>
      </c>
      <c r="BH144" s="279">
        <f>IF(N144="sníž. přenesená",J144,0)</f>
        <v>0</v>
      </c>
      <c r="BI144" s="279">
        <f>IF(N144="nulová",J144,0)</f>
        <v>0</v>
      </c>
      <c r="BJ144" s="177" t="s">
        <v>31</v>
      </c>
      <c r="BK144" s="279">
        <f>ROUND(I144*H144,2)</f>
        <v>0</v>
      </c>
      <c r="BL144" s="177" t="s">
        <v>161</v>
      </c>
      <c r="BM144" s="177" t="s">
        <v>650</v>
      </c>
    </row>
    <row r="145" spans="2:47" s="187" customFormat="1" ht="13.5">
      <c r="B145" s="188"/>
      <c r="D145" s="280" t="s">
        <v>150</v>
      </c>
      <c r="F145" s="281" t="s">
        <v>308</v>
      </c>
      <c r="I145" s="88"/>
      <c r="L145" s="188"/>
      <c r="M145" s="282"/>
      <c r="N145" s="189"/>
      <c r="O145" s="189"/>
      <c r="P145" s="189"/>
      <c r="Q145" s="189"/>
      <c r="R145" s="189"/>
      <c r="S145" s="189"/>
      <c r="T145" s="283"/>
      <c r="AT145" s="177" t="s">
        <v>150</v>
      </c>
      <c r="AU145" s="177" t="s">
        <v>89</v>
      </c>
    </row>
    <row r="146" spans="2:63" s="257" customFormat="1" ht="29.85" customHeight="1">
      <c r="B146" s="256"/>
      <c r="D146" s="258" t="s">
        <v>80</v>
      </c>
      <c r="E146" s="267" t="s">
        <v>161</v>
      </c>
      <c r="F146" s="267" t="s">
        <v>314</v>
      </c>
      <c r="I146" s="86"/>
      <c r="J146" s="268">
        <f>BK146</f>
        <v>0</v>
      </c>
      <c r="L146" s="256"/>
      <c r="M146" s="261"/>
      <c r="N146" s="262"/>
      <c r="O146" s="262"/>
      <c r="P146" s="263">
        <f>SUM(P147:P198)</f>
        <v>0</v>
      </c>
      <c r="Q146" s="262"/>
      <c r="R146" s="263">
        <f>SUM(R147:R198)</f>
        <v>273.84269</v>
      </c>
      <c r="S146" s="262"/>
      <c r="T146" s="264">
        <f>SUM(T147:T198)</f>
        <v>0</v>
      </c>
      <c r="AR146" s="258" t="s">
        <v>31</v>
      </c>
      <c r="AT146" s="265" t="s">
        <v>80</v>
      </c>
      <c r="AU146" s="265" t="s">
        <v>31</v>
      </c>
      <c r="AY146" s="258" t="s">
        <v>140</v>
      </c>
      <c r="BK146" s="266">
        <f>SUM(BK147:BK198)</f>
        <v>0</v>
      </c>
    </row>
    <row r="147" spans="2:65" s="187" customFormat="1" ht="14.45" customHeight="1">
      <c r="B147" s="188"/>
      <c r="C147" s="269" t="s">
        <v>287</v>
      </c>
      <c r="D147" s="269" t="s">
        <v>143</v>
      </c>
      <c r="E147" s="270" t="s">
        <v>316</v>
      </c>
      <c r="F147" s="271" t="s">
        <v>317</v>
      </c>
      <c r="G147" s="272" t="s">
        <v>199</v>
      </c>
      <c r="H147" s="273">
        <v>7.26</v>
      </c>
      <c r="I147" s="87"/>
      <c r="J147" s="274">
        <f>ROUND(I147*H147,2)</f>
        <v>0</v>
      </c>
      <c r="K147" s="271" t="s">
        <v>147</v>
      </c>
      <c r="L147" s="188"/>
      <c r="M147" s="275" t="s">
        <v>12</v>
      </c>
      <c r="N147" s="276" t="s">
        <v>52</v>
      </c>
      <c r="O147" s="189"/>
      <c r="P147" s="277">
        <f>O147*H147</f>
        <v>0</v>
      </c>
      <c r="Q147" s="277">
        <v>1.7875</v>
      </c>
      <c r="R147" s="277">
        <f>Q147*H147</f>
        <v>12.97725</v>
      </c>
      <c r="S147" s="277">
        <v>0</v>
      </c>
      <c r="T147" s="278">
        <f>S147*H147</f>
        <v>0</v>
      </c>
      <c r="AR147" s="177" t="s">
        <v>161</v>
      </c>
      <c r="AT147" s="177" t="s">
        <v>143</v>
      </c>
      <c r="AU147" s="177" t="s">
        <v>89</v>
      </c>
      <c r="AY147" s="177" t="s">
        <v>140</v>
      </c>
      <c r="BE147" s="279">
        <f>IF(N147="základní",J147,0)</f>
        <v>0</v>
      </c>
      <c r="BF147" s="279">
        <f>IF(N147="snížená",J147,0)</f>
        <v>0</v>
      </c>
      <c r="BG147" s="279">
        <f>IF(N147="zákl. přenesená",J147,0)</f>
        <v>0</v>
      </c>
      <c r="BH147" s="279">
        <f>IF(N147="sníž. přenesená",J147,0)</f>
        <v>0</v>
      </c>
      <c r="BI147" s="279">
        <f>IF(N147="nulová",J147,0)</f>
        <v>0</v>
      </c>
      <c r="BJ147" s="177" t="s">
        <v>31</v>
      </c>
      <c r="BK147" s="279">
        <f>ROUND(I147*H147,2)</f>
        <v>0</v>
      </c>
      <c r="BL147" s="177" t="s">
        <v>161</v>
      </c>
      <c r="BM147" s="177" t="s">
        <v>651</v>
      </c>
    </row>
    <row r="148" spans="2:47" s="187" customFormat="1" ht="27">
      <c r="B148" s="188"/>
      <c r="D148" s="280" t="s">
        <v>150</v>
      </c>
      <c r="F148" s="281" t="s">
        <v>319</v>
      </c>
      <c r="I148" s="88"/>
      <c r="L148" s="188"/>
      <c r="M148" s="282"/>
      <c r="N148" s="189"/>
      <c r="O148" s="189"/>
      <c r="P148" s="189"/>
      <c r="Q148" s="189"/>
      <c r="R148" s="189"/>
      <c r="S148" s="189"/>
      <c r="T148" s="283"/>
      <c r="AT148" s="177" t="s">
        <v>150</v>
      </c>
      <c r="AU148" s="177" t="s">
        <v>89</v>
      </c>
    </row>
    <row r="149" spans="2:47" s="187" customFormat="1" ht="27">
      <c r="B149" s="188"/>
      <c r="D149" s="280" t="s">
        <v>151</v>
      </c>
      <c r="F149" s="284" t="s">
        <v>320</v>
      </c>
      <c r="I149" s="88"/>
      <c r="L149" s="188"/>
      <c r="M149" s="282"/>
      <c r="N149" s="189"/>
      <c r="O149" s="189"/>
      <c r="P149" s="189"/>
      <c r="Q149" s="189"/>
      <c r="R149" s="189"/>
      <c r="S149" s="189"/>
      <c r="T149" s="283"/>
      <c r="AT149" s="177" t="s">
        <v>151</v>
      </c>
      <c r="AU149" s="177" t="s">
        <v>89</v>
      </c>
    </row>
    <row r="150" spans="2:51" s="289" customFormat="1" ht="13.5">
      <c r="B150" s="288"/>
      <c r="D150" s="280" t="s">
        <v>204</v>
      </c>
      <c r="E150" s="290" t="s">
        <v>12</v>
      </c>
      <c r="F150" s="291" t="s">
        <v>321</v>
      </c>
      <c r="H150" s="290" t="s">
        <v>12</v>
      </c>
      <c r="I150" s="89"/>
      <c r="L150" s="288"/>
      <c r="M150" s="292"/>
      <c r="N150" s="293"/>
      <c r="O150" s="293"/>
      <c r="P150" s="293"/>
      <c r="Q150" s="293"/>
      <c r="R150" s="293"/>
      <c r="S150" s="293"/>
      <c r="T150" s="294"/>
      <c r="AT150" s="290" t="s">
        <v>204</v>
      </c>
      <c r="AU150" s="290" t="s">
        <v>89</v>
      </c>
      <c r="AV150" s="289" t="s">
        <v>31</v>
      </c>
      <c r="AW150" s="289" t="s">
        <v>45</v>
      </c>
      <c r="AX150" s="289" t="s">
        <v>81</v>
      </c>
      <c r="AY150" s="290" t="s">
        <v>140</v>
      </c>
    </row>
    <row r="151" spans="2:51" s="296" customFormat="1" ht="13.5">
      <c r="B151" s="295"/>
      <c r="D151" s="280" t="s">
        <v>204</v>
      </c>
      <c r="E151" s="297" t="s">
        <v>12</v>
      </c>
      <c r="F151" s="298" t="s">
        <v>555</v>
      </c>
      <c r="H151" s="299">
        <v>1.452</v>
      </c>
      <c r="I151" s="90"/>
      <c r="L151" s="295"/>
      <c r="M151" s="300"/>
      <c r="N151" s="301"/>
      <c r="O151" s="301"/>
      <c r="P151" s="301"/>
      <c r="Q151" s="301"/>
      <c r="R151" s="301"/>
      <c r="S151" s="301"/>
      <c r="T151" s="302"/>
      <c r="AT151" s="297" t="s">
        <v>204</v>
      </c>
      <c r="AU151" s="297" t="s">
        <v>89</v>
      </c>
      <c r="AV151" s="296" t="s">
        <v>89</v>
      </c>
      <c r="AW151" s="296" t="s">
        <v>45</v>
      </c>
      <c r="AX151" s="296" t="s">
        <v>81</v>
      </c>
      <c r="AY151" s="297" t="s">
        <v>140</v>
      </c>
    </row>
    <row r="152" spans="2:51" s="289" customFormat="1" ht="13.5">
      <c r="B152" s="288"/>
      <c r="D152" s="280" t="s">
        <v>204</v>
      </c>
      <c r="E152" s="290" t="s">
        <v>12</v>
      </c>
      <c r="F152" s="291" t="s">
        <v>205</v>
      </c>
      <c r="H152" s="290" t="s">
        <v>12</v>
      </c>
      <c r="I152" s="89"/>
      <c r="L152" s="288"/>
      <c r="M152" s="292"/>
      <c r="N152" s="293"/>
      <c r="O152" s="293"/>
      <c r="P152" s="293"/>
      <c r="Q152" s="293"/>
      <c r="R152" s="293"/>
      <c r="S152" s="293"/>
      <c r="T152" s="294"/>
      <c r="AT152" s="290" t="s">
        <v>204</v>
      </c>
      <c r="AU152" s="290" t="s">
        <v>89</v>
      </c>
      <c r="AV152" s="289" t="s">
        <v>31</v>
      </c>
      <c r="AW152" s="289" t="s">
        <v>45</v>
      </c>
      <c r="AX152" s="289" t="s">
        <v>81</v>
      </c>
      <c r="AY152" s="290" t="s">
        <v>140</v>
      </c>
    </row>
    <row r="153" spans="2:51" s="296" customFormat="1" ht="13.5">
      <c r="B153" s="295"/>
      <c r="D153" s="280" t="s">
        <v>204</v>
      </c>
      <c r="E153" s="297" t="s">
        <v>12</v>
      </c>
      <c r="F153" s="298" t="s">
        <v>652</v>
      </c>
      <c r="H153" s="299">
        <v>1.452</v>
      </c>
      <c r="I153" s="90"/>
      <c r="L153" s="295"/>
      <c r="M153" s="300"/>
      <c r="N153" s="301"/>
      <c r="O153" s="301"/>
      <c r="P153" s="301"/>
      <c r="Q153" s="301"/>
      <c r="R153" s="301"/>
      <c r="S153" s="301"/>
      <c r="T153" s="302"/>
      <c r="AT153" s="297" t="s">
        <v>204</v>
      </c>
      <c r="AU153" s="297" t="s">
        <v>89</v>
      </c>
      <c r="AV153" s="296" t="s">
        <v>89</v>
      </c>
      <c r="AW153" s="296" t="s">
        <v>45</v>
      </c>
      <c r="AX153" s="296" t="s">
        <v>81</v>
      </c>
      <c r="AY153" s="297" t="s">
        <v>140</v>
      </c>
    </row>
    <row r="154" spans="2:51" s="296" customFormat="1" ht="13.5">
      <c r="B154" s="295"/>
      <c r="D154" s="280" t="s">
        <v>204</v>
      </c>
      <c r="E154" s="297" t="s">
        <v>12</v>
      </c>
      <c r="F154" s="298" t="s">
        <v>330</v>
      </c>
      <c r="H154" s="299">
        <v>1.452</v>
      </c>
      <c r="I154" s="90"/>
      <c r="L154" s="295"/>
      <c r="M154" s="300"/>
      <c r="N154" s="301"/>
      <c r="O154" s="301"/>
      <c r="P154" s="301"/>
      <c r="Q154" s="301"/>
      <c r="R154" s="301"/>
      <c r="S154" s="301"/>
      <c r="T154" s="302"/>
      <c r="AT154" s="297" t="s">
        <v>204</v>
      </c>
      <c r="AU154" s="297" t="s">
        <v>89</v>
      </c>
      <c r="AV154" s="296" t="s">
        <v>89</v>
      </c>
      <c r="AW154" s="296" t="s">
        <v>45</v>
      </c>
      <c r="AX154" s="296" t="s">
        <v>81</v>
      </c>
      <c r="AY154" s="297" t="s">
        <v>140</v>
      </c>
    </row>
    <row r="155" spans="2:51" s="289" customFormat="1" ht="13.5">
      <c r="B155" s="288"/>
      <c r="D155" s="280" t="s">
        <v>204</v>
      </c>
      <c r="E155" s="290" t="s">
        <v>12</v>
      </c>
      <c r="F155" s="291" t="s">
        <v>653</v>
      </c>
      <c r="H155" s="290" t="s">
        <v>12</v>
      </c>
      <c r="I155" s="89"/>
      <c r="L155" s="288"/>
      <c r="M155" s="292"/>
      <c r="N155" s="293"/>
      <c r="O155" s="293"/>
      <c r="P155" s="293"/>
      <c r="Q155" s="293"/>
      <c r="R155" s="293"/>
      <c r="S155" s="293"/>
      <c r="T155" s="294"/>
      <c r="AT155" s="290" t="s">
        <v>204</v>
      </c>
      <c r="AU155" s="290" t="s">
        <v>89</v>
      </c>
      <c r="AV155" s="289" t="s">
        <v>31</v>
      </c>
      <c r="AW155" s="289" t="s">
        <v>45</v>
      </c>
      <c r="AX155" s="289" t="s">
        <v>81</v>
      </c>
      <c r="AY155" s="290" t="s">
        <v>140</v>
      </c>
    </row>
    <row r="156" spans="2:51" s="296" customFormat="1" ht="13.5">
      <c r="B156" s="295"/>
      <c r="D156" s="280" t="s">
        <v>204</v>
      </c>
      <c r="E156" s="297" t="s">
        <v>12</v>
      </c>
      <c r="F156" s="298" t="s">
        <v>329</v>
      </c>
      <c r="H156" s="299">
        <v>1.452</v>
      </c>
      <c r="I156" s="90"/>
      <c r="L156" s="295"/>
      <c r="M156" s="300"/>
      <c r="N156" s="301"/>
      <c r="O156" s="301"/>
      <c r="P156" s="301"/>
      <c r="Q156" s="301"/>
      <c r="R156" s="301"/>
      <c r="S156" s="301"/>
      <c r="T156" s="302"/>
      <c r="AT156" s="297" t="s">
        <v>204</v>
      </c>
      <c r="AU156" s="297" t="s">
        <v>89</v>
      </c>
      <c r="AV156" s="296" t="s">
        <v>89</v>
      </c>
      <c r="AW156" s="296" t="s">
        <v>45</v>
      </c>
      <c r="AX156" s="296" t="s">
        <v>81</v>
      </c>
      <c r="AY156" s="297" t="s">
        <v>140</v>
      </c>
    </row>
    <row r="157" spans="2:51" s="296" customFormat="1" ht="13.5">
      <c r="B157" s="295"/>
      <c r="D157" s="280" t="s">
        <v>204</v>
      </c>
      <c r="E157" s="297" t="s">
        <v>12</v>
      </c>
      <c r="F157" s="298" t="s">
        <v>330</v>
      </c>
      <c r="H157" s="299">
        <v>1.452</v>
      </c>
      <c r="I157" s="90"/>
      <c r="L157" s="295"/>
      <c r="M157" s="300"/>
      <c r="N157" s="301"/>
      <c r="O157" s="301"/>
      <c r="P157" s="301"/>
      <c r="Q157" s="301"/>
      <c r="R157" s="301"/>
      <c r="S157" s="301"/>
      <c r="T157" s="302"/>
      <c r="AT157" s="297" t="s">
        <v>204</v>
      </c>
      <c r="AU157" s="297" t="s">
        <v>89</v>
      </c>
      <c r="AV157" s="296" t="s">
        <v>89</v>
      </c>
      <c r="AW157" s="296" t="s">
        <v>45</v>
      </c>
      <c r="AX157" s="296" t="s">
        <v>81</v>
      </c>
      <c r="AY157" s="297" t="s">
        <v>140</v>
      </c>
    </row>
    <row r="158" spans="2:51" s="304" customFormat="1" ht="13.5">
      <c r="B158" s="303"/>
      <c r="D158" s="280" t="s">
        <v>204</v>
      </c>
      <c r="E158" s="305" t="s">
        <v>12</v>
      </c>
      <c r="F158" s="306" t="s">
        <v>207</v>
      </c>
      <c r="H158" s="307">
        <v>7.26</v>
      </c>
      <c r="I158" s="91"/>
      <c r="L158" s="303"/>
      <c r="M158" s="308"/>
      <c r="N158" s="309"/>
      <c r="O158" s="309"/>
      <c r="P158" s="309"/>
      <c r="Q158" s="309"/>
      <c r="R158" s="309"/>
      <c r="S158" s="309"/>
      <c r="T158" s="310"/>
      <c r="AT158" s="305" t="s">
        <v>204</v>
      </c>
      <c r="AU158" s="305" t="s">
        <v>89</v>
      </c>
      <c r="AV158" s="304" t="s">
        <v>161</v>
      </c>
      <c r="AW158" s="304" t="s">
        <v>45</v>
      </c>
      <c r="AX158" s="304" t="s">
        <v>31</v>
      </c>
      <c r="AY158" s="305" t="s">
        <v>140</v>
      </c>
    </row>
    <row r="159" spans="2:65" s="187" customFormat="1" ht="22.9" customHeight="1">
      <c r="B159" s="188"/>
      <c r="C159" s="269" t="s">
        <v>17</v>
      </c>
      <c r="D159" s="269" t="s">
        <v>143</v>
      </c>
      <c r="E159" s="270" t="s">
        <v>332</v>
      </c>
      <c r="F159" s="271" t="s">
        <v>333</v>
      </c>
      <c r="G159" s="272" t="s">
        <v>199</v>
      </c>
      <c r="H159" s="273">
        <v>40</v>
      </c>
      <c r="I159" s="87"/>
      <c r="J159" s="274">
        <f>ROUND(I159*H159,2)</f>
        <v>0</v>
      </c>
      <c r="K159" s="271" t="s">
        <v>147</v>
      </c>
      <c r="L159" s="188"/>
      <c r="M159" s="275" t="s">
        <v>12</v>
      </c>
      <c r="N159" s="276" t="s">
        <v>52</v>
      </c>
      <c r="O159" s="189"/>
      <c r="P159" s="277">
        <f>O159*H159</f>
        <v>0</v>
      </c>
      <c r="Q159" s="277">
        <v>2.108</v>
      </c>
      <c r="R159" s="277">
        <f>Q159*H159</f>
        <v>84.32000000000001</v>
      </c>
      <c r="S159" s="277">
        <v>0</v>
      </c>
      <c r="T159" s="278">
        <f>S159*H159</f>
        <v>0</v>
      </c>
      <c r="AR159" s="177" t="s">
        <v>161</v>
      </c>
      <c r="AT159" s="177" t="s">
        <v>143</v>
      </c>
      <c r="AU159" s="177" t="s">
        <v>89</v>
      </c>
      <c r="AY159" s="177" t="s">
        <v>140</v>
      </c>
      <c r="BE159" s="279">
        <f>IF(N159="základní",J159,0)</f>
        <v>0</v>
      </c>
      <c r="BF159" s="279">
        <f>IF(N159="snížená",J159,0)</f>
        <v>0</v>
      </c>
      <c r="BG159" s="279">
        <f>IF(N159="zákl. přenesená",J159,0)</f>
        <v>0</v>
      </c>
      <c r="BH159" s="279">
        <f>IF(N159="sníž. přenesená",J159,0)</f>
        <v>0</v>
      </c>
      <c r="BI159" s="279">
        <f>IF(N159="nulová",J159,0)</f>
        <v>0</v>
      </c>
      <c r="BJ159" s="177" t="s">
        <v>31</v>
      </c>
      <c r="BK159" s="279">
        <f>ROUND(I159*H159,2)</f>
        <v>0</v>
      </c>
      <c r="BL159" s="177" t="s">
        <v>161</v>
      </c>
      <c r="BM159" s="177" t="s">
        <v>654</v>
      </c>
    </row>
    <row r="160" spans="2:47" s="187" customFormat="1" ht="27">
      <c r="B160" s="188"/>
      <c r="D160" s="280" t="s">
        <v>150</v>
      </c>
      <c r="F160" s="281" t="s">
        <v>335</v>
      </c>
      <c r="I160" s="88"/>
      <c r="L160" s="188"/>
      <c r="M160" s="282"/>
      <c r="N160" s="189"/>
      <c r="O160" s="189"/>
      <c r="P160" s="189"/>
      <c r="Q160" s="189"/>
      <c r="R160" s="189"/>
      <c r="S160" s="189"/>
      <c r="T160" s="283"/>
      <c r="AT160" s="177" t="s">
        <v>150</v>
      </c>
      <c r="AU160" s="177" t="s">
        <v>89</v>
      </c>
    </row>
    <row r="161" spans="2:51" s="289" customFormat="1" ht="13.5">
      <c r="B161" s="288"/>
      <c r="D161" s="280" t="s">
        <v>204</v>
      </c>
      <c r="E161" s="290" t="s">
        <v>12</v>
      </c>
      <c r="F161" s="291" t="s">
        <v>321</v>
      </c>
      <c r="H161" s="290" t="s">
        <v>12</v>
      </c>
      <c r="I161" s="89"/>
      <c r="L161" s="288"/>
      <c r="M161" s="292"/>
      <c r="N161" s="293"/>
      <c r="O161" s="293"/>
      <c r="P161" s="293"/>
      <c r="Q161" s="293"/>
      <c r="R161" s="293"/>
      <c r="S161" s="293"/>
      <c r="T161" s="294"/>
      <c r="AT161" s="290" t="s">
        <v>204</v>
      </c>
      <c r="AU161" s="290" t="s">
        <v>89</v>
      </c>
      <c r="AV161" s="289" t="s">
        <v>31</v>
      </c>
      <c r="AW161" s="289" t="s">
        <v>45</v>
      </c>
      <c r="AX161" s="289" t="s">
        <v>81</v>
      </c>
      <c r="AY161" s="290" t="s">
        <v>140</v>
      </c>
    </row>
    <row r="162" spans="2:51" s="296" customFormat="1" ht="13.5">
      <c r="B162" s="295"/>
      <c r="D162" s="280" t="s">
        <v>204</v>
      </c>
      <c r="E162" s="297" t="s">
        <v>12</v>
      </c>
      <c r="F162" s="298" t="s">
        <v>559</v>
      </c>
      <c r="H162" s="299">
        <v>8</v>
      </c>
      <c r="I162" s="90"/>
      <c r="L162" s="295"/>
      <c r="M162" s="300"/>
      <c r="N162" s="301"/>
      <c r="O162" s="301"/>
      <c r="P162" s="301"/>
      <c r="Q162" s="301"/>
      <c r="R162" s="301"/>
      <c r="S162" s="301"/>
      <c r="T162" s="302"/>
      <c r="AT162" s="297" t="s">
        <v>204</v>
      </c>
      <c r="AU162" s="297" t="s">
        <v>89</v>
      </c>
      <c r="AV162" s="296" t="s">
        <v>89</v>
      </c>
      <c r="AW162" s="296" t="s">
        <v>45</v>
      </c>
      <c r="AX162" s="296" t="s">
        <v>81</v>
      </c>
      <c r="AY162" s="297" t="s">
        <v>140</v>
      </c>
    </row>
    <row r="163" spans="2:51" s="289" customFormat="1" ht="13.5">
      <c r="B163" s="288"/>
      <c r="D163" s="280" t="s">
        <v>204</v>
      </c>
      <c r="E163" s="290" t="s">
        <v>12</v>
      </c>
      <c r="F163" s="291" t="s">
        <v>205</v>
      </c>
      <c r="H163" s="290" t="s">
        <v>12</v>
      </c>
      <c r="I163" s="89"/>
      <c r="L163" s="288"/>
      <c r="M163" s="292"/>
      <c r="N163" s="293"/>
      <c r="O163" s="293"/>
      <c r="P163" s="293"/>
      <c r="Q163" s="293"/>
      <c r="R163" s="293"/>
      <c r="S163" s="293"/>
      <c r="T163" s="294"/>
      <c r="AT163" s="290" t="s">
        <v>204</v>
      </c>
      <c r="AU163" s="290" t="s">
        <v>89</v>
      </c>
      <c r="AV163" s="289" t="s">
        <v>31</v>
      </c>
      <c r="AW163" s="289" t="s">
        <v>45</v>
      </c>
      <c r="AX163" s="289" t="s">
        <v>81</v>
      </c>
      <c r="AY163" s="290" t="s">
        <v>140</v>
      </c>
    </row>
    <row r="164" spans="2:51" s="296" customFormat="1" ht="13.5">
      <c r="B164" s="295"/>
      <c r="D164" s="280" t="s">
        <v>204</v>
      </c>
      <c r="E164" s="297" t="s">
        <v>12</v>
      </c>
      <c r="F164" s="298" t="s">
        <v>655</v>
      </c>
      <c r="H164" s="299">
        <v>8</v>
      </c>
      <c r="I164" s="90"/>
      <c r="L164" s="295"/>
      <c r="M164" s="300"/>
      <c r="N164" s="301"/>
      <c r="O164" s="301"/>
      <c r="P164" s="301"/>
      <c r="Q164" s="301"/>
      <c r="R164" s="301"/>
      <c r="S164" s="301"/>
      <c r="T164" s="302"/>
      <c r="AT164" s="297" t="s">
        <v>204</v>
      </c>
      <c r="AU164" s="297" t="s">
        <v>89</v>
      </c>
      <c r="AV164" s="296" t="s">
        <v>89</v>
      </c>
      <c r="AW164" s="296" t="s">
        <v>45</v>
      </c>
      <c r="AX164" s="296" t="s">
        <v>81</v>
      </c>
      <c r="AY164" s="297" t="s">
        <v>140</v>
      </c>
    </row>
    <row r="165" spans="2:51" s="296" customFormat="1" ht="27">
      <c r="B165" s="295"/>
      <c r="D165" s="280" t="s">
        <v>204</v>
      </c>
      <c r="E165" s="297" t="s">
        <v>12</v>
      </c>
      <c r="F165" s="298" t="s">
        <v>656</v>
      </c>
      <c r="H165" s="299">
        <v>8</v>
      </c>
      <c r="I165" s="90"/>
      <c r="L165" s="295"/>
      <c r="M165" s="300"/>
      <c r="N165" s="301"/>
      <c r="O165" s="301"/>
      <c r="P165" s="301"/>
      <c r="Q165" s="301"/>
      <c r="R165" s="301"/>
      <c r="S165" s="301"/>
      <c r="T165" s="302"/>
      <c r="AT165" s="297" t="s">
        <v>204</v>
      </c>
      <c r="AU165" s="297" t="s">
        <v>89</v>
      </c>
      <c r="AV165" s="296" t="s">
        <v>89</v>
      </c>
      <c r="AW165" s="296" t="s">
        <v>45</v>
      </c>
      <c r="AX165" s="296" t="s">
        <v>81</v>
      </c>
      <c r="AY165" s="297" t="s">
        <v>140</v>
      </c>
    </row>
    <row r="166" spans="2:51" s="289" customFormat="1" ht="13.5">
      <c r="B166" s="288"/>
      <c r="D166" s="280" t="s">
        <v>204</v>
      </c>
      <c r="E166" s="290" t="s">
        <v>12</v>
      </c>
      <c r="F166" s="291" t="s">
        <v>653</v>
      </c>
      <c r="H166" s="290" t="s">
        <v>12</v>
      </c>
      <c r="I166" s="89"/>
      <c r="L166" s="288"/>
      <c r="M166" s="292"/>
      <c r="N166" s="293"/>
      <c r="O166" s="293"/>
      <c r="P166" s="293"/>
      <c r="Q166" s="293"/>
      <c r="R166" s="293"/>
      <c r="S166" s="293"/>
      <c r="T166" s="294"/>
      <c r="AT166" s="290" t="s">
        <v>204</v>
      </c>
      <c r="AU166" s="290" t="s">
        <v>89</v>
      </c>
      <c r="AV166" s="289" t="s">
        <v>31</v>
      </c>
      <c r="AW166" s="289" t="s">
        <v>45</v>
      </c>
      <c r="AX166" s="289" t="s">
        <v>81</v>
      </c>
      <c r="AY166" s="290" t="s">
        <v>140</v>
      </c>
    </row>
    <row r="167" spans="2:51" s="296" customFormat="1" ht="13.5">
      <c r="B167" s="295"/>
      <c r="D167" s="280" t="s">
        <v>204</v>
      </c>
      <c r="E167" s="297" t="s">
        <v>12</v>
      </c>
      <c r="F167" s="298" t="s">
        <v>341</v>
      </c>
      <c r="H167" s="299">
        <v>8</v>
      </c>
      <c r="I167" s="90"/>
      <c r="L167" s="295"/>
      <c r="M167" s="300"/>
      <c r="N167" s="301"/>
      <c r="O167" s="301"/>
      <c r="P167" s="301"/>
      <c r="Q167" s="301"/>
      <c r="R167" s="301"/>
      <c r="S167" s="301"/>
      <c r="T167" s="302"/>
      <c r="AT167" s="297" t="s">
        <v>204</v>
      </c>
      <c r="AU167" s="297" t="s">
        <v>89</v>
      </c>
      <c r="AV167" s="296" t="s">
        <v>89</v>
      </c>
      <c r="AW167" s="296" t="s">
        <v>45</v>
      </c>
      <c r="AX167" s="296" t="s">
        <v>81</v>
      </c>
      <c r="AY167" s="297" t="s">
        <v>140</v>
      </c>
    </row>
    <row r="168" spans="2:51" s="296" customFormat="1" ht="13.5">
      <c r="B168" s="295"/>
      <c r="D168" s="280" t="s">
        <v>204</v>
      </c>
      <c r="E168" s="297" t="s">
        <v>12</v>
      </c>
      <c r="F168" s="298" t="s">
        <v>342</v>
      </c>
      <c r="H168" s="299">
        <v>8</v>
      </c>
      <c r="I168" s="90"/>
      <c r="L168" s="295"/>
      <c r="M168" s="300"/>
      <c r="N168" s="301"/>
      <c r="O168" s="301"/>
      <c r="P168" s="301"/>
      <c r="Q168" s="301"/>
      <c r="R168" s="301"/>
      <c r="S168" s="301"/>
      <c r="T168" s="302"/>
      <c r="AT168" s="297" t="s">
        <v>204</v>
      </c>
      <c r="AU168" s="297" t="s">
        <v>89</v>
      </c>
      <c r="AV168" s="296" t="s">
        <v>89</v>
      </c>
      <c r="AW168" s="296" t="s">
        <v>45</v>
      </c>
      <c r="AX168" s="296" t="s">
        <v>81</v>
      </c>
      <c r="AY168" s="297" t="s">
        <v>140</v>
      </c>
    </row>
    <row r="169" spans="2:51" s="304" customFormat="1" ht="13.5">
      <c r="B169" s="303"/>
      <c r="D169" s="280" t="s">
        <v>204</v>
      </c>
      <c r="E169" s="305" t="s">
        <v>12</v>
      </c>
      <c r="F169" s="306" t="s">
        <v>207</v>
      </c>
      <c r="H169" s="307">
        <v>40</v>
      </c>
      <c r="I169" s="91"/>
      <c r="L169" s="303"/>
      <c r="M169" s="308"/>
      <c r="N169" s="309"/>
      <c r="O169" s="309"/>
      <c r="P169" s="309"/>
      <c r="Q169" s="309"/>
      <c r="R169" s="309"/>
      <c r="S169" s="309"/>
      <c r="T169" s="310"/>
      <c r="AT169" s="305" t="s">
        <v>204</v>
      </c>
      <c r="AU169" s="305" t="s">
        <v>89</v>
      </c>
      <c r="AV169" s="304" t="s">
        <v>161</v>
      </c>
      <c r="AW169" s="304" t="s">
        <v>45</v>
      </c>
      <c r="AX169" s="304" t="s">
        <v>31</v>
      </c>
      <c r="AY169" s="305" t="s">
        <v>140</v>
      </c>
    </row>
    <row r="170" spans="2:65" s="187" customFormat="1" ht="14.45" customHeight="1">
      <c r="B170" s="188"/>
      <c r="C170" s="269" t="s">
        <v>294</v>
      </c>
      <c r="D170" s="269" t="s">
        <v>143</v>
      </c>
      <c r="E170" s="270" t="s">
        <v>344</v>
      </c>
      <c r="F170" s="271" t="s">
        <v>345</v>
      </c>
      <c r="G170" s="272" t="s">
        <v>199</v>
      </c>
      <c r="H170" s="273">
        <v>74.33</v>
      </c>
      <c r="I170" s="87"/>
      <c r="J170" s="274">
        <f>ROUND(I170*H170,2)</f>
        <v>0</v>
      </c>
      <c r="K170" s="271" t="s">
        <v>147</v>
      </c>
      <c r="L170" s="188"/>
      <c r="M170" s="275" t="s">
        <v>12</v>
      </c>
      <c r="N170" s="276" t="s">
        <v>52</v>
      </c>
      <c r="O170" s="189"/>
      <c r="P170" s="277">
        <f>O170*H170</f>
        <v>0</v>
      </c>
      <c r="Q170" s="277">
        <v>2.16</v>
      </c>
      <c r="R170" s="277">
        <f>Q170*H170</f>
        <v>160.55280000000002</v>
      </c>
      <c r="S170" s="277">
        <v>0</v>
      </c>
      <c r="T170" s="278">
        <f>S170*H170</f>
        <v>0</v>
      </c>
      <c r="AR170" s="177" t="s">
        <v>161</v>
      </c>
      <c r="AT170" s="177" t="s">
        <v>143</v>
      </c>
      <c r="AU170" s="177" t="s">
        <v>89</v>
      </c>
      <c r="AY170" s="177" t="s">
        <v>140</v>
      </c>
      <c r="BE170" s="279">
        <f>IF(N170="základní",J170,0)</f>
        <v>0</v>
      </c>
      <c r="BF170" s="279">
        <f>IF(N170="snížená",J170,0)</f>
        <v>0</v>
      </c>
      <c r="BG170" s="279">
        <f>IF(N170="zákl. přenesená",J170,0)</f>
        <v>0</v>
      </c>
      <c r="BH170" s="279">
        <f>IF(N170="sníž. přenesená",J170,0)</f>
        <v>0</v>
      </c>
      <c r="BI170" s="279">
        <f>IF(N170="nulová",J170,0)</f>
        <v>0</v>
      </c>
      <c r="BJ170" s="177" t="s">
        <v>31</v>
      </c>
      <c r="BK170" s="279">
        <f>ROUND(I170*H170,2)</f>
        <v>0</v>
      </c>
      <c r="BL170" s="177" t="s">
        <v>161</v>
      </c>
      <c r="BM170" s="177" t="s">
        <v>657</v>
      </c>
    </row>
    <row r="171" spans="2:47" s="187" customFormat="1" ht="13.5">
      <c r="B171" s="188"/>
      <c r="D171" s="280" t="s">
        <v>150</v>
      </c>
      <c r="F171" s="281" t="s">
        <v>347</v>
      </c>
      <c r="I171" s="88"/>
      <c r="L171" s="188"/>
      <c r="M171" s="282"/>
      <c r="N171" s="189"/>
      <c r="O171" s="189"/>
      <c r="P171" s="189"/>
      <c r="Q171" s="189"/>
      <c r="R171" s="189"/>
      <c r="S171" s="189"/>
      <c r="T171" s="283"/>
      <c r="AT171" s="177" t="s">
        <v>150</v>
      </c>
      <c r="AU171" s="177" t="s">
        <v>89</v>
      </c>
    </row>
    <row r="172" spans="2:47" s="187" customFormat="1" ht="94.5">
      <c r="B172" s="188"/>
      <c r="D172" s="280" t="s">
        <v>202</v>
      </c>
      <c r="F172" s="284" t="s">
        <v>348</v>
      </c>
      <c r="I172" s="88"/>
      <c r="L172" s="188"/>
      <c r="M172" s="282"/>
      <c r="N172" s="189"/>
      <c r="O172" s="189"/>
      <c r="P172" s="189"/>
      <c r="Q172" s="189"/>
      <c r="R172" s="189"/>
      <c r="S172" s="189"/>
      <c r="T172" s="283"/>
      <c r="AT172" s="177" t="s">
        <v>202</v>
      </c>
      <c r="AU172" s="177" t="s">
        <v>89</v>
      </c>
    </row>
    <row r="173" spans="2:51" s="289" customFormat="1" ht="13.5">
      <c r="B173" s="288"/>
      <c r="D173" s="280" t="s">
        <v>204</v>
      </c>
      <c r="E173" s="290" t="s">
        <v>12</v>
      </c>
      <c r="F173" s="291" t="s">
        <v>349</v>
      </c>
      <c r="H173" s="290" t="s">
        <v>12</v>
      </c>
      <c r="I173" s="89"/>
      <c r="L173" s="288"/>
      <c r="M173" s="292"/>
      <c r="N173" s="293"/>
      <c r="O173" s="293"/>
      <c r="P173" s="293"/>
      <c r="Q173" s="293"/>
      <c r="R173" s="293"/>
      <c r="S173" s="293"/>
      <c r="T173" s="294"/>
      <c r="AT173" s="290" t="s">
        <v>204</v>
      </c>
      <c r="AU173" s="290" t="s">
        <v>89</v>
      </c>
      <c r="AV173" s="289" t="s">
        <v>31</v>
      </c>
      <c r="AW173" s="289" t="s">
        <v>45</v>
      </c>
      <c r="AX173" s="289" t="s">
        <v>81</v>
      </c>
      <c r="AY173" s="290" t="s">
        <v>140</v>
      </c>
    </row>
    <row r="174" spans="2:51" s="296" customFormat="1" ht="13.5">
      <c r="B174" s="295"/>
      <c r="D174" s="280" t="s">
        <v>204</v>
      </c>
      <c r="E174" s="297" t="s">
        <v>12</v>
      </c>
      <c r="F174" s="298" t="s">
        <v>658</v>
      </c>
      <c r="H174" s="299">
        <v>3.886</v>
      </c>
      <c r="I174" s="90"/>
      <c r="L174" s="295"/>
      <c r="M174" s="300"/>
      <c r="N174" s="301"/>
      <c r="O174" s="301"/>
      <c r="P174" s="301"/>
      <c r="Q174" s="301"/>
      <c r="R174" s="301"/>
      <c r="S174" s="301"/>
      <c r="T174" s="302"/>
      <c r="AT174" s="297" t="s">
        <v>204</v>
      </c>
      <c r="AU174" s="297" t="s">
        <v>89</v>
      </c>
      <c r="AV174" s="296" t="s">
        <v>89</v>
      </c>
      <c r="AW174" s="296" t="s">
        <v>45</v>
      </c>
      <c r="AX174" s="296" t="s">
        <v>81</v>
      </c>
      <c r="AY174" s="297" t="s">
        <v>140</v>
      </c>
    </row>
    <row r="175" spans="2:51" s="289" customFormat="1" ht="13.5">
      <c r="B175" s="288"/>
      <c r="D175" s="280" t="s">
        <v>204</v>
      </c>
      <c r="E175" s="290" t="s">
        <v>12</v>
      </c>
      <c r="F175" s="291" t="s">
        <v>353</v>
      </c>
      <c r="H175" s="290" t="s">
        <v>12</v>
      </c>
      <c r="I175" s="89"/>
      <c r="L175" s="288"/>
      <c r="M175" s="292"/>
      <c r="N175" s="293"/>
      <c r="O175" s="293"/>
      <c r="P175" s="293"/>
      <c r="Q175" s="293"/>
      <c r="R175" s="293"/>
      <c r="S175" s="293"/>
      <c r="T175" s="294"/>
      <c r="AT175" s="290" t="s">
        <v>204</v>
      </c>
      <c r="AU175" s="290" t="s">
        <v>89</v>
      </c>
      <c r="AV175" s="289" t="s">
        <v>31</v>
      </c>
      <c r="AW175" s="289" t="s">
        <v>45</v>
      </c>
      <c r="AX175" s="289" t="s">
        <v>81</v>
      </c>
      <c r="AY175" s="290" t="s">
        <v>140</v>
      </c>
    </row>
    <row r="176" spans="2:51" s="296" customFormat="1" ht="13.5">
      <c r="B176" s="295"/>
      <c r="D176" s="280" t="s">
        <v>204</v>
      </c>
      <c r="E176" s="297" t="s">
        <v>12</v>
      </c>
      <c r="F176" s="298" t="s">
        <v>659</v>
      </c>
      <c r="H176" s="299">
        <v>19.75</v>
      </c>
      <c r="I176" s="90"/>
      <c r="L176" s="295"/>
      <c r="M176" s="300"/>
      <c r="N176" s="301"/>
      <c r="O176" s="301"/>
      <c r="P176" s="301"/>
      <c r="Q176" s="301"/>
      <c r="R176" s="301"/>
      <c r="S176" s="301"/>
      <c r="T176" s="302"/>
      <c r="AT176" s="297" t="s">
        <v>204</v>
      </c>
      <c r="AU176" s="297" t="s">
        <v>89</v>
      </c>
      <c r="AV176" s="296" t="s">
        <v>89</v>
      </c>
      <c r="AW176" s="296" t="s">
        <v>45</v>
      </c>
      <c r="AX176" s="296" t="s">
        <v>81</v>
      </c>
      <c r="AY176" s="297" t="s">
        <v>140</v>
      </c>
    </row>
    <row r="177" spans="2:51" s="289" customFormat="1" ht="13.5">
      <c r="B177" s="288"/>
      <c r="D177" s="280" t="s">
        <v>204</v>
      </c>
      <c r="E177" s="290" t="s">
        <v>12</v>
      </c>
      <c r="F177" s="291" t="s">
        <v>357</v>
      </c>
      <c r="H177" s="290" t="s">
        <v>12</v>
      </c>
      <c r="I177" s="89"/>
      <c r="L177" s="288"/>
      <c r="M177" s="292"/>
      <c r="N177" s="293"/>
      <c r="O177" s="293"/>
      <c r="P177" s="293"/>
      <c r="Q177" s="293"/>
      <c r="R177" s="293"/>
      <c r="S177" s="293"/>
      <c r="T177" s="294"/>
      <c r="AT177" s="290" t="s">
        <v>204</v>
      </c>
      <c r="AU177" s="290" t="s">
        <v>89</v>
      </c>
      <c r="AV177" s="289" t="s">
        <v>31</v>
      </c>
      <c r="AW177" s="289" t="s">
        <v>45</v>
      </c>
      <c r="AX177" s="289" t="s">
        <v>81</v>
      </c>
      <c r="AY177" s="290" t="s">
        <v>140</v>
      </c>
    </row>
    <row r="178" spans="2:51" s="296" customFormat="1" ht="13.5">
      <c r="B178" s="295"/>
      <c r="D178" s="280" t="s">
        <v>204</v>
      </c>
      <c r="E178" s="297" t="s">
        <v>12</v>
      </c>
      <c r="F178" s="298" t="s">
        <v>660</v>
      </c>
      <c r="H178" s="299">
        <v>2.378</v>
      </c>
      <c r="I178" s="90"/>
      <c r="L178" s="295"/>
      <c r="M178" s="300"/>
      <c r="N178" s="301"/>
      <c r="O178" s="301"/>
      <c r="P178" s="301"/>
      <c r="Q178" s="301"/>
      <c r="R178" s="301"/>
      <c r="S178" s="301"/>
      <c r="T178" s="302"/>
      <c r="AT178" s="297" t="s">
        <v>204</v>
      </c>
      <c r="AU178" s="297" t="s">
        <v>89</v>
      </c>
      <c r="AV178" s="296" t="s">
        <v>89</v>
      </c>
      <c r="AW178" s="296" t="s">
        <v>45</v>
      </c>
      <c r="AX178" s="296" t="s">
        <v>81</v>
      </c>
      <c r="AY178" s="297" t="s">
        <v>140</v>
      </c>
    </row>
    <row r="179" spans="2:51" s="296" customFormat="1" ht="13.5">
      <c r="B179" s="295"/>
      <c r="D179" s="280" t="s">
        <v>204</v>
      </c>
      <c r="E179" s="297" t="s">
        <v>12</v>
      </c>
      <c r="F179" s="298" t="s">
        <v>381</v>
      </c>
      <c r="H179" s="299">
        <v>0.6</v>
      </c>
      <c r="I179" s="90"/>
      <c r="L179" s="295"/>
      <c r="M179" s="300"/>
      <c r="N179" s="301"/>
      <c r="O179" s="301"/>
      <c r="P179" s="301"/>
      <c r="Q179" s="301"/>
      <c r="R179" s="301"/>
      <c r="S179" s="301"/>
      <c r="T179" s="302"/>
      <c r="AT179" s="297" t="s">
        <v>204</v>
      </c>
      <c r="AU179" s="297" t="s">
        <v>89</v>
      </c>
      <c r="AV179" s="296" t="s">
        <v>89</v>
      </c>
      <c r="AW179" s="296" t="s">
        <v>45</v>
      </c>
      <c r="AX179" s="296" t="s">
        <v>81</v>
      </c>
      <c r="AY179" s="297" t="s">
        <v>140</v>
      </c>
    </row>
    <row r="180" spans="2:51" s="289" customFormat="1" ht="13.5">
      <c r="B180" s="288"/>
      <c r="D180" s="280" t="s">
        <v>204</v>
      </c>
      <c r="E180" s="290" t="s">
        <v>12</v>
      </c>
      <c r="F180" s="291" t="s">
        <v>362</v>
      </c>
      <c r="H180" s="290" t="s">
        <v>12</v>
      </c>
      <c r="I180" s="89"/>
      <c r="L180" s="288"/>
      <c r="M180" s="292"/>
      <c r="N180" s="293"/>
      <c r="O180" s="293"/>
      <c r="P180" s="293"/>
      <c r="Q180" s="293"/>
      <c r="R180" s="293"/>
      <c r="S180" s="293"/>
      <c r="T180" s="294"/>
      <c r="AT180" s="290" t="s">
        <v>204</v>
      </c>
      <c r="AU180" s="290" t="s">
        <v>89</v>
      </c>
      <c r="AV180" s="289" t="s">
        <v>31</v>
      </c>
      <c r="AW180" s="289" t="s">
        <v>45</v>
      </c>
      <c r="AX180" s="289" t="s">
        <v>81</v>
      </c>
      <c r="AY180" s="290" t="s">
        <v>140</v>
      </c>
    </row>
    <row r="181" spans="2:51" s="296" customFormat="1" ht="13.5">
      <c r="B181" s="295"/>
      <c r="D181" s="280" t="s">
        <v>204</v>
      </c>
      <c r="E181" s="297" t="s">
        <v>12</v>
      </c>
      <c r="F181" s="298" t="s">
        <v>661</v>
      </c>
      <c r="H181" s="299">
        <v>16.8</v>
      </c>
      <c r="I181" s="90"/>
      <c r="L181" s="295"/>
      <c r="M181" s="300"/>
      <c r="N181" s="301"/>
      <c r="O181" s="301"/>
      <c r="P181" s="301"/>
      <c r="Q181" s="301"/>
      <c r="R181" s="301"/>
      <c r="S181" s="301"/>
      <c r="T181" s="302"/>
      <c r="AT181" s="297" t="s">
        <v>204</v>
      </c>
      <c r="AU181" s="297" t="s">
        <v>89</v>
      </c>
      <c r="AV181" s="296" t="s">
        <v>89</v>
      </c>
      <c r="AW181" s="296" t="s">
        <v>45</v>
      </c>
      <c r="AX181" s="296" t="s">
        <v>81</v>
      </c>
      <c r="AY181" s="297" t="s">
        <v>140</v>
      </c>
    </row>
    <row r="182" spans="2:51" s="296" customFormat="1" ht="13.5">
      <c r="B182" s="295"/>
      <c r="D182" s="280" t="s">
        <v>204</v>
      </c>
      <c r="E182" s="297" t="s">
        <v>12</v>
      </c>
      <c r="F182" s="298" t="s">
        <v>662</v>
      </c>
      <c r="H182" s="299">
        <v>1.8</v>
      </c>
      <c r="I182" s="90"/>
      <c r="L182" s="295"/>
      <c r="M182" s="300"/>
      <c r="N182" s="301"/>
      <c r="O182" s="301"/>
      <c r="P182" s="301"/>
      <c r="Q182" s="301"/>
      <c r="R182" s="301"/>
      <c r="S182" s="301"/>
      <c r="T182" s="302"/>
      <c r="AT182" s="297" t="s">
        <v>204</v>
      </c>
      <c r="AU182" s="297" t="s">
        <v>89</v>
      </c>
      <c r="AV182" s="296" t="s">
        <v>89</v>
      </c>
      <c r="AW182" s="296" t="s">
        <v>45</v>
      </c>
      <c r="AX182" s="296" t="s">
        <v>81</v>
      </c>
      <c r="AY182" s="297" t="s">
        <v>140</v>
      </c>
    </row>
    <row r="183" spans="2:51" s="289" customFormat="1" ht="13.5">
      <c r="B183" s="288"/>
      <c r="D183" s="280" t="s">
        <v>204</v>
      </c>
      <c r="E183" s="290" t="s">
        <v>12</v>
      </c>
      <c r="F183" s="291" t="s">
        <v>663</v>
      </c>
      <c r="H183" s="290" t="s">
        <v>12</v>
      </c>
      <c r="I183" s="89"/>
      <c r="L183" s="288"/>
      <c r="M183" s="292"/>
      <c r="N183" s="293"/>
      <c r="O183" s="293"/>
      <c r="P183" s="293"/>
      <c r="Q183" s="293"/>
      <c r="R183" s="293"/>
      <c r="S183" s="293"/>
      <c r="T183" s="294"/>
      <c r="AT183" s="290" t="s">
        <v>204</v>
      </c>
      <c r="AU183" s="290" t="s">
        <v>89</v>
      </c>
      <c r="AV183" s="289" t="s">
        <v>31</v>
      </c>
      <c r="AW183" s="289" t="s">
        <v>45</v>
      </c>
      <c r="AX183" s="289" t="s">
        <v>81</v>
      </c>
      <c r="AY183" s="290" t="s">
        <v>140</v>
      </c>
    </row>
    <row r="184" spans="2:51" s="296" customFormat="1" ht="13.5">
      <c r="B184" s="295"/>
      <c r="D184" s="280" t="s">
        <v>204</v>
      </c>
      <c r="E184" s="297" t="s">
        <v>12</v>
      </c>
      <c r="F184" s="298" t="s">
        <v>664</v>
      </c>
      <c r="H184" s="299">
        <v>1.566</v>
      </c>
      <c r="I184" s="90"/>
      <c r="L184" s="295"/>
      <c r="M184" s="300"/>
      <c r="N184" s="301"/>
      <c r="O184" s="301"/>
      <c r="P184" s="301"/>
      <c r="Q184" s="301"/>
      <c r="R184" s="301"/>
      <c r="S184" s="301"/>
      <c r="T184" s="302"/>
      <c r="AT184" s="297" t="s">
        <v>204</v>
      </c>
      <c r="AU184" s="297" t="s">
        <v>89</v>
      </c>
      <c r="AV184" s="296" t="s">
        <v>89</v>
      </c>
      <c r="AW184" s="296" t="s">
        <v>45</v>
      </c>
      <c r="AX184" s="296" t="s">
        <v>81</v>
      </c>
      <c r="AY184" s="297" t="s">
        <v>140</v>
      </c>
    </row>
    <row r="185" spans="2:51" s="296" customFormat="1" ht="13.5">
      <c r="B185" s="295"/>
      <c r="D185" s="280" t="s">
        <v>204</v>
      </c>
      <c r="E185" s="297" t="s">
        <v>12</v>
      </c>
      <c r="F185" s="298" t="s">
        <v>381</v>
      </c>
      <c r="H185" s="299">
        <v>0.6</v>
      </c>
      <c r="I185" s="90"/>
      <c r="L185" s="295"/>
      <c r="M185" s="300"/>
      <c r="N185" s="301"/>
      <c r="O185" s="301"/>
      <c r="P185" s="301"/>
      <c r="Q185" s="301"/>
      <c r="R185" s="301"/>
      <c r="S185" s="301"/>
      <c r="T185" s="302"/>
      <c r="AT185" s="297" t="s">
        <v>204</v>
      </c>
      <c r="AU185" s="297" t="s">
        <v>89</v>
      </c>
      <c r="AV185" s="296" t="s">
        <v>89</v>
      </c>
      <c r="AW185" s="296" t="s">
        <v>45</v>
      </c>
      <c r="AX185" s="296" t="s">
        <v>81</v>
      </c>
      <c r="AY185" s="297" t="s">
        <v>140</v>
      </c>
    </row>
    <row r="186" spans="2:51" s="289" customFormat="1" ht="13.5">
      <c r="B186" s="288"/>
      <c r="D186" s="280" t="s">
        <v>204</v>
      </c>
      <c r="E186" s="290" t="s">
        <v>12</v>
      </c>
      <c r="F186" s="291" t="s">
        <v>665</v>
      </c>
      <c r="H186" s="290" t="s">
        <v>12</v>
      </c>
      <c r="I186" s="89"/>
      <c r="L186" s="288"/>
      <c r="M186" s="292"/>
      <c r="N186" s="293"/>
      <c r="O186" s="293"/>
      <c r="P186" s="293"/>
      <c r="Q186" s="293"/>
      <c r="R186" s="293"/>
      <c r="S186" s="293"/>
      <c r="T186" s="294"/>
      <c r="AT186" s="290" t="s">
        <v>204</v>
      </c>
      <c r="AU186" s="290" t="s">
        <v>89</v>
      </c>
      <c r="AV186" s="289" t="s">
        <v>31</v>
      </c>
      <c r="AW186" s="289" t="s">
        <v>45</v>
      </c>
      <c r="AX186" s="289" t="s">
        <v>81</v>
      </c>
      <c r="AY186" s="290" t="s">
        <v>140</v>
      </c>
    </row>
    <row r="187" spans="2:51" s="296" customFormat="1" ht="13.5">
      <c r="B187" s="295"/>
      <c r="D187" s="280" t="s">
        <v>204</v>
      </c>
      <c r="E187" s="297" t="s">
        <v>12</v>
      </c>
      <c r="F187" s="298" t="s">
        <v>666</v>
      </c>
      <c r="H187" s="299">
        <v>25.45</v>
      </c>
      <c r="I187" s="90"/>
      <c r="L187" s="295"/>
      <c r="M187" s="300"/>
      <c r="N187" s="301"/>
      <c r="O187" s="301"/>
      <c r="P187" s="301"/>
      <c r="Q187" s="301"/>
      <c r="R187" s="301"/>
      <c r="S187" s="301"/>
      <c r="T187" s="302"/>
      <c r="AT187" s="297" t="s">
        <v>204</v>
      </c>
      <c r="AU187" s="297" t="s">
        <v>89</v>
      </c>
      <c r="AV187" s="296" t="s">
        <v>89</v>
      </c>
      <c r="AW187" s="296" t="s">
        <v>45</v>
      </c>
      <c r="AX187" s="296" t="s">
        <v>81</v>
      </c>
      <c r="AY187" s="297" t="s">
        <v>140</v>
      </c>
    </row>
    <row r="188" spans="2:51" s="296" customFormat="1" ht="13.5">
      <c r="B188" s="295"/>
      <c r="D188" s="280" t="s">
        <v>204</v>
      </c>
      <c r="E188" s="297" t="s">
        <v>12</v>
      </c>
      <c r="F188" s="298" t="s">
        <v>384</v>
      </c>
      <c r="H188" s="299">
        <v>1.5</v>
      </c>
      <c r="I188" s="90"/>
      <c r="L188" s="295"/>
      <c r="M188" s="300"/>
      <c r="N188" s="301"/>
      <c r="O188" s="301"/>
      <c r="P188" s="301"/>
      <c r="Q188" s="301"/>
      <c r="R188" s="301"/>
      <c r="S188" s="301"/>
      <c r="T188" s="302"/>
      <c r="AT188" s="297" t="s">
        <v>204</v>
      </c>
      <c r="AU188" s="297" t="s">
        <v>89</v>
      </c>
      <c r="AV188" s="296" t="s">
        <v>89</v>
      </c>
      <c r="AW188" s="296" t="s">
        <v>45</v>
      </c>
      <c r="AX188" s="296" t="s">
        <v>81</v>
      </c>
      <c r="AY188" s="297" t="s">
        <v>140</v>
      </c>
    </row>
    <row r="189" spans="2:51" s="304" customFormat="1" ht="13.5">
      <c r="B189" s="303"/>
      <c r="D189" s="280" t="s">
        <v>204</v>
      </c>
      <c r="E189" s="305" t="s">
        <v>12</v>
      </c>
      <c r="F189" s="306" t="s">
        <v>207</v>
      </c>
      <c r="H189" s="307">
        <v>74.33</v>
      </c>
      <c r="I189" s="91"/>
      <c r="L189" s="303"/>
      <c r="M189" s="308"/>
      <c r="N189" s="309"/>
      <c r="O189" s="309"/>
      <c r="P189" s="309"/>
      <c r="Q189" s="309"/>
      <c r="R189" s="309"/>
      <c r="S189" s="309"/>
      <c r="T189" s="310"/>
      <c r="AT189" s="305" t="s">
        <v>204</v>
      </c>
      <c r="AU189" s="305" t="s">
        <v>89</v>
      </c>
      <c r="AV189" s="304" t="s">
        <v>161</v>
      </c>
      <c r="AW189" s="304" t="s">
        <v>45</v>
      </c>
      <c r="AX189" s="304" t="s">
        <v>31</v>
      </c>
      <c r="AY189" s="305" t="s">
        <v>140</v>
      </c>
    </row>
    <row r="190" spans="2:65" s="187" customFormat="1" ht="14.45" customHeight="1">
      <c r="B190" s="188"/>
      <c r="C190" s="269" t="s">
        <v>298</v>
      </c>
      <c r="D190" s="269" t="s">
        <v>143</v>
      </c>
      <c r="E190" s="270" t="s">
        <v>386</v>
      </c>
      <c r="F190" s="271" t="s">
        <v>387</v>
      </c>
      <c r="G190" s="272" t="s">
        <v>199</v>
      </c>
      <c r="H190" s="273">
        <v>7.404</v>
      </c>
      <c r="I190" s="87"/>
      <c r="J190" s="274">
        <f>ROUND(I190*H190,2)</f>
        <v>0</v>
      </c>
      <c r="K190" s="271" t="s">
        <v>12</v>
      </c>
      <c r="L190" s="188"/>
      <c r="M190" s="275" t="s">
        <v>12</v>
      </c>
      <c r="N190" s="276" t="s">
        <v>52</v>
      </c>
      <c r="O190" s="189"/>
      <c r="P190" s="277">
        <f>O190*H190</f>
        <v>0</v>
      </c>
      <c r="Q190" s="277">
        <v>2.16</v>
      </c>
      <c r="R190" s="277">
        <f>Q190*H190</f>
        <v>15.992640000000002</v>
      </c>
      <c r="S190" s="277">
        <v>0</v>
      </c>
      <c r="T190" s="278">
        <f>S190*H190</f>
        <v>0</v>
      </c>
      <c r="AR190" s="177" t="s">
        <v>161</v>
      </c>
      <c r="AT190" s="177" t="s">
        <v>143</v>
      </c>
      <c r="AU190" s="177" t="s">
        <v>89</v>
      </c>
      <c r="AY190" s="177" t="s">
        <v>140</v>
      </c>
      <c r="BE190" s="279">
        <f>IF(N190="základní",J190,0)</f>
        <v>0</v>
      </c>
      <c r="BF190" s="279">
        <f>IF(N190="snížená",J190,0)</f>
        <v>0</v>
      </c>
      <c r="BG190" s="279">
        <f>IF(N190="zákl. přenesená",J190,0)</f>
        <v>0</v>
      </c>
      <c r="BH190" s="279">
        <f>IF(N190="sníž. přenesená",J190,0)</f>
        <v>0</v>
      </c>
      <c r="BI190" s="279">
        <f>IF(N190="nulová",J190,0)</f>
        <v>0</v>
      </c>
      <c r="BJ190" s="177" t="s">
        <v>31</v>
      </c>
      <c r="BK190" s="279">
        <f>ROUND(I190*H190,2)</f>
        <v>0</v>
      </c>
      <c r="BL190" s="177" t="s">
        <v>161</v>
      </c>
      <c r="BM190" s="177" t="s">
        <v>667</v>
      </c>
    </row>
    <row r="191" spans="2:47" s="187" customFormat="1" ht="13.5">
      <c r="B191" s="188"/>
      <c r="D191" s="280" t="s">
        <v>150</v>
      </c>
      <c r="F191" s="281" t="s">
        <v>387</v>
      </c>
      <c r="I191" s="88"/>
      <c r="L191" s="188"/>
      <c r="M191" s="282"/>
      <c r="N191" s="189"/>
      <c r="O191" s="189"/>
      <c r="P191" s="189"/>
      <c r="Q191" s="189"/>
      <c r="R191" s="189"/>
      <c r="S191" s="189"/>
      <c r="T191" s="283"/>
      <c r="AT191" s="177" t="s">
        <v>150</v>
      </c>
      <c r="AU191" s="177" t="s">
        <v>89</v>
      </c>
    </row>
    <row r="192" spans="2:51" s="289" customFormat="1" ht="13.5">
      <c r="B192" s="288"/>
      <c r="D192" s="280" t="s">
        <v>204</v>
      </c>
      <c r="E192" s="290" t="s">
        <v>12</v>
      </c>
      <c r="F192" s="291" t="s">
        <v>321</v>
      </c>
      <c r="H192" s="290" t="s">
        <v>12</v>
      </c>
      <c r="I192" s="89"/>
      <c r="L192" s="288"/>
      <c r="M192" s="292"/>
      <c r="N192" s="293"/>
      <c r="O192" s="293"/>
      <c r="P192" s="293"/>
      <c r="Q192" s="293"/>
      <c r="R192" s="293"/>
      <c r="S192" s="293"/>
      <c r="T192" s="294"/>
      <c r="AT192" s="290" t="s">
        <v>204</v>
      </c>
      <c r="AU192" s="290" t="s">
        <v>89</v>
      </c>
      <c r="AV192" s="289" t="s">
        <v>31</v>
      </c>
      <c r="AW192" s="289" t="s">
        <v>45</v>
      </c>
      <c r="AX192" s="289" t="s">
        <v>81</v>
      </c>
      <c r="AY192" s="290" t="s">
        <v>140</v>
      </c>
    </row>
    <row r="193" spans="2:51" s="296" customFormat="1" ht="13.5">
      <c r="B193" s="295"/>
      <c r="D193" s="280" t="s">
        <v>204</v>
      </c>
      <c r="E193" s="297" t="s">
        <v>12</v>
      </c>
      <c r="F193" s="298" t="s">
        <v>668</v>
      </c>
      <c r="H193" s="299">
        <v>1.856</v>
      </c>
      <c r="I193" s="90"/>
      <c r="L193" s="295"/>
      <c r="M193" s="300"/>
      <c r="N193" s="301"/>
      <c r="O193" s="301"/>
      <c r="P193" s="301"/>
      <c r="Q193" s="301"/>
      <c r="R193" s="301"/>
      <c r="S193" s="301"/>
      <c r="T193" s="302"/>
      <c r="AT193" s="297" t="s">
        <v>204</v>
      </c>
      <c r="AU193" s="297" t="s">
        <v>89</v>
      </c>
      <c r="AV193" s="296" t="s">
        <v>89</v>
      </c>
      <c r="AW193" s="296" t="s">
        <v>45</v>
      </c>
      <c r="AX193" s="296" t="s">
        <v>81</v>
      </c>
      <c r="AY193" s="297" t="s">
        <v>140</v>
      </c>
    </row>
    <row r="194" spans="2:51" s="289" customFormat="1" ht="13.5">
      <c r="B194" s="288"/>
      <c r="D194" s="280" t="s">
        <v>204</v>
      </c>
      <c r="E194" s="290" t="s">
        <v>12</v>
      </c>
      <c r="F194" s="291" t="s">
        <v>205</v>
      </c>
      <c r="H194" s="290" t="s">
        <v>12</v>
      </c>
      <c r="I194" s="89"/>
      <c r="L194" s="288"/>
      <c r="M194" s="292"/>
      <c r="N194" s="293"/>
      <c r="O194" s="293"/>
      <c r="P194" s="293"/>
      <c r="Q194" s="293"/>
      <c r="R194" s="293"/>
      <c r="S194" s="293"/>
      <c r="T194" s="294"/>
      <c r="AT194" s="290" t="s">
        <v>204</v>
      </c>
      <c r="AU194" s="290" t="s">
        <v>89</v>
      </c>
      <c r="AV194" s="289" t="s">
        <v>31</v>
      </c>
      <c r="AW194" s="289" t="s">
        <v>45</v>
      </c>
      <c r="AX194" s="289" t="s">
        <v>81</v>
      </c>
      <c r="AY194" s="290" t="s">
        <v>140</v>
      </c>
    </row>
    <row r="195" spans="2:51" s="296" customFormat="1" ht="13.5">
      <c r="B195" s="295"/>
      <c r="D195" s="280" t="s">
        <v>204</v>
      </c>
      <c r="E195" s="297" t="s">
        <v>12</v>
      </c>
      <c r="F195" s="298" t="s">
        <v>669</v>
      </c>
      <c r="H195" s="299">
        <v>1.536</v>
      </c>
      <c r="I195" s="90"/>
      <c r="L195" s="295"/>
      <c r="M195" s="300"/>
      <c r="N195" s="301"/>
      <c r="O195" s="301"/>
      <c r="P195" s="301"/>
      <c r="Q195" s="301"/>
      <c r="R195" s="301"/>
      <c r="S195" s="301"/>
      <c r="T195" s="302"/>
      <c r="AT195" s="297" t="s">
        <v>204</v>
      </c>
      <c r="AU195" s="297" t="s">
        <v>89</v>
      </c>
      <c r="AV195" s="296" t="s">
        <v>89</v>
      </c>
      <c r="AW195" s="296" t="s">
        <v>45</v>
      </c>
      <c r="AX195" s="296" t="s">
        <v>81</v>
      </c>
      <c r="AY195" s="297" t="s">
        <v>140</v>
      </c>
    </row>
    <row r="196" spans="2:51" s="289" customFormat="1" ht="13.5">
      <c r="B196" s="288"/>
      <c r="D196" s="280" t="s">
        <v>204</v>
      </c>
      <c r="E196" s="290" t="s">
        <v>12</v>
      </c>
      <c r="F196" s="291" t="s">
        <v>395</v>
      </c>
      <c r="H196" s="290" t="s">
        <v>12</v>
      </c>
      <c r="I196" s="89"/>
      <c r="L196" s="288"/>
      <c r="M196" s="292"/>
      <c r="N196" s="293"/>
      <c r="O196" s="293"/>
      <c r="P196" s="293"/>
      <c r="Q196" s="293"/>
      <c r="R196" s="293"/>
      <c r="S196" s="293"/>
      <c r="T196" s="294"/>
      <c r="AT196" s="290" t="s">
        <v>204</v>
      </c>
      <c r="AU196" s="290" t="s">
        <v>89</v>
      </c>
      <c r="AV196" s="289" t="s">
        <v>31</v>
      </c>
      <c r="AW196" s="289" t="s">
        <v>45</v>
      </c>
      <c r="AX196" s="289" t="s">
        <v>81</v>
      </c>
      <c r="AY196" s="290" t="s">
        <v>140</v>
      </c>
    </row>
    <row r="197" spans="2:51" s="296" customFormat="1" ht="13.5">
      <c r="B197" s="295"/>
      <c r="D197" s="280" t="s">
        <v>204</v>
      </c>
      <c r="E197" s="297" t="s">
        <v>12</v>
      </c>
      <c r="F197" s="298" t="s">
        <v>670</v>
      </c>
      <c r="H197" s="299">
        <v>4.012</v>
      </c>
      <c r="I197" s="90"/>
      <c r="L197" s="295"/>
      <c r="M197" s="300"/>
      <c r="N197" s="301"/>
      <c r="O197" s="301"/>
      <c r="P197" s="301"/>
      <c r="Q197" s="301"/>
      <c r="R197" s="301"/>
      <c r="S197" s="301"/>
      <c r="T197" s="302"/>
      <c r="AT197" s="297" t="s">
        <v>204</v>
      </c>
      <c r="AU197" s="297" t="s">
        <v>89</v>
      </c>
      <c r="AV197" s="296" t="s">
        <v>89</v>
      </c>
      <c r="AW197" s="296" t="s">
        <v>45</v>
      </c>
      <c r="AX197" s="296" t="s">
        <v>81</v>
      </c>
      <c r="AY197" s="297" t="s">
        <v>140</v>
      </c>
    </row>
    <row r="198" spans="2:51" s="304" customFormat="1" ht="13.5">
      <c r="B198" s="303"/>
      <c r="D198" s="280" t="s">
        <v>204</v>
      </c>
      <c r="E198" s="305" t="s">
        <v>12</v>
      </c>
      <c r="F198" s="306" t="s">
        <v>207</v>
      </c>
      <c r="H198" s="307">
        <v>7.404</v>
      </c>
      <c r="I198" s="91"/>
      <c r="L198" s="303"/>
      <c r="M198" s="308"/>
      <c r="N198" s="309"/>
      <c r="O198" s="309"/>
      <c r="P198" s="309"/>
      <c r="Q198" s="309"/>
      <c r="R198" s="309"/>
      <c r="S198" s="309"/>
      <c r="T198" s="310"/>
      <c r="AT198" s="305" t="s">
        <v>204</v>
      </c>
      <c r="AU198" s="305" t="s">
        <v>89</v>
      </c>
      <c r="AV198" s="304" t="s">
        <v>161</v>
      </c>
      <c r="AW198" s="304" t="s">
        <v>45</v>
      </c>
      <c r="AX198" s="304" t="s">
        <v>31</v>
      </c>
      <c r="AY198" s="305" t="s">
        <v>140</v>
      </c>
    </row>
    <row r="199" spans="2:63" s="257" customFormat="1" ht="29.85" customHeight="1">
      <c r="B199" s="256"/>
      <c r="D199" s="258" t="s">
        <v>80</v>
      </c>
      <c r="E199" s="267" t="s">
        <v>244</v>
      </c>
      <c r="F199" s="267" t="s">
        <v>401</v>
      </c>
      <c r="I199" s="86"/>
      <c r="J199" s="268">
        <f>BK199</f>
        <v>0</v>
      </c>
      <c r="L199" s="256"/>
      <c r="M199" s="261"/>
      <c r="N199" s="262"/>
      <c r="O199" s="262"/>
      <c r="P199" s="263">
        <f>SUM(P200:P211)</f>
        <v>0</v>
      </c>
      <c r="Q199" s="262"/>
      <c r="R199" s="263">
        <f>SUM(R200:R211)</f>
        <v>0.065379</v>
      </c>
      <c r="S199" s="262"/>
      <c r="T199" s="264">
        <f>SUM(T200:T211)</f>
        <v>0</v>
      </c>
      <c r="AR199" s="258" t="s">
        <v>31</v>
      </c>
      <c r="AT199" s="265" t="s">
        <v>80</v>
      </c>
      <c r="AU199" s="265" t="s">
        <v>31</v>
      </c>
      <c r="AY199" s="258" t="s">
        <v>140</v>
      </c>
      <c r="BK199" s="266">
        <f>SUM(BK200:BK211)</f>
        <v>0</v>
      </c>
    </row>
    <row r="200" spans="2:65" s="187" customFormat="1" ht="22.9" customHeight="1">
      <c r="B200" s="188"/>
      <c r="C200" s="269" t="s">
        <v>302</v>
      </c>
      <c r="D200" s="269" t="s">
        <v>143</v>
      </c>
      <c r="E200" s="270" t="s">
        <v>403</v>
      </c>
      <c r="F200" s="271" t="s">
        <v>404</v>
      </c>
      <c r="G200" s="272" t="s">
        <v>220</v>
      </c>
      <c r="H200" s="273">
        <v>172.05</v>
      </c>
      <c r="I200" s="87"/>
      <c r="J200" s="274">
        <f>ROUND(I200*H200,2)</f>
        <v>0</v>
      </c>
      <c r="K200" s="271" t="s">
        <v>147</v>
      </c>
      <c r="L200" s="188"/>
      <c r="M200" s="275" t="s">
        <v>12</v>
      </c>
      <c r="N200" s="276" t="s">
        <v>52</v>
      </c>
      <c r="O200" s="189"/>
      <c r="P200" s="277">
        <f>O200*H200</f>
        <v>0</v>
      </c>
      <c r="Q200" s="277">
        <v>0.00038</v>
      </c>
      <c r="R200" s="277">
        <f>Q200*H200</f>
        <v>0.065379</v>
      </c>
      <c r="S200" s="277">
        <v>0</v>
      </c>
      <c r="T200" s="278">
        <f>S200*H200</f>
        <v>0</v>
      </c>
      <c r="AR200" s="177" t="s">
        <v>161</v>
      </c>
      <c r="AT200" s="177" t="s">
        <v>143</v>
      </c>
      <c r="AU200" s="177" t="s">
        <v>89</v>
      </c>
      <c r="AY200" s="177" t="s">
        <v>140</v>
      </c>
      <c r="BE200" s="279">
        <f>IF(N200="základní",J200,0)</f>
        <v>0</v>
      </c>
      <c r="BF200" s="279">
        <f>IF(N200="snížená",J200,0)</f>
        <v>0</v>
      </c>
      <c r="BG200" s="279">
        <f>IF(N200="zákl. přenesená",J200,0)</f>
        <v>0</v>
      </c>
      <c r="BH200" s="279">
        <f>IF(N200="sníž. přenesená",J200,0)</f>
        <v>0</v>
      </c>
      <c r="BI200" s="279">
        <f>IF(N200="nulová",J200,0)</f>
        <v>0</v>
      </c>
      <c r="BJ200" s="177" t="s">
        <v>31</v>
      </c>
      <c r="BK200" s="279">
        <f>ROUND(I200*H200,2)</f>
        <v>0</v>
      </c>
      <c r="BL200" s="177" t="s">
        <v>161</v>
      </c>
      <c r="BM200" s="177" t="s">
        <v>671</v>
      </c>
    </row>
    <row r="201" spans="2:47" s="187" customFormat="1" ht="27">
      <c r="B201" s="188"/>
      <c r="D201" s="280" t="s">
        <v>150</v>
      </c>
      <c r="F201" s="281" t="s">
        <v>406</v>
      </c>
      <c r="I201" s="88"/>
      <c r="L201" s="188"/>
      <c r="M201" s="282"/>
      <c r="N201" s="189"/>
      <c r="O201" s="189"/>
      <c r="P201" s="189"/>
      <c r="Q201" s="189"/>
      <c r="R201" s="189"/>
      <c r="S201" s="189"/>
      <c r="T201" s="283"/>
      <c r="AT201" s="177" t="s">
        <v>150</v>
      </c>
      <c r="AU201" s="177" t="s">
        <v>89</v>
      </c>
    </row>
    <row r="202" spans="2:47" s="187" customFormat="1" ht="108">
      <c r="B202" s="188"/>
      <c r="D202" s="280" t="s">
        <v>202</v>
      </c>
      <c r="F202" s="284" t="s">
        <v>407</v>
      </c>
      <c r="I202" s="88"/>
      <c r="L202" s="188"/>
      <c r="M202" s="282"/>
      <c r="N202" s="189"/>
      <c r="O202" s="189"/>
      <c r="P202" s="189"/>
      <c r="Q202" s="189"/>
      <c r="R202" s="189"/>
      <c r="S202" s="189"/>
      <c r="T202" s="283"/>
      <c r="AT202" s="177" t="s">
        <v>202</v>
      </c>
      <c r="AU202" s="177" t="s">
        <v>89</v>
      </c>
    </row>
    <row r="203" spans="2:51" s="289" customFormat="1" ht="13.5">
      <c r="B203" s="288"/>
      <c r="D203" s="280" t="s">
        <v>204</v>
      </c>
      <c r="E203" s="290" t="s">
        <v>12</v>
      </c>
      <c r="F203" s="291" t="s">
        <v>321</v>
      </c>
      <c r="H203" s="290" t="s">
        <v>12</v>
      </c>
      <c r="I203" s="89"/>
      <c r="L203" s="288"/>
      <c r="M203" s="292"/>
      <c r="N203" s="293"/>
      <c r="O203" s="293"/>
      <c r="P203" s="293"/>
      <c r="Q203" s="293"/>
      <c r="R203" s="293"/>
      <c r="S203" s="293"/>
      <c r="T203" s="294"/>
      <c r="AT203" s="290" t="s">
        <v>204</v>
      </c>
      <c r="AU203" s="290" t="s">
        <v>89</v>
      </c>
      <c r="AV203" s="289" t="s">
        <v>31</v>
      </c>
      <c r="AW203" s="289" t="s">
        <v>45</v>
      </c>
      <c r="AX203" s="289" t="s">
        <v>81</v>
      </c>
      <c r="AY203" s="290" t="s">
        <v>140</v>
      </c>
    </row>
    <row r="204" spans="2:51" s="296" customFormat="1" ht="13.5">
      <c r="B204" s="295"/>
      <c r="D204" s="280" t="s">
        <v>204</v>
      </c>
      <c r="E204" s="297" t="s">
        <v>12</v>
      </c>
      <c r="F204" s="298" t="s">
        <v>408</v>
      </c>
      <c r="H204" s="299">
        <v>35.65</v>
      </c>
      <c r="I204" s="90"/>
      <c r="L204" s="295"/>
      <c r="M204" s="300"/>
      <c r="N204" s="301"/>
      <c r="O204" s="301"/>
      <c r="P204" s="301"/>
      <c r="Q204" s="301"/>
      <c r="R204" s="301"/>
      <c r="S204" s="301"/>
      <c r="T204" s="302"/>
      <c r="AT204" s="297" t="s">
        <v>204</v>
      </c>
      <c r="AU204" s="297" t="s">
        <v>89</v>
      </c>
      <c r="AV204" s="296" t="s">
        <v>89</v>
      </c>
      <c r="AW204" s="296" t="s">
        <v>45</v>
      </c>
      <c r="AX204" s="296" t="s">
        <v>81</v>
      </c>
      <c r="AY204" s="297" t="s">
        <v>140</v>
      </c>
    </row>
    <row r="205" spans="2:51" s="289" customFormat="1" ht="13.5">
      <c r="B205" s="288"/>
      <c r="D205" s="280" t="s">
        <v>204</v>
      </c>
      <c r="E205" s="290" t="s">
        <v>12</v>
      </c>
      <c r="F205" s="291" t="s">
        <v>205</v>
      </c>
      <c r="H205" s="290" t="s">
        <v>12</v>
      </c>
      <c r="I205" s="89"/>
      <c r="L205" s="288"/>
      <c r="M205" s="292"/>
      <c r="N205" s="293"/>
      <c r="O205" s="293"/>
      <c r="P205" s="293"/>
      <c r="Q205" s="293"/>
      <c r="R205" s="293"/>
      <c r="S205" s="293"/>
      <c r="T205" s="294"/>
      <c r="AT205" s="290" t="s">
        <v>204</v>
      </c>
      <c r="AU205" s="290" t="s">
        <v>89</v>
      </c>
      <c r="AV205" s="289" t="s">
        <v>31</v>
      </c>
      <c r="AW205" s="289" t="s">
        <v>45</v>
      </c>
      <c r="AX205" s="289" t="s">
        <v>81</v>
      </c>
      <c r="AY205" s="290" t="s">
        <v>140</v>
      </c>
    </row>
    <row r="206" spans="2:51" s="296" customFormat="1" ht="13.5">
      <c r="B206" s="295"/>
      <c r="D206" s="280" t="s">
        <v>204</v>
      </c>
      <c r="E206" s="297" t="s">
        <v>12</v>
      </c>
      <c r="F206" s="298" t="s">
        <v>672</v>
      </c>
      <c r="H206" s="299">
        <v>31</v>
      </c>
      <c r="I206" s="90"/>
      <c r="L206" s="295"/>
      <c r="M206" s="300"/>
      <c r="N206" s="301"/>
      <c r="O206" s="301"/>
      <c r="P206" s="301"/>
      <c r="Q206" s="301"/>
      <c r="R206" s="301"/>
      <c r="S206" s="301"/>
      <c r="T206" s="302"/>
      <c r="AT206" s="297" t="s">
        <v>204</v>
      </c>
      <c r="AU206" s="297" t="s">
        <v>89</v>
      </c>
      <c r="AV206" s="296" t="s">
        <v>89</v>
      </c>
      <c r="AW206" s="296" t="s">
        <v>45</v>
      </c>
      <c r="AX206" s="296" t="s">
        <v>81</v>
      </c>
      <c r="AY206" s="297" t="s">
        <v>140</v>
      </c>
    </row>
    <row r="207" spans="2:51" s="296" customFormat="1" ht="13.5">
      <c r="B207" s="295"/>
      <c r="D207" s="280" t="s">
        <v>204</v>
      </c>
      <c r="E207" s="297" t="s">
        <v>12</v>
      </c>
      <c r="F207" s="298" t="s">
        <v>673</v>
      </c>
      <c r="H207" s="299">
        <v>25</v>
      </c>
      <c r="I207" s="90"/>
      <c r="L207" s="295"/>
      <c r="M207" s="300"/>
      <c r="N207" s="301"/>
      <c r="O207" s="301"/>
      <c r="P207" s="301"/>
      <c r="Q207" s="301"/>
      <c r="R207" s="301"/>
      <c r="S207" s="301"/>
      <c r="T207" s="302"/>
      <c r="AT207" s="297" t="s">
        <v>204</v>
      </c>
      <c r="AU207" s="297" t="s">
        <v>89</v>
      </c>
      <c r="AV207" s="296" t="s">
        <v>89</v>
      </c>
      <c r="AW207" s="296" t="s">
        <v>45</v>
      </c>
      <c r="AX207" s="296" t="s">
        <v>81</v>
      </c>
      <c r="AY207" s="297" t="s">
        <v>140</v>
      </c>
    </row>
    <row r="208" spans="2:51" s="289" customFormat="1" ht="13.5">
      <c r="B208" s="288"/>
      <c r="D208" s="280" t="s">
        <v>204</v>
      </c>
      <c r="E208" s="290" t="s">
        <v>12</v>
      </c>
      <c r="F208" s="291" t="s">
        <v>328</v>
      </c>
      <c r="H208" s="290" t="s">
        <v>12</v>
      </c>
      <c r="I208" s="89"/>
      <c r="L208" s="288"/>
      <c r="M208" s="292"/>
      <c r="N208" s="293"/>
      <c r="O208" s="293"/>
      <c r="P208" s="293"/>
      <c r="Q208" s="293"/>
      <c r="R208" s="293"/>
      <c r="S208" s="293"/>
      <c r="T208" s="294"/>
      <c r="AT208" s="290" t="s">
        <v>204</v>
      </c>
      <c r="AU208" s="290" t="s">
        <v>89</v>
      </c>
      <c r="AV208" s="289" t="s">
        <v>31</v>
      </c>
      <c r="AW208" s="289" t="s">
        <v>45</v>
      </c>
      <c r="AX208" s="289" t="s">
        <v>81</v>
      </c>
      <c r="AY208" s="290" t="s">
        <v>140</v>
      </c>
    </row>
    <row r="209" spans="2:51" s="296" customFormat="1" ht="13.5">
      <c r="B209" s="295"/>
      <c r="D209" s="280" t="s">
        <v>204</v>
      </c>
      <c r="E209" s="297" t="s">
        <v>12</v>
      </c>
      <c r="F209" s="298" t="s">
        <v>674</v>
      </c>
      <c r="H209" s="299">
        <v>60.4</v>
      </c>
      <c r="I209" s="90"/>
      <c r="L209" s="295"/>
      <c r="M209" s="300"/>
      <c r="N209" s="301"/>
      <c r="O209" s="301"/>
      <c r="P209" s="301"/>
      <c r="Q209" s="301"/>
      <c r="R209" s="301"/>
      <c r="S209" s="301"/>
      <c r="T209" s="302"/>
      <c r="AT209" s="297" t="s">
        <v>204</v>
      </c>
      <c r="AU209" s="297" t="s">
        <v>89</v>
      </c>
      <c r="AV209" s="296" t="s">
        <v>89</v>
      </c>
      <c r="AW209" s="296" t="s">
        <v>45</v>
      </c>
      <c r="AX209" s="296" t="s">
        <v>81</v>
      </c>
      <c r="AY209" s="297" t="s">
        <v>140</v>
      </c>
    </row>
    <row r="210" spans="2:51" s="296" customFormat="1" ht="13.5">
      <c r="B210" s="295"/>
      <c r="D210" s="280" t="s">
        <v>204</v>
      </c>
      <c r="E210" s="297" t="s">
        <v>12</v>
      </c>
      <c r="F210" s="298" t="s">
        <v>418</v>
      </c>
      <c r="H210" s="299">
        <v>20</v>
      </c>
      <c r="I210" s="90"/>
      <c r="L210" s="295"/>
      <c r="M210" s="300"/>
      <c r="N210" s="301"/>
      <c r="O210" s="301"/>
      <c r="P210" s="301"/>
      <c r="Q210" s="301"/>
      <c r="R210" s="301"/>
      <c r="S210" s="301"/>
      <c r="T210" s="302"/>
      <c r="AT210" s="297" t="s">
        <v>204</v>
      </c>
      <c r="AU210" s="297" t="s">
        <v>89</v>
      </c>
      <c r="AV210" s="296" t="s">
        <v>89</v>
      </c>
      <c r="AW210" s="296" t="s">
        <v>45</v>
      </c>
      <c r="AX210" s="296" t="s">
        <v>81</v>
      </c>
      <c r="AY210" s="297" t="s">
        <v>140</v>
      </c>
    </row>
    <row r="211" spans="2:51" s="304" customFormat="1" ht="13.5">
      <c r="B211" s="303"/>
      <c r="D211" s="280" t="s">
        <v>204</v>
      </c>
      <c r="E211" s="305" t="s">
        <v>12</v>
      </c>
      <c r="F211" s="306" t="s">
        <v>207</v>
      </c>
      <c r="H211" s="307">
        <v>172.05</v>
      </c>
      <c r="I211" s="91"/>
      <c r="L211" s="303"/>
      <c r="M211" s="308"/>
      <c r="N211" s="309"/>
      <c r="O211" s="309"/>
      <c r="P211" s="309"/>
      <c r="Q211" s="309"/>
      <c r="R211" s="309"/>
      <c r="S211" s="309"/>
      <c r="T211" s="310"/>
      <c r="AT211" s="305" t="s">
        <v>204</v>
      </c>
      <c r="AU211" s="305" t="s">
        <v>89</v>
      </c>
      <c r="AV211" s="304" t="s">
        <v>161</v>
      </c>
      <c r="AW211" s="304" t="s">
        <v>45</v>
      </c>
      <c r="AX211" s="304" t="s">
        <v>31</v>
      </c>
      <c r="AY211" s="305" t="s">
        <v>140</v>
      </c>
    </row>
    <row r="212" spans="2:63" s="257" customFormat="1" ht="29.85" customHeight="1">
      <c r="B212" s="256"/>
      <c r="D212" s="258" t="s">
        <v>80</v>
      </c>
      <c r="E212" s="267" t="s">
        <v>419</v>
      </c>
      <c r="F212" s="267" t="s">
        <v>420</v>
      </c>
      <c r="I212" s="86"/>
      <c r="J212" s="268">
        <f>BK212</f>
        <v>0</v>
      </c>
      <c r="L212" s="256"/>
      <c r="M212" s="261"/>
      <c r="N212" s="262"/>
      <c r="O212" s="262"/>
      <c r="P212" s="263">
        <f>SUM(P213:P215)</f>
        <v>0</v>
      </c>
      <c r="Q212" s="262"/>
      <c r="R212" s="263">
        <f>SUM(R213:R215)</f>
        <v>0</v>
      </c>
      <c r="S212" s="262"/>
      <c r="T212" s="264">
        <f>SUM(T213:T215)</f>
        <v>0</v>
      </c>
      <c r="AR212" s="258" t="s">
        <v>31</v>
      </c>
      <c r="AT212" s="265" t="s">
        <v>80</v>
      </c>
      <c r="AU212" s="265" t="s">
        <v>31</v>
      </c>
      <c r="AY212" s="258" t="s">
        <v>140</v>
      </c>
      <c r="BK212" s="266">
        <f>SUM(BK213:BK215)</f>
        <v>0</v>
      </c>
    </row>
    <row r="213" spans="2:65" s="187" customFormat="1" ht="14.45" customHeight="1">
      <c r="B213" s="188"/>
      <c r="C213" s="269" t="s">
        <v>306</v>
      </c>
      <c r="D213" s="269" t="s">
        <v>143</v>
      </c>
      <c r="E213" s="270" t="s">
        <v>422</v>
      </c>
      <c r="F213" s="271" t="s">
        <v>423</v>
      </c>
      <c r="G213" s="272" t="s">
        <v>214</v>
      </c>
      <c r="H213" s="273">
        <v>279.645</v>
      </c>
      <c r="I213" s="87"/>
      <c r="J213" s="274">
        <f>ROUND(I213*H213,2)</f>
        <v>0</v>
      </c>
      <c r="K213" s="271" t="s">
        <v>147</v>
      </c>
      <c r="L213" s="188"/>
      <c r="M213" s="275" t="s">
        <v>12</v>
      </c>
      <c r="N213" s="276" t="s">
        <v>52</v>
      </c>
      <c r="O213" s="189"/>
      <c r="P213" s="277">
        <f>O213*H213</f>
        <v>0</v>
      </c>
      <c r="Q213" s="277">
        <v>0</v>
      </c>
      <c r="R213" s="277">
        <f>Q213*H213</f>
        <v>0</v>
      </c>
      <c r="S213" s="277">
        <v>0</v>
      </c>
      <c r="T213" s="278">
        <f>S213*H213</f>
        <v>0</v>
      </c>
      <c r="AR213" s="177" t="s">
        <v>161</v>
      </c>
      <c r="AT213" s="177" t="s">
        <v>143</v>
      </c>
      <c r="AU213" s="177" t="s">
        <v>89</v>
      </c>
      <c r="AY213" s="177" t="s">
        <v>140</v>
      </c>
      <c r="BE213" s="279">
        <f>IF(N213="základní",J213,0)</f>
        <v>0</v>
      </c>
      <c r="BF213" s="279">
        <f>IF(N213="snížená",J213,0)</f>
        <v>0</v>
      </c>
      <c r="BG213" s="279">
        <f>IF(N213="zákl. přenesená",J213,0)</f>
        <v>0</v>
      </c>
      <c r="BH213" s="279">
        <f>IF(N213="sníž. přenesená",J213,0)</f>
        <v>0</v>
      </c>
      <c r="BI213" s="279">
        <f>IF(N213="nulová",J213,0)</f>
        <v>0</v>
      </c>
      <c r="BJ213" s="177" t="s">
        <v>31</v>
      </c>
      <c r="BK213" s="279">
        <f>ROUND(I213*H213,2)</f>
        <v>0</v>
      </c>
      <c r="BL213" s="177" t="s">
        <v>161</v>
      </c>
      <c r="BM213" s="177" t="s">
        <v>675</v>
      </c>
    </row>
    <row r="214" spans="2:47" s="187" customFormat="1" ht="13.5">
      <c r="B214" s="188"/>
      <c r="D214" s="280" t="s">
        <v>150</v>
      </c>
      <c r="F214" s="281" t="s">
        <v>425</v>
      </c>
      <c r="I214" s="88"/>
      <c r="L214" s="188"/>
      <c r="M214" s="282"/>
      <c r="N214" s="189"/>
      <c r="O214" s="189"/>
      <c r="P214" s="189"/>
      <c r="Q214" s="189"/>
      <c r="R214" s="189"/>
      <c r="S214" s="189"/>
      <c r="T214" s="283"/>
      <c r="AT214" s="177" t="s">
        <v>150</v>
      </c>
      <c r="AU214" s="177" t="s">
        <v>89</v>
      </c>
    </row>
    <row r="215" spans="2:47" s="187" customFormat="1" ht="27">
      <c r="B215" s="188"/>
      <c r="D215" s="280" t="s">
        <v>202</v>
      </c>
      <c r="F215" s="284" t="s">
        <v>426</v>
      </c>
      <c r="I215" s="88"/>
      <c r="L215" s="188"/>
      <c r="M215" s="282"/>
      <c r="N215" s="189"/>
      <c r="O215" s="189"/>
      <c r="P215" s="189"/>
      <c r="Q215" s="189"/>
      <c r="R215" s="189"/>
      <c r="S215" s="189"/>
      <c r="T215" s="283"/>
      <c r="AT215" s="177" t="s">
        <v>202</v>
      </c>
      <c r="AU215" s="177" t="s">
        <v>89</v>
      </c>
    </row>
    <row r="216" spans="2:63" s="257" customFormat="1" ht="37.35" customHeight="1">
      <c r="B216" s="256"/>
      <c r="D216" s="258" t="s">
        <v>80</v>
      </c>
      <c r="E216" s="259" t="s">
        <v>427</v>
      </c>
      <c r="F216" s="259" t="s">
        <v>428</v>
      </c>
      <c r="I216" s="86"/>
      <c r="J216" s="260">
        <f>BK216</f>
        <v>0</v>
      </c>
      <c r="L216" s="256"/>
      <c r="M216" s="261"/>
      <c r="N216" s="262"/>
      <c r="O216" s="262"/>
      <c r="P216" s="263">
        <f>P217</f>
        <v>0</v>
      </c>
      <c r="Q216" s="262"/>
      <c r="R216" s="263">
        <f>R217</f>
        <v>2.35325</v>
      </c>
      <c r="S216" s="262"/>
      <c r="T216" s="264">
        <f>T217</f>
        <v>0</v>
      </c>
      <c r="AR216" s="258" t="s">
        <v>89</v>
      </c>
      <c r="AT216" s="265" t="s">
        <v>80</v>
      </c>
      <c r="AU216" s="265" t="s">
        <v>81</v>
      </c>
      <c r="AY216" s="258" t="s">
        <v>140</v>
      </c>
      <c r="BK216" s="266">
        <f>BK217</f>
        <v>0</v>
      </c>
    </row>
    <row r="217" spans="2:63" s="257" customFormat="1" ht="19.9" customHeight="1">
      <c r="B217" s="256"/>
      <c r="D217" s="258" t="s">
        <v>80</v>
      </c>
      <c r="E217" s="267" t="s">
        <v>429</v>
      </c>
      <c r="F217" s="267" t="s">
        <v>430</v>
      </c>
      <c r="I217" s="86"/>
      <c r="J217" s="268">
        <f>BK217</f>
        <v>0</v>
      </c>
      <c r="L217" s="256"/>
      <c r="M217" s="261"/>
      <c r="N217" s="262"/>
      <c r="O217" s="262"/>
      <c r="P217" s="263">
        <f>SUM(P218:P308)</f>
        <v>0</v>
      </c>
      <c r="Q217" s="262"/>
      <c r="R217" s="263">
        <f>SUM(R218:R308)</f>
        <v>2.35325</v>
      </c>
      <c r="S217" s="262"/>
      <c r="T217" s="264">
        <f>SUM(T218:T308)</f>
        <v>0</v>
      </c>
      <c r="AR217" s="258" t="s">
        <v>89</v>
      </c>
      <c r="AT217" s="265" t="s">
        <v>80</v>
      </c>
      <c r="AU217" s="265" t="s">
        <v>31</v>
      </c>
      <c r="AY217" s="258" t="s">
        <v>140</v>
      </c>
      <c r="BK217" s="266">
        <f>SUM(BK218:BK308)</f>
        <v>0</v>
      </c>
    </row>
    <row r="218" spans="2:65" s="187" customFormat="1" ht="14.45" customHeight="1">
      <c r="B218" s="188"/>
      <c r="C218" s="269" t="s">
        <v>310</v>
      </c>
      <c r="D218" s="269" t="s">
        <v>143</v>
      </c>
      <c r="E218" s="270" t="s">
        <v>432</v>
      </c>
      <c r="F218" s="271" t="s">
        <v>433</v>
      </c>
      <c r="G218" s="272" t="s">
        <v>434</v>
      </c>
      <c r="H218" s="273">
        <v>79</v>
      </c>
      <c r="I218" s="87"/>
      <c r="J218" s="274">
        <f>ROUND(I218*H218,2)</f>
        <v>0</v>
      </c>
      <c r="K218" s="271" t="s">
        <v>147</v>
      </c>
      <c r="L218" s="188"/>
      <c r="M218" s="275" t="s">
        <v>12</v>
      </c>
      <c r="N218" s="276" t="s">
        <v>52</v>
      </c>
      <c r="O218" s="189"/>
      <c r="P218" s="277">
        <f>O218*H218</f>
        <v>0</v>
      </c>
      <c r="Q218" s="277">
        <v>7E-05</v>
      </c>
      <c r="R218" s="277">
        <f>Q218*H218</f>
        <v>0.005529999999999999</v>
      </c>
      <c r="S218" s="277">
        <v>0</v>
      </c>
      <c r="T218" s="278">
        <f>S218*H218</f>
        <v>0</v>
      </c>
      <c r="AR218" s="177" t="s">
        <v>270</v>
      </c>
      <c r="AT218" s="177" t="s">
        <v>143</v>
      </c>
      <c r="AU218" s="177" t="s">
        <v>89</v>
      </c>
      <c r="AY218" s="177" t="s">
        <v>140</v>
      </c>
      <c r="BE218" s="279">
        <f>IF(N218="základní",J218,0)</f>
        <v>0</v>
      </c>
      <c r="BF218" s="279">
        <f>IF(N218="snížená",J218,0)</f>
        <v>0</v>
      </c>
      <c r="BG218" s="279">
        <f>IF(N218="zákl. přenesená",J218,0)</f>
        <v>0</v>
      </c>
      <c r="BH218" s="279">
        <f>IF(N218="sníž. přenesená",J218,0)</f>
        <v>0</v>
      </c>
      <c r="BI218" s="279">
        <f>IF(N218="nulová",J218,0)</f>
        <v>0</v>
      </c>
      <c r="BJ218" s="177" t="s">
        <v>31</v>
      </c>
      <c r="BK218" s="279">
        <f>ROUND(I218*H218,2)</f>
        <v>0</v>
      </c>
      <c r="BL218" s="177" t="s">
        <v>270</v>
      </c>
      <c r="BM218" s="177" t="s">
        <v>676</v>
      </c>
    </row>
    <row r="219" spans="2:47" s="187" customFormat="1" ht="13.5">
      <c r="B219" s="188"/>
      <c r="D219" s="280" t="s">
        <v>150</v>
      </c>
      <c r="F219" s="281" t="s">
        <v>436</v>
      </c>
      <c r="I219" s="88"/>
      <c r="L219" s="188"/>
      <c r="M219" s="282"/>
      <c r="N219" s="189"/>
      <c r="O219" s="189"/>
      <c r="P219" s="189"/>
      <c r="Q219" s="189"/>
      <c r="R219" s="189"/>
      <c r="S219" s="189"/>
      <c r="T219" s="283"/>
      <c r="AT219" s="177" t="s">
        <v>150</v>
      </c>
      <c r="AU219" s="177" t="s">
        <v>89</v>
      </c>
    </row>
    <row r="220" spans="2:47" s="187" customFormat="1" ht="27">
      <c r="B220" s="188"/>
      <c r="D220" s="280" t="s">
        <v>202</v>
      </c>
      <c r="F220" s="284" t="s">
        <v>437</v>
      </c>
      <c r="I220" s="88"/>
      <c r="L220" s="188"/>
      <c r="M220" s="282"/>
      <c r="N220" s="189"/>
      <c r="O220" s="189"/>
      <c r="P220" s="189"/>
      <c r="Q220" s="189"/>
      <c r="R220" s="189"/>
      <c r="S220" s="189"/>
      <c r="T220" s="283"/>
      <c r="AT220" s="177" t="s">
        <v>202</v>
      </c>
      <c r="AU220" s="177" t="s">
        <v>89</v>
      </c>
    </row>
    <row r="221" spans="2:47" s="187" customFormat="1" ht="27">
      <c r="B221" s="188"/>
      <c r="D221" s="280" t="s">
        <v>151</v>
      </c>
      <c r="F221" s="284" t="s">
        <v>438</v>
      </c>
      <c r="I221" s="88"/>
      <c r="L221" s="188"/>
      <c r="M221" s="282"/>
      <c r="N221" s="189"/>
      <c r="O221" s="189"/>
      <c r="P221" s="189"/>
      <c r="Q221" s="189"/>
      <c r="R221" s="189"/>
      <c r="S221" s="189"/>
      <c r="T221" s="283"/>
      <c r="AT221" s="177" t="s">
        <v>151</v>
      </c>
      <c r="AU221" s="177" t="s">
        <v>89</v>
      </c>
    </row>
    <row r="222" spans="2:51" s="289" customFormat="1" ht="13.5">
      <c r="B222" s="288"/>
      <c r="D222" s="280" t="s">
        <v>204</v>
      </c>
      <c r="E222" s="290" t="s">
        <v>12</v>
      </c>
      <c r="F222" s="291" t="s">
        <v>582</v>
      </c>
      <c r="H222" s="290" t="s">
        <v>12</v>
      </c>
      <c r="I222" s="89"/>
      <c r="L222" s="288"/>
      <c r="M222" s="292"/>
      <c r="N222" s="293"/>
      <c r="O222" s="293"/>
      <c r="P222" s="293"/>
      <c r="Q222" s="293"/>
      <c r="R222" s="293"/>
      <c r="S222" s="293"/>
      <c r="T222" s="294"/>
      <c r="AT222" s="290" t="s">
        <v>204</v>
      </c>
      <c r="AU222" s="290" t="s">
        <v>89</v>
      </c>
      <c r="AV222" s="289" t="s">
        <v>31</v>
      </c>
      <c r="AW222" s="289" t="s">
        <v>45</v>
      </c>
      <c r="AX222" s="289" t="s">
        <v>81</v>
      </c>
      <c r="AY222" s="290" t="s">
        <v>140</v>
      </c>
    </row>
    <row r="223" spans="2:51" s="296" customFormat="1" ht="13.5">
      <c r="B223" s="295"/>
      <c r="D223" s="280" t="s">
        <v>204</v>
      </c>
      <c r="E223" s="297" t="s">
        <v>12</v>
      </c>
      <c r="F223" s="298" t="s">
        <v>259</v>
      </c>
      <c r="H223" s="299">
        <v>13</v>
      </c>
      <c r="I223" s="90"/>
      <c r="L223" s="295"/>
      <c r="M223" s="300"/>
      <c r="N223" s="301"/>
      <c r="O223" s="301"/>
      <c r="P223" s="301"/>
      <c r="Q223" s="301"/>
      <c r="R223" s="301"/>
      <c r="S223" s="301"/>
      <c r="T223" s="302"/>
      <c r="AT223" s="297" t="s">
        <v>204</v>
      </c>
      <c r="AU223" s="297" t="s">
        <v>89</v>
      </c>
      <c r="AV223" s="296" t="s">
        <v>89</v>
      </c>
      <c r="AW223" s="296" t="s">
        <v>45</v>
      </c>
      <c r="AX223" s="296" t="s">
        <v>81</v>
      </c>
      <c r="AY223" s="297" t="s">
        <v>140</v>
      </c>
    </row>
    <row r="224" spans="2:51" s="289" customFormat="1" ht="13.5">
      <c r="B224" s="288"/>
      <c r="D224" s="280" t="s">
        <v>204</v>
      </c>
      <c r="E224" s="290" t="s">
        <v>12</v>
      </c>
      <c r="F224" s="291" t="s">
        <v>583</v>
      </c>
      <c r="H224" s="290" t="s">
        <v>12</v>
      </c>
      <c r="I224" s="89"/>
      <c r="L224" s="288"/>
      <c r="M224" s="292"/>
      <c r="N224" s="293"/>
      <c r="O224" s="293"/>
      <c r="P224" s="293"/>
      <c r="Q224" s="293"/>
      <c r="R224" s="293"/>
      <c r="S224" s="293"/>
      <c r="T224" s="294"/>
      <c r="AT224" s="290" t="s">
        <v>204</v>
      </c>
      <c r="AU224" s="290" t="s">
        <v>89</v>
      </c>
      <c r="AV224" s="289" t="s">
        <v>31</v>
      </c>
      <c r="AW224" s="289" t="s">
        <v>45</v>
      </c>
      <c r="AX224" s="289" t="s">
        <v>81</v>
      </c>
      <c r="AY224" s="290" t="s">
        <v>140</v>
      </c>
    </row>
    <row r="225" spans="2:51" s="296" customFormat="1" ht="13.5">
      <c r="B225" s="295"/>
      <c r="D225" s="280" t="s">
        <v>204</v>
      </c>
      <c r="E225" s="297" t="s">
        <v>12</v>
      </c>
      <c r="F225" s="298" t="s">
        <v>402</v>
      </c>
      <c r="H225" s="299">
        <v>31</v>
      </c>
      <c r="I225" s="90"/>
      <c r="L225" s="295"/>
      <c r="M225" s="300"/>
      <c r="N225" s="301"/>
      <c r="O225" s="301"/>
      <c r="P225" s="301"/>
      <c r="Q225" s="301"/>
      <c r="R225" s="301"/>
      <c r="S225" s="301"/>
      <c r="T225" s="302"/>
      <c r="AT225" s="297" t="s">
        <v>204</v>
      </c>
      <c r="AU225" s="297" t="s">
        <v>89</v>
      </c>
      <c r="AV225" s="296" t="s">
        <v>89</v>
      </c>
      <c r="AW225" s="296" t="s">
        <v>45</v>
      </c>
      <c r="AX225" s="296" t="s">
        <v>81</v>
      </c>
      <c r="AY225" s="297" t="s">
        <v>140</v>
      </c>
    </row>
    <row r="226" spans="2:51" s="289" customFormat="1" ht="13.5">
      <c r="B226" s="288"/>
      <c r="D226" s="280" t="s">
        <v>204</v>
      </c>
      <c r="E226" s="290" t="s">
        <v>12</v>
      </c>
      <c r="F226" s="291" t="s">
        <v>585</v>
      </c>
      <c r="H226" s="290" t="s">
        <v>12</v>
      </c>
      <c r="I226" s="89"/>
      <c r="L226" s="288"/>
      <c r="M226" s="292"/>
      <c r="N226" s="293"/>
      <c r="O226" s="293"/>
      <c r="P226" s="293"/>
      <c r="Q226" s="293"/>
      <c r="R226" s="293"/>
      <c r="S226" s="293"/>
      <c r="T226" s="294"/>
      <c r="AT226" s="290" t="s">
        <v>204</v>
      </c>
      <c r="AU226" s="290" t="s">
        <v>89</v>
      </c>
      <c r="AV226" s="289" t="s">
        <v>31</v>
      </c>
      <c r="AW226" s="289" t="s">
        <v>45</v>
      </c>
      <c r="AX226" s="289" t="s">
        <v>81</v>
      </c>
      <c r="AY226" s="290" t="s">
        <v>140</v>
      </c>
    </row>
    <row r="227" spans="2:51" s="296" customFormat="1" ht="13.5">
      <c r="B227" s="295"/>
      <c r="D227" s="280" t="s">
        <v>204</v>
      </c>
      <c r="E227" s="297" t="s">
        <v>12</v>
      </c>
      <c r="F227" s="298" t="s">
        <v>89</v>
      </c>
      <c r="H227" s="299">
        <v>2</v>
      </c>
      <c r="I227" s="90"/>
      <c r="L227" s="295"/>
      <c r="M227" s="300"/>
      <c r="N227" s="301"/>
      <c r="O227" s="301"/>
      <c r="P227" s="301"/>
      <c r="Q227" s="301"/>
      <c r="R227" s="301"/>
      <c r="S227" s="301"/>
      <c r="T227" s="302"/>
      <c r="AT227" s="297" t="s">
        <v>204</v>
      </c>
      <c r="AU227" s="297" t="s">
        <v>89</v>
      </c>
      <c r="AV227" s="296" t="s">
        <v>89</v>
      </c>
      <c r="AW227" s="296" t="s">
        <v>45</v>
      </c>
      <c r="AX227" s="296" t="s">
        <v>81</v>
      </c>
      <c r="AY227" s="297" t="s">
        <v>140</v>
      </c>
    </row>
    <row r="228" spans="2:51" s="289" customFormat="1" ht="13.5">
      <c r="B228" s="288"/>
      <c r="D228" s="280" t="s">
        <v>204</v>
      </c>
      <c r="E228" s="290" t="s">
        <v>12</v>
      </c>
      <c r="F228" s="291" t="s">
        <v>677</v>
      </c>
      <c r="H228" s="290" t="s">
        <v>12</v>
      </c>
      <c r="I228" s="89"/>
      <c r="L228" s="288"/>
      <c r="M228" s="292"/>
      <c r="N228" s="293"/>
      <c r="O228" s="293"/>
      <c r="P228" s="293"/>
      <c r="Q228" s="293"/>
      <c r="R228" s="293"/>
      <c r="S228" s="293"/>
      <c r="T228" s="294"/>
      <c r="AT228" s="290" t="s">
        <v>204</v>
      </c>
      <c r="AU228" s="290" t="s">
        <v>89</v>
      </c>
      <c r="AV228" s="289" t="s">
        <v>31</v>
      </c>
      <c r="AW228" s="289" t="s">
        <v>45</v>
      </c>
      <c r="AX228" s="289" t="s">
        <v>81</v>
      </c>
      <c r="AY228" s="290" t="s">
        <v>140</v>
      </c>
    </row>
    <row r="229" spans="2:51" s="296" customFormat="1" ht="13.5">
      <c r="B229" s="295"/>
      <c r="D229" s="280" t="s">
        <v>204</v>
      </c>
      <c r="E229" s="297" t="s">
        <v>12</v>
      </c>
      <c r="F229" s="298" t="s">
        <v>402</v>
      </c>
      <c r="H229" s="299">
        <v>31</v>
      </c>
      <c r="I229" s="90"/>
      <c r="L229" s="295"/>
      <c r="M229" s="300"/>
      <c r="N229" s="301"/>
      <c r="O229" s="301"/>
      <c r="P229" s="301"/>
      <c r="Q229" s="301"/>
      <c r="R229" s="301"/>
      <c r="S229" s="301"/>
      <c r="T229" s="302"/>
      <c r="AT229" s="297" t="s">
        <v>204</v>
      </c>
      <c r="AU229" s="297" t="s">
        <v>89</v>
      </c>
      <c r="AV229" s="296" t="s">
        <v>89</v>
      </c>
      <c r="AW229" s="296" t="s">
        <v>45</v>
      </c>
      <c r="AX229" s="296" t="s">
        <v>81</v>
      </c>
      <c r="AY229" s="297" t="s">
        <v>140</v>
      </c>
    </row>
    <row r="230" spans="2:51" s="289" customFormat="1" ht="13.5">
      <c r="B230" s="288"/>
      <c r="D230" s="280" t="s">
        <v>204</v>
      </c>
      <c r="E230" s="290" t="s">
        <v>12</v>
      </c>
      <c r="F230" s="291" t="s">
        <v>678</v>
      </c>
      <c r="H230" s="290" t="s">
        <v>12</v>
      </c>
      <c r="I230" s="89"/>
      <c r="L230" s="288"/>
      <c r="M230" s="292"/>
      <c r="N230" s="293"/>
      <c r="O230" s="293"/>
      <c r="P230" s="293"/>
      <c r="Q230" s="293"/>
      <c r="R230" s="293"/>
      <c r="S230" s="293"/>
      <c r="T230" s="294"/>
      <c r="AT230" s="290" t="s">
        <v>204</v>
      </c>
      <c r="AU230" s="290" t="s">
        <v>89</v>
      </c>
      <c r="AV230" s="289" t="s">
        <v>31</v>
      </c>
      <c r="AW230" s="289" t="s">
        <v>45</v>
      </c>
      <c r="AX230" s="289" t="s">
        <v>81</v>
      </c>
      <c r="AY230" s="290" t="s">
        <v>140</v>
      </c>
    </row>
    <row r="231" spans="2:51" s="296" customFormat="1" ht="13.5">
      <c r="B231" s="295"/>
      <c r="D231" s="280" t="s">
        <v>204</v>
      </c>
      <c r="E231" s="297" t="s">
        <v>12</v>
      </c>
      <c r="F231" s="298" t="s">
        <v>89</v>
      </c>
      <c r="H231" s="299">
        <v>2</v>
      </c>
      <c r="I231" s="90"/>
      <c r="L231" s="295"/>
      <c r="M231" s="300"/>
      <c r="N231" s="301"/>
      <c r="O231" s="301"/>
      <c r="P231" s="301"/>
      <c r="Q231" s="301"/>
      <c r="R231" s="301"/>
      <c r="S231" s="301"/>
      <c r="T231" s="302"/>
      <c r="AT231" s="297" t="s">
        <v>204</v>
      </c>
      <c r="AU231" s="297" t="s">
        <v>89</v>
      </c>
      <c r="AV231" s="296" t="s">
        <v>89</v>
      </c>
      <c r="AW231" s="296" t="s">
        <v>45</v>
      </c>
      <c r="AX231" s="296" t="s">
        <v>81</v>
      </c>
      <c r="AY231" s="297" t="s">
        <v>140</v>
      </c>
    </row>
    <row r="232" spans="2:51" s="304" customFormat="1" ht="13.5">
      <c r="B232" s="303"/>
      <c r="D232" s="280" t="s">
        <v>204</v>
      </c>
      <c r="E232" s="305" t="s">
        <v>12</v>
      </c>
      <c r="F232" s="306" t="s">
        <v>207</v>
      </c>
      <c r="H232" s="307">
        <v>79</v>
      </c>
      <c r="I232" s="91"/>
      <c r="L232" s="303"/>
      <c r="M232" s="308"/>
      <c r="N232" s="309"/>
      <c r="O232" s="309"/>
      <c r="P232" s="309"/>
      <c r="Q232" s="309"/>
      <c r="R232" s="309"/>
      <c r="S232" s="309"/>
      <c r="T232" s="310"/>
      <c r="AT232" s="305" t="s">
        <v>204</v>
      </c>
      <c r="AU232" s="305" t="s">
        <v>89</v>
      </c>
      <c r="AV232" s="304" t="s">
        <v>161</v>
      </c>
      <c r="AW232" s="304" t="s">
        <v>45</v>
      </c>
      <c r="AX232" s="304" t="s">
        <v>31</v>
      </c>
      <c r="AY232" s="305" t="s">
        <v>140</v>
      </c>
    </row>
    <row r="233" spans="2:65" s="187" customFormat="1" ht="14.45" customHeight="1">
      <c r="B233" s="188"/>
      <c r="C233" s="269" t="s">
        <v>315</v>
      </c>
      <c r="D233" s="269" t="s">
        <v>143</v>
      </c>
      <c r="E233" s="270" t="s">
        <v>448</v>
      </c>
      <c r="F233" s="271" t="s">
        <v>449</v>
      </c>
      <c r="G233" s="272" t="s">
        <v>434</v>
      </c>
      <c r="H233" s="273">
        <v>495</v>
      </c>
      <c r="I233" s="87"/>
      <c r="J233" s="274">
        <f>ROUND(I233*H233,2)</f>
        <v>0</v>
      </c>
      <c r="K233" s="271" t="s">
        <v>147</v>
      </c>
      <c r="L233" s="188"/>
      <c r="M233" s="275" t="s">
        <v>12</v>
      </c>
      <c r="N233" s="276" t="s">
        <v>52</v>
      </c>
      <c r="O233" s="189"/>
      <c r="P233" s="277">
        <f>O233*H233</f>
        <v>0</v>
      </c>
      <c r="Q233" s="277">
        <v>6E-05</v>
      </c>
      <c r="R233" s="277">
        <f>Q233*H233</f>
        <v>0.0297</v>
      </c>
      <c r="S233" s="277">
        <v>0</v>
      </c>
      <c r="T233" s="278">
        <f>S233*H233</f>
        <v>0</v>
      </c>
      <c r="AR233" s="177" t="s">
        <v>270</v>
      </c>
      <c r="AT233" s="177" t="s">
        <v>143</v>
      </c>
      <c r="AU233" s="177" t="s">
        <v>89</v>
      </c>
      <c r="AY233" s="177" t="s">
        <v>140</v>
      </c>
      <c r="BE233" s="279">
        <f>IF(N233="základní",J233,0)</f>
        <v>0</v>
      </c>
      <c r="BF233" s="279">
        <f>IF(N233="snížená",J233,0)</f>
        <v>0</v>
      </c>
      <c r="BG233" s="279">
        <f>IF(N233="zákl. přenesená",J233,0)</f>
        <v>0</v>
      </c>
      <c r="BH233" s="279">
        <f>IF(N233="sníž. přenesená",J233,0)</f>
        <v>0</v>
      </c>
      <c r="BI233" s="279">
        <f>IF(N233="nulová",J233,0)</f>
        <v>0</v>
      </c>
      <c r="BJ233" s="177" t="s">
        <v>31</v>
      </c>
      <c r="BK233" s="279">
        <f>ROUND(I233*H233,2)</f>
        <v>0</v>
      </c>
      <c r="BL233" s="177" t="s">
        <v>270</v>
      </c>
      <c r="BM233" s="177" t="s">
        <v>679</v>
      </c>
    </row>
    <row r="234" spans="2:47" s="187" customFormat="1" ht="13.5">
      <c r="B234" s="188"/>
      <c r="D234" s="280" t="s">
        <v>150</v>
      </c>
      <c r="F234" s="281" t="s">
        <v>451</v>
      </c>
      <c r="I234" s="88"/>
      <c r="L234" s="188"/>
      <c r="M234" s="282"/>
      <c r="N234" s="189"/>
      <c r="O234" s="189"/>
      <c r="P234" s="189"/>
      <c r="Q234" s="189"/>
      <c r="R234" s="189"/>
      <c r="S234" s="189"/>
      <c r="T234" s="283"/>
      <c r="AT234" s="177" t="s">
        <v>150</v>
      </c>
      <c r="AU234" s="177" t="s">
        <v>89</v>
      </c>
    </row>
    <row r="235" spans="2:47" s="187" customFormat="1" ht="27">
      <c r="B235" s="188"/>
      <c r="D235" s="280" t="s">
        <v>202</v>
      </c>
      <c r="F235" s="284" t="s">
        <v>437</v>
      </c>
      <c r="I235" s="88"/>
      <c r="L235" s="188"/>
      <c r="M235" s="282"/>
      <c r="N235" s="189"/>
      <c r="O235" s="189"/>
      <c r="P235" s="189"/>
      <c r="Q235" s="189"/>
      <c r="R235" s="189"/>
      <c r="S235" s="189"/>
      <c r="T235" s="283"/>
      <c r="AT235" s="177" t="s">
        <v>202</v>
      </c>
      <c r="AU235" s="177" t="s">
        <v>89</v>
      </c>
    </row>
    <row r="236" spans="2:47" s="187" customFormat="1" ht="27">
      <c r="B236" s="188"/>
      <c r="D236" s="280" t="s">
        <v>151</v>
      </c>
      <c r="F236" s="284" t="s">
        <v>438</v>
      </c>
      <c r="I236" s="88"/>
      <c r="L236" s="188"/>
      <c r="M236" s="282"/>
      <c r="N236" s="189"/>
      <c r="O236" s="189"/>
      <c r="P236" s="189"/>
      <c r="Q236" s="189"/>
      <c r="R236" s="189"/>
      <c r="S236" s="189"/>
      <c r="T236" s="283"/>
      <c r="AT236" s="177" t="s">
        <v>151</v>
      </c>
      <c r="AU236" s="177" t="s">
        <v>89</v>
      </c>
    </row>
    <row r="237" spans="2:51" s="289" customFormat="1" ht="13.5">
      <c r="B237" s="288"/>
      <c r="D237" s="280" t="s">
        <v>204</v>
      </c>
      <c r="E237" s="290" t="s">
        <v>12</v>
      </c>
      <c r="F237" s="291" t="s">
        <v>321</v>
      </c>
      <c r="H237" s="290" t="s">
        <v>12</v>
      </c>
      <c r="I237" s="89"/>
      <c r="L237" s="288"/>
      <c r="M237" s="292"/>
      <c r="N237" s="293"/>
      <c r="O237" s="293"/>
      <c r="P237" s="293"/>
      <c r="Q237" s="293"/>
      <c r="R237" s="293"/>
      <c r="S237" s="293"/>
      <c r="T237" s="294"/>
      <c r="AT237" s="290" t="s">
        <v>204</v>
      </c>
      <c r="AU237" s="290" t="s">
        <v>89</v>
      </c>
      <c r="AV237" s="289" t="s">
        <v>31</v>
      </c>
      <c r="AW237" s="289" t="s">
        <v>45</v>
      </c>
      <c r="AX237" s="289" t="s">
        <v>81</v>
      </c>
      <c r="AY237" s="290" t="s">
        <v>140</v>
      </c>
    </row>
    <row r="238" spans="2:51" s="296" customFormat="1" ht="13.5">
      <c r="B238" s="295"/>
      <c r="D238" s="280" t="s">
        <v>204</v>
      </c>
      <c r="E238" s="297" t="s">
        <v>12</v>
      </c>
      <c r="F238" s="298" t="s">
        <v>587</v>
      </c>
      <c r="H238" s="299">
        <v>87</v>
      </c>
      <c r="I238" s="90"/>
      <c r="L238" s="295"/>
      <c r="M238" s="300"/>
      <c r="N238" s="301"/>
      <c r="O238" s="301"/>
      <c r="P238" s="301"/>
      <c r="Q238" s="301"/>
      <c r="R238" s="301"/>
      <c r="S238" s="301"/>
      <c r="T238" s="302"/>
      <c r="AT238" s="297" t="s">
        <v>204</v>
      </c>
      <c r="AU238" s="297" t="s">
        <v>89</v>
      </c>
      <c r="AV238" s="296" t="s">
        <v>89</v>
      </c>
      <c r="AW238" s="296" t="s">
        <v>45</v>
      </c>
      <c r="AX238" s="296" t="s">
        <v>81</v>
      </c>
      <c r="AY238" s="297" t="s">
        <v>140</v>
      </c>
    </row>
    <row r="239" spans="2:51" s="289" customFormat="1" ht="13.5">
      <c r="B239" s="288"/>
      <c r="D239" s="280" t="s">
        <v>204</v>
      </c>
      <c r="E239" s="290" t="s">
        <v>12</v>
      </c>
      <c r="F239" s="291" t="s">
        <v>205</v>
      </c>
      <c r="H239" s="290" t="s">
        <v>12</v>
      </c>
      <c r="I239" s="89"/>
      <c r="L239" s="288"/>
      <c r="M239" s="292"/>
      <c r="N239" s="293"/>
      <c r="O239" s="293"/>
      <c r="P239" s="293"/>
      <c r="Q239" s="293"/>
      <c r="R239" s="293"/>
      <c r="S239" s="293"/>
      <c r="T239" s="294"/>
      <c r="AT239" s="290" t="s">
        <v>204</v>
      </c>
      <c r="AU239" s="290" t="s">
        <v>89</v>
      </c>
      <c r="AV239" s="289" t="s">
        <v>31</v>
      </c>
      <c r="AW239" s="289" t="s">
        <v>45</v>
      </c>
      <c r="AX239" s="289" t="s">
        <v>81</v>
      </c>
      <c r="AY239" s="290" t="s">
        <v>140</v>
      </c>
    </row>
    <row r="240" spans="2:51" s="296" customFormat="1" ht="13.5">
      <c r="B240" s="295"/>
      <c r="D240" s="280" t="s">
        <v>204</v>
      </c>
      <c r="E240" s="297" t="s">
        <v>12</v>
      </c>
      <c r="F240" s="298" t="s">
        <v>680</v>
      </c>
      <c r="H240" s="299">
        <v>204</v>
      </c>
      <c r="I240" s="90"/>
      <c r="L240" s="295"/>
      <c r="M240" s="300"/>
      <c r="N240" s="301"/>
      <c r="O240" s="301"/>
      <c r="P240" s="301"/>
      <c r="Q240" s="301"/>
      <c r="R240" s="301"/>
      <c r="S240" s="301"/>
      <c r="T240" s="302"/>
      <c r="AT240" s="297" t="s">
        <v>204</v>
      </c>
      <c r="AU240" s="297" t="s">
        <v>89</v>
      </c>
      <c r="AV240" s="296" t="s">
        <v>89</v>
      </c>
      <c r="AW240" s="296" t="s">
        <v>45</v>
      </c>
      <c r="AX240" s="296" t="s">
        <v>81</v>
      </c>
      <c r="AY240" s="297" t="s">
        <v>140</v>
      </c>
    </row>
    <row r="241" spans="2:51" s="289" customFormat="1" ht="13.5">
      <c r="B241" s="288"/>
      <c r="D241" s="280" t="s">
        <v>204</v>
      </c>
      <c r="E241" s="290" t="s">
        <v>12</v>
      </c>
      <c r="F241" s="291" t="s">
        <v>395</v>
      </c>
      <c r="H241" s="290" t="s">
        <v>12</v>
      </c>
      <c r="I241" s="89"/>
      <c r="L241" s="288"/>
      <c r="M241" s="292"/>
      <c r="N241" s="293"/>
      <c r="O241" s="293"/>
      <c r="P241" s="293"/>
      <c r="Q241" s="293"/>
      <c r="R241" s="293"/>
      <c r="S241" s="293"/>
      <c r="T241" s="294"/>
      <c r="AT241" s="290" t="s">
        <v>204</v>
      </c>
      <c r="AU241" s="290" t="s">
        <v>89</v>
      </c>
      <c r="AV241" s="289" t="s">
        <v>31</v>
      </c>
      <c r="AW241" s="289" t="s">
        <v>45</v>
      </c>
      <c r="AX241" s="289" t="s">
        <v>81</v>
      </c>
      <c r="AY241" s="290" t="s">
        <v>140</v>
      </c>
    </row>
    <row r="242" spans="2:51" s="296" customFormat="1" ht="13.5">
      <c r="B242" s="295"/>
      <c r="D242" s="280" t="s">
        <v>204</v>
      </c>
      <c r="E242" s="297" t="s">
        <v>12</v>
      </c>
      <c r="F242" s="298" t="s">
        <v>680</v>
      </c>
      <c r="H242" s="299">
        <v>204</v>
      </c>
      <c r="I242" s="90"/>
      <c r="L242" s="295"/>
      <c r="M242" s="300"/>
      <c r="N242" s="301"/>
      <c r="O242" s="301"/>
      <c r="P242" s="301"/>
      <c r="Q242" s="301"/>
      <c r="R242" s="301"/>
      <c r="S242" s="301"/>
      <c r="T242" s="302"/>
      <c r="AT242" s="297" t="s">
        <v>204</v>
      </c>
      <c r="AU242" s="297" t="s">
        <v>89</v>
      </c>
      <c r="AV242" s="296" t="s">
        <v>89</v>
      </c>
      <c r="AW242" s="296" t="s">
        <v>45</v>
      </c>
      <c r="AX242" s="296" t="s">
        <v>81</v>
      </c>
      <c r="AY242" s="297" t="s">
        <v>140</v>
      </c>
    </row>
    <row r="243" spans="2:51" s="304" customFormat="1" ht="13.5">
      <c r="B243" s="303"/>
      <c r="D243" s="280" t="s">
        <v>204</v>
      </c>
      <c r="E243" s="305" t="s">
        <v>12</v>
      </c>
      <c r="F243" s="306" t="s">
        <v>207</v>
      </c>
      <c r="H243" s="307">
        <v>495</v>
      </c>
      <c r="I243" s="91"/>
      <c r="L243" s="303"/>
      <c r="M243" s="308"/>
      <c r="N243" s="309"/>
      <c r="O243" s="309"/>
      <c r="P243" s="309"/>
      <c r="Q243" s="309"/>
      <c r="R243" s="309"/>
      <c r="S243" s="309"/>
      <c r="T243" s="310"/>
      <c r="AT243" s="305" t="s">
        <v>204</v>
      </c>
      <c r="AU243" s="305" t="s">
        <v>89</v>
      </c>
      <c r="AV243" s="304" t="s">
        <v>161</v>
      </c>
      <c r="AW243" s="304" t="s">
        <v>45</v>
      </c>
      <c r="AX243" s="304" t="s">
        <v>31</v>
      </c>
      <c r="AY243" s="305" t="s">
        <v>140</v>
      </c>
    </row>
    <row r="244" spans="2:65" s="187" customFormat="1" ht="14.45" customHeight="1">
      <c r="B244" s="188"/>
      <c r="C244" s="269" t="s">
        <v>331</v>
      </c>
      <c r="D244" s="269" t="s">
        <v>143</v>
      </c>
      <c r="E244" s="270" t="s">
        <v>456</v>
      </c>
      <c r="F244" s="271" t="s">
        <v>457</v>
      </c>
      <c r="G244" s="272" t="s">
        <v>434</v>
      </c>
      <c r="H244" s="273">
        <v>1382</v>
      </c>
      <c r="I244" s="87"/>
      <c r="J244" s="274">
        <f>ROUND(I244*H244,2)</f>
        <v>0</v>
      </c>
      <c r="K244" s="271" t="s">
        <v>147</v>
      </c>
      <c r="L244" s="188"/>
      <c r="M244" s="275" t="s">
        <v>12</v>
      </c>
      <c r="N244" s="276" t="s">
        <v>52</v>
      </c>
      <c r="O244" s="189"/>
      <c r="P244" s="277">
        <f>O244*H244</f>
        <v>0</v>
      </c>
      <c r="Q244" s="277">
        <v>5E-05</v>
      </c>
      <c r="R244" s="277">
        <f>Q244*H244</f>
        <v>0.06910000000000001</v>
      </c>
      <c r="S244" s="277">
        <v>0</v>
      </c>
      <c r="T244" s="278">
        <f>S244*H244</f>
        <v>0</v>
      </c>
      <c r="AR244" s="177" t="s">
        <v>270</v>
      </c>
      <c r="AT244" s="177" t="s">
        <v>143</v>
      </c>
      <c r="AU244" s="177" t="s">
        <v>89</v>
      </c>
      <c r="AY244" s="177" t="s">
        <v>140</v>
      </c>
      <c r="BE244" s="279">
        <f>IF(N244="základní",J244,0)</f>
        <v>0</v>
      </c>
      <c r="BF244" s="279">
        <f>IF(N244="snížená",J244,0)</f>
        <v>0</v>
      </c>
      <c r="BG244" s="279">
        <f>IF(N244="zákl. přenesená",J244,0)</f>
        <v>0</v>
      </c>
      <c r="BH244" s="279">
        <f>IF(N244="sníž. přenesená",J244,0)</f>
        <v>0</v>
      </c>
      <c r="BI244" s="279">
        <f>IF(N244="nulová",J244,0)</f>
        <v>0</v>
      </c>
      <c r="BJ244" s="177" t="s">
        <v>31</v>
      </c>
      <c r="BK244" s="279">
        <f>ROUND(I244*H244,2)</f>
        <v>0</v>
      </c>
      <c r="BL244" s="177" t="s">
        <v>270</v>
      </c>
      <c r="BM244" s="177" t="s">
        <v>681</v>
      </c>
    </row>
    <row r="245" spans="2:47" s="187" customFormat="1" ht="13.5">
      <c r="B245" s="188"/>
      <c r="D245" s="280" t="s">
        <v>150</v>
      </c>
      <c r="F245" s="281" t="s">
        <v>459</v>
      </c>
      <c r="I245" s="88"/>
      <c r="L245" s="188"/>
      <c r="M245" s="282"/>
      <c r="N245" s="189"/>
      <c r="O245" s="189"/>
      <c r="P245" s="189"/>
      <c r="Q245" s="189"/>
      <c r="R245" s="189"/>
      <c r="S245" s="189"/>
      <c r="T245" s="283"/>
      <c r="AT245" s="177" t="s">
        <v>150</v>
      </c>
      <c r="AU245" s="177" t="s">
        <v>89</v>
      </c>
    </row>
    <row r="246" spans="2:47" s="187" customFormat="1" ht="27">
      <c r="B246" s="188"/>
      <c r="D246" s="280" t="s">
        <v>202</v>
      </c>
      <c r="F246" s="284" t="s">
        <v>437</v>
      </c>
      <c r="I246" s="88"/>
      <c r="L246" s="188"/>
      <c r="M246" s="282"/>
      <c r="N246" s="189"/>
      <c r="O246" s="189"/>
      <c r="P246" s="189"/>
      <c r="Q246" s="189"/>
      <c r="R246" s="189"/>
      <c r="S246" s="189"/>
      <c r="T246" s="283"/>
      <c r="AT246" s="177" t="s">
        <v>202</v>
      </c>
      <c r="AU246" s="177" t="s">
        <v>89</v>
      </c>
    </row>
    <row r="247" spans="2:47" s="187" customFormat="1" ht="27">
      <c r="B247" s="188"/>
      <c r="D247" s="280" t="s">
        <v>151</v>
      </c>
      <c r="F247" s="284" t="s">
        <v>438</v>
      </c>
      <c r="I247" s="88"/>
      <c r="L247" s="188"/>
      <c r="M247" s="282"/>
      <c r="N247" s="189"/>
      <c r="O247" s="189"/>
      <c r="P247" s="189"/>
      <c r="Q247" s="189"/>
      <c r="R247" s="189"/>
      <c r="S247" s="189"/>
      <c r="T247" s="283"/>
      <c r="AT247" s="177" t="s">
        <v>151</v>
      </c>
      <c r="AU247" s="177" t="s">
        <v>89</v>
      </c>
    </row>
    <row r="248" spans="2:51" s="289" customFormat="1" ht="13.5">
      <c r="B248" s="288"/>
      <c r="D248" s="280" t="s">
        <v>204</v>
      </c>
      <c r="E248" s="290" t="s">
        <v>12</v>
      </c>
      <c r="F248" s="291" t="s">
        <v>321</v>
      </c>
      <c r="H248" s="290" t="s">
        <v>12</v>
      </c>
      <c r="I248" s="89"/>
      <c r="L248" s="288"/>
      <c r="M248" s="292"/>
      <c r="N248" s="293"/>
      <c r="O248" s="293"/>
      <c r="P248" s="293"/>
      <c r="Q248" s="293"/>
      <c r="R248" s="293"/>
      <c r="S248" s="293"/>
      <c r="T248" s="294"/>
      <c r="AT248" s="290" t="s">
        <v>204</v>
      </c>
      <c r="AU248" s="290" t="s">
        <v>89</v>
      </c>
      <c r="AV248" s="289" t="s">
        <v>31</v>
      </c>
      <c r="AW248" s="289" t="s">
        <v>45</v>
      </c>
      <c r="AX248" s="289" t="s">
        <v>81</v>
      </c>
      <c r="AY248" s="290" t="s">
        <v>140</v>
      </c>
    </row>
    <row r="249" spans="2:51" s="296" customFormat="1" ht="13.5">
      <c r="B249" s="295"/>
      <c r="D249" s="280" t="s">
        <v>204</v>
      </c>
      <c r="E249" s="297" t="s">
        <v>12</v>
      </c>
      <c r="F249" s="298" t="s">
        <v>590</v>
      </c>
      <c r="H249" s="299">
        <v>288</v>
      </c>
      <c r="I249" s="90"/>
      <c r="L249" s="295"/>
      <c r="M249" s="300"/>
      <c r="N249" s="301"/>
      <c r="O249" s="301"/>
      <c r="P249" s="301"/>
      <c r="Q249" s="301"/>
      <c r="R249" s="301"/>
      <c r="S249" s="301"/>
      <c r="T249" s="302"/>
      <c r="AT249" s="297" t="s">
        <v>204</v>
      </c>
      <c r="AU249" s="297" t="s">
        <v>89</v>
      </c>
      <c r="AV249" s="296" t="s">
        <v>89</v>
      </c>
      <c r="AW249" s="296" t="s">
        <v>45</v>
      </c>
      <c r="AX249" s="296" t="s">
        <v>81</v>
      </c>
      <c r="AY249" s="297" t="s">
        <v>140</v>
      </c>
    </row>
    <row r="250" spans="2:51" s="289" customFormat="1" ht="13.5">
      <c r="B250" s="288"/>
      <c r="D250" s="280" t="s">
        <v>204</v>
      </c>
      <c r="E250" s="290" t="s">
        <v>12</v>
      </c>
      <c r="F250" s="291" t="s">
        <v>205</v>
      </c>
      <c r="H250" s="290" t="s">
        <v>12</v>
      </c>
      <c r="I250" s="89"/>
      <c r="L250" s="288"/>
      <c r="M250" s="292"/>
      <c r="N250" s="293"/>
      <c r="O250" s="293"/>
      <c r="P250" s="293"/>
      <c r="Q250" s="293"/>
      <c r="R250" s="293"/>
      <c r="S250" s="293"/>
      <c r="T250" s="294"/>
      <c r="AT250" s="290" t="s">
        <v>204</v>
      </c>
      <c r="AU250" s="290" t="s">
        <v>89</v>
      </c>
      <c r="AV250" s="289" t="s">
        <v>31</v>
      </c>
      <c r="AW250" s="289" t="s">
        <v>45</v>
      </c>
      <c r="AX250" s="289" t="s">
        <v>81</v>
      </c>
      <c r="AY250" s="290" t="s">
        <v>140</v>
      </c>
    </row>
    <row r="251" spans="2:51" s="296" customFormat="1" ht="13.5">
      <c r="B251" s="295"/>
      <c r="D251" s="280" t="s">
        <v>204</v>
      </c>
      <c r="E251" s="297" t="s">
        <v>12</v>
      </c>
      <c r="F251" s="298" t="s">
        <v>682</v>
      </c>
      <c r="H251" s="299">
        <v>547</v>
      </c>
      <c r="I251" s="90"/>
      <c r="L251" s="295"/>
      <c r="M251" s="300"/>
      <c r="N251" s="301"/>
      <c r="O251" s="301"/>
      <c r="P251" s="301"/>
      <c r="Q251" s="301"/>
      <c r="R251" s="301"/>
      <c r="S251" s="301"/>
      <c r="T251" s="302"/>
      <c r="AT251" s="297" t="s">
        <v>204</v>
      </c>
      <c r="AU251" s="297" t="s">
        <v>89</v>
      </c>
      <c r="AV251" s="296" t="s">
        <v>89</v>
      </c>
      <c r="AW251" s="296" t="s">
        <v>45</v>
      </c>
      <c r="AX251" s="296" t="s">
        <v>81</v>
      </c>
      <c r="AY251" s="297" t="s">
        <v>140</v>
      </c>
    </row>
    <row r="252" spans="2:51" s="289" customFormat="1" ht="13.5">
      <c r="B252" s="288"/>
      <c r="D252" s="280" t="s">
        <v>204</v>
      </c>
      <c r="E252" s="290" t="s">
        <v>12</v>
      </c>
      <c r="F252" s="291" t="s">
        <v>395</v>
      </c>
      <c r="H252" s="290" t="s">
        <v>12</v>
      </c>
      <c r="I252" s="89"/>
      <c r="L252" s="288"/>
      <c r="M252" s="292"/>
      <c r="N252" s="293"/>
      <c r="O252" s="293"/>
      <c r="P252" s="293"/>
      <c r="Q252" s="293"/>
      <c r="R252" s="293"/>
      <c r="S252" s="293"/>
      <c r="T252" s="294"/>
      <c r="AT252" s="290" t="s">
        <v>204</v>
      </c>
      <c r="AU252" s="290" t="s">
        <v>89</v>
      </c>
      <c r="AV252" s="289" t="s">
        <v>31</v>
      </c>
      <c r="AW252" s="289" t="s">
        <v>45</v>
      </c>
      <c r="AX252" s="289" t="s">
        <v>81</v>
      </c>
      <c r="AY252" s="290" t="s">
        <v>140</v>
      </c>
    </row>
    <row r="253" spans="2:51" s="296" customFormat="1" ht="13.5">
      <c r="B253" s="295"/>
      <c r="D253" s="280" t="s">
        <v>204</v>
      </c>
      <c r="E253" s="297" t="s">
        <v>12</v>
      </c>
      <c r="F253" s="298" t="s">
        <v>682</v>
      </c>
      <c r="H253" s="299">
        <v>547</v>
      </c>
      <c r="I253" s="90"/>
      <c r="L253" s="295"/>
      <c r="M253" s="300"/>
      <c r="N253" s="301"/>
      <c r="O253" s="301"/>
      <c r="P253" s="301"/>
      <c r="Q253" s="301"/>
      <c r="R253" s="301"/>
      <c r="S253" s="301"/>
      <c r="T253" s="302"/>
      <c r="AT253" s="297" t="s">
        <v>204</v>
      </c>
      <c r="AU253" s="297" t="s">
        <v>89</v>
      </c>
      <c r="AV253" s="296" t="s">
        <v>89</v>
      </c>
      <c r="AW253" s="296" t="s">
        <v>45</v>
      </c>
      <c r="AX253" s="296" t="s">
        <v>81</v>
      </c>
      <c r="AY253" s="297" t="s">
        <v>140</v>
      </c>
    </row>
    <row r="254" spans="2:51" s="304" customFormat="1" ht="13.5">
      <c r="B254" s="303"/>
      <c r="D254" s="280" t="s">
        <v>204</v>
      </c>
      <c r="E254" s="305" t="s">
        <v>12</v>
      </c>
      <c r="F254" s="306" t="s">
        <v>207</v>
      </c>
      <c r="H254" s="307">
        <v>1382</v>
      </c>
      <c r="I254" s="91"/>
      <c r="L254" s="303"/>
      <c r="M254" s="308"/>
      <c r="N254" s="309"/>
      <c r="O254" s="309"/>
      <c r="P254" s="309"/>
      <c r="Q254" s="309"/>
      <c r="R254" s="309"/>
      <c r="S254" s="309"/>
      <c r="T254" s="310"/>
      <c r="AT254" s="305" t="s">
        <v>204</v>
      </c>
      <c r="AU254" s="305" t="s">
        <v>89</v>
      </c>
      <c r="AV254" s="304" t="s">
        <v>161</v>
      </c>
      <c r="AW254" s="304" t="s">
        <v>45</v>
      </c>
      <c r="AX254" s="304" t="s">
        <v>31</v>
      </c>
      <c r="AY254" s="305" t="s">
        <v>140</v>
      </c>
    </row>
    <row r="255" spans="2:65" s="187" customFormat="1" ht="22.9" customHeight="1">
      <c r="B255" s="188"/>
      <c r="C255" s="269" t="s">
        <v>343</v>
      </c>
      <c r="D255" s="269" t="s">
        <v>143</v>
      </c>
      <c r="E255" s="270" t="s">
        <v>464</v>
      </c>
      <c r="F255" s="271" t="s">
        <v>465</v>
      </c>
      <c r="G255" s="272" t="s">
        <v>434</v>
      </c>
      <c r="H255" s="273">
        <v>1956</v>
      </c>
      <c r="I255" s="87"/>
      <c r="J255" s="274">
        <f>ROUND(I255*H255,2)</f>
        <v>0</v>
      </c>
      <c r="K255" s="271" t="s">
        <v>12</v>
      </c>
      <c r="L255" s="188"/>
      <c r="M255" s="275" t="s">
        <v>12</v>
      </c>
      <c r="N255" s="276" t="s">
        <v>52</v>
      </c>
      <c r="O255" s="189"/>
      <c r="P255" s="277">
        <f>O255*H255</f>
        <v>0</v>
      </c>
      <c r="Q255" s="277">
        <v>7E-05</v>
      </c>
      <c r="R255" s="277">
        <f>Q255*H255</f>
        <v>0.13692</v>
      </c>
      <c r="S255" s="277">
        <v>0</v>
      </c>
      <c r="T255" s="278">
        <f>S255*H255</f>
        <v>0</v>
      </c>
      <c r="AR255" s="177" t="s">
        <v>270</v>
      </c>
      <c r="AT255" s="177" t="s">
        <v>143</v>
      </c>
      <c r="AU255" s="177" t="s">
        <v>89</v>
      </c>
      <c r="AY255" s="177" t="s">
        <v>140</v>
      </c>
      <c r="BE255" s="279">
        <f>IF(N255="základní",J255,0)</f>
        <v>0</v>
      </c>
      <c r="BF255" s="279">
        <f>IF(N255="snížená",J255,0)</f>
        <v>0</v>
      </c>
      <c r="BG255" s="279">
        <f>IF(N255="zákl. přenesená",J255,0)</f>
        <v>0</v>
      </c>
      <c r="BH255" s="279">
        <f>IF(N255="sníž. přenesená",J255,0)</f>
        <v>0</v>
      </c>
      <c r="BI255" s="279">
        <f>IF(N255="nulová",J255,0)</f>
        <v>0</v>
      </c>
      <c r="BJ255" s="177" t="s">
        <v>31</v>
      </c>
      <c r="BK255" s="279">
        <f>ROUND(I255*H255,2)</f>
        <v>0</v>
      </c>
      <c r="BL255" s="177" t="s">
        <v>270</v>
      </c>
      <c r="BM255" s="177" t="s">
        <v>683</v>
      </c>
    </row>
    <row r="256" spans="2:47" s="187" customFormat="1" ht="27">
      <c r="B256" s="188"/>
      <c r="D256" s="280" t="s">
        <v>150</v>
      </c>
      <c r="F256" s="281" t="s">
        <v>465</v>
      </c>
      <c r="I256" s="88"/>
      <c r="L256" s="188"/>
      <c r="M256" s="282"/>
      <c r="N256" s="189"/>
      <c r="O256" s="189"/>
      <c r="P256" s="189"/>
      <c r="Q256" s="189"/>
      <c r="R256" s="189"/>
      <c r="S256" s="189"/>
      <c r="T256" s="283"/>
      <c r="AT256" s="177" t="s">
        <v>150</v>
      </c>
      <c r="AU256" s="177" t="s">
        <v>89</v>
      </c>
    </row>
    <row r="257" spans="2:51" s="296" customFormat="1" ht="13.5">
      <c r="B257" s="295"/>
      <c r="D257" s="280" t="s">
        <v>204</v>
      </c>
      <c r="E257" s="297" t="s">
        <v>12</v>
      </c>
      <c r="F257" s="298" t="s">
        <v>684</v>
      </c>
      <c r="H257" s="299">
        <v>1956</v>
      </c>
      <c r="I257" s="90"/>
      <c r="L257" s="295"/>
      <c r="M257" s="300"/>
      <c r="N257" s="301"/>
      <c r="O257" s="301"/>
      <c r="P257" s="301"/>
      <c r="Q257" s="301"/>
      <c r="R257" s="301"/>
      <c r="S257" s="301"/>
      <c r="T257" s="302"/>
      <c r="AT257" s="297" t="s">
        <v>204</v>
      </c>
      <c r="AU257" s="297" t="s">
        <v>89</v>
      </c>
      <c r="AV257" s="296" t="s">
        <v>89</v>
      </c>
      <c r="AW257" s="296" t="s">
        <v>45</v>
      </c>
      <c r="AX257" s="296" t="s">
        <v>81</v>
      </c>
      <c r="AY257" s="297" t="s">
        <v>140</v>
      </c>
    </row>
    <row r="258" spans="2:51" s="304" customFormat="1" ht="13.5">
      <c r="B258" s="303"/>
      <c r="D258" s="280" t="s">
        <v>204</v>
      </c>
      <c r="E258" s="305" t="s">
        <v>12</v>
      </c>
      <c r="F258" s="306" t="s">
        <v>207</v>
      </c>
      <c r="H258" s="307">
        <v>1956</v>
      </c>
      <c r="I258" s="91"/>
      <c r="L258" s="303"/>
      <c r="M258" s="308"/>
      <c r="N258" s="309"/>
      <c r="O258" s="309"/>
      <c r="P258" s="309"/>
      <c r="Q258" s="309"/>
      <c r="R258" s="309"/>
      <c r="S258" s="309"/>
      <c r="T258" s="310"/>
      <c r="AT258" s="305" t="s">
        <v>204</v>
      </c>
      <c r="AU258" s="305" t="s">
        <v>89</v>
      </c>
      <c r="AV258" s="304" t="s">
        <v>161</v>
      </c>
      <c r="AW258" s="304" t="s">
        <v>45</v>
      </c>
      <c r="AX258" s="304" t="s">
        <v>31</v>
      </c>
      <c r="AY258" s="305" t="s">
        <v>140</v>
      </c>
    </row>
    <row r="259" spans="2:65" s="187" customFormat="1" ht="22.9" customHeight="1">
      <c r="B259" s="188"/>
      <c r="C259" s="311" t="s">
        <v>385</v>
      </c>
      <c r="D259" s="311" t="s">
        <v>211</v>
      </c>
      <c r="E259" s="312" t="s">
        <v>469</v>
      </c>
      <c r="F259" s="313" t="s">
        <v>470</v>
      </c>
      <c r="G259" s="314" t="s">
        <v>214</v>
      </c>
      <c r="H259" s="315">
        <v>0.005</v>
      </c>
      <c r="I259" s="92"/>
      <c r="J259" s="316">
        <f>ROUND(I259*H259,2)</f>
        <v>0</v>
      </c>
      <c r="K259" s="313" t="s">
        <v>147</v>
      </c>
      <c r="L259" s="317"/>
      <c r="M259" s="318" t="s">
        <v>12</v>
      </c>
      <c r="N259" s="319" t="s">
        <v>52</v>
      </c>
      <c r="O259" s="189"/>
      <c r="P259" s="277">
        <f>O259*H259</f>
        <v>0</v>
      </c>
      <c r="Q259" s="277">
        <v>1</v>
      </c>
      <c r="R259" s="277">
        <f>Q259*H259</f>
        <v>0.005</v>
      </c>
      <c r="S259" s="277">
        <v>0</v>
      </c>
      <c r="T259" s="278">
        <f>S259*H259</f>
        <v>0</v>
      </c>
      <c r="AR259" s="177" t="s">
        <v>421</v>
      </c>
      <c r="AT259" s="177" t="s">
        <v>211</v>
      </c>
      <c r="AU259" s="177" t="s">
        <v>89</v>
      </c>
      <c r="AY259" s="177" t="s">
        <v>140</v>
      </c>
      <c r="BE259" s="279">
        <f>IF(N259="základní",J259,0)</f>
        <v>0</v>
      </c>
      <c r="BF259" s="279">
        <f>IF(N259="snížená",J259,0)</f>
        <v>0</v>
      </c>
      <c r="BG259" s="279">
        <f>IF(N259="zákl. přenesená",J259,0)</f>
        <v>0</v>
      </c>
      <c r="BH259" s="279">
        <f>IF(N259="sníž. přenesená",J259,0)</f>
        <v>0</v>
      </c>
      <c r="BI259" s="279">
        <f>IF(N259="nulová",J259,0)</f>
        <v>0</v>
      </c>
      <c r="BJ259" s="177" t="s">
        <v>31</v>
      </c>
      <c r="BK259" s="279">
        <f>ROUND(I259*H259,2)</f>
        <v>0</v>
      </c>
      <c r="BL259" s="177" t="s">
        <v>270</v>
      </c>
      <c r="BM259" s="177" t="s">
        <v>685</v>
      </c>
    </row>
    <row r="260" spans="2:47" s="187" customFormat="1" ht="13.5">
      <c r="B260" s="188"/>
      <c r="D260" s="280" t="s">
        <v>150</v>
      </c>
      <c r="F260" s="281" t="s">
        <v>470</v>
      </c>
      <c r="I260" s="88"/>
      <c r="L260" s="188"/>
      <c r="M260" s="282"/>
      <c r="N260" s="189"/>
      <c r="O260" s="189"/>
      <c r="P260" s="189"/>
      <c r="Q260" s="189"/>
      <c r="R260" s="189"/>
      <c r="S260" s="189"/>
      <c r="T260" s="283"/>
      <c r="AT260" s="177" t="s">
        <v>150</v>
      </c>
      <c r="AU260" s="177" t="s">
        <v>89</v>
      </c>
    </row>
    <row r="261" spans="2:47" s="187" customFormat="1" ht="27">
      <c r="B261" s="188"/>
      <c r="D261" s="280" t="s">
        <v>151</v>
      </c>
      <c r="F261" s="284" t="s">
        <v>472</v>
      </c>
      <c r="I261" s="88"/>
      <c r="L261" s="188"/>
      <c r="M261" s="282"/>
      <c r="N261" s="189"/>
      <c r="O261" s="189"/>
      <c r="P261" s="189"/>
      <c r="Q261" s="189"/>
      <c r="R261" s="189"/>
      <c r="S261" s="189"/>
      <c r="T261" s="283"/>
      <c r="AT261" s="177" t="s">
        <v>151</v>
      </c>
      <c r="AU261" s="177" t="s">
        <v>89</v>
      </c>
    </row>
    <row r="262" spans="2:51" s="289" customFormat="1" ht="13.5">
      <c r="B262" s="288"/>
      <c r="D262" s="280" t="s">
        <v>204</v>
      </c>
      <c r="E262" s="290" t="s">
        <v>12</v>
      </c>
      <c r="F262" s="291" t="s">
        <v>473</v>
      </c>
      <c r="H262" s="290" t="s">
        <v>12</v>
      </c>
      <c r="I262" s="89"/>
      <c r="L262" s="288"/>
      <c r="M262" s="292"/>
      <c r="N262" s="293"/>
      <c r="O262" s="293"/>
      <c r="P262" s="293"/>
      <c r="Q262" s="293"/>
      <c r="R262" s="293"/>
      <c r="S262" s="293"/>
      <c r="T262" s="294"/>
      <c r="AT262" s="290" t="s">
        <v>204</v>
      </c>
      <c r="AU262" s="290" t="s">
        <v>89</v>
      </c>
      <c r="AV262" s="289" t="s">
        <v>31</v>
      </c>
      <c r="AW262" s="289" t="s">
        <v>45</v>
      </c>
      <c r="AX262" s="289" t="s">
        <v>81</v>
      </c>
      <c r="AY262" s="290" t="s">
        <v>140</v>
      </c>
    </row>
    <row r="263" spans="2:51" s="296" customFormat="1" ht="13.5">
      <c r="B263" s="295"/>
      <c r="D263" s="280" t="s">
        <v>204</v>
      </c>
      <c r="E263" s="297" t="s">
        <v>12</v>
      </c>
      <c r="F263" s="298" t="s">
        <v>686</v>
      </c>
      <c r="H263" s="299">
        <v>0.002</v>
      </c>
      <c r="I263" s="90"/>
      <c r="L263" s="295"/>
      <c r="M263" s="300"/>
      <c r="N263" s="301"/>
      <c r="O263" s="301"/>
      <c r="P263" s="301"/>
      <c r="Q263" s="301"/>
      <c r="R263" s="301"/>
      <c r="S263" s="301"/>
      <c r="T263" s="302"/>
      <c r="AT263" s="297" t="s">
        <v>204</v>
      </c>
      <c r="AU263" s="297" t="s">
        <v>89</v>
      </c>
      <c r="AV263" s="296" t="s">
        <v>89</v>
      </c>
      <c r="AW263" s="296" t="s">
        <v>45</v>
      </c>
      <c r="AX263" s="296" t="s">
        <v>81</v>
      </c>
      <c r="AY263" s="297" t="s">
        <v>140</v>
      </c>
    </row>
    <row r="264" spans="2:51" s="289" customFormat="1" ht="13.5">
      <c r="B264" s="288"/>
      <c r="D264" s="280" t="s">
        <v>204</v>
      </c>
      <c r="E264" s="290" t="s">
        <v>12</v>
      </c>
      <c r="F264" s="291" t="s">
        <v>475</v>
      </c>
      <c r="H264" s="290" t="s">
        <v>12</v>
      </c>
      <c r="I264" s="89"/>
      <c r="L264" s="288"/>
      <c r="M264" s="292"/>
      <c r="N264" s="293"/>
      <c r="O264" s="293"/>
      <c r="P264" s="293"/>
      <c r="Q264" s="293"/>
      <c r="R264" s="293"/>
      <c r="S264" s="293"/>
      <c r="T264" s="294"/>
      <c r="AT264" s="290" t="s">
        <v>204</v>
      </c>
      <c r="AU264" s="290" t="s">
        <v>89</v>
      </c>
      <c r="AV264" s="289" t="s">
        <v>31</v>
      </c>
      <c r="AW264" s="289" t="s">
        <v>45</v>
      </c>
      <c r="AX264" s="289" t="s">
        <v>81</v>
      </c>
      <c r="AY264" s="290" t="s">
        <v>140</v>
      </c>
    </row>
    <row r="265" spans="2:51" s="296" customFormat="1" ht="13.5">
      <c r="B265" s="295"/>
      <c r="D265" s="280" t="s">
        <v>204</v>
      </c>
      <c r="E265" s="297" t="s">
        <v>12</v>
      </c>
      <c r="F265" s="298" t="s">
        <v>686</v>
      </c>
      <c r="H265" s="299">
        <v>0.002</v>
      </c>
      <c r="I265" s="90"/>
      <c r="L265" s="295"/>
      <c r="M265" s="300"/>
      <c r="N265" s="301"/>
      <c r="O265" s="301"/>
      <c r="P265" s="301"/>
      <c r="Q265" s="301"/>
      <c r="R265" s="301"/>
      <c r="S265" s="301"/>
      <c r="T265" s="302"/>
      <c r="AT265" s="297" t="s">
        <v>204</v>
      </c>
      <c r="AU265" s="297" t="s">
        <v>89</v>
      </c>
      <c r="AV265" s="296" t="s">
        <v>89</v>
      </c>
      <c r="AW265" s="296" t="s">
        <v>45</v>
      </c>
      <c r="AX265" s="296" t="s">
        <v>81</v>
      </c>
      <c r="AY265" s="297" t="s">
        <v>140</v>
      </c>
    </row>
    <row r="266" spans="2:51" s="321" customFormat="1" ht="13.5">
      <c r="B266" s="320"/>
      <c r="D266" s="280" t="s">
        <v>204</v>
      </c>
      <c r="E266" s="322" t="s">
        <v>12</v>
      </c>
      <c r="F266" s="323" t="s">
        <v>226</v>
      </c>
      <c r="H266" s="324">
        <v>0.004</v>
      </c>
      <c r="I266" s="93"/>
      <c r="L266" s="320"/>
      <c r="M266" s="325"/>
      <c r="N266" s="326"/>
      <c r="O266" s="326"/>
      <c r="P266" s="326"/>
      <c r="Q266" s="326"/>
      <c r="R266" s="326"/>
      <c r="S266" s="326"/>
      <c r="T266" s="327"/>
      <c r="AT266" s="322" t="s">
        <v>204</v>
      </c>
      <c r="AU266" s="322" t="s">
        <v>89</v>
      </c>
      <c r="AV266" s="321" t="s">
        <v>157</v>
      </c>
      <c r="AW266" s="321" t="s">
        <v>45</v>
      </c>
      <c r="AX266" s="321" t="s">
        <v>81</v>
      </c>
      <c r="AY266" s="322" t="s">
        <v>140</v>
      </c>
    </row>
    <row r="267" spans="2:51" s="296" customFormat="1" ht="13.5">
      <c r="B267" s="295"/>
      <c r="D267" s="280" t="s">
        <v>204</v>
      </c>
      <c r="E267" s="297" t="s">
        <v>12</v>
      </c>
      <c r="F267" s="298" t="s">
        <v>687</v>
      </c>
      <c r="H267" s="299">
        <v>0.001</v>
      </c>
      <c r="I267" s="90"/>
      <c r="L267" s="295"/>
      <c r="M267" s="300"/>
      <c r="N267" s="301"/>
      <c r="O267" s="301"/>
      <c r="P267" s="301"/>
      <c r="Q267" s="301"/>
      <c r="R267" s="301"/>
      <c r="S267" s="301"/>
      <c r="T267" s="302"/>
      <c r="AT267" s="297" t="s">
        <v>204</v>
      </c>
      <c r="AU267" s="297" t="s">
        <v>89</v>
      </c>
      <c r="AV267" s="296" t="s">
        <v>89</v>
      </c>
      <c r="AW267" s="296" t="s">
        <v>45</v>
      </c>
      <c r="AX267" s="296" t="s">
        <v>81</v>
      </c>
      <c r="AY267" s="297" t="s">
        <v>140</v>
      </c>
    </row>
    <row r="268" spans="2:51" s="304" customFormat="1" ht="13.5">
      <c r="B268" s="303"/>
      <c r="D268" s="280" t="s">
        <v>204</v>
      </c>
      <c r="E268" s="305" t="s">
        <v>12</v>
      </c>
      <c r="F268" s="306" t="s">
        <v>207</v>
      </c>
      <c r="H268" s="307">
        <v>0.005</v>
      </c>
      <c r="I268" s="91"/>
      <c r="L268" s="303"/>
      <c r="M268" s="308"/>
      <c r="N268" s="309"/>
      <c r="O268" s="309"/>
      <c r="P268" s="309"/>
      <c r="Q268" s="309"/>
      <c r="R268" s="309"/>
      <c r="S268" s="309"/>
      <c r="T268" s="310"/>
      <c r="AT268" s="305" t="s">
        <v>204</v>
      </c>
      <c r="AU268" s="305" t="s">
        <v>89</v>
      </c>
      <c r="AV268" s="304" t="s">
        <v>161</v>
      </c>
      <c r="AW268" s="304" t="s">
        <v>45</v>
      </c>
      <c r="AX268" s="304" t="s">
        <v>31</v>
      </c>
      <c r="AY268" s="305" t="s">
        <v>140</v>
      </c>
    </row>
    <row r="269" spans="2:65" s="187" customFormat="1" ht="14.45" customHeight="1">
      <c r="B269" s="188"/>
      <c r="C269" s="311" t="s">
        <v>402</v>
      </c>
      <c r="D269" s="311" t="s">
        <v>211</v>
      </c>
      <c r="E269" s="312" t="s">
        <v>479</v>
      </c>
      <c r="F269" s="313" t="s">
        <v>480</v>
      </c>
      <c r="G269" s="314" t="s">
        <v>214</v>
      </c>
      <c r="H269" s="315">
        <v>0.656</v>
      </c>
      <c r="I269" s="92"/>
      <c r="J269" s="316">
        <f>ROUND(I269*H269,2)</f>
        <v>0</v>
      </c>
      <c r="K269" s="313" t="s">
        <v>12</v>
      </c>
      <c r="L269" s="317"/>
      <c r="M269" s="318" t="s">
        <v>12</v>
      </c>
      <c r="N269" s="319" t="s">
        <v>52</v>
      </c>
      <c r="O269" s="189"/>
      <c r="P269" s="277">
        <f>O269*H269</f>
        <v>0</v>
      </c>
      <c r="Q269" s="277">
        <v>1</v>
      </c>
      <c r="R269" s="277">
        <f>Q269*H269</f>
        <v>0.656</v>
      </c>
      <c r="S269" s="277">
        <v>0</v>
      </c>
      <c r="T269" s="278">
        <f>S269*H269</f>
        <v>0</v>
      </c>
      <c r="AR269" s="177" t="s">
        <v>421</v>
      </c>
      <c r="AT269" s="177" t="s">
        <v>211</v>
      </c>
      <c r="AU269" s="177" t="s">
        <v>89</v>
      </c>
      <c r="AY269" s="177" t="s">
        <v>140</v>
      </c>
      <c r="BE269" s="279">
        <f>IF(N269="základní",J269,0)</f>
        <v>0</v>
      </c>
      <c r="BF269" s="279">
        <f>IF(N269="snížená",J269,0)</f>
        <v>0</v>
      </c>
      <c r="BG269" s="279">
        <f>IF(N269="zákl. přenesená",J269,0)</f>
        <v>0</v>
      </c>
      <c r="BH269" s="279">
        <f>IF(N269="sníž. přenesená",J269,0)</f>
        <v>0</v>
      </c>
      <c r="BI269" s="279">
        <f>IF(N269="nulová",J269,0)</f>
        <v>0</v>
      </c>
      <c r="BJ269" s="177" t="s">
        <v>31</v>
      </c>
      <c r="BK269" s="279">
        <f>ROUND(I269*H269,2)</f>
        <v>0</v>
      </c>
      <c r="BL269" s="177" t="s">
        <v>270</v>
      </c>
      <c r="BM269" s="177" t="s">
        <v>688</v>
      </c>
    </row>
    <row r="270" spans="2:47" s="187" customFormat="1" ht="13.5">
      <c r="B270" s="188"/>
      <c r="D270" s="280" t="s">
        <v>150</v>
      </c>
      <c r="F270" s="281" t="s">
        <v>480</v>
      </c>
      <c r="I270" s="88"/>
      <c r="L270" s="188"/>
      <c r="M270" s="282"/>
      <c r="N270" s="189"/>
      <c r="O270" s="189"/>
      <c r="P270" s="189"/>
      <c r="Q270" s="189"/>
      <c r="R270" s="189"/>
      <c r="S270" s="189"/>
      <c r="T270" s="283"/>
      <c r="AT270" s="177" t="s">
        <v>150</v>
      </c>
      <c r="AU270" s="177" t="s">
        <v>89</v>
      </c>
    </row>
    <row r="271" spans="2:47" s="187" customFormat="1" ht="27">
      <c r="B271" s="188"/>
      <c r="D271" s="280" t="s">
        <v>151</v>
      </c>
      <c r="F271" s="284" t="s">
        <v>482</v>
      </c>
      <c r="I271" s="88"/>
      <c r="L271" s="188"/>
      <c r="M271" s="282"/>
      <c r="N271" s="189"/>
      <c r="O271" s="189"/>
      <c r="P271" s="189"/>
      <c r="Q271" s="189"/>
      <c r="R271" s="189"/>
      <c r="S271" s="189"/>
      <c r="T271" s="283"/>
      <c r="AT271" s="177" t="s">
        <v>151</v>
      </c>
      <c r="AU271" s="177" t="s">
        <v>89</v>
      </c>
    </row>
    <row r="272" spans="2:51" s="289" customFormat="1" ht="13.5">
      <c r="B272" s="288"/>
      <c r="D272" s="280" t="s">
        <v>204</v>
      </c>
      <c r="E272" s="290" t="s">
        <v>12</v>
      </c>
      <c r="F272" s="291" t="s">
        <v>483</v>
      </c>
      <c r="H272" s="290" t="s">
        <v>12</v>
      </c>
      <c r="I272" s="89"/>
      <c r="L272" s="288"/>
      <c r="M272" s="292"/>
      <c r="N272" s="293"/>
      <c r="O272" s="293"/>
      <c r="P272" s="293"/>
      <c r="Q272" s="293"/>
      <c r="R272" s="293"/>
      <c r="S272" s="293"/>
      <c r="T272" s="294"/>
      <c r="AT272" s="290" t="s">
        <v>204</v>
      </c>
      <c r="AU272" s="290" t="s">
        <v>89</v>
      </c>
      <c r="AV272" s="289" t="s">
        <v>31</v>
      </c>
      <c r="AW272" s="289" t="s">
        <v>45</v>
      </c>
      <c r="AX272" s="289" t="s">
        <v>81</v>
      </c>
      <c r="AY272" s="290" t="s">
        <v>140</v>
      </c>
    </row>
    <row r="273" spans="2:51" s="296" customFormat="1" ht="13.5">
      <c r="B273" s="295"/>
      <c r="D273" s="280" t="s">
        <v>204</v>
      </c>
      <c r="E273" s="297" t="s">
        <v>12</v>
      </c>
      <c r="F273" s="298" t="s">
        <v>598</v>
      </c>
      <c r="H273" s="299">
        <v>0.013</v>
      </c>
      <c r="I273" s="90"/>
      <c r="L273" s="295"/>
      <c r="M273" s="300"/>
      <c r="N273" s="301"/>
      <c r="O273" s="301"/>
      <c r="P273" s="301"/>
      <c r="Q273" s="301"/>
      <c r="R273" s="301"/>
      <c r="S273" s="301"/>
      <c r="T273" s="302"/>
      <c r="AT273" s="297" t="s">
        <v>204</v>
      </c>
      <c r="AU273" s="297" t="s">
        <v>89</v>
      </c>
      <c r="AV273" s="296" t="s">
        <v>89</v>
      </c>
      <c r="AW273" s="296" t="s">
        <v>45</v>
      </c>
      <c r="AX273" s="296" t="s">
        <v>81</v>
      </c>
      <c r="AY273" s="297" t="s">
        <v>140</v>
      </c>
    </row>
    <row r="274" spans="2:51" s="289" customFormat="1" ht="13.5">
      <c r="B274" s="288"/>
      <c r="D274" s="280" t="s">
        <v>204</v>
      </c>
      <c r="E274" s="290" t="s">
        <v>12</v>
      </c>
      <c r="F274" s="291" t="s">
        <v>485</v>
      </c>
      <c r="H274" s="290" t="s">
        <v>12</v>
      </c>
      <c r="I274" s="89"/>
      <c r="L274" s="288"/>
      <c r="M274" s="292"/>
      <c r="N274" s="293"/>
      <c r="O274" s="293"/>
      <c r="P274" s="293"/>
      <c r="Q274" s="293"/>
      <c r="R274" s="293"/>
      <c r="S274" s="293"/>
      <c r="T274" s="294"/>
      <c r="AT274" s="290" t="s">
        <v>204</v>
      </c>
      <c r="AU274" s="290" t="s">
        <v>89</v>
      </c>
      <c r="AV274" s="289" t="s">
        <v>31</v>
      </c>
      <c r="AW274" s="289" t="s">
        <v>45</v>
      </c>
      <c r="AX274" s="289" t="s">
        <v>81</v>
      </c>
      <c r="AY274" s="290" t="s">
        <v>140</v>
      </c>
    </row>
    <row r="275" spans="2:51" s="296" customFormat="1" ht="13.5">
      <c r="B275" s="295"/>
      <c r="D275" s="280" t="s">
        <v>204</v>
      </c>
      <c r="E275" s="297" t="s">
        <v>12</v>
      </c>
      <c r="F275" s="298" t="s">
        <v>689</v>
      </c>
      <c r="H275" s="299">
        <v>0.031</v>
      </c>
      <c r="I275" s="90"/>
      <c r="L275" s="295"/>
      <c r="M275" s="300"/>
      <c r="N275" s="301"/>
      <c r="O275" s="301"/>
      <c r="P275" s="301"/>
      <c r="Q275" s="301"/>
      <c r="R275" s="301"/>
      <c r="S275" s="301"/>
      <c r="T275" s="302"/>
      <c r="AT275" s="297" t="s">
        <v>204</v>
      </c>
      <c r="AU275" s="297" t="s">
        <v>89</v>
      </c>
      <c r="AV275" s="296" t="s">
        <v>89</v>
      </c>
      <c r="AW275" s="296" t="s">
        <v>45</v>
      </c>
      <c r="AX275" s="296" t="s">
        <v>81</v>
      </c>
      <c r="AY275" s="297" t="s">
        <v>140</v>
      </c>
    </row>
    <row r="276" spans="2:51" s="289" customFormat="1" ht="13.5">
      <c r="B276" s="288"/>
      <c r="D276" s="280" t="s">
        <v>204</v>
      </c>
      <c r="E276" s="290" t="s">
        <v>12</v>
      </c>
      <c r="F276" s="291" t="s">
        <v>487</v>
      </c>
      <c r="H276" s="290" t="s">
        <v>12</v>
      </c>
      <c r="I276" s="89"/>
      <c r="L276" s="288"/>
      <c r="M276" s="292"/>
      <c r="N276" s="293"/>
      <c r="O276" s="293"/>
      <c r="P276" s="293"/>
      <c r="Q276" s="293"/>
      <c r="R276" s="293"/>
      <c r="S276" s="293"/>
      <c r="T276" s="294"/>
      <c r="AT276" s="290" t="s">
        <v>204</v>
      </c>
      <c r="AU276" s="290" t="s">
        <v>89</v>
      </c>
      <c r="AV276" s="289" t="s">
        <v>31</v>
      </c>
      <c r="AW276" s="289" t="s">
        <v>45</v>
      </c>
      <c r="AX276" s="289" t="s">
        <v>81</v>
      </c>
      <c r="AY276" s="290" t="s">
        <v>140</v>
      </c>
    </row>
    <row r="277" spans="2:51" s="296" customFormat="1" ht="13.5">
      <c r="B277" s="295"/>
      <c r="D277" s="280" t="s">
        <v>204</v>
      </c>
      <c r="E277" s="297" t="s">
        <v>12</v>
      </c>
      <c r="F277" s="298" t="s">
        <v>689</v>
      </c>
      <c r="H277" s="299">
        <v>0.031</v>
      </c>
      <c r="I277" s="90"/>
      <c r="L277" s="295"/>
      <c r="M277" s="300"/>
      <c r="N277" s="301"/>
      <c r="O277" s="301"/>
      <c r="P277" s="301"/>
      <c r="Q277" s="301"/>
      <c r="R277" s="301"/>
      <c r="S277" s="301"/>
      <c r="T277" s="302"/>
      <c r="AT277" s="297" t="s">
        <v>204</v>
      </c>
      <c r="AU277" s="297" t="s">
        <v>89</v>
      </c>
      <c r="AV277" s="296" t="s">
        <v>89</v>
      </c>
      <c r="AW277" s="296" t="s">
        <v>45</v>
      </c>
      <c r="AX277" s="296" t="s">
        <v>81</v>
      </c>
      <c r="AY277" s="297" t="s">
        <v>140</v>
      </c>
    </row>
    <row r="278" spans="2:51" s="289" customFormat="1" ht="13.5">
      <c r="B278" s="288"/>
      <c r="D278" s="280" t="s">
        <v>204</v>
      </c>
      <c r="E278" s="290" t="s">
        <v>12</v>
      </c>
      <c r="F278" s="291" t="s">
        <v>489</v>
      </c>
      <c r="H278" s="290" t="s">
        <v>12</v>
      </c>
      <c r="I278" s="89"/>
      <c r="L278" s="288"/>
      <c r="M278" s="292"/>
      <c r="N278" s="293"/>
      <c r="O278" s="293"/>
      <c r="P278" s="293"/>
      <c r="Q278" s="293"/>
      <c r="R278" s="293"/>
      <c r="S278" s="293"/>
      <c r="T278" s="294"/>
      <c r="AT278" s="290" t="s">
        <v>204</v>
      </c>
      <c r="AU278" s="290" t="s">
        <v>89</v>
      </c>
      <c r="AV278" s="289" t="s">
        <v>31</v>
      </c>
      <c r="AW278" s="289" t="s">
        <v>45</v>
      </c>
      <c r="AX278" s="289" t="s">
        <v>81</v>
      </c>
      <c r="AY278" s="290" t="s">
        <v>140</v>
      </c>
    </row>
    <row r="279" spans="2:51" s="296" customFormat="1" ht="13.5">
      <c r="B279" s="295"/>
      <c r="D279" s="280" t="s">
        <v>204</v>
      </c>
      <c r="E279" s="297" t="s">
        <v>12</v>
      </c>
      <c r="F279" s="298" t="s">
        <v>600</v>
      </c>
      <c r="H279" s="299">
        <v>0.087</v>
      </c>
      <c r="I279" s="90"/>
      <c r="L279" s="295"/>
      <c r="M279" s="300"/>
      <c r="N279" s="301"/>
      <c r="O279" s="301"/>
      <c r="P279" s="301"/>
      <c r="Q279" s="301"/>
      <c r="R279" s="301"/>
      <c r="S279" s="301"/>
      <c r="T279" s="302"/>
      <c r="AT279" s="297" t="s">
        <v>204</v>
      </c>
      <c r="AU279" s="297" t="s">
        <v>89</v>
      </c>
      <c r="AV279" s="296" t="s">
        <v>89</v>
      </c>
      <c r="AW279" s="296" t="s">
        <v>45</v>
      </c>
      <c r="AX279" s="296" t="s">
        <v>81</v>
      </c>
      <c r="AY279" s="297" t="s">
        <v>140</v>
      </c>
    </row>
    <row r="280" spans="2:51" s="289" customFormat="1" ht="13.5">
      <c r="B280" s="288"/>
      <c r="D280" s="280" t="s">
        <v>204</v>
      </c>
      <c r="E280" s="290" t="s">
        <v>12</v>
      </c>
      <c r="F280" s="291" t="s">
        <v>491</v>
      </c>
      <c r="H280" s="290" t="s">
        <v>12</v>
      </c>
      <c r="I280" s="89"/>
      <c r="L280" s="288"/>
      <c r="M280" s="292"/>
      <c r="N280" s="293"/>
      <c r="O280" s="293"/>
      <c r="P280" s="293"/>
      <c r="Q280" s="293"/>
      <c r="R280" s="293"/>
      <c r="S280" s="293"/>
      <c r="T280" s="294"/>
      <c r="AT280" s="290" t="s">
        <v>204</v>
      </c>
      <c r="AU280" s="290" t="s">
        <v>89</v>
      </c>
      <c r="AV280" s="289" t="s">
        <v>31</v>
      </c>
      <c r="AW280" s="289" t="s">
        <v>45</v>
      </c>
      <c r="AX280" s="289" t="s">
        <v>81</v>
      </c>
      <c r="AY280" s="290" t="s">
        <v>140</v>
      </c>
    </row>
    <row r="281" spans="2:51" s="296" customFormat="1" ht="13.5">
      <c r="B281" s="295"/>
      <c r="D281" s="280" t="s">
        <v>204</v>
      </c>
      <c r="E281" s="297" t="s">
        <v>12</v>
      </c>
      <c r="F281" s="298" t="s">
        <v>690</v>
      </c>
      <c r="H281" s="299">
        <v>0.204</v>
      </c>
      <c r="I281" s="90"/>
      <c r="L281" s="295"/>
      <c r="M281" s="300"/>
      <c r="N281" s="301"/>
      <c r="O281" s="301"/>
      <c r="P281" s="301"/>
      <c r="Q281" s="301"/>
      <c r="R281" s="301"/>
      <c r="S281" s="301"/>
      <c r="T281" s="302"/>
      <c r="AT281" s="297" t="s">
        <v>204</v>
      </c>
      <c r="AU281" s="297" t="s">
        <v>89</v>
      </c>
      <c r="AV281" s="296" t="s">
        <v>89</v>
      </c>
      <c r="AW281" s="296" t="s">
        <v>45</v>
      </c>
      <c r="AX281" s="296" t="s">
        <v>81</v>
      </c>
      <c r="AY281" s="297" t="s">
        <v>140</v>
      </c>
    </row>
    <row r="282" spans="2:51" s="289" customFormat="1" ht="13.5">
      <c r="B282" s="288"/>
      <c r="D282" s="280" t="s">
        <v>204</v>
      </c>
      <c r="E282" s="290" t="s">
        <v>12</v>
      </c>
      <c r="F282" s="291" t="s">
        <v>493</v>
      </c>
      <c r="H282" s="290" t="s">
        <v>12</v>
      </c>
      <c r="I282" s="89"/>
      <c r="L282" s="288"/>
      <c r="M282" s="292"/>
      <c r="N282" s="293"/>
      <c r="O282" s="293"/>
      <c r="P282" s="293"/>
      <c r="Q282" s="293"/>
      <c r="R282" s="293"/>
      <c r="S282" s="293"/>
      <c r="T282" s="294"/>
      <c r="AT282" s="290" t="s">
        <v>204</v>
      </c>
      <c r="AU282" s="290" t="s">
        <v>89</v>
      </c>
      <c r="AV282" s="289" t="s">
        <v>31</v>
      </c>
      <c r="AW282" s="289" t="s">
        <v>45</v>
      </c>
      <c r="AX282" s="289" t="s">
        <v>81</v>
      </c>
      <c r="AY282" s="290" t="s">
        <v>140</v>
      </c>
    </row>
    <row r="283" spans="2:51" s="296" customFormat="1" ht="13.5">
      <c r="B283" s="295"/>
      <c r="D283" s="280" t="s">
        <v>204</v>
      </c>
      <c r="E283" s="297" t="s">
        <v>12</v>
      </c>
      <c r="F283" s="298" t="s">
        <v>690</v>
      </c>
      <c r="H283" s="299">
        <v>0.204</v>
      </c>
      <c r="I283" s="90"/>
      <c r="L283" s="295"/>
      <c r="M283" s="300"/>
      <c r="N283" s="301"/>
      <c r="O283" s="301"/>
      <c r="P283" s="301"/>
      <c r="Q283" s="301"/>
      <c r="R283" s="301"/>
      <c r="S283" s="301"/>
      <c r="T283" s="302"/>
      <c r="AT283" s="297" t="s">
        <v>204</v>
      </c>
      <c r="AU283" s="297" t="s">
        <v>89</v>
      </c>
      <c r="AV283" s="296" t="s">
        <v>89</v>
      </c>
      <c r="AW283" s="296" t="s">
        <v>45</v>
      </c>
      <c r="AX283" s="296" t="s">
        <v>81</v>
      </c>
      <c r="AY283" s="297" t="s">
        <v>140</v>
      </c>
    </row>
    <row r="284" spans="2:51" s="321" customFormat="1" ht="13.5">
      <c r="B284" s="320"/>
      <c r="D284" s="280" t="s">
        <v>204</v>
      </c>
      <c r="E284" s="322" t="s">
        <v>12</v>
      </c>
      <c r="F284" s="323" t="s">
        <v>226</v>
      </c>
      <c r="H284" s="324">
        <v>0.57</v>
      </c>
      <c r="I284" s="93"/>
      <c r="L284" s="320"/>
      <c r="M284" s="325"/>
      <c r="N284" s="326"/>
      <c r="O284" s="326"/>
      <c r="P284" s="326"/>
      <c r="Q284" s="326"/>
      <c r="R284" s="326"/>
      <c r="S284" s="326"/>
      <c r="T284" s="327"/>
      <c r="AT284" s="322" t="s">
        <v>204</v>
      </c>
      <c r="AU284" s="322" t="s">
        <v>89</v>
      </c>
      <c r="AV284" s="321" t="s">
        <v>157</v>
      </c>
      <c r="AW284" s="321" t="s">
        <v>45</v>
      </c>
      <c r="AX284" s="321" t="s">
        <v>81</v>
      </c>
      <c r="AY284" s="322" t="s">
        <v>140</v>
      </c>
    </row>
    <row r="285" spans="2:51" s="296" customFormat="1" ht="13.5">
      <c r="B285" s="295"/>
      <c r="D285" s="280" t="s">
        <v>204</v>
      </c>
      <c r="E285" s="297" t="s">
        <v>12</v>
      </c>
      <c r="F285" s="298" t="s">
        <v>602</v>
      </c>
      <c r="H285" s="299">
        <v>0.086</v>
      </c>
      <c r="I285" s="90"/>
      <c r="L285" s="295"/>
      <c r="M285" s="300"/>
      <c r="N285" s="301"/>
      <c r="O285" s="301"/>
      <c r="P285" s="301"/>
      <c r="Q285" s="301"/>
      <c r="R285" s="301"/>
      <c r="S285" s="301"/>
      <c r="T285" s="302"/>
      <c r="AT285" s="297" t="s">
        <v>204</v>
      </c>
      <c r="AU285" s="297" t="s">
        <v>89</v>
      </c>
      <c r="AV285" s="296" t="s">
        <v>89</v>
      </c>
      <c r="AW285" s="296" t="s">
        <v>45</v>
      </c>
      <c r="AX285" s="296" t="s">
        <v>81</v>
      </c>
      <c r="AY285" s="297" t="s">
        <v>140</v>
      </c>
    </row>
    <row r="286" spans="2:51" s="304" customFormat="1" ht="13.5">
      <c r="B286" s="303"/>
      <c r="D286" s="280" t="s">
        <v>204</v>
      </c>
      <c r="E286" s="305" t="s">
        <v>12</v>
      </c>
      <c r="F286" s="306" t="s">
        <v>207</v>
      </c>
      <c r="H286" s="307">
        <v>0.656</v>
      </c>
      <c r="I286" s="91"/>
      <c r="L286" s="303"/>
      <c r="M286" s="308"/>
      <c r="N286" s="309"/>
      <c r="O286" s="309"/>
      <c r="P286" s="309"/>
      <c r="Q286" s="309"/>
      <c r="R286" s="309"/>
      <c r="S286" s="309"/>
      <c r="T286" s="310"/>
      <c r="AT286" s="305" t="s">
        <v>204</v>
      </c>
      <c r="AU286" s="305" t="s">
        <v>89</v>
      </c>
      <c r="AV286" s="304" t="s">
        <v>161</v>
      </c>
      <c r="AW286" s="304" t="s">
        <v>45</v>
      </c>
      <c r="AX286" s="304" t="s">
        <v>31</v>
      </c>
      <c r="AY286" s="305" t="s">
        <v>140</v>
      </c>
    </row>
    <row r="287" spans="2:65" s="187" customFormat="1" ht="14.45" customHeight="1">
      <c r="B287" s="188"/>
      <c r="C287" s="311" t="s">
        <v>421</v>
      </c>
      <c r="D287" s="311" t="s">
        <v>211</v>
      </c>
      <c r="E287" s="312" t="s">
        <v>497</v>
      </c>
      <c r="F287" s="313" t="s">
        <v>498</v>
      </c>
      <c r="G287" s="314" t="s">
        <v>214</v>
      </c>
      <c r="H287" s="315">
        <v>1.451</v>
      </c>
      <c r="I287" s="92"/>
      <c r="J287" s="316">
        <f>ROUND(I287*H287,2)</f>
        <v>0</v>
      </c>
      <c r="K287" s="313" t="s">
        <v>147</v>
      </c>
      <c r="L287" s="317"/>
      <c r="M287" s="318" t="s">
        <v>12</v>
      </c>
      <c r="N287" s="319" t="s">
        <v>52</v>
      </c>
      <c r="O287" s="189"/>
      <c r="P287" s="277">
        <f>O287*H287</f>
        <v>0</v>
      </c>
      <c r="Q287" s="277">
        <v>1</v>
      </c>
      <c r="R287" s="277">
        <f>Q287*H287</f>
        <v>1.451</v>
      </c>
      <c r="S287" s="277">
        <v>0</v>
      </c>
      <c r="T287" s="278">
        <f>S287*H287</f>
        <v>0</v>
      </c>
      <c r="AR287" s="177" t="s">
        <v>421</v>
      </c>
      <c r="AT287" s="177" t="s">
        <v>211</v>
      </c>
      <c r="AU287" s="177" t="s">
        <v>89</v>
      </c>
      <c r="AY287" s="177" t="s">
        <v>140</v>
      </c>
      <c r="BE287" s="279">
        <f>IF(N287="základní",J287,0)</f>
        <v>0</v>
      </c>
      <c r="BF287" s="279">
        <f>IF(N287="snížená",J287,0)</f>
        <v>0</v>
      </c>
      <c r="BG287" s="279">
        <f>IF(N287="zákl. přenesená",J287,0)</f>
        <v>0</v>
      </c>
      <c r="BH287" s="279">
        <f>IF(N287="sníž. přenesená",J287,0)</f>
        <v>0</v>
      </c>
      <c r="BI287" s="279">
        <f>IF(N287="nulová",J287,0)</f>
        <v>0</v>
      </c>
      <c r="BJ287" s="177" t="s">
        <v>31</v>
      </c>
      <c r="BK287" s="279">
        <f>ROUND(I287*H287,2)</f>
        <v>0</v>
      </c>
      <c r="BL287" s="177" t="s">
        <v>270</v>
      </c>
      <c r="BM287" s="177" t="s">
        <v>691</v>
      </c>
    </row>
    <row r="288" spans="2:47" s="187" customFormat="1" ht="13.5">
      <c r="B288" s="188"/>
      <c r="D288" s="280" t="s">
        <v>150</v>
      </c>
      <c r="F288" s="281" t="s">
        <v>498</v>
      </c>
      <c r="I288" s="88"/>
      <c r="L288" s="188"/>
      <c r="M288" s="282"/>
      <c r="N288" s="189"/>
      <c r="O288" s="189"/>
      <c r="P288" s="189"/>
      <c r="Q288" s="189"/>
      <c r="R288" s="189"/>
      <c r="S288" s="189"/>
      <c r="T288" s="283"/>
      <c r="AT288" s="177" t="s">
        <v>150</v>
      </c>
      <c r="AU288" s="177" t="s">
        <v>89</v>
      </c>
    </row>
    <row r="289" spans="2:47" s="187" customFormat="1" ht="27">
      <c r="B289" s="188"/>
      <c r="D289" s="280" t="s">
        <v>151</v>
      </c>
      <c r="F289" s="284" t="s">
        <v>500</v>
      </c>
      <c r="I289" s="88"/>
      <c r="L289" s="188"/>
      <c r="M289" s="282"/>
      <c r="N289" s="189"/>
      <c r="O289" s="189"/>
      <c r="P289" s="189"/>
      <c r="Q289" s="189"/>
      <c r="R289" s="189"/>
      <c r="S289" s="189"/>
      <c r="T289" s="283"/>
      <c r="AT289" s="177" t="s">
        <v>151</v>
      </c>
      <c r="AU289" s="177" t="s">
        <v>89</v>
      </c>
    </row>
    <row r="290" spans="2:51" s="289" customFormat="1" ht="13.5">
      <c r="B290" s="288"/>
      <c r="D290" s="280" t="s">
        <v>204</v>
      </c>
      <c r="E290" s="290" t="s">
        <v>12</v>
      </c>
      <c r="F290" s="291" t="s">
        <v>321</v>
      </c>
      <c r="H290" s="290" t="s">
        <v>12</v>
      </c>
      <c r="I290" s="89"/>
      <c r="L290" s="288"/>
      <c r="M290" s="292"/>
      <c r="N290" s="293"/>
      <c r="O290" s="293"/>
      <c r="P290" s="293"/>
      <c r="Q290" s="293"/>
      <c r="R290" s="293"/>
      <c r="S290" s="293"/>
      <c r="T290" s="294"/>
      <c r="AT290" s="290" t="s">
        <v>204</v>
      </c>
      <c r="AU290" s="290" t="s">
        <v>89</v>
      </c>
      <c r="AV290" s="289" t="s">
        <v>31</v>
      </c>
      <c r="AW290" s="289" t="s">
        <v>45</v>
      </c>
      <c r="AX290" s="289" t="s">
        <v>81</v>
      </c>
      <c r="AY290" s="290" t="s">
        <v>140</v>
      </c>
    </row>
    <row r="291" spans="2:51" s="296" customFormat="1" ht="13.5">
      <c r="B291" s="295"/>
      <c r="D291" s="280" t="s">
        <v>204</v>
      </c>
      <c r="E291" s="297" t="s">
        <v>12</v>
      </c>
      <c r="F291" s="298" t="s">
        <v>604</v>
      </c>
      <c r="H291" s="299">
        <v>2.4</v>
      </c>
      <c r="I291" s="90"/>
      <c r="L291" s="295"/>
      <c r="M291" s="300"/>
      <c r="N291" s="301"/>
      <c r="O291" s="301"/>
      <c r="P291" s="301"/>
      <c r="Q291" s="301"/>
      <c r="R291" s="301"/>
      <c r="S291" s="301"/>
      <c r="T291" s="302"/>
      <c r="AT291" s="297" t="s">
        <v>204</v>
      </c>
      <c r="AU291" s="297" t="s">
        <v>89</v>
      </c>
      <c r="AV291" s="296" t="s">
        <v>89</v>
      </c>
      <c r="AW291" s="296" t="s">
        <v>45</v>
      </c>
      <c r="AX291" s="296" t="s">
        <v>81</v>
      </c>
      <c r="AY291" s="297" t="s">
        <v>140</v>
      </c>
    </row>
    <row r="292" spans="2:51" s="289" customFormat="1" ht="13.5">
      <c r="B292" s="288"/>
      <c r="D292" s="280" t="s">
        <v>204</v>
      </c>
      <c r="E292" s="290" t="s">
        <v>12</v>
      </c>
      <c r="F292" s="291" t="s">
        <v>205</v>
      </c>
      <c r="H292" s="290" t="s">
        <v>12</v>
      </c>
      <c r="I292" s="89"/>
      <c r="L292" s="288"/>
      <c r="M292" s="292"/>
      <c r="N292" s="293"/>
      <c r="O292" s="293"/>
      <c r="P292" s="293"/>
      <c r="Q292" s="293"/>
      <c r="R292" s="293"/>
      <c r="S292" s="293"/>
      <c r="T292" s="294"/>
      <c r="AT292" s="290" t="s">
        <v>204</v>
      </c>
      <c r="AU292" s="290" t="s">
        <v>89</v>
      </c>
      <c r="AV292" s="289" t="s">
        <v>31</v>
      </c>
      <c r="AW292" s="289" t="s">
        <v>45</v>
      </c>
      <c r="AX292" s="289" t="s">
        <v>81</v>
      </c>
      <c r="AY292" s="290" t="s">
        <v>140</v>
      </c>
    </row>
    <row r="293" spans="2:51" s="296" customFormat="1" ht="13.5">
      <c r="B293" s="295"/>
      <c r="D293" s="280" t="s">
        <v>204</v>
      </c>
      <c r="E293" s="297" t="s">
        <v>12</v>
      </c>
      <c r="F293" s="298" t="s">
        <v>692</v>
      </c>
      <c r="H293" s="299">
        <v>2.4</v>
      </c>
      <c r="I293" s="90"/>
      <c r="L293" s="295"/>
      <c r="M293" s="300"/>
      <c r="N293" s="301"/>
      <c r="O293" s="301"/>
      <c r="P293" s="301"/>
      <c r="Q293" s="301"/>
      <c r="R293" s="301"/>
      <c r="S293" s="301"/>
      <c r="T293" s="302"/>
      <c r="AT293" s="297" t="s">
        <v>204</v>
      </c>
      <c r="AU293" s="297" t="s">
        <v>89</v>
      </c>
      <c r="AV293" s="296" t="s">
        <v>89</v>
      </c>
      <c r="AW293" s="296" t="s">
        <v>45</v>
      </c>
      <c r="AX293" s="296" t="s">
        <v>81</v>
      </c>
      <c r="AY293" s="297" t="s">
        <v>140</v>
      </c>
    </row>
    <row r="294" spans="2:51" s="296" customFormat="1" ht="13.5">
      <c r="B294" s="295"/>
      <c r="D294" s="280" t="s">
        <v>204</v>
      </c>
      <c r="E294" s="297" t="s">
        <v>12</v>
      </c>
      <c r="F294" s="298" t="s">
        <v>693</v>
      </c>
      <c r="H294" s="299">
        <v>2.16</v>
      </c>
      <c r="I294" s="90"/>
      <c r="L294" s="295"/>
      <c r="M294" s="300"/>
      <c r="N294" s="301"/>
      <c r="O294" s="301"/>
      <c r="P294" s="301"/>
      <c r="Q294" s="301"/>
      <c r="R294" s="301"/>
      <c r="S294" s="301"/>
      <c r="T294" s="302"/>
      <c r="AT294" s="297" t="s">
        <v>204</v>
      </c>
      <c r="AU294" s="297" t="s">
        <v>89</v>
      </c>
      <c r="AV294" s="296" t="s">
        <v>89</v>
      </c>
      <c r="AW294" s="296" t="s">
        <v>45</v>
      </c>
      <c r="AX294" s="296" t="s">
        <v>81</v>
      </c>
      <c r="AY294" s="297" t="s">
        <v>140</v>
      </c>
    </row>
    <row r="295" spans="2:51" s="289" customFormat="1" ht="13.5">
      <c r="B295" s="288"/>
      <c r="D295" s="280" t="s">
        <v>204</v>
      </c>
      <c r="E295" s="290" t="s">
        <v>12</v>
      </c>
      <c r="F295" s="291" t="s">
        <v>395</v>
      </c>
      <c r="H295" s="290" t="s">
        <v>12</v>
      </c>
      <c r="I295" s="89"/>
      <c r="L295" s="288"/>
      <c r="M295" s="292"/>
      <c r="N295" s="293"/>
      <c r="O295" s="293"/>
      <c r="P295" s="293"/>
      <c r="Q295" s="293"/>
      <c r="R295" s="293"/>
      <c r="S295" s="293"/>
      <c r="T295" s="294"/>
      <c r="AT295" s="290" t="s">
        <v>204</v>
      </c>
      <c r="AU295" s="290" t="s">
        <v>89</v>
      </c>
      <c r="AV295" s="289" t="s">
        <v>31</v>
      </c>
      <c r="AW295" s="289" t="s">
        <v>45</v>
      </c>
      <c r="AX295" s="289" t="s">
        <v>81</v>
      </c>
      <c r="AY295" s="290" t="s">
        <v>140</v>
      </c>
    </row>
    <row r="296" spans="2:51" s="296" customFormat="1" ht="13.5">
      <c r="B296" s="295"/>
      <c r="D296" s="280" t="s">
        <v>204</v>
      </c>
      <c r="E296" s="297" t="s">
        <v>12</v>
      </c>
      <c r="F296" s="298" t="s">
        <v>692</v>
      </c>
      <c r="H296" s="299">
        <v>2.4</v>
      </c>
      <c r="I296" s="90"/>
      <c r="L296" s="295"/>
      <c r="M296" s="300"/>
      <c r="N296" s="301"/>
      <c r="O296" s="301"/>
      <c r="P296" s="301"/>
      <c r="Q296" s="301"/>
      <c r="R296" s="301"/>
      <c r="S296" s="301"/>
      <c r="T296" s="302"/>
      <c r="AT296" s="297" t="s">
        <v>204</v>
      </c>
      <c r="AU296" s="297" t="s">
        <v>89</v>
      </c>
      <c r="AV296" s="296" t="s">
        <v>89</v>
      </c>
      <c r="AW296" s="296" t="s">
        <v>45</v>
      </c>
      <c r="AX296" s="296" t="s">
        <v>81</v>
      </c>
      <c r="AY296" s="297" t="s">
        <v>140</v>
      </c>
    </row>
    <row r="297" spans="2:51" s="296" customFormat="1" ht="13.5">
      <c r="B297" s="295"/>
      <c r="D297" s="280" t="s">
        <v>204</v>
      </c>
      <c r="E297" s="297" t="s">
        <v>12</v>
      </c>
      <c r="F297" s="298" t="s">
        <v>693</v>
      </c>
      <c r="H297" s="299">
        <v>2.16</v>
      </c>
      <c r="I297" s="90"/>
      <c r="L297" s="295"/>
      <c r="M297" s="300"/>
      <c r="N297" s="301"/>
      <c r="O297" s="301"/>
      <c r="P297" s="301"/>
      <c r="Q297" s="301"/>
      <c r="R297" s="301"/>
      <c r="S297" s="301"/>
      <c r="T297" s="302"/>
      <c r="AT297" s="297" t="s">
        <v>204</v>
      </c>
      <c r="AU297" s="297" t="s">
        <v>89</v>
      </c>
      <c r="AV297" s="296" t="s">
        <v>89</v>
      </c>
      <c r="AW297" s="296" t="s">
        <v>45</v>
      </c>
      <c r="AX297" s="296" t="s">
        <v>81</v>
      </c>
      <c r="AY297" s="297" t="s">
        <v>140</v>
      </c>
    </row>
    <row r="298" spans="2:51" s="321" customFormat="1" ht="13.5">
      <c r="B298" s="320"/>
      <c r="D298" s="280" t="s">
        <v>204</v>
      </c>
      <c r="E298" s="322" t="s">
        <v>12</v>
      </c>
      <c r="F298" s="323" t="s">
        <v>226</v>
      </c>
      <c r="H298" s="324">
        <v>11.52</v>
      </c>
      <c r="I298" s="93"/>
      <c r="L298" s="320"/>
      <c r="M298" s="325"/>
      <c r="N298" s="326"/>
      <c r="O298" s="326"/>
      <c r="P298" s="326"/>
      <c r="Q298" s="326"/>
      <c r="R298" s="326"/>
      <c r="S298" s="326"/>
      <c r="T298" s="327"/>
      <c r="AT298" s="322" t="s">
        <v>204</v>
      </c>
      <c r="AU298" s="322" t="s">
        <v>89</v>
      </c>
      <c r="AV298" s="321" t="s">
        <v>157</v>
      </c>
      <c r="AW298" s="321" t="s">
        <v>45</v>
      </c>
      <c r="AX298" s="321" t="s">
        <v>81</v>
      </c>
      <c r="AY298" s="322" t="s">
        <v>140</v>
      </c>
    </row>
    <row r="299" spans="2:51" s="296" customFormat="1" ht="13.5">
      <c r="B299" s="295"/>
      <c r="D299" s="280" t="s">
        <v>204</v>
      </c>
      <c r="E299" s="297" t="s">
        <v>12</v>
      </c>
      <c r="F299" s="298" t="s">
        <v>607</v>
      </c>
      <c r="H299" s="299">
        <v>1.382</v>
      </c>
      <c r="I299" s="90"/>
      <c r="L299" s="295"/>
      <c r="M299" s="300"/>
      <c r="N299" s="301"/>
      <c r="O299" s="301"/>
      <c r="P299" s="301"/>
      <c r="Q299" s="301"/>
      <c r="R299" s="301"/>
      <c r="S299" s="301"/>
      <c r="T299" s="302"/>
      <c r="AT299" s="297" t="s">
        <v>204</v>
      </c>
      <c r="AU299" s="297" t="s">
        <v>89</v>
      </c>
      <c r="AV299" s="296" t="s">
        <v>89</v>
      </c>
      <c r="AW299" s="296" t="s">
        <v>45</v>
      </c>
      <c r="AX299" s="296" t="s">
        <v>81</v>
      </c>
      <c r="AY299" s="297" t="s">
        <v>140</v>
      </c>
    </row>
    <row r="300" spans="2:51" s="321" customFormat="1" ht="13.5">
      <c r="B300" s="320"/>
      <c r="D300" s="280" t="s">
        <v>204</v>
      </c>
      <c r="E300" s="322" t="s">
        <v>12</v>
      </c>
      <c r="F300" s="323" t="s">
        <v>226</v>
      </c>
      <c r="H300" s="324">
        <v>1.382</v>
      </c>
      <c r="I300" s="93"/>
      <c r="L300" s="320"/>
      <c r="M300" s="325"/>
      <c r="N300" s="326"/>
      <c r="O300" s="326"/>
      <c r="P300" s="326"/>
      <c r="Q300" s="326"/>
      <c r="R300" s="326"/>
      <c r="S300" s="326"/>
      <c r="T300" s="327"/>
      <c r="AT300" s="322" t="s">
        <v>204</v>
      </c>
      <c r="AU300" s="322" t="s">
        <v>89</v>
      </c>
      <c r="AV300" s="321" t="s">
        <v>157</v>
      </c>
      <c r="AW300" s="321" t="s">
        <v>45</v>
      </c>
      <c r="AX300" s="321" t="s">
        <v>81</v>
      </c>
      <c r="AY300" s="322" t="s">
        <v>140</v>
      </c>
    </row>
    <row r="301" spans="2:51" s="296" customFormat="1" ht="13.5">
      <c r="B301" s="295"/>
      <c r="D301" s="280" t="s">
        <v>204</v>
      </c>
      <c r="E301" s="297" t="s">
        <v>12</v>
      </c>
      <c r="F301" s="298" t="s">
        <v>608</v>
      </c>
      <c r="H301" s="299">
        <v>1.451</v>
      </c>
      <c r="I301" s="90"/>
      <c r="L301" s="295"/>
      <c r="M301" s="300"/>
      <c r="N301" s="301"/>
      <c r="O301" s="301"/>
      <c r="P301" s="301"/>
      <c r="Q301" s="301"/>
      <c r="R301" s="301"/>
      <c r="S301" s="301"/>
      <c r="T301" s="302"/>
      <c r="AT301" s="297" t="s">
        <v>204</v>
      </c>
      <c r="AU301" s="297" t="s">
        <v>89</v>
      </c>
      <c r="AV301" s="296" t="s">
        <v>89</v>
      </c>
      <c r="AW301" s="296" t="s">
        <v>45</v>
      </c>
      <c r="AX301" s="296" t="s">
        <v>81</v>
      </c>
      <c r="AY301" s="297" t="s">
        <v>140</v>
      </c>
    </row>
    <row r="302" spans="2:51" s="321" customFormat="1" ht="13.5">
      <c r="B302" s="320"/>
      <c r="D302" s="280" t="s">
        <v>204</v>
      </c>
      <c r="E302" s="322" t="s">
        <v>12</v>
      </c>
      <c r="F302" s="323" t="s">
        <v>226</v>
      </c>
      <c r="H302" s="324">
        <v>1.451</v>
      </c>
      <c r="I302" s="93"/>
      <c r="L302" s="320"/>
      <c r="M302" s="325"/>
      <c r="N302" s="326"/>
      <c r="O302" s="326"/>
      <c r="P302" s="326"/>
      <c r="Q302" s="326"/>
      <c r="R302" s="326"/>
      <c r="S302" s="326"/>
      <c r="T302" s="327"/>
      <c r="AT302" s="322" t="s">
        <v>204</v>
      </c>
      <c r="AU302" s="322" t="s">
        <v>89</v>
      </c>
      <c r="AV302" s="321" t="s">
        <v>157</v>
      </c>
      <c r="AW302" s="321" t="s">
        <v>45</v>
      </c>
      <c r="AX302" s="321" t="s">
        <v>31</v>
      </c>
      <c r="AY302" s="322" t="s">
        <v>140</v>
      </c>
    </row>
    <row r="303" spans="2:65" s="187" customFormat="1" ht="22.9" customHeight="1">
      <c r="B303" s="188"/>
      <c r="C303" s="269" t="s">
        <v>431</v>
      </c>
      <c r="D303" s="269" t="s">
        <v>143</v>
      </c>
      <c r="E303" s="270" t="s">
        <v>508</v>
      </c>
      <c r="F303" s="271" t="s">
        <v>509</v>
      </c>
      <c r="G303" s="272" t="s">
        <v>214</v>
      </c>
      <c r="H303" s="273">
        <v>2.353</v>
      </c>
      <c r="I303" s="87"/>
      <c r="J303" s="274">
        <f>ROUND(I303*H303,2)</f>
        <v>0</v>
      </c>
      <c r="K303" s="271" t="s">
        <v>147</v>
      </c>
      <c r="L303" s="188"/>
      <c r="M303" s="275" t="s">
        <v>12</v>
      </c>
      <c r="N303" s="276" t="s">
        <v>52</v>
      </c>
      <c r="O303" s="189"/>
      <c r="P303" s="277">
        <f>O303*H303</f>
        <v>0</v>
      </c>
      <c r="Q303" s="277">
        <v>0</v>
      </c>
      <c r="R303" s="277">
        <f>Q303*H303</f>
        <v>0</v>
      </c>
      <c r="S303" s="277">
        <v>0</v>
      </c>
      <c r="T303" s="278">
        <f>S303*H303</f>
        <v>0</v>
      </c>
      <c r="AR303" s="177" t="s">
        <v>270</v>
      </c>
      <c r="AT303" s="177" t="s">
        <v>143</v>
      </c>
      <c r="AU303" s="177" t="s">
        <v>89</v>
      </c>
      <c r="AY303" s="177" t="s">
        <v>140</v>
      </c>
      <c r="BE303" s="279">
        <f>IF(N303="základní",J303,0)</f>
        <v>0</v>
      </c>
      <c r="BF303" s="279">
        <f>IF(N303="snížená",J303,0)</f>
        <v>0</v>
      </c>
      <c r="BG303" s="279">
        <f>IF(N303="zákl. přenesená",J303,0)</f>
        <v>0</v>
      </c>
      <c r="BH303" s="279">
        <f>IF(N303="sníž. přenesená",J303,0)</f>
        <v>0</v>
      </c>
      <c r="BI303" s="279">
        <f>IF(N303="nulová",J303,0)</f>
        <v>0</v>
      </c>
      <c r="BJ303" s="177" t="s">
        <v>31</v>
      </c>
      <c r="BK303" s="279">
        <f>ROUND(I303*H303,2)</f>
        <v>0</v>
      </c>
      <c r="BL303" s="177" t="s">
        <v>270</v>
      </c>
      <c r="BM303" s="177" t="s">
        <v>694</v>
      </c>
    </row>
    <row r="304" spans="2:47" s="187" customFormat="1" ht="27">
      <c r="B304" s="188"/>
      <c r="D304" s="280" t="s">
        <v>150</v>
      </c>
      <c r="F304" s="281" t="s">
        <v>511</v>
      </c>
      <c r="I304" s="88"/>
      <c r="L304" s="188"/>
      <c r="M304" s="282"/>
      <c r="N304" s="189"/>
      <c r="O304" s="189"/>
      <c r="P304" s="189"/>
      <c r="Q304" s="189"/>
      <c r="R304" s="189"/>
      <c r="S304" s="189"/>
      <c r="T304" s="283"/>
      <c r="AT304" s="177" t="s">
        <v>150</v>
      </c>
      <c r="AU304" s="177" t="s">
        <v>89</v>
      </c>
    </row>
    <row r="305" spans="2:47" s="187" customFormat="1" ht="135">
      <c r="B305" s="188"/>
      <c r="D305" s="280" t="s">
        <v>202</v>
      </c>
      <c r="F305" s="284" t="s">
        <v>512</v>
      </c>
      <c r="I305" s="88"/>
      <c r="L305" s="188"/>
      <c r="M305" s="282"/>
      <c r="N305" s="189"/>
      <c r="O305" s="189"/>
      <c r="P305" s="189"/>
      <c r="Q305" s="189"/>
      <c r="R305" s="189"/>
      <c r="S305" s="189"/>
      <c r="T305" s="283"/>
      <c r="AT305" s="177" t="s">
        <v>202</v>
      </c>
      <c r="AU305" s="177" t="s">
        <v>89</v>
      </c>
    </row>
    <row r="306" spans="2:65" s="187" customFormat="1" ht="22.9" customHeight="1">
      <c r="B306" s="188"/>
      <c r="C306" s="269" t="s">
        <v>447</v>
      </c>
      <c r="D306" s="269" t="s">
        <v>143</v>
      </c>
      <c r="E306" s="270" t="s">
        <v>514</v>
      </c>
      <c r="F306" s="271" t="s">
        <v>515</v>
      </c>
      <c r="G306" s="272" t="s">
        <v>214</v>
      </c>
      <c r="H306" s="273">
        <v>2.353</v>
      </c>
      <c r="I306" s="87"/>
      <c r="J306" s="274">
        <f>ROUND(I306*H306,2)</f>
        <v>0</v>
      </c>
      <c r="K306" s="271" t="s">
        <v>147</v>
      </c>
      <c r="L306" s="188"/>
      <c r="M306" s="275" t="s">
        <v>12</v>
      </c>
      <c r="N306" s="276" t="s">
        <v>52</v>
      </c>
      <c r="O306" s="189"/>
      <c r="P306" s="277">
        <f>O306*H306</f>
        <v>0</v>
      </c>
      <c r="Q306" s="277">
        <v>0</v>
      </c>
      <c r="R306" s="277">
        <f>Q306*H306</f>
        <v>0</v>
      </c>
      <c r="S306" s="277">
        <v>0</v>
      </c>
      <c r="T306" s="278">
        <f>S306*H306</f>
        <v>0</v>
      </c>
      <c r="AR306" s="177" t="s">
        <v>270</v>
      </c>
      <c r="AT306" s="177" t="s">
        <v>143</v>
      </c>
      <c r="AU306" s="177" t="s">
        <v>89</v>
      </c>
      <c r="AY306" s="177" t="s">
        <v>140</v>
      </c>
      <c r="BE306" s="279">
        <f>IF(N306="základní",J306,0)</f>
        <v>0</v>
      </c>
      <c r="BF306" s="279">
        <f>IF(N306="snížená",J306,0)</f>
        <v>0</v>
      </c>
      <c r="BG306" s="279">
        <f>IF(N306="zákl. přenesená",J306,0)</f>
        <v>0</v>
      </c>
      <c r="BH306" s="279">
        <f>IF(N306="sníž. přenesená",J306,0)</f>
        <v>0</v>
      </c>
      <c r="BI306" s="279">
        <f>IF(N306="nulová",J306,0)</f>
        <v>0</v>
      </c>
      <c r="BJ306" s="177" t="s">
        <v>31</v>
      </c>
      <c r="BK306" s="279">
        <f>ROUND(I306*H306,2)</f>
        <v>0</v>
      </c>
      <c r="BL306" s="177" t="s">
        <v>270</v>
      </c>
      <c r="BM306" s="177" t="s">
        <v>695</v>
      </c>
    </row>
    <row r="307" spans="2:47" s="187" customFormat="1" ht="40.5">
      <c r="B307" s="188"/>
      <c r="D307" s="280" t="s">
        <v>150</v>
      </c>
      <c r="F307" s="281" t="s">
        <v>517</v>
      </c>
      <c r="L307" s="188"/>
      <c r="M307" s="282"/>
      <c r="N307" s="189"/>
      <c r="O307" s="189"/>
      <c r="P307" s="189"/>
      <c r="Q307" s="189"/>
      <c r="R307" s="189"/>
      <c r="S307" s="189"/>
      <c r="T307" s="283"/>
      <c r="AT307" s="177" t="s">
        <v>150</v>
      </c>
      <c r="AU307" s="177" t="s">
        <v>89</v>
      </c>
    </row>
    <row r="308" spans="2:47" s="187" customFormat="1" ht="135">
      <c r="B308" s="188"/>
      <c r="D308" s="280" t="s">
        <v>202</v>
      </c>
      <c r="F308" s="284" t="s">
        <v>512</v>
      </c>
      <c r="L308" s="188"/>
      <c r="M308" s="285"/>
      <c r="N308" s="286"/>
      <c r="O308" s="286"/>
      <c r="P308" s="286"/>
      <c r="Q308" s="286"/>
      <c r="R308" s="286"/>
      <c r="S308" s="286"/>
      <c r="T308" s="287"/>
      <c r="AT308" s="177" t="s">
        <v>202</v>
      </c>
      <c r="AU308" s="177" t="s">
        <v>89</v>
      </c>
    </row>
    <row r="309" spans="2:12" s="187" customFormat="1" ht="6.95" customHeight="1">
      <c r="B309" s="214"/>
      <c r="C309" s="215"/>
      <c r="D309" s="215"/>
      <c r="E309" s="215"/>
      <c r="F309" s="215"/>
      <c r="G309" s="215"/>
      <c r="H309" s="215"/>
      <c r="I309" s="215"/>
      <c r="J309" s="215"/>
      <c r="K309" s="215"/>
      <c r="L309" s="188"/>
    </row>
  </sheetData>
  <sheetProtection password="CC55" sheet="1"/>
  <autoFilter ref="C82:K308"/>
  <mergeCells count="10">
    <mergeCell ref="E75:H75"/>
    <mergeCell ref="G1:H1"/>
    <mergeCell ref="E45:H45"/>
    <mergeCell ref="E47:H47"/>
    <mergeCell ref="L2:V2"/>
    <mergeCell ref="E7:H7"/>
    <mergeCell ref="E9:H9"/>
    <mergeCell ref="E24:H24"/>
    <mergeCell ref="J51:J52"/>
    <mergeCell ref="E73:H73"/>
  </mergeCells>
  <hyperlinks>
    <hyperlink ref="F1:G1" location="C2" display="1) Krycí list soupisu"/>
    <hyperlink ref="G1:H1" location="C54" display="2) Rekapitulace"/>
    <hyperlink ref="J1" location="C82"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portrait" paperSize="9" scale="81" r:id="rId2"/>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B2:K216"/>
  <sheetViews>
    <sheetView showGridLines="0" workbookViewId="0" topLeftCell="A1"/>
  </sheetViews>
  <sheetFormatPr defaultColWidth="9.33203125" defaultRowHeight="13.5"/>
  <cols>
    <col min="1" max="1" width="8.33203125" style="94" customWidth="1"/>
    <col min="2" max="2" width="1.66796875" style="94" customWidth="1"/>
    <col min="3" max="4" width="5" style="94" customWidth="1"/>
    <col min="5" max="5" width="11.66015625" style="94" customWidth="1"/>
    <col min="6" max="6" width="9.16015625" style="94" customWidth="1"/>
    <col min="7" max="7" width="5" style="94" customWidth="1"/>
    <col min="8" max="8" width="77.83203125" style="94" customWidth="1"/>
    <col min="9" max="10" width="20" style="94" customWidth="1"/>
    <col min="11" max="11" width="14.33203125" style="94" customWidth="1"/>
  </cols>
  <sheetData>
    <row r="1" ht="37.5" customHeight="1"/>
    <row r="2" spans="2:11" ht="7.5" customHeight="1">
      <c r="B2" s="95"/>
      <c r="C2" s="96"/>
      <c r="D2" s="96"/>
      <c r="E2" s="96"/>
      <c r="F2" s="96"/>
      <c r="G2" s="96"/>
      <c r="H2" s="96"/>
      <c r="I2" s="96"/>
      <c r="J2" s="96"/>
      <c r="K2" s="97"/>
    </row>
    <row r="3" spans="2:11" s="6" customFormat="1" ht="45" customHeight="1">
      <c r="B3" s="98"/>
      <c r="C3" s="379" t="s">
        <v>696</v>
      </c>
      <c r="D3" s="379"/>
      <c r="E3" s="379"/>
      <c r="F3" s="379"/>
      <c r="G3" s="379"/>
      <c r="H3" s="379"/>
      <c r="I3" s="379"/>
      <c r="J3" s="379"/>
      <c r="K3" s="99"/>
    </row>
    <row r="4" spans="2:11" ht="25.5" customHeight="1">
      <c r="B4" s="100"/>
      <c r="C4" s="380" t="s">
        <v>697</v>
      </c>
      <c r="D4" s="380"/>
      <c r="E4" s="380"/>
      <c r="F4" s="380"/>
      <c r="G4" s="380"/>
      <c r="H4" s="380"/>
      <c r="I4" s="380"/>
      <c r="J4" s="380"/>
      <c r="K4" s="101"/>
    </row>
    <row r="5" spans="2:11" ht="5.25" customHeight="1">
      <c r="B5" s="100"/>
      <c r="C5" s="102"/>
      <c r="D5" s="102"/>
      <c r="E5" s="102"/>
      <c r="F5" s="102"/>
      <c r="G5" s="102"/>
      <c r="H5" s="102"/>
      <c r="I5" s="102"/>
      <c r="J5" s="102"/>
      <c r="K5" s="101"/>
    </row>
    <row r="6" spans="2:11" ht="15" customHeight="1">
      <c r="B6" s="100"/>
      <c r="C6" s="378" t="s">
        <v>698</v>
      </c>
      <c r="D6" s="378"/>
      <c r="E6" s="378"/>
      <c r="F6" s="378"/>
      <c r="G6" s="378"/>
      <c r="H6" s="378"/>
      <c r="I6" s="378"/>
      <c r="J6" s="378"/>
      <c r="K6" s="101"/>
    </row>
    <row r="7" spans="2:11" ht="15" customHeight="1">
      <c r="B7" s="104"/>
      <c r="C7" s="378" t="s">
        <v>699</v>
      </c>
      <c r="D7" s="378"/>
      <c r="E7" s="378"/>
      <c r="F7" s="378"/>
      <c r="G7" s="378"/>
      <c r="H7" s="378"/>
      <c r="I7" s="378"/>
      <c r="J7" s="378"/>
      <c r="K7" s="101"/>
    </row>
    <row r="8" spans="2:11" ht="12.75" customHeight="1">
      <c r="B8" s="104"/>
      <c r="C8" s="103"/>
      <c r="D8" s="103"/>
      <c r="E8" s="103"/>
      <c r="F8" s="103"/>
      <c r="G8" s="103"/>
      <c r="H8" s="103"/>
      <c r="I8" s="103"/>
      <c r="J8" s="103"/>
      <c r="K8" s="101"/>
    </row>
    <row r="9" spans="2:11" ht="15" customHeight="1">
      <c r="B9" s="104"/>
      <c r="C9" s="378" t="s">
        <v>700</v>
      </c>
      <c r="D9" s="378"/>
      <c r="E9" s="378"/>
      <c r="F9" s="378"/>
      <c r="G9" s="378"/>
      <c r="H9" s="378"/>
      <c r="I9" s="378"/>
      <c r="J9" s="378"/>
      <c r="K9" s="101"/>
    </row>
    <row r="10" spans="2:11" ht="15" customHeight="1">
      <c r="B10" s="104"/>
      <c r="C10" s="103"/>
      <c r="D10" s="378" t="s">
        <v>701</v>
      </c>
      <c r="E10" s="378"/>
      <c r="F10" s="378"/>
      <c r="G10" s="378"/>
      <c r="H10" s="378"/>
      <c r="I10" s="378"/>
      <c r="J10" s="378"/>
      <c r="K10" s="101"/>
    </row>
    <row r="11" spans="2:11" ht="15" customHeight="1">
      <c r="B11" s="104"/>
      <c r="C11" s="105"/>
      <c r="D11" s="378" t="s">
        <v>702</v>
      </c>
      <c r="E11" s="378"/>
      <c r="F11" s="378"/>
      <c r="G11" s="378"/>
      <c r="H11" s="378"/>
      <c r="I11" s="378"/>
      <c r="J11" s="378"/>
      <c r="K11" s="101"/>
    </row>
    <row r="12" spans="2:11" ht="12.75" customHeight="1">
      <c r="B12" s="104"/>
      <c r="C12" s="105"/>
      <c r="D12" s="105"/>
      <c r="E12" s="105"/>
      <c r="F12" s="105"/>
      <c r="G12" s="105"/>
      <c r="H12" s="105"/>
      <c r="I12" s="105"/>
      <c r="J12" s="105"/>
      <c r="K12" s="101"/>
    </row>
    <row r="13" spans="2:11" ht="15" customHeight="1">
      <c r="B13" s="104"/>
      <c r="C13" s="105"/>
      <c r="D13" s="378" t="s">
        <v>703</v>
      </c>
      <c r="E13" s="378"/>
      <c r="F13" s="378"/>
      <c r="G13" s="378"/>
      <c r="H13" s="378"/>
      <c r="I13" s="378"/>
      <c r="J13" s="378"/>
      <c r="K13" s="101"/>
    </row>
    <row r="14" spans="2:11" ht="15" customHeight="1">
      <c r="B14" s="104"/>
      <c r="C14" s="105"/>
      <c r="D14" s="378" t="s">
        <v>704</v>
      </c>
      <c r="E14" s="378"/>
      <c r="F14" s="378"/>
      <c r="G14" s="378"/>
      <c r="H14" s="378"/>
      <c r="I14" s="378"/>
      <c r="J14" s="378"/>
      <c r="K14" s="101"/>
    </row>
    <row r="15" spans="2:11" ht="15" customHeight="1">
      <c r="B15" s="104"/>
      <c r="C15" s="105"/>
      <c r="D15" s="378" t="s">
        <v>705</v>
      </c>
      <c r="E15" s="378"/>
      <c r="F15" s="378"/>
      <c r="G15" s="378"/>
      <c r="H15" s="378"/>
      <c r="I15" s="378"/>
      <c r="J15" s="378"/>
      <c r="K15" s="101"/>
    </row>
    <row r="16" spans="2:11" ht="15" customHeight="1">
      <c r="B16" s="104"/>
      <c r="C16" s="105"/>
      <c r="D16" s="105"/>
      <c r="E16" s="106" t="s">
        <v>92</v>
      </c>
      <c r="F16" s="378" t="s">
        <v>706</v>
      </c>
      <c r="G16" s="378"/>
      <c r="H16" s="378"/>
      <c r="I16" s="378"/>
      <c r="J16" s="378"/>
      <c r="K16" s="101"/>
    </row>
    <row r="17" spans="2:11" ht="15" customHeight="1">
      <c r="B17" s="104"/>
      <c r="C17" s="105"/>
      <c r="D17" s="105"/>
      <c r="E17" s="106" t="s">
        <v>707</v>
      </c>
      <c r="F17" s="378" t="s">
        <v>708</v>
      </c>
      <c r="G17" s="378"/>
      <c r="H17" s="378"/>
      <c r="I17" s="378"/>
      <c r="J17" s="378"/>
      <c r="K17" s="101"/>
    </row>
    <row r="18" spans="2:11" ht="15" customHeight="1">
      <c r="B18" s="104"/>
      <c r="C18" s="105"/>
      <c r="D18" s="105"/>
      <c r="E18" s="106" t="s">
        <v>709</v>
      </c>
      <c r="F18" s="378" t="s">
        <v>710</v>
      </c>
      <c r="G18" s="378"/>
      <c r="H18" s="378"/>
      <c r="I18" s="378"/>
      <c r="J18" s="378"/>
      <c r="K18" s="101"/>
    </row>
    <row r="19" spans="2:11" ht="15" customHeight="1">
      <c r="B19" s="104"/>
      <c r="C19" s="105"/>
      <c r="D19" s="105"/>
      <c r="E19" s="106" t="s">
        <v>87</v>
      </c>
      <c r="F19" s="378" t="s">
        <v>711</v>
      </c>
      <c r="G19" s="378"/>
      <c r="H19" s="378"/>
      <c r="I19" s="378"/>
      <c r="J19" s="378"/>
      <c r="K19" s="101"/>
    </row>
    <row r="20" spans="2:11" ht="15" customHeight="1">
      <c r="B20" s="104"/>
      <c r="C20" s="105"/>
      <c r="D20" s="105"/>
      <c r="E20" s="106" t="s">
        <v>712</v>
      </c>
      <c r="F20" s="378" t="s">
        <v>713</v>
      </c>
      <c r="G20" s="378"/>
      <c r="H20" s="378"/>
      <c r="I20" s="378"/>
      <c r="J20" s="378"/>
      <c r="K20" s="101"/>
    </row>
    <row r="21" spans="2:11" ht="15" customHeight="1">
      <c r="B21" s="104"/>
      <c r="C21" s="105"/>
      <c r="D21" s="105"/>
      <c r="E21" s="106" t="s">
        <v>714</v>
      </c>
      <c r="F21" s="378" t="s">
        <v>715</v>
      </c>
      <c r="G21" s="378"/>
      <c r="H21" s="378"/>
      <c r="I21" s="378"/>
      <c r="J21" s="378"/>
      <c r="K21" s="101"/>
    </row>
    <row r="22" spans="2:11" ht="12.75" customHeight="1">
      <c r="B22" s="104"/>
      <c r="C22" s="105"/>
      <c r="D22" s="105"/>
      <c r="E22" s="105"/>
      <c r="F22" s="105"/>
      <c r="G22" s="105"/>
      <c r="H22" s="105"/>
      <c r="I22" s="105"/>
      <c r="J22" s="105"/>
      <c r="K22" s="101"/>
    </row>
    <row r="23" spans="2:11" ht="15" customHeight="1">
      <c r="B23" s="104"/>
      <c r="C23" s="378" t="s">
        <v>716</v>
      </c>
      <c r="D23" s="378"/>
      <c r="E23" s="378"/>
      <c r="F23" s="378"/>
      <c r="G23" s="378"/>
      <c r="H23" s="378"/>
      <c r="I23" s="378"/>
      <c r="J23" s="378"/>
      <c r="K23" s="101"/>
    </row>
    <row r="24" spans="2:11" ht="15" customHeight="1">
      <c r="B24" s="104"/>
      <c r="C24" s="378" t="s">
        <v>717</v>
      </c>
      <c r="D24" s="378"/>
      <c r="E24" s="378"/>
      <c r="F24" s="378"/>
      <c r="G24" s="378"/>
      <c r="H24" s="378"/>
      <c r="I24" s="378"/>
      <c r="J24" s="378"/>
      <c r="K24" s="101"/>
    </row>
    <row r="25" spans="2:11" ht="15" customHeight="1">
      <c r="B25" s="104"/>
      <c r="C25" s="103"/>
      <c r="D25" s="378" t="s">
        <v>718</v>
      </c>
      <c r="E25" s="378"/>
      <c r="F25" s="378"/>
      <c r="G25" s="378"/>
      <c r="H25" s="378"/>
      <c r="I25" s="378"/>
      <c r="J25" s="378"/>
      <c r="K25" s="101"/>
    </row>
    <row r="26" spans="2:11" ht="15" customHeight="1">
      <c r="B26" s="104"/>
      <c r="C26" s="105"/>
      <c r="D26" s="378" t="s">
        <v>719</v>
      </c>
      <c r="E26" s="378"/>
      <c r="F26" s="378"/>
      <c r="G26" s="378"/>
      <c r="H26" s="378"/>
      <c r="I26" s="378"/>
      <c r="J26" s="378"/>
      <c r="K26" s="101"/>
    </row>
    <row r="27" spans="2:11" ht="12.75" customHeight="1">
      <c r="B27" s="104"/>
      <c r="C27" s="105"/>
      <c r="D27" s="105"/>
      <c r="E27" s="105"/>
      <c r="F27" s="105"/>
      <c r="G27" s="105"/>
      <c r="H27" s="105"/>
      <c r="I27" s="105"/>
      <c r="J27" s="105"/>
      <c r="K27" s="101"/>
    </row>
    <row r="28" spans="2:11" ht="15" customHeight="1">
      <c r="B28" s="104"/>
      <c r="C28" s="105"/>
      <c r="D28" s="378" t="s">
        <v>720</v>
      </c>
      <c r="E28" s="378"/>
      <c r="F28" s="378"/>
      <c r="G28" s="378"/>
      <c r="H28" s="378"/>
      <c r="I28" s="378"/>
      <c r="J28" s="378"/>
      <c r="K28" s="101"/>
    </row>
    <row r="29" spans="2:11" ht="15" customHeight="1">
      <c r="B29" s="104"/>
      <c r="C29" s="105"/>
      <c r="D29" s="378" t="s">
        <v>721</v>
      </c>
      <c r="E29" s="378"/>
      <c r="F29" s="378"/>
      <c r="G29" s="378"/>
      <c r="H29" s="378"/>
      <c r="I29" s="378"/>
      <c r="J29" s="378"/>
      <c r="K29" s="101"/>
    </row>
    <row r="30" spans="2:11" ht="12.75" customHeight="1">
      <c r="B30" s="104"/>
      <c r="C30" s="105"/>
      <c r="D30" s="105"/>
      <c r="E30" s="105"/>
      <c r="F30" s="105"/>
      <c r="G30" s="105"/>
      <c r="H30" s="105"/>
      <c r="I30" s="105"/>
      <c r="J30" s="105"/>
      <c r="K30" s="101"/>
    </row>
    <row r="31" spans="2:11" ht="15" customHeight="1">
      <c r="B31" s="104"/>
      <c r="C31" s="105"/>
      <c r="D31" s="378" t="s">
        <v>722</v>
      </c>
      <c r="E31" s="378"/>
      <c r="F31" s="378"/>
      <c r="G31" s="378"/>
      <c r="H31" s="378"/>
      <c r="I31" s="378"/>
      <c r="J31" s="378"/>
      <c r="K31" s="101"/>
    </row>
    <row r="32" spans="2:11" ht="15" customHeight="1">
      <c r="B32" s="104"/>
      <c r="C32" s="105"/>
      <c r="D32" s="378" t="s">
        <v>723</v>
      </c>
      <c r="E32" s="378"/>
      <c r="F32" s="378"/>
      <c r="G32" s="378"/>
      <c r="H32" s="378"/>
      <c r="I32" s="378"/>
      <c r="J32" s="378"/>
      <c r="K32" s="101"/>
    </row>
    <row r="33" spans="2:11" ht="15" customHeight="1">
      <c r="B33" s="104"/>
      <c r="C33" s="105"/>
      <c r="D33" s="378" t="s">
        <v>724</v>
      </c>
      <c r="E33" s="378"/>
      <c r="F33" s="378"/>
      <c r="G33" s="378"/>
      <c r="H33" s="378"/>
      <c r="I33" s="378"/>
      <c r="J33" s="378"/>
      <c r="K33" s="101"/>
    </row>
    <row r="34" spans="2:11" ht="15" customHeight="1">
      <c r="B34" s="104"/>
      <c r="C34" s="105"/>
      <c r="D34" s="103"/>
      <c r="E34" s="107" t="s">
        <v>125</v>
      </c>
      <c r="F34" s="103"/>
      <c r="G34" s="378" t="s">
        <v>725</v>
      </c>
      <c r="H34" s="378"/>
      <c r="I34" s="378"/>
      <c r="J34" s="378"/>
      <c r="K34" s="101"/>
    </row>
    <row r="35" spans="2:11" ht="30.75" customHeight="1">
      <c r="B35" s="104"/>
      <c r="C35" s="105"/>
      <c r="D35" s="103"/>
      <c r="E35" s="107" t="s">
        <v>726</v>
      </c>
      <c r="F35" s="103"/>
      <c r="G35" s="378" t="s">
        <v>727</v>
      </c>
      <c r="H35" s="378"/>
      <c r="I35" s="378"/>
      <c r="J35" s="378"/>
      <c r="K35" s="101"/>
    </row>
    <row r="36" spans="2:11" ht="15" customHeight="1">
      <c r="B36" s="104"/>
      <c r="C36" s="105"/>
      <c r="D36" s="103"/>
      <c r="E36" s="107" t="s">
        <v>62</v>
      </c>
      <c r="F36" s="103"/>
      <c r="G36" s="378" t="s">
        <v>728</v>
      </c>
      <c r="H36" s="378"/>
      <c r="I36" s="378"/>
      <c r="J36" s="378"/>
      <c r="K36" s="101"/>
    </row>
    <row r="37" spans="2:11" ht="15" customHeight="1">
      <c r="B37" s="104"/>
      <c r="C37" s="105"/>
      <c r="D37" s="103"/>
      <c r="E37" s="107" t="s">
        <v>126</v>
      </c>
      <c r="F37" s="103"/>
      <c r="G37" s="378" t="s">
        <v>729</v>
      </c>
      <c r="H37" s="378"/>
      <c r="I37" s="378"/>
      <c r="J37" s="378"/>
      <c r="K37" s="101"/>
    </row>
    <row r="38" spans="2:11" ht="15" customHeight="1">
      <c r="B38" s="104"/>
      <c r="C38" s="105"/>
      <c r="D38" s="103"/>
      <c r="E38" s="107" t="s">
        <v>127</v>
      </c>
      <c r="F38" s="103"/>
      <c r="G38" s="378" t="s">
        <v>730</v>
      </c>
      <c r="H38" s="378"/>
      <c r="I38" s="378"/>
      <c r="J38" s="378"/>
      <c r="K38" s="101"/>
    </row>
    <row r="39" spans="2:11" ht="15" customHeight="1">
      <c r="B39" s="104"/>
      <c r="C39" s="105"/>
      <c r="D39" s="103"/>
      <c r="E39" s="107" t="s">
        <v>128</v>
      </c>
      <c r="F39" s="103"/>
      <c r="G39" s="378" t="s">
        <v>731</v>
      </c>
      <c r="H39" s="378"/>
      <c r="I39" s="378"/>
      <c r="J39" s="378"/>
      <c r="K39" s="101"/>
    </row>
    <row r="40" spans="2:11" ht="15" customHeight="1">
      <c r="B40" s="104"/>
      <c r="C40" s="105"/>
      <c r="D40" s="103"/>
      <c r="E40" s="107" t="s">
        <v>732</v>
      </c>
      <c r="F40" s="103"/>
      <c r="G40" s="378" t="s">
        <v>733</v>
      </c>
      <c r="H40" s="378"/>
      <c r="I40" s="378"/>
      <c r="J40" s="378"/>
      <c r="K40" s="101"/>
    </row>
    <row r="41" spans="2:11" ht="15" customHeight="1">
      <c r="B41" s="104"/>
      <c r="C41" s="105"/>
      <c r="D41" s="103"/>
      <c r="E41" s="107"/>
      <c r="F41" s="103"/>
      <c r="G41" s="378" t="s">
        <v>734</v>
      </c>
      <c r="H41" s="378"/>
      <c r="I41" s="378"/>
      <c r="J41" s="378"/>
      <c r="K41" s="101"/>
    </row>
    <row r="42" spans="2:11" ht="15" customHeight="1">
      <c r="B42" s="104"/>
      <c r="C42" s="105"/>
      <c r="D42" s="103"/>
      <c r="E42" s="107" t="s">
        <v>735</v>
      </c>
      <c r="F42" s="103"/>
      <c r="G42" s="378" t="s">
        <v>736</v>
      </c>
      <c r="H42" s="378"/>
      <c r="I42" s="378"/>
      <c r="J42" s="378"/>
      <c r="K42" s="101"/>
    </row>
    <row r="43" spans="2:11" ht="15" customHeight="1">
      <c r="B43" s="104"/>
      <c r="C43" s="105"/>
      <c r="D43" s="103"/>
      <c r="E43" s="107" t="s">
        <v>130</v>
      </c>
      <c r="F43" s="103"/>
      <c r="G43" s="378" t="s">
        <v>737</v>
      </c>
      <c r="H43" s="378"/>
      <c r="I43" s="378"/>
      <c r="J43" s="378"/>
      <c r="K43" s="101"/>
    </row>
    <row r="44" spans="2:11" ht="12.75" customHeight="1">
      <c r="B44" s="104"/>
      <c r="C44" s="105"/>
      <c r="D44" s="103"/>
      <c r="E44" s="103"/>
      <c r="F44" s="103"/>
      <c r="G44" s="103"/>
      <c r="H44" s="103"/>
      <c r="I44" s="103"/>
      <c r="J44" s="103"/>
      <c r="K44" s="101"/>
    </row>
    <row r="45" spans="2:11" ht="15" customHeight="1">
      <c r="B45" s="104"/>
      <c r="C45" s="105"/>
      <c r="D45" s="378" t="s">
        <v>738</v>
      </c>
      <c r="E45" s="378"/>
      <c r="F45" s="378"/>
      <c r="G45" s="378"/>
      <c r="H45" s="378"/>
      <c r="I45" s="378"/>
      <c r="J45" s="378"/>
      <c r="K45" s="101"/>
    </row>
    <row r="46" spans="2:11" ht="15" customHeight="1">
      <c r="B46" s="104"/>
      <c r="C46" s="105"/>
      <c r="D46" s="105"/>
      <c r="E46" s="378" t="s">
        <v>739</v>
      </c>
      <c r="F46" s="378"/>
      <c r="G46" s="378"/>
      <c r="H46" s="378"/>
      <c r="I46" s="378"/>
      <c r="J46" s="378"/>
      <c r="K46" s="101"/>
    </row>
    <row r="47" spans="2:11" ht="15" customHeight="1">
      <c r="B47" s="104"/>
      <c r="C47" s="105"/>
      <c r="D47" s="105"/>
      <c r="E47" s="378" t="s">
        <v>740</v>
      </c>
      <c r="F47" s="378"/>
      <c r="G47" s="378"/>
      <c r="H47" s="378"/>
      <c r="I47" s="378"/>
      <c r="J47" s="378"/>
      <c r="K47" s="101"/>
    </row>
    <row r="48" spans="2:11" ht="15" customHeight="1">
      <c r="B48" s="104"/>
      <c r="C48" s="105"/>
      <c r="D48" s="105"/>
      <c r="E48" s="378" t="s">
        <v>741</v>
      </c>
      <c r="F48" s="378"/>
      <c r="G48" s="378"/>
      <c r="H48" s="378"/>
      <c r="I48" s="378"/>
      <c r="J48" s="378"/>
      <c r="K48" s="101"/>
    </row>
    <row r="49" spans="2:11" ht="15" customHeight="1">
      <c r="B49" s="104"/>
      <c r="C49" s="105"/>
      <c r="D49" s="378" t="s">
        <v>742</v>
      </c>
      <c r="E49" s="378"/>
      <c r="F49" s="378"/>
      <c r="G49" s="378"/>
      <c r="H49" s="378"/>
      <c r="I49" s="378"/>
      <c r="J49" s="378"/>
      <c r="K49" s="101"/>
    </row>
    <row r="50" spans="2:11" ht="25.5" customHeight="1">
      <c r="B50" s="100"/>
      <c r="C50" s="380" t="s">
        <v>743</v>
      </c>
      <c r="D50" s="380"/>
      <c r="E50" s="380"/>
      <c r="F50" s="380"/>
      <c r="G50" s="380"/>
      <c r="H50" s="380"/>
      <c r="I50" s="380"/>
      <c r="J50" s="380"/>
      <c r="K50" s="101"/>
    </row>
    <row r="51" spans="2:11" ht="5.25" customHeight="1">
      <c r="B51" s="100"/>
      <c r="C51" s="102"/>
      <c r="D51" s="102"/>
      <c r="E51" s="102"/>
      <c r="F51" s="102"/>
      <c r="G51" s="102"/>
      <c r="H51" s="102"/>
      <c r="I51" s="102"/>
      <c r="J51" s="102"/>
      <c r="K51" s="101"/>
    </row>
    <row r="52" spans="2:11" ht="15" customHeight="1">
      <c r="B52" s="100"/>
      <c r="C52" s="378" t="s">
        <v>744</v>
      </c>
      <c r="D52" s="378"/>
      <c r="E52" s="378"/>
      <c r="F52" s="378"/>
      <c r="G52" s="378"/>
      <c r="H52" s="378"/>
      <c r="I52" s="378"/>
      <c r="J52" s="378"/>
      <c r="K52" s="101"/>
    </row>
    <row r="53" spans="2:11" ht="15" customHeight="1">
      <c r="B53" s="100"/>
      <c r="C53" s="378" t="s">
        <v>745</v>
      </c>
      <c r="D53" s="378"/>
      <c r="E53" s="378"/>
      <c r="F53" s="378"/>
      <c r="G53" s="378"/>
      <c r="H53" s="378"/>
      <c r="I53" s="378"/>
      <c r="J53" s="378"/>
      <c r="K53" s="101"/>
    </row>
    <row r="54" spans="2:11" ht="12.75" customHeight="1">
      <c r="B54" s="100"/>
      <c r="C54" s="103"/>
      <c r="D54" s="103"/>
      <c r="E54" s="103"/>
      <c r="F54" s="103"/>
      <c r="G54" s="103"/>
      <c r="H54" s="103"/>
      <c r="I54" s="103"/>
      <c r="J54" s="103"/>
      <c r="K54" s="101"/>
    </row>
    <row r="55" spans="2:11" ht="15" customHeight="1">
      <c r="B55" s="100"/>
      <c r="C55" s="378" t="s">
        <v>746</v>
      </c>
      <c r="D55" s="378"/>
      <c r="E55" s="378"/>
      <c r="F55" s="378"/>
      <c r="G55" s="378"/>
      <c r="H55" s="378"/>
      <c r="I55" s="378"/>
      <c r="J55" s="378"/>
      <c r="K55" s="101"/>
    </row>
    <row r="56" spans="2:11" ht="15" customHeight="1">
      <c r="B56" s="100"/>
      <c r="C56" s="105"/>
      <c r="D56" s="378" t="s">
        <v>747</v>
      </c>
      <c r="E56" s="378"/>
      <c r="F56" s="378"/>
      <c r="G56" s="378"/>
      <c r="H56" s="378"/>
      <c r="I56" s="378"/>
      <c r="J56" s="378"/>
      <c r="K56" s="101"/>
    </row>
    <row r="57" spans="2:11" ht="15" customHeight="1">
      <c r="B57" s="100"/>
      <c r="C57" s="105"/>
      <c r="D57" s="378" t="s">
        <v>748</v>
      </c>
      <c r="E57" s="378"/>
      <c r="F57" s="378"/>
      <c r="G57" s="378"/>
      <c r="H57" s="378"/>
      <c r="I57" s="378"/>
      <c r="J57" s="378"/>
      <c r="K57" s="101"/>
    </row>
    <row r="58" spans="2:11" ht="15" customHeight="1">
      <c r="B58" s="100"/>
      <c r="C58" s="105"/>
      <c r="D58" s="378" t="s">
        <v>749</v>
      </c>
      <c r="E58" s="378"/>
      <c r="F58" s="378"/>
      <c r="G58" s="378"/>
      <c r="H58" s="378"/>
      <c r="I58" s="378"/>
      <c r="J58" s="378"/>
      <c r="K58" s="101"/>
    </row>
    <row r="59" spans="2:11" ht="15" customHeight="1">
      <c r="B59" s="100"/>
      <c r="C59" s="105"/>
      <c r="D59" s="378" t="s">
        <v>750</v>
      </c>
      <c r="E59" s="378"/>
      <c r="F59" s="378"/>
      <c r="G59" s="378"/>
      <c r="H59" s="378"/>
      <c r="I59" s="378"/>
      <c r="J59" s="378"/>
      <c r="K59" s="101"/>
    </row>
    <row r="60" spans="2:11" ht="15" customHeight="1">
      <c r="B60" s="100"/>
      <c r="C60" s="105"/>
      <c r="D60" s="384" t="s">
        <v>751</v>
      </c>
      <c r="E60" s="384"/>
      <c r="F60" s="384"/>
      <c r="G60" s="384"/>
      <c r="H60" s="384"/>
      <c r="I60" s="384"/>
      <c r="J60" s="384"/>
      <c r="K60" s="101"/>
    </row>
    <row r="61" spans="2:11" ht="15" customHeight="1">
      <c r="B61" s="100"/>
      <c r="C61" s="105"/>
      <c r="D61" s="378" t="s">
        <v>752</v>
      </c>
      <c r="E61" s="378"/>
      <c r="F61" s="378"/>
      <c r="G61" s="378"/>
      <c r="H61" s="378"/>
      <c r="I61" s="378"/>
      <c r="J61" s="378"/>
      <c r="K61" s="101"/>
    </row>
    <row r="62" spans="2:11" ht="12.75" customHeight="1">
      <c r="B62" s="100"/>
      <c r="C62" s="105"/>
      <c r="D62" s="105"/>
      <c r="E62" s="108"/>
      <c r="F62" s="105"/>
      <c r="G62" s="105"/>
      <c r="H62" s="105"/>
      <c r="I62" s="105"/>
      <c r="J62" s="105"/>
      <c r="K62" s="101"/>
    </row>
    <row r="63" spans="2:11" ht="15" customHeight="1">
      <c r="B63" s="100"/>
      <c r="C63" s="105"/>
      <c r="D63" s="378" t="s">
        <v>753</v>
      </c>
      <c r="E63" s="378"/>
      <c r="F63" s="378"/>
      <c r="G63" s="378"/>
      <c r="H63" s="378"/>
      <c r="I63" s="378"/>
      <c r="J63" s="378"/>
      <c r="K63" s="101"/>
    </row>
    <row r="64" spans="2:11" ht="15" customHeight="1">
      <c r="B64" s="100"/>
      <c r="C64" s="105"/>
      <c r="D64" s="384" t="s">
        <v>754</v>
      </c>
      <c r="E64" s="384"/>
      <c r="F64" s="384"/>
      <c r="G64" s="384"/>
      <c r="H64" s="384"/>
      <c r="I64" s="384"/>
      <c r="J64" s="384"/>
      <c r="K64" s="101"/>
    </row>
    <row r="65" spans="2:11" ht="15" customHeight="1">
      <c r="B65" s="100"/>
      <c r="C65" s="105"/>
      <c r="D65" s="378" t="s">
        <v>755</v>
      </c>
      <c r="E65" s="378"/>
      <c r="F65" s="378"/>
      <c r="G65" s="378"/>
      <c r="H65" s="378"/>
      <c r="I65" s="378"/>
      <c r="J65" s="378"/>
      <c r="K65" s="101"/>
    </row>
    <row r="66" spans="2:11" ht="15" customHeight="1">
      <c r="B66" s="100"/>
      <c r="C66" s="105"/>
      <c r="D66" s="378" t="s">
        <v>756</v>
      </c>
      <c r="E66" s="378"/>
      <c r="F66" s="378"/>
      <c r="G66" s="378"/>
      <c r="H66" s="378"/>
      <c r="I66" s="378"/>
      <c r="J66" s="378"/>
      <c r="K66" s="101"/>
    </row>
    <row r="67" spans="2:11" ht="15" customHeight="1">
      <c r="B67" s="100"/>
      <c r="C67" s="105"/>
      <c r="D67" s="378" t="s">
        <v>757</v>
      </c>
      <c r="E67" s="378"/>
      <c r="F67" s="378"/>
      <c r="G67" s="378"/>
      <c r="H67" s="378"/>
      <c r="I67" s="378"/>
      <c r="J67" s="378"/>
      <c r="K67" s="101"/>
    </row>
    <row r="68" spans="2:11" ht="15" customHeight="1">
      <c r="B68" s="100"/>
      <c r="C68" s="105"/>
      <c r="D68" s="378" t="s">
        <v>758</v>
      </c>
      <c r="E68" s="378"/>
      <c r="F68" s="378"/>
      <c r="G68" s="378"/>
      <c r="H68" s="378"/>
      <c r="I68" s="378"/>
      <c r="J68" s="378"/>
      <c r="K68" s="101"/>
    </row>
    <row r="69" spans="2:11" ht="12.75" customHeight="1">
      <c r="B69" s="109"/>
      <c r="C69" s="110"/>
      <c r="D69" s="110"/>
      <c r="E69" s="110"/>
      <c r="F69" s="110"/>
      <c r="G69" s="110"/>
      <c r="H69" s="110"/>
      <c r="I69" s="110"/>
      <c r="J69" s="110"/>
      <c r="K69" s="111"/>
    </row>
    <row r="70" spans="2:11" ht="18.75" customHeight="1">
      <c r="B70" s="112"/>
      <c r="C70" s="112"/>
      <c r="D70" s="112"/>
      <c r="E70" s="112"/>
      <c r="F70" s="112"/>
      <c r="G70" s="112"/>
      <c r="H70" s="112"/>
      <c r="I70" s="112"/>
      <c r="J70" s="112"/>
      <c r="K70" s="113"/>
    </row>
    <row r="71" spans="2:11" ht="18.75" customHeight="1">
      <c r="B71" s="113"/>
      <c r="C71" s="113"/>
      <c r="D71" s="113"/>
      <c r="E71" s="113"/>
      <c r="F71" s="113"/>
      <c r="G71" s="113"/>
      <c r="H71" s="113"/>
      <c r="I71" s="113"/>
      <c r="J71" s="113"/>
      <c r="K71" s="113"/>
    </row>
    <row r="72" spans="2:11" ht="7.5" customHeight="1">
      <c r="B72" s="114"/>
      <c r="C72" s="115"/>
      <c r="D72" s="115"/>
      <c r="E72" s="115"/>
      <c r="F72" s="115"/>
      <c r="G72" s="115"/>
      <c r="H72" s="115"/>
      <c r="I72" s="115"/>
      <c r="J72" s="115"/>
      <c r="K72" s="116"/>
    </row>
    <row r="73" spans="2:11" ht="45" customHeight="1">
      <c r="B73" s="117"/>
      <c r="C73" s="381" t="s">
        <v>107</v>
      </c>
      <c r="D73" s="381"/>
      <c r="E73" s="381"/>
      <c r="F73" s="381"/>
      <c r="G73" s="381"/>
      <c r="H73" s="381"/>
      <c r="I73" s="381"/>
      <c r="J73" s="381"/>
      <c r="K73" s="118"/>
    </row>
    <row r="74" spans="2:11" ht="17.25" customHeight="1">
      <c r="B74" s="117"/>
      <c r="C74" s="119" t="s">
        <v>759</v>
      </c>
      <c r="D74" s="119"/>
      <c r="E74" s="119"/>
      <c r="F74" s="119" t="s">
        <v>760</v>
      </c>
      <c r="G74" s="120"/>
      <c r="H74" s="119" t="s">
        <v>126</v>
      </c>
      <c r="I74" s="119" t="s">
        <v>66</v>
      </c>
      <c r="J74" s="119" t="s">
        <v>761</v>
      </c>
      <c r="K74" s="118"/>
    </row>
    <row r="75" spans="2:11" ht="17.25" customHeight="1">
      <c r="B75" s="117"/>
      <c r="C75" s="121" t="s">
        <v>762</v>
      </c>
      <c r="D75" s="121"/>
      <c r="E75" s="121"/>
      <c r="F75" s="122" t="s">
        <v>763</v>
      </c>
      <c r="G75" s="123"/>
      <c r="H75" s="121"/>
      <c r="I75" s="121"/>
      <c r="J75" s="121" t="s">
        <v>764</v>
      </c>
      <c r="K75" s="118"/>
    </row>
    <row r="76" spans="2:11" ht="5.25" customHeight="1">
      <c r="B76" s="117"/>
      <c r="C76" s="124"/>
      <c r="D76" s="124"/>
      <c r="E76" s="124"/>
      <c r="F76" s="124"/>
      <c r="G76" s="125"/>
      <c r="H76" s="124"/>
      <c r="I76" s="124"/>
      <c r="J76" s="124"/>
      <c r="K76" s="118"/>
    </row>
    <row r="77" spans="2:11" ht="15" customHeight="1">
      <c r="B77" s="117"/>
      <c r="C77" s="107" t="s">
        <v>62</v>
      </c>
      <c r="D77" s="124"/>
      <c r="E77" s="124"/>
      <c r="F77" s="126" t="s">
        <v>765</v>
      </c>
      <c r="G77" s="125"/>
      <c r="H77" s="107" t="s">
        <v>766</v>
      </c>
      <c r="I77" s="107" t="s">
        <v>767</v>
      </c>
      <c r="J77" s="107">
        <v>20</v>
      </c>
      <c r="K77" s="118"/>
    </row>
    <row r="78" spans="2:11" ht="15" customHeight="1">
      <c r="B78" s="117"/>
      <c r="C78" s="107" t="s">
        <v>768</v>
      </c>
      <c r="D78" s="107"/>
      <c r="E78" s="107"/>
      <c r="F78" s="126" t="s">
        <v>765</v>
      </c>
      <c r="G78" s="125"/>
      <c r="H78" s="107" t="s">
        <v>769</v>
      </c>
      <c r="I78" s="107" t="s">
        <v>767</v>
      </c>
      <c r="J78" s="107">
        <v>120</v>
      </c>
      <c r="K78" s="118"/>
    </row>
    <row r="79" spans="2:11" ht="15" customHeight="1">
      <c r="B79" s="127"/>
      <c r="C79" s="107" t="s">
        <v>770</v>
      </c>
      <c r="D79" s="107"/>
      <c r="E79" s="107"/>
      <c r="F79" s="126" t="s">
        <v>771</v>
      </c>
      <c r="G79" s="125"/>
      <c r="H79" s="107" t="s">
        <v>772</v>
      </c>
      <c r="I79" s="107" t="s">
        <v>767</v>
      </c>
      <c r="J79" s="107">
        <v>50</v>
      </c>
      <c r="K79" s="118"/>
    </row>
    <row r="80" spans="2:11" ht="15" customHeight="1">
      <c r="B80" s="127"/>
      <c r="C80" s="107" t="s">
        <v>773</v>
      </c>
      <c r="D80" s="107"/>
      <c r="E80" s="107"/>
      <c r="F80" s="126" t="s">
        <v>765</v>
      </c>
      <c r="G80" s="125"/>
      <c r="H80" s="107" t="s">
        <v>774</v>
      </c>
      <c r="I80" s="107" t="s">
        <v>775</v>
      </c>
      <c r="J80" s="107"/>
      <c r="K80" s="118"/>
    </row>
    <row r="81" spans="2:11" ht="15" customHeight="1">
      <c r="B81" s="127"/>
      <c r="C81" s="128" t="s">
        <v>776</v>
      </c>
      <c r="D81" s="128"/>
      <c r="E81" s="128"/>
      <c r="F81" s="129" t="s">
        <v>771</v>
      </c>
      <c r="G81" s="128"/>
      <c r="H81" s="128" t="s">
        <v>777</v>
      </c>
      <c r="I81" s="128" t="s">
        <v>767</v>
      </c>
      <c r="J81" s="128">
        <v>15</v>
      </c>
      <c r="K81" s="118"/>
    </row>
    <row r="82" spans="2:11" ht="15" customHeight="1">
      <c r="B82" s="127"/>
      <c r="C82" s="128" t="s">
        <v>778</v>
      </c>
      <c r="D82" s="128"/>
      <c r="E82" s="128"/>
      <c r="F82" s="129" t="s">
        <v>771</v>
      </c>
      <c r="G82" s="128"/>
      <c r="H82" s="128" t="s">
        <v>779</v>
      </c>
      <c r="I82" s="128" t="s">
        <v>767</v>
      </c>
      <c r="J82" s="128">
        <v>15</v>
      </c>
      <c r="K82" s="118"/>
    </row>
    <row r="83" spans="2:11" ht="15" customHeight="1">
      <c r="B83" s="127"/>
      <c r="C83" s="128" t="s">
        <v>780</v>
      </c>
      <c r="D83" s="128"/>
      <c r="E83" s="128"/>
      <c r="F83" s="129" t="s">
        <v>771</v>
      </c>
      <c r="G83" s="128"/>
      <c r="H83" s="128" t="s">
        <v>781</v>
      </c>
      <c r="I83" s="128" t="s">
        <v>767</v>
      </c>
      <c r="J83" s="128">
        <v>20</v>
      </c>
      <c r="K83" s="118"/>
    </row>
    <row r="84" spans="2:11" ht="15" customHeight="1">
      <c r="B84" s="127"/>
      <c r="C84" s="128" t="s">
        <v>782</v>
      </c>
      <c r="D84" s="128"/>
      <c r="E84" s="128"/>
      <c r="F84" s="129" t="s">
        <v>771</v>
      </c>
      <c r="G84" s="128"/>
      <c r="H84" s="128" t="s">
        <v>783</v>
      </c>
      <c r="I84" s="128" t="s">
        <v>767</v>
      </c>
      <c r="J84" s="128">
        <v>20</v>
      </c>
      <c r="K84" s="118"/>
    </row>
    <row r="85" spans="2:11" ht="15" customHeight="1">
      <c r="B85" s="127"/>
      <c r="C85" s="107" t="s">
        <v>784</v>
      </c>
      <c r="D85" s="107"/>
      <c r="E85" s="107"/>
      <c r="F85" s="126" t="s">
        <v>771</v>
      </c>
      <c r="G85" s="125"/>
      <c r="H85" s="107" t="s">
        <v>785</v>
      </c>
      <c r="I85" s="107" t="s">
        <v>767</v>
      </c>
      <c r="J85" s="107">
        <v>50</v>
      </c>
      <c r="K85" s="118"/>
    </row>
    <row r="86" spans="2:11" ht="15" customHeight="1">
      <c r="B86" s="127"/>
      <c r="C86" s="107" t="s">
        <v>786</v>
      </c>
      <c r="D86" s="107"/>
      <c r="E86" s="107"/>
      <c r="F86" s="126" t="s">
        <v>771</v>
      </c>
      <c r="G86" s="125"/>
      <c r="H86" s="107" t="s">
        <v>787</v>
      </c>
      <c r="I86" s="107" t="s">
        <v>767</v>
      </c>
      <c r="J86" s="107">
        <v>20</v>
      </c>
      <c r="K86" s="118"/>
    </row>
    <row r="87" spans="2:11" ht="15" customHeight="1">
      <c r="B87" s="127"/>
      <c r="C87" s="107" t="s">
        <v>788</v>
      </c>
      <c r="D87" s="107"/>
      <c r="E87" s="107"/>
      <c r="F87" s="126" t="s">
        <v>771</v>
      </c>
      <c r="G87" s="125"/>
      <c r="H87" s="107" t="s">
        <v>789</v>
      </c>
      <c r="I87" s="107" t="s">
        <v>767</v>
      </c>
      <c r="J87" s="107">
        <v>20</v>
      </c>
      <c r="K87" s="118"/>
    </row>
    <row r="88" spans="2:11" ht="15" customHeight="1">
      <c r="B88" s="127"/>
      <c r="C88" s="107" t="s">
        <v>790</v>
      </c>
      <c r="D88" s="107"/>
      <c r="E88" s="107"/>
      <c r="F88" s="126" t="s">
        <v>771</v>
      </c>
      <c r="G88" s="125"/>
      <c r="H88" s="107" t="s">
        <v>791</v>
      </c>
      <c r="I88" s="107" t="s">
        <v>767</v>
      </c>
      <c r="J88" s="107">
        <v>50</v>
      </c>
      <c r="K88" s="118"/>
    </row>
    <row r="89" spans="2:11" ht="15" customHeight="1">
      <c r="B89" s="127"/>
      <c r="C89" s="107" t="s">
        <v>792</v>
      </c>
      <c r="D89" s="107"/>
      <c r="E89" s="107"/>
      <c r="F89" s="126" t="s">
        <v>771</v>
      </c>
      <c r="G89" s="125"/>
      <c r="H89" s="107" t="s">
        <v>792</v>
      </c>
      <c r="I89" s="107" t="s">
        <v>767</v>
      </c>
      <c r="J89" s="107">
        <v>50</v>
      </c>
      <c r="K89" s="118"/>
    </row>
    <row r="90" spans="2:11" ht="15" customHeight="1">
      <c r="B90" s="127"/>
      <c r="C90" s="107" t="s">
        <v>131</v>
      </c>
      <c r="D90" s="107"/>
      <c r="E90" s="107"/>
      <c r="F90" s="126" t="s">
        <v>771</v>
      </c>
      <c r="G90" s="125"/>
      <c r="H90" s="107" t="s">
        <v>793</v>
      </c>
      <c r="I90" s="107" t="s">
        <v>767</v>
      </c>
      <c r="J90" s="107">
        <v>255</v>
      </c>
      <c r="K90" s="118"/>
    </row>
    <row r="91" spans="2:11" ht="15" customHeight="1">
      <c r="B91" s="127"/>
      <c r="C91" s="107" t="s">
        <v>794</v>
      </c>
      <c r="D91" s="107"/>
      <c r="E91" s="107"/>
      <c r="F91" s="126" t="s">
        <v>765</v>
      </c>
      <c r="G91" s="125"/>
      <c r="H91" s="107" t="s">
        <v>795</v>
      </c>
      <c r="I91" s="107" t="s">
        <v>796</v>
      </c>
      <c r="J91" s="107"/>
      <c r="K91" s="118"/>
    </row>
    <row r="92" spans="2:11" ht="15" customHeight="1">
      <c r="B92" s="127"/>
      <c r="C92" s="107" t="s">
        <v>797</v>
      </c>
      <c r="D92" s="107"/>
      <c r="E92" s="107"/>
      <c r="F92" s="126" t="s">
        <v>765</v>
      </c>
      <c r="G92" s="125"/>
      <c r="H92" s="107" t="s">
        <v>798</v>
      </c>
      <c r="I92" s="107" t="s">
        <v>799</v>
      </c>
      <c r="J92" s="107"/>
      <c r="K92" s="118"/>
    </row>
    <row r="93" spans="2:11" ht="15" customHeight="1">
      <c r="B93" s="127"/>
      <c r="C93" s="107" t="s">
        <v>800</v>
      </c>
      <c r="D93" s="107"/>
      <c r="E93" s="107"/>
      <c r="F93" s="126" t="s">
        <v>765</v>
      </c>
      <c r="G93" s="125"/>
      <c r="H93" s="107" t="s">
        <v>800</v>
      </c>
      <c r="I93" s="107" t="s">
        <v>799</v>
      </c>
      <c r="J93" s="107"/>
      <c r="K93" s="118"/>
    </row>
    <row r="94" spans="2:11" ht="15" customHeight="1">
      <c r="B94" s="127"/>
      <c r="C94" s="107" t="s">
        <v>47</v>
      </c>
      <c r="D94" s="107"/>
      <c r="E94" s="107"/>
      <c r="F94" s="126" t="s">
        <v>765</v>
      </c>
      <c r="G94" s="125"/>
      <c r="H94" s="107" t="s">
        <v>801</v>
      </c>
      <c r="I94" s="107" t="s">
        <v>799</v>
      </c>
      <c r="J94" s="107"/>
      <c r="K94" s="118"/>
    </row>
    <row r="95" spans="2:11" ht="15" customHeight="1">
      <c r="B95" s="127"/>
      <c r="C95" s="107" t="s">
        <v>57</v>
      </c>
      <c r="D95" s="107"/>
      <c r="E95" s="107"/>
      <c r="F95" s="126" t="s">
        <v>765</v>
      </c>
      <c r="G95" s="125"/>
      <c r="H95" s="107" t="s">
        <v>802</v>
      </c>
      <c r="I95" s="107" t="s">
        <v>799</v>
      </c>
      <c r="J95" s="107"/>
      <c r="K95" s="118"/>
    </row>
    <row r="96" spans="2:11" ht="15" customHeight="1">
      <c r="B96" s="130"/>
      <c r="C96" s="131"/>
      <c r="D96" s="131"/>
      <c r="E96" s="131"/>
      <c r="F96" s="131"/>
      <c r="G96" s="131"/>
      <c r="H96" s="131"/>
      <c r="I96" s="131"/>
      <c r="J96" s="131"/>
      <c r="K96" s="132"/>
    </row>
    <row r="97" spans="2:11" ht="18.75" customHeight="1">
      <c r="B97" s="133"/>
      <c r="C97" s="134"/>
      <c r="D97" s="134"/>
      <c r="E97" s="134"/>
      <c r="F97" s="134"/>
      <c r="G97" s="134"/>
      <c r="H97" s="134"/>
      <c r="I97" s="134"/>
      <c r="J97" s="134"/>
      <c r="K97" s="133"/>
    </row>
    <row r="98" spans="2:11" ht="18.75" customHeight="1">
      <c r="B98" s="113"/>
      <c r="C98" s="113"/>
      <c r="D98" s="113"/>
      <c r="E98" s="113"/>
      <c r="F98" s="113"/>
      <c r="G98" s="113"/>
      <c r="H98" s="113"/>
      <c r="I98" s="113"/>
      <c r="J98" s="113"/>
      <c r="K98" s="113"/>
    </row>
    <row r="99" spans="2:11" ht="7.5" customHeight="1">
      <c r="B99" s="114"/>
      <c r="C99" s="115"/>
      <c r="D99" s="115"/>
      <c r="E99" s="115"/>
      <c r="F99" s="115"/>
      <c r="G99" s="115"/>
      <c r="H99" s="115"/>
      <c r="I99" s="115"/>
      <c r="J99" s="115"/>
      <c r="K99" s="116"/>
    </row>
    <row r="100" spans="2:11" ht="45" customHeight="1">
      <c r="B100" s="117"/>
      <c r="C100" s="381" t="s">
        <v>803</v>
      </c>
      <c r="D100" s="381"/>
      <c r="E100" s="381"/>
      <c r="F100" s="381"/>
      <c r="G100" s="381"/>
      <c r="H100" s="381"/>
      <c r="I100" s="381"/>
      <c r="J100" s="381"/>
      <c r="K100" s="118"/>
    </row>
    <row r="101" spans="2:11" ht="17.25" customHeight="1">
      <c r="B101" s="117"/>
      <c r="C101" s="119" t="s">
        <v>759</v>
      </c>
      <c r="D101" s="119"/>
      <c r="E101" s="119"/>
      <c r="F101" s="119" t="s">
        <v>760</v>
      </c>
      <c r="G101" s="120"/>
      <c r="H101" s="119" t="s">
        <v>126</v>
      </c>
      <c r="I101" s="119" t="s">
        <v>66</v>
      </c>
      <c r="J101" s="119" t="s">
        <v>761</v>
      </c>
      <c r="K101" s="118"/>
    </row>
    <row r="102" spans="2:11" ht="17.25" customHeight="1">
      <c r="B102" s="117"/>
      <c r="C102" s="121" t="s">
        <v>762</v>
      </c>
      <c r="D102" s="121"/>
      <c r="E102" s="121"/>
      <c r="F102" s="122" t="s">
        <v>763</v>
      </c>
      <c r="G102" s="123"/>
      <c r="H102" s="121"/>
      <c r="I102" s="121"/>
      <c r="J102" s="121" t="s">
        <v>764</v>
      </c>
      <c r="K102" s="118"/>
    </row>
    <row r="103" spans="2:11" ht="5.25" customHeight="1">
      <c r="B103" s="117"/>
      <c r="C103" s="119"/>
      <c r="D103" s="119"/>
      <c r="E103" s="119"/>
      <c r="F103" s="119"/>
      <c r="G103" s="135"/>
      <c r="H103" s="119"/>
      <c r="I103" s="119"/>
      <c r="J103" s="119"/>
      <c r="K103" s="118"/>
    </row>
    <row r="104" spans="2:11" ht="15" customHeight="1">
      <c r="B104" s="117"/>
      <c r="C104" s="107" t="s">
        <v>62</v>
      </c>
      <c r="D104" s="124"/>
      <c r="E104" s="124"/>
      <c r="F104" s="126" t="s">
        <v>765</v>
      </c>
      <c r="G104" s="135"/>
      <c r="H104" s="107" t="s">
        <v>804</v>
      </c>
      <c r="I104" s="107" t="s">
        <v>767</v>
      </c>
      <c r="J104" s="107">
        <v>20</v>
      </c>
      <c r="K104" s="118"/>
    </row>
    <row r="105" spans="2:11" ht="15" customHeight="1">
      <c r="B105" s="117"/>
      <c r="C105" s="107" t="s">
        <v>768</v>
      </c>
      <c r="D105" s="107"/>
      <c r="E105" s="107"/>
      <c r="F105" s="126" t="s">
        <v>765</v>
      </c>
      <c r="G105" s="107"/>
      <c r="H105" s="107" t="s">
        <v>804</v>
      </c>
      <c r="I105" s="107" t="s">
        <v>767</v>
      </c>
      <c r="J105" s="107">
        <v>120</v>
      </c>
      <c r="K105" s="118"/>
    </row>
    <row r="106" spans="2:11" ht="15" customHeight="1">
      <c r="B106" s="127"/>
      <c r="C106" s="107" t="s">
        <v>770</v>
      </c>
      <c r="D106" s="107"/>
      <c r="E106" s="107"/>
      <c r="F106" s="126" t="s">
        <v>771</v>
      </c>
      <c r="G106" s="107"/>
      <c r="H106" s="107" t="s">
        <v>804</v>
      </c>
      <c r="I106" s="107" t="s">
        <v>767</v>
      </c>
      <c r="J106" s="107">
        <v>50</v>
      </c>
      <c r="K106" s="118"/>
    </row>
    <row r="107" spans="2:11" ht="15" customHeight="1">
      <c r="B107" s="127"/>
      <c r="C107" s="107" t="s">
        <v>773</v>
      </c>
      <c r="D107" s="107"/>
      <c r="E107" s="107"/>
      <c r="F107" s="126" t="s">
        <v>765</v>
      </c>
      <c r="G107" s="107"/>
      <c r="H107" s="107" t="s">
        <v>804</v>
      </c>
      <c r="I107" s="107" t="s">
        <v>775</v>
      </c>
      <c r="J107" s="107"/>
      <c r="K107" s="118"/>
    </row>
    <row r="108" spans="2:11" ht="15" customHeight="1">
      <c r="B108" s="127"/>
      <c r="C108" s="107" t="s">
        <v>784</v>
      </c>
      <c r="D108" s="107"/>
      <c r="E108" s="107"/>
      <c r="F108" s="126" t="s">
        <v>771</v>
      </c>
      <c r="G108" s="107"/>
      <c r="H108" s="107" t="s">
        <v>804</v>
      </c>
      <c r="I108" s="107" t="s">
        <v>767</v>
      </c>
      <c r="J108" s="107">
        <v>50</v>
      </c>
      <c r="K108" s="118"/>
    </row>
    <row r="109" spans="2:11" ht="15" customHeight="1">
      <c r="B109" s="127"/>
      <c r="C109" s="107" t="s">
        <v>792</v>
      </c>
      <c r="D109" s="107"/>
      <c r="E109" s="107"/>
      <c r="F109" s="126" t="s">
        <v>771</v>
      </c>
      <c r="G109" s="107"/>
      <c r="H109" s="107" t="s">
        <v>804</v>
      </c>
      <c r="I109" s="107" t="s">
        <v>767</v>
      </c>
      <c r="J109" s="107">
        <v>50</v>
      </c>
      <c r="K109" s="118"/>
    </row>
    <row r="110" spans="2:11" ht="15" customHeight="1">
      <c r="B110" s="127"/>
      <c r="C110" s="107" t="s">
        <v>790</v>
      </c>
      <c r="D110" s="107"/>
      <c r="E110" s="107"/>
      <c r="F110" s="126" t="s">
        <v>771</v>
      </c>
      <c r="G110" s="107"/>
      <c r="H110" s="107" t="s">
        <v>804</v>
      </c>
      <c r="I110" s="107" t="s">
        <v>767</v>
      </c>
      <c r="J110" s="107">
        <v>50</v>
      </c>
      <c r="K110" s="118"/>
    </row>
    <row r="111" spans="2:11" ht="15" customHeight="1">
      <c r="B111" s="127"/>
      <c r="C111" s="107" t="s">
        <v>62</v>
      </c>
      <c r="D111" s="107"/>
      <c r="E111" s="107"/>
      <c r="F111" s="126" t="s">
        <v>765</v>
      </c>
      <c r="G111" s="107"/>
      <c r="H111" s="107" t="s">
        <v>805</v>
      </c>
      <c r="I111" s="107" t="s">
        <v>767</v>
      </c>
      <c r="J111" s="107">
        <v>20</v>
      </c>
      <c r="K111" s="118"/>
    </row>
    <row r="112" spans="2:11" ht="15" customHeight="1">
      <c r="B112" s="127"/>
      <c r="C112" s="107" t="s">
        <v>806</v>
      </c>
      <c r="D112" s="107"/>
      <c r="E112" s="107"/>
      <c r="F112" s="126" t="s">
        <v>765</v>
      </c>
      <c r="G112" s="107"/>
      <c r="H112" s="107" t="s">
        <v>807</v>
      </c>
      <c r="I112" s="107" t="s">
        <v>767</v>
      </c>
      <c r="J112" s="107">
        <v>120</v>
      </c>
      <c r="K112" s="118"/>
    </row>
    <row r="113" spans="2:11" ht="15" customHeight="1">
      <c r="B113" s="127"/>
      <c r="C113" s="107" t="s">
        <v>47</v>
      </c>
      <c r="D113" s="107"/>
      <c r="E113" s="107"/>
      <c r="F113" s="126" t="s">
        <v>765</v>
      </c>
      <c r="G113" s="107"/>
      <c r="H113" s="107" t="s">
        <v>808</v>
      </c>
      <c r="I113" s="107" t="s">
        <v>799</v>
      </c>
      <c r="J113" s="107"/>
      <c r="K113" s="118"/>
    </row>
    <row r="114" spans="2:11" ht="15" customHeight="1">
      <c r="B114" s="127"/>
      <c r="C114" s="107" t="s">
        <v>57</v>
      </c>
      <c r="D114" s="107"/>
      <c r="E114" s="107"/>
      <c r="F114" s="126" t="s">
        <v>765</v>
      </c>
      <c r="G114" s="107"/>
      <c r="H114" s="107" t="s">
        <v>809</v>
      </c>
      <c r="I114" s="107" t="s">
        <v>799</v>
      </c>
      <c r="J114" s="107"/>
      <c r="K114" s="118"/>
    </row>
    <row r="115" spans="2:11" ht="15" customHeight="1">
      <c r="B115" s="127"/>
      <c r="C115" s="107" t="s">
        <v>66</v>
      </c>
      <c r="D115" s="107"/>
      <c r="E115" s="107"/>
      <c r="F115" s="126" t="s">
        <v>765</v>
      </c>
      <c r="G115" s="107"/>
      <c r="H115" s="107" t="s">
        <v>810</v>
      </c>
      <c r="I115" s="107" t="s">
        <v>811</v>
      </c>
      <c r="J115" s="107"/>
      <c r="K115" s="118"/>
    </row>
    <row r="116" spans="2:11" ht="15" customHeight="1">
      <c r="B116" s="130"/>
      <c r="C116" s="136"/>
      <c r="D116" s="136"/>
      <c r="E116" s="136"/>
      <c r="F116" s="136"/>
      <c r="G116" s="136"/>
      <c r="H116" s="136"/>
      <c r="I116" s="136"/>
      <c r="J116" s="136"/>
      <c r="K116" s="132"/>
    </row>
    <row r="117" spans="2:11" ht="18.75" customHeight="1">
      <c r="B117" s="137"/>
      <c r="C117" s="103"/>
      <c r="D117" s="103"/>
      <c r="E117" s="103"/>
      <c r="F117" s="138"/>
      <c r="G117" s="103"/>
      <c r="H117" s="103"/>
      <c r="I117" s="103"/>
      <c r="J117" s="103"/>
      <c r="K117" s="137"/>
    </row>
    <row r="118" spans="2:11" ht="18.75" customHeight="1">
      <c r="B118" s="113"/>
      <c r="C118" s="113"/>
      <c r="D118" s="113"/>
      <c r="E118" s="113"/>
      <c r="F118" s="113"/>
      <c r="G118" s="113"/>
      <c r="H118" s="113"/>
      <c r="I118" s="113"/>
      <c r="J118" s="113"/>
      <c r="K118" s="113"/>
    </row>
    <row r="119" spans="2:11" ht="7.5" customHeight="1">
      <c r="B119" s="139"/>
      <c r="C119" s="140"/>
      <c r="D119" s="140"/>
      <c r="E119" s="140"/>
      <c r="F119" s="140"/>
      <c r="G119" s="140"/>
      <c r="H119" s="140"/>
      <c r="I119" s="140"/>
      <c r="J119" s="140"/>
      <c r="K119" s="141"/>
    </row>
    <row r="120" spans="2:11" ht="45" customHeight="1">
      <c r="B120" s="142"/>
      <c r="C120" s="379" t="s">
        <v>812</v>
      </c>
      <c r="D120" s="379"/>
      <c r="E120" s="379"/>
      <c r="F120" s="379"/>
      <c r="G120" s="379"/>
      <c r="H120" s="379"/>
      <c r="I120" s="379"/>
      <c r="J120" s="379"/>
      <c r="K120" s="143"/>
    </row>
    <row r="121" spans="2:11" ht="17.25" customHeight="1">
      <c r="B121" s="144"/>
      <c r="C121" s="119" t="s">
        <v>759</v>
      </c>
      <c r="D121" s="119"/>
      <c r="E121" s="119"/>
      <c r="F121" s="119" t="s">
        <v>760</v>
      </c>
      <c r="G121" s="120"/>
      <c r="H121" s="119" t="s">
        <v>126</v>
      </c>
      <c r="I121" s="119" t="s">
        <v>66</v>
      </c>
      <c r="J121" s="119" t="s">
        <v>761</v>
      </c>
      <c r="K121" s="145"/>
    </row>
    <row r="122" spans="2:11" ht="17.25" customHeight="1">
      <c r="B122" s="144"/>
      <c r="C122" s="121" t="s">
        <v>762</v>
      </c>
      <c r="D122" s="121"/>
      <c r="E122" s="121"/>
      <c r="F122" s="122" t="s">
        <v>763</v>
      </c>
      <c r="G122" s="123"/>
      <c r="H122" s="121"/>
      <c r="I122" s="121"/>
      <c r="J122" s="121" t="s">
        <v>764</v>
      </c>
      <c r="K122" s="145"/>
    </row>
    <row r="123" spans="2:11" ht="5.25" customHeight="1">
      <c r="B123" s="146"/>
      <c r="C123" s="124"/>
      <c r="D123" s="124"/>
      <c r="E123" s="124"/>
      <c r="F123" s="124"/>
      <c r="G123" s="107"/>
      <c r="H123" s="124"/>
      <c r="I123" s="124"/>
      <c r="J123" s="124"/>
      <c r="K123" s="147"/>
    </row>
    <row r="124" spans="2:11" ht="15" customHeight="1">
      <c r="B124" s="146"/>
      <c r="C124" s="107" t="s">
        <v>768</v>
      </c>
      <c r="D124" s="124"/>
      <c r="E124" s="124"/>
      <c r="F124" s="126" t="s">
        <v>765</v>
      </c>
      <c r="G124" s="107"/>
      <c r="H124" s="107" t="s">
        <v>804</v>
      </c>
      <c r="I124" s="107" t="s">
        <v>767</v>
      </c>
      <c r="J124" s="107">
        <v>120</v>
      </c>
      <c r="K124" s="148"/>
    </row>
    <row r="125" spans="2:11" ht="15" customHeight="1">
      <c r="B125" s="146"/>
      <c r="C125" s="107" t="s">
        <v>813</v>
      </c>
      <c r="D125" s="107"/>
      <c r="E125" s="107"/>
      <c r="F125" s="126" t="s">
        <v>765</v>
      </c>
      <c r="G125" s="107"/>
      <c r="H125" s="107" t="s">
        <v>814</v>
      </c>
      <c r="I125" s="107" t="s">
        <v>767</v>
      </c>
      <c r="J125" s="107" t="s">
        <v>815</v>
      </c>
      <c r="K125" s="148"/>
    </row>
    <row r="126" spans="2:11" ht="15" customHeight="1">
      <c r="B126" s="146"/>
      <c r="C126" s="107" t="s">
        <v>714</v>
      </c>
      <c r="D126" s="107"/>
      <c r="E126" s="107"/>
      <c r="F126" s="126" t="s">
        <v>765</v>
      </c>
      <c r="G126" s="107"/>
      <c r="H126" s="107" t="s">
        <v>816</v>
      </c>
      <c r="I126" s="107" t="s">
        <v>767</v>
      </c>
      <c r="J126" s="107" t="s">
        <v>815</v>
      </c>
      <c r="K126" s="148"/>
    </row>
    <row r="127" spans="2:11" ht="15" customHeight="1">
      <c r="B127" s="146"/>
      <c r="C127" s="107" t="s">
        <v>776</v>
      </c>
      <c r="D127" s="107"/>
      <c r="E127" s="107"/>
      <c r="F127" s="126" t="s">
        <v>771</v>
      </c>
      <c r="G127" s="107"/>
      <c r="H127" s="107" t="s">
        <v>777</v>
      </c>
      <c r="I127" s="107" t="s">
        <v>767</v>
      </c>
      <c r="J127" s="107">
        <v>15</v>
      </c>
      <c r="K127" s="148"/>
    </row>
    <row r="128" spans="2:11" ht="15" customHeight="1">
      <c r="B128" s="146"/>
      <c r="C128" s="128" t="s">
        <v>778</v>
      </c>
      <c r="D128" s="128"/>
      <c r="E128" s="128"/>
      <c r="F128" s="129" t="s">
        <v>771</v>
      </c>
      <c r="G128" s="128"/>
      <c r="H128" s="128" t="s">
        <v>779</v>
      </c>
      <c r="I128" s="128" t="s">
        <v>767</v>
      </c>
      <c r="J128" s="128">
        <v>15</v>
      </c>
      <c r="K128" s="148"/>
    </row>
    <row r="129" spans="2:11" ht="15" customHeight="1">
      <c r="B129" s="146"/>
      <c r="C129" s="128" t="s">
        <v>780</v>
      </c>
      <c r="D129" s="128"/>
      <c r="E129" s="128"/>
      <c r="F129" s="129" t="s">
        <v>771</v>
      </c>
      <c r="G129" s="128"/>
      <c r="H129" s="128" t="s">
        <v>781</v>
      </c>
      <c r="I129" s="128" t="s">
        <v>767</v>
      </c>
      <c r="J129" s="128">
        <v>20</v>
      </c>
      <c r="K129" s="148"/>
    </row>
    <row r="130" spans="2:11" ht="15" customHeight="1">
      <c r="B130" s="146"/>
      <c r="C130" s="128" t="s">
        <v>782</v>
      </c>
      <c r="D130" s="128"/>
      <c r="E130" s="128"/>
      <c r="F130" s="129" t="s">
        <v>771</v>
      </c>
      <c r="G130" s="128"/>
      <c r="H130" s="128" t="s">
        <v>783</v>
      </c>
      <c r="I130" s="128" t="s">
        <v>767</v>
      </c>
      <c r="J130" s="128">
        <v>20</v>
      </c>
      <c r="K130" s="148"/>
    </row>
    <row r="131" spans="2:11" ht="15" customHeight="1">
      <c r="B131" s="146"/>
      <c r="C131" s="107" t="s">
        <v>770</v>
      </c>
      <c r="D131" s="107"/>
      <c r="E131" s="107"/>
      <c r="F131" s="126" t="s">
        <v>771</v>
      </c>
      <c r="G131" s="107"/>
      <c r="H131" s="107" t="s">
        <v>804</v>
      </c>
      <c r="I131" s="107" t="s">
        <v>767</v>
      </c>
      <c r="J131" s="107">
        <v>50</v>
      </c>
      <c r="K131" s="148"/>
    </row>
    <row r="132" spans="2:11" ht="15" customHeight="1">
      <c r="B132" s="146"/>
      <c r="C132" s="107" t="s">
        <v>784</v>
      </c>
      <c r="D132" s="107"/>
      <c r="E132" s="107"/>
      <c r="F132" s="126" t="s">
        <v>771</v>
      </c>
      <c r="G132" s="107"/>
      <c r="H132" s="107" t="s">
        <v>804</v>
      </c>
      <c r="I132" s="107" t="s">
        <v>767</v>
      </c>
      <c r="J132" s="107">
        <v>50</v>
      </c>
      <c r="K132" s="148"/>
    </row>
    <row r="133" spans="2:11" ht="15" customHeight="1">
      <c r="B133" s="146"/>
      <c r="C133" s="107" t="s">
        <v>790</v>
      </c>
      <c r="D133" s="107"/>
      <c r="E133" s="107"/>
      <c r="F133" s="126" t="s">
        <v>771</v>
      </c>
      <c r="G133" s="107"/>
      <c r="H133" s="107" t="s">
        <v>804</v>
      </c>
      <c r="I133" s="107" t="s">
        <v>767</v>
      </c>
      <c r="J133" s="107">
        <v>50</v>
      </c>
      <c r="K133" s="148"/>
    </row>
    <row r="134" spans="2:11" ht="15" customHeight="1">
      <c r="B134" s="146"/>
      <c r="C134" s="107" t="s">
        <v>792</v>
      </c>
      <c r="D134" s="107"/>
      <c r="E134" s="107"/>
      <c r="F134" s="126" t="s">
        <v>771</v>
      </c>
      <c r="G134" s="107"/>
      <c r="H134" s="107" t="s">
        <v>804</v>
      </c>
      <c r="I134" s="107" t="s">
        <v>767</v>
      </c>
      <c r="J134" s="107">
        <v>50</v>
      </c>
      <c r="K134" s="148"/>
    </row>
    <row r="135" spans="2:11" ht="15" customHeight="1">
      <c r="B135" s="146"/>
      <c r="C135" s="107" t="s">
        <v>131</v>
      </c>
      <c r="D135" s="107"/>
      <c r="E135" s="107"/>
      <c r="F135" s="126" t="s">
        <v>771</v>
      </c>
      <c r="G135" s="107"/>
      <c r="H135" s="107" t="s">
        <v>817</v>
      </c>
      <c r="I135" s="107" t="s">
        <v>767</v>
      </c>
      <c r="J135" s="107">
        <v>255</v>
      </c>
      <c r="K135" s="148"/>
    </row>
    <row r="136" spans="2:11" ht="15" customHeight="1">
      <c r="B136" s="146"/>
      <c r="C136" s="107" t="s">
        <v>794</v>
      </c>
      <c r="D136" s="107"/>
      <c r="E136" s="107"/>
      <c r="F136" s="126" t="s">
        <v>765</v>
      </c>
      <c r="G136" s="107"/>
      <c r="H136" s="107" t="s">
        <v>818</v>
      </c>
      <c r="I136" s="107" t="s">
        <v>796</v>
      </c>
      <c r="J136" s="107"/>
      <c r="K136" s="148"/>
    </row>
    <row r="137" spans="2:11" ht="15" customHeight="1">
      <c r="B137" s="146"/>
      <c r="C137" s="107" t="s">
        <v>797</v>
      </c>
      <c r="D137" s="107"/>
      <c r="E137" s="107"/>
      <c r="F137" s="126" t="s">
        <v>765</v>
      </c>
      <c r="G137" s="107"/>
      <c r="H137" s="107" t="s">
        <v>819</v>
      </c>
      <c r="I137" s="107" t="s">
        <v>799</v>
      </c>
      <c r="J137" s="107"/>
      <c r="K137" s="148"/>
    </row>
    <row r="138" spans="2:11" ht="15" customHeight="1">
      <c r="B138" s="146"/>
      <c r="C138" s="107" t="s">
        <v>800</v>
      </c>
      <c r="D138" s="107"/>
      <c r="E138" s="107"/>
      <c r="F138" s="126" t="s">
        <v>765</v>
      </c>
      <c r="G138" s="107"/>
      <c r="H138" s="107" t="s">
        <v>800</v>
      </c>
      <c r="I138" s="107" t="s">
        <v>799</v>
      </c>
      <c r="J138" s="107"/>
      <c r="K138" s="148"/>
    </row>
    <row r="139" spans="2:11" ht="15" customHeight="1">
      <c r="B139" s="146"/>
      <c r="C139" s="107" t="s">
        <v>47</v>
      </c>
      <c r="D139" s="107"/>
      <c r="E139" s="107"/>
      <c r="F139" s="126" t="s">
        <v>765</v>
      </c>
      <c r="G139" s="107"/>
      <c r="H139" s="107" t="s">
        <v>820</v>
      </c>
      <c r="I139" s="107" t="s">
        <v>799</v>
      </c>
      <c r="J139" s="107"/>
      <c r="K139" s="148"/>
    </row>
    <row r="140" spans="2:11" ht="15" customHeight="1">
      <c r="B140" s="146"/>
      <c r="C140" s="107" t="s">
        <v>821</v>
      </c>
      <c r="D140" s="107"/>
      <c r="E140" s="107"/>
      <c r="F140" s="126" t="s">
        <v>765</v>
      </c>
      <c r="G140" s="107"/>
      <c r="H140" s="107" t="s">
        <v>822</v>
      </c>
      <c r="I140" s="107" t="s">
        <v>799</v>
      </c>
      <c r="J140" s="107"/>
      <c r="K140" s="148"/>
    </row>
    <row r="141" spans="2:11" ht="15" customHeight="1">
      <c r="B141" s="149"/>
      <c r="C141" s="150"/>
      <c r="D141" s="150"/>
      <c r="E141" s="150"/>
      <c r="F141" s="150"/>
      <c r="G141" s="150"/>
      <c r="H141" s="150"/>
      <c r="I141" s="150"/>
      <c r="J141" s="150"/>
      <c r="K141" s="151"/>
    </row>
    <row r="142" spans="2:11" ht="18.75" customHeight="1">
      <c r="B142" s="103"/>
      <c r="C142" s="103"/>
      <c r="D142" s="103"/>
      <c r="E142" s="103"/>
      <c r="F142" s="138"/>
      <c r="G142" s="103"/>
      <c r="H142" s="103"/>
      <c r="I142" s="103"/>
      <c r="J142" s="103"/>
      <c r="K142" s="103"/>
    </row>
    <row r="143" spans="2:11" ht="18.75" customHeight="1">
      <c r="B143" s="113"/>
      <c r="C143" s="113"/>
      <c r="D143" s="113"/>
      <c r="E143" s="113"/>
      <c r="F143" s="113"/>
      <c r="G143" s="113"/>
      <c r="H143" s="113"/>
      <c r="I143" s="113"/>
      <c r="J143" s="113"/>
      <c r="K143" s="113"/>
    </row>
    <row r="144" spans="2:11" ht="7.5" customHeight="1">
      <c r="B144" s="114"/>
      <c r="C144" s="115"/>
      <c r="D144" s="115"/>
      <c r="E144" s="115"/>
      <c r="F144" s="115"/>
      <c r="G144" s="115"/>
      <c r="H144" s="115"/>
      <c r="I144" s="115"/>
      <c r="J144" s="115"/>
      <c r="K144" s="116"/>
    </row>
    <row r="145" spans="2:11" ht="45" customHeight="1">
      <c r="B145" s="117"/>
      <c r="C145" s="381" t="s">
        <v>823</v>
      </c>
      <c r="D145" s="381"/>
      <c r="E145" s="381"/>
      <c r="F145" s="381"/>
      <c r="G145" s="381"/>
      <c r="H145" s="381"/>
      <c r="I145" s="381"/>
      <c r="J145" s="381"/>
      <c r="K145" s="118"/>
    </row>
    <row r="146" spans="2:11" ht="17.25" customHeight="1">
      <c r="B146" s="117"/>
      <c r="C146" s="119" t="s">
        <v>759</v>
      </c>
      <c r="D146" s="119"/>
      <c r="E146" s="119"/>
      <c r="F146" s="119" t="s">
        <v>760</v>
      </c>
      <c r="G146" s="120"/>
      <c r="H146" s="119" t="s">
        <v>126</v>
      </c>
      <c r="I146" s="119" t="s">
        <v>66</v>
      </c>
      <c r="J146" s="119" t="s">
        <v>761</v>
      </c>
      <c r="K146" s="118"/>
    </row>
    <row r="147" spans="2:11" ht="17.25" customHeight="1">
      <c r="B147" s="117"/>
      <c r="C147" s="121" t="s">
        <v>762</v>
      </c>
      <c r="D147" s="121"/>
      <c r="E147" s="121"/>
      <c r="F147" s="122" t="s">
        <v>763</v>
      </c>
      <c r="G147" s="123"/>
      <c r="H147" s="121"/>
      <c r="I147" s="121"/>
      <c r="J147" s="121" t="s">
        <v>764</v>
      </c>
      <c r="K147" s="118"/>
    </row>
    <row r="148" spans="2:11" ht="5.25" customHeight="1">
      <c r="B148" s="127"/>
      <c r="C148" s="124"/>
      <c r="D148" s="124"/>
      <c r="E148" s="124"/>
      <c r="F148" s="124"/>
      <c r="G148" s="125"/>
      <c r="H148" s="124"/>
      <c r="I148" s="124"/>
      <c r="J148" s="124"/>
      <c r="K148" s="148"/>
    </row>
    <row r="149" spans="2:11" ht="15" customHeight="1">
      <c r="B149" s="127"/>
      <c r="C149" s="152" t="s">
        <v>768</v>
      </c>
      <c r="D149" s="107"/>
      <c r="E149" s="107"/>
      <c r="F149" s="153" t="s">
        <v>765</v>
      </c>
      <c r="G149" s="107"/>
      <c r="H149" s="152" t="s">
        <v>804</v>
      </c>
      <c r="I149" s="152" t="s">
        <v>767</v>
      </c>
      <c r="J149" s="152">
        <v>120</v>
      </c>
      <c r="K149" s="148"/>
    </row>
    <row r="150" spans="2:11" ht="15" customHeight="1">
      <c r="B150" s="127"/>
      <c r="C150" s="152" t="s">
        <v>813</v>
      </c>
      <c r="D150" s="107"/>
      <c r="E150" s="107"/>
      <c r="F150" s="153" t="s">
        <v>765</v>
      </c>
      <c r="G150" s="107"/>
      <c r="H150" s="152" t="s">
        <v>824</v>
      </c>
      <c r="I150" s="152" t="s">
        <v>767</v>
      </c>
      <c r="J150" s="152" t="s">
        <v>815</v>
      </c>
      <c r="K150" s="148"/>
    </row>
    <row r="151" spans="2:11" ht="15" customHeight="1">
      <c r="B151" s="127"/>
      <c r="C151" s="152" t="s">
        <v>714</v>
      </c>
      <c r="D151" s="107"/>
      <c r="E151" s="107"/>
      <c r="F151" s="153" t="s">
        <v>765</v>
      </c>
      <c r="G151" s="107"/>
      <c r="H151" s="152" t="s">
        <v>825</v>
      </c>
      <c r="I151" s="152" t="s">
        <v>767</v>
      </c>
      <c r="J151" s="152" t="s">
        <v>815</v>
      </c>
      <c r="K151" s="148"/>
    </row>
    <row r="152" spans="2:11" ht="15" customHeight="1">
      <c r="B152" s="127"/>
      <c r="C152" s="152" t="s">
        <v>770</v>
      </c>
      <c r="D152" s="107"/>
      <c r="E152" s="107"/>
      <c r="F152" s="153" t="s">
        <v>771</v>
      </c>
      <c r="G152" s="107"/>
      <c r="H152" s="152" t="s">
        <v>804</v>
      </c>
      <c r="I152" s="152" t="s">
        <v>767</v>
      </c>
      <c r="J152" s="152">
        <v>50</v>
      </c>
      <c r="K152" s="148"/>
    </row>
    <row r="153" spans="2:11" ht="15" customHeight="1">
      <c r="B153" s="127"/>
      <c r="C153" s="152" t="s">
        <v>773</v>
      </c>
      <c r="D153" s="107"/>
      <c r="E153" s="107"/>
      <c r="F153" s="153" t="s">
        <v>765</v>
      </c>
      <c r="G153" s="107"/>
      <c r="H153" s="152" t="s">
        <v>804</v>
      </c>
      <c r="I153" s="152" t="s">
        <v>775</v>
      </c>
      <c r="J153" s="152"/>
      <c r="K153" s="148"/>
    </row>
    <row r="154" spans="2:11" ht="15" customHeight="1">
      <c r="B154" s="127"/>
      <c r="C154" s="152" t="s">
        <v>784</v>
      </c>
      <c r="D154" s="107"/>
      <c r="E154" s="107"/>
      <c r="F154" s="153" t="s">
        <v>771</v>
      </c>
      <c r="G154" s="107"/>
      <c r="H154" s="152" t="s">
        <v>804</v>
      </c>
      <c r="I154" s="152" t="s">
        <v>767</v>
      </c>
      <c r="J154" s="152">
        <v>50</v>
      </c>
      <c r="K154" s="148"/>
    </row>
    <row r="155" spans="2:11" ht="15" customHeight="1">
      <c r="B155" s="127"/>
      <c r="C155" s="152" t="s">
        <v>792</v>
      </c>
      <c r="D155" s="107"/>
      <c r="E155" s="107"/>
      <c r="F155" s="153" t="s">
        <v>771</v>
      </c>
      <c r="G155" s="107"/>
      <c r="H155" s="152" t="s">
        <v>804</v>
      </c>
      <c r="I155" s="152" t="s">
        <v>767</v>
      </c>
      <c r="J155" s="152">
        <v>50</v>
      </c>
      <c r="K155" s="148"/>
    </row>
    <row r="156" spans="2:11" ht="15" customHeight="1">
      <c r="B156" s="127"/>
      <c r="C156" s="152" t="s">
        <v>790</v>
      </c>
      <c r="D156" s="107"/>
      <c r="E156" s="107"/>
      <c r="F156" s="153" t="s">
        <v>771</v>
      </c>
      <c r="G156" s="107"/>
      <c r="H156" s="152" t="s">
        <v>804</v>
      </c>
      <c r="I156" s="152" t="s">
        <v>767</v>
      </c>
      <c r="J156" s="152">
        <v>50</v>
      </c>
      <c r="K156" s="148"/>
    </row>
    <row r="157" spans="2:11" ht="15" customHeight="1">
      <c r="B157" s="127"/>
      <c r="C157" s="152" t="s">
        <v>115</v>
      </c>
      <c r="D157" s="107"/>
      <c r="E157" s="107"/>
      <c r="F157" s="153" t="s">
        <v>765</v>
      </c>
      <c r="G157" s="107"/>
      <c r="H157" s="152" t="s">
        <v>826</v>
      </c>
      <c r="I157" s="152" t="s">
        <v>767</v>
      </c>
      <c r="J157" s="152" t="s">
        <v>827</v>
      </c>
      <c r="K157" s="148"/>
    </row>
    <row r="158" spans="2:11" ht="15" customHeight="1">
      <c r="B158" s="127"/>
      <c r="C158" s="152" t="s">
        <v>828</v>
      </c>
      <c r="D158" s="107"/>
      <c r="E158" s="107"/>
      <c r="F158" s="153" t="s">
        <v>765</v>
      </c>
      <c r="G158" s="107"/>
      <c r="H158" s="152" t="s">
        <v>829</v>
      </c>
      <c r="I158" s="152" t="s">
        <v>799</v>
      </c>
      <c r="J158" s="152"/>
      <c r="K158" s="148"/>
    </row>
    <row r="159" spans="2:11" ht="15" customHeight="1">
      <c r="B159" s="154"/>
      <c r="C159" s="136"/>
      <c r="D159" s="136"/>
      <c r="E159" s="136"/>
      <c r="F159" s="136"/>
      <c r="G159" s="136"/>
      <c r="H159" s="136"/>
      <c r="I159" s="136"/>
      <c r="J159" s="136"/>
      <c r="K159" s="155"/>
    </row>
    <row r="160" spans="2:11" ht="18.75" customHeight="1">
      <c r="B160" s="103"/>
      <c r="C160" s="107"/>
      <c r="D160" s="107"/>
      <c r="E160" s="107"/>
      <c r="F160" s="126"/>
      <c r="G160" s="107"/>
      <c r="H160" s="107"/>
      <c r="I160" s="107"/>
      <c r="J160" s="107"/>
      <c r="K160" s="103"/>
    </row>
    <row r="161" spans="2:11" ht="18.75" customHeight="1">
      <c r="B161" s="113"/>
      <c r="C161" s="113"/>
      <c r="D161" s="113"/>
      <c r="E161" s="113"/>
      <c r="F161" s="113"/>
      <c r="G161" s="113"/>
      <c r="H161" s="113"/>
      <c r="I161" s="113"/>
      <c r="J161" s="113"/>
      <c r="K161" s="113"/>
    </row>
    <row r="162" spans="2:11" ht="7.5" customHeight="1">
      <c r="B162" s="95"/>
      <c r="C162" s="96"/>
      <c r="D162" s="96"/>
      <c r="E162" s="96"/>
      <c r="F162" s="96"/>
      <c r="G162" s="96"/>
      <c r="H162" s="96"/>
      <c r="I162" s="96"/>
      <c r="J162" s="96"/>
      <c r="K162" s="97"/>
    </row>
    <row r="163" spans="2:11" ht="45" customHeight="1">
      <c r="B163" s="98"/>
      <c r="C163" s="379" t="s">
        <v>830</v>
      </c>
      <c r="D163" s="379"/>
      <c r="E163" s="379"/>
      <c r="F163" s="379"/>
      <c r="G163" s="379"/>
      <c r="H163" s="379"/>
      <c r="I163" s="379"/>
      <c r="J163" s="379"/>
      <c r="K163" s="99"/>
    </row>
    <row r="164" spans="2:11" ht="17.25" customHeight="1">
      <c r="B164" s="98"/>
      <c r="C164" s="119" t="s">
        <v>759</v>
      </c>
      <c r="D164" s="119"/>
      <c r="E164" s="119"/>
      <c r="F164" s="119" t="s">
        <v>760</v>
      </c>
      <c r="G164" s="156"/>
      <c r="H164" s="157" t="s">
        <v>126</v>
      </c>
      <c r="I164" s="157" t="s">
        <v>66</v>
      </c>
      <c r="J164" s="119" t="s">
        <v>761</v>
      </c>
      <c r="K164" s="99"/>
    </row>
    <row r="165" spans="2:11" ht="17.25" customHeight="1">
      <c r="B165" s="100"/>
      <c r="C165" s="121" t="s">
        <v>762</v>
      </c>
      <c r="D165" s="121"/>
      <c r="E165" s="121"/>
      <c r="F165" s="122" t="s">
        <v>763</v>
      </c>
      <c r="G165" s="158"/>
      <c r="H165" s="159"/>
      <c r="I165" s="159"/>
      <c r="J165" s="121" t="s">
        <v>764</v>
      </c>
      <c r="K165" s="101"/>
    </row>
    <row r="166" spans="2:11" ht="5.25" customHeight="1">
      <c r="B166" s="127"/>
      <c r="C166" s="124"/>
      <c r="D166" s="124"/>
      <c r="E166" s="124"/>
      <c r="F166" s="124"/>
      <c r="G166" s="125"/>
      <c r="H166" s="124"/>
      <c r="I166" s="124"/>
      <c r="J166" s="124"/>
      <c r="K166" s="148"/>
    </row>
    <row r="167" spans="2:11" ht="15" customHeight="1">
      <c r="B167" s="127"/>
      <c r="C167" s="107" t="s">
        <v>768</v>
      </c>
      <c r="D167" s="107"/>
      <c r="E167" s="107"/>
      <c r="F167" s="126" t="s">
        <v>765</v>
      </c>
      <c r="G167" s="107"/>
      <c r="H167" s="107" t="s">
        <v>804</v>
      </c>
      <c r="I167" s="107" t="s">
        <v>767</v>
      </c>
      <c r="J167" s="107">
        <v>120</v>
      </c>
      <c r="K167" s="148"/>
    </row>
    <row r="168" spans="2:11" ht="15" customHeight="1">
      <c r="B168" s="127"/>
      <c r="C168" s="107" t="s">
        <v>813</v>
      </c>
      <c r="D168" s="107"/>
      <c r="E168" s="107"/>
      <c r="F168" s="126" t="s">
        <v>765</v>
      </c>
      <c r="G168" s="107"/>
      <c r="H168" s="107" t="s">
        <v>814</v>
      </c>
      <c r="I168" s="107" t="s">
        <v>767</v>
      </c>
      <c r="J168" s="107" t="s">
        <v>815</v>
      </c>
      <c r="K168" s="148"/>
    </row>
    <row r="169" spans="2:11" ht="15" customHeight="1">
      <c r="B169" s="127"/>
      <c r="C169" s="107" t="s">
        <v>714</v>
      </c>
      <c r="D169" s="107"/>
      <c r="E169" s="107"/>
      <c r="F169" s="126" t="s">
        <v>765</v>
      </c>
      <c r="G169" s="107"/>
      <c r="H169" s="107" t="s">
        <v>831</v>
      </c>
      <c r="I169" s="107" t="s">
        <v>767</v>
      </c>
      <c r="J169" s="107" t="s">
        <v>815</v>
      </c>
      <c r="K169" s="148"/>
    </row>
    <row r="170" spans="2:11" ht="15" customHeight="1">
      <c r="B170" s="127"/>
      <c r="C170" s="107" t="s">
        <v>770</v>
      </c>
      <c r="D170" s="107"/>
      <c r="E170" s="107"/>
      <c r="F170" s="126" t="s">
        <v>771</v>
      </c>
      <c r="G170" s="107"/>
      <c r="H170" s="107" t="s">
        <v>831</v>
      </c>
      <c r="I170" s="107" t="s">
        <v>767</v>
      </c>
      <c r="J170" s="107">
        <v>50</v>
      </c>
      <c r="K170" s="148"/>
    </row>
    <row r="171" spans="2:11" ht="15" customHeight="1">
      <c r="B171" s="127"/>
      <c r="C171" s="107" t="s">
        <v>773</v>
      </c>
      <c r="D171" s="107"/>
      <c r="E171" s="107"/>
      <c r="F171" s="126" t="s">
        <v>765</v>
      </c>
      <c r="G171" s="107"/>
      <c r="H171" s="107" t="s">
        <v>831</v>
      </c>
      <c r="I171" s="107" t="s">
        <v>775</v>
      </c>
      <c r="J171" s="107"/>
      <c r="K171" s="148"/>
    </row>
    <row r="172" spans="2:11" ht="15" customHeight="1">
      <c r="B172" s="127"/>
      <c r="C172" s="107" t="s">
        <v>784</v>
      </c>
      <c r="D172" s="107"/>
      <c r="E172" s="107"/>
      <c r="F172" s="126" t="s">
        <v>771</v>
      </c>
      <c r="G172" s="107"/>
      <c r="H172" s="107" t="s">
        <v>831</v>
      </c>
      <c r="I172" s="107" t="s">
        <v>767</v>
      </c>
      <c r="J172" s="107">
        <v>50</v>
      </c>
      <c r="K172" s="148"/>
    </row>
    <row r="173" spans="2:11" ht="15" customHeight="1">
      <c r="B173" s="127"/>
      <c r="C173" s="107" t="s">
        <v>792</v>
      </c>
      <c r="D173" s="107"/>
      <c r="E173" s="107"/>
      <c r="F173" s="126" t="s">
        <v>771</v>
      </c>
      <c r="G173" s="107"/>
      <c r="H173" s="107" t="s">
        <v>831</v>
      </c>
      <c r="I173" s="107" t="s">
        <v>767</v>
      </c>
      <c r="J173" s="107">
        <v>50</v>
      </c>
      <c r="K173" s="148"/>
    </row>
    <row r="174" spans="2:11" ht="15" customHeight="1">
      <c r="B174" s="127"/>
      <c r="C174" s="107" t="s">
        <v>790</v>
      </c>
      <c r="D174" s="107"/>
      <c r="E174" s="107"/>
      <c r="F174" s="126" t="s">
        <v>771</v>
      </c>
      <c r="G174" s="107"/>
      <c r="H174" s="107" t="s">
        <v>831</v>
      </c>
      <c r="I174" s="107" t="s">
        <v>767</v>
      </c>
      <c r="J174" s="107">
        <v>50</v>
      </c>
      <c r="K174" s="148"/>
    </row>
    <row r="175" spans="2:11" ht="15" customHeight="1">
      <c r="B175" s="127"/>
      <c r="C175" s="107" t="s">
        <v>125</v>
      </c>
      <c r="D175" s="107"/>
      <c r="E175" s="107"/>
      <c r="F175" s="126" t="s">
        <v>765</v>
      </c>
      <c r="G175" s="107"/>
      <c r="H175" s="107" t="s">
        <v>832</v>
      </c>
      <c r="I175" s="107" t="s">
        <v>833</v>
      </c>
      <c r="J175" s="107"/>
      <c r="K175" s="148"/>
    </row>
    <row r="176" spans="2:11" ht="15" customHeight="1">
      <c r="B176" s="127"/>
      <c r="C176" s="107" t="s">
        <v>66</v>
      </c>
      <c r="D176" s="107"/>
      <c r="E176" s="107"/>
      <c r="F176" s="126" t="s">
        <v>765</v>
      </c>
      <c r="G176" s="107"/>
      <c r="H176" s="107" t="s">
        <v>834</v>
      </c>
      <c r="I176" s="107" t="s">
        <v>835</v>
      </c>
      <c r="J176" s="107">
        <v>1</v>
      </c>
      <c r="K176" s="148"/>
    </row>
    <row r="177" spans="2:11" ht="15" customHeight="1">
      <c r="B177" s="127"/>
      <c r="C177" s="107" t="s">
        <v>62</v>
      </c>
      <c r="D177" s="107"/>
      <c r="E177" s="107"/>
      <c r="F177" s="126" t="s">
        <v>765</v>
      </c>
      <c r="G177" s="107"/>
      <c r="H177" s="107" t="s">
        <v>836</v>
      </c>
      <c r="I177" s="107" t="s">
        <v>767</v>
      </c>
      <c r="J177" s="107">
        <v>20</v>
      </c>
      <c r="K177" s="148"/>
    </row>
    <row r="178" spans="2:11" ht="15" customHeight="1">
      <c r="B178" s="127"/>
      <c r="C178" s="107" t="s">
        <v>126</v>
      </c>
      <c r="D178" s="107"/>
      <c r="E178" s="107"/>
      <c r="F178" s="126" t="s">
        <v>765</v>
      </c>
      <c r="G178" s="107"/>
      <c r="H178" s="107" t="s">
        <v>837</v>
      </c>
      <c r="I178" s="107" t="s">
        <v>767</v>
      </c>
      <c r="J178" s="107">
        <v>255</v>
      </c>
      <c r="K178" s="148"/>
    </row>
    <row r="179" spans="2:11" ht="15" customHeight="1">
      <c r="B179" s="127"/>
      <c r="C179" s="107" t="s">
        <v>127</v>
      </c>
      <c r="D179" s="107"/>
      <c r="E179" s="107"/>
      <c r="F179" s="126" t="s">
        <v>765</v>
      </c>
      <c r="G179" s="107"/>
      <c r="H179" s="107" t="s">
        <v>730</v>
      </c>
      <c r="I179" s="107" t="s">
        <v>767</v>
      </c>
      <c r="J179" s="107">
        <v>10</v>
      </c>
      <c r="K179" s="148"/>
    </row>
    <row r="180" spans="2:11" ht="15" customHeight="1">
      <c r="B180" s="127"/>
      <c r="C180" s="107" t="s">
        <v>128</v>
      </c>
      <c r="D180" s="107"/>
      <c r="E180" s="107"/>
      <c r="F180" s="126" t="s">
        <v>765</v>
      </c>
      <c r="G180" s="107"/>
      <c r="H180" s="107" t="s">
        <v>838</v>
      </c>
      <c r="I180" s="107" t="s">
        <v>799</v>
      </c>
      <c r="J180" s="107"/>
      <c r="K180" s="148"/>
    </row>
    <row r="181" spans="2:11" ht="15" customHeight="1">
      <c r="B181" s="127"/>
      <c r="C181" s="107" t="s">
        <v>839</v>
      </c>
      <c r="D181" s="107"/>
      <c r="E181" s="107"/>
      <c r="F181" s="126" t="s">
        <v>765</v>
      </c>
      <c r="G181" s="107"/>
      <c r="H181" s="107" t="s">
        <v>840</v>
      </c>
      <c r="I181" s="107" t="s">
        <v>799</v>
      </c>
      <c r="J181" s="107"/>
      <c r="K181" s="148"/>
    </row>
    <row r="182" spans="2:11" ht="15" customHeight="1">
      <c r="B182" s="127"/>
      <c r="C182" s="107" t="s">
        <v>828</v>
      </c>
      <c r="D182" s="107"/>
      <c r="E182" s="107"/>
      <c r="F182" s="126" t="s">
        <v>765</v>
      </c>
      <c r="G182" s="107"/>
      <c r="H182" s="107" t="s">
        <v>841</v>
      </c>
      <c r="I182" s="107" t="s">
        <v>799</v>
      </c>
      <c r="J182" s="107"/>
      <c r="K182" s="148"/>
    </row>
    <row r="183" spans="2:11" ht="15" customHeight="1">
      <c r="B183" s="127"/>
      <c r="C183" s="107" t="s">
        <v>130</v>
      </c>
      <c r="D183" s="107"/>
      <c r="E183" s="107"/>
      <c r="F183" s="126" t="s">
        <v>771</v>
      </c>
      <c r="G183" s="107"/>
      <c r="H183" s="107" t="s">
        <v>842</v>
      </c>
      <c r="I183" s="107" t="s">
        <v>767</v>
      </c>
      <c r="J183" s="107">
        <v>50</v>
      </c>
      <c r="K183" s="148"/>
    </row>
    <row r="184" spans="2:11" ht="15" customHeight="1">
      <c r="B184" s="127"/>
      <c r="C184" s="107" t="s">
        <v>843</v>
      </c>
      <c r="D184" s="107"/>
      <c r="E184" s="107"/>
      <c r="F184" s="126" t="s">
        <v>771</v>
      </c>
      <c r="G184" s="107"/>
      <c r="H184" s="107" t="s">
        <v>844</v>
      </c>
      <c r="I184" s="107" t="s">
        <v>845</v>
      </c>
      <c r="J184" s="107"/>
      <c r="K184" s="148"/>
    </row>
    <row r="185" spans="2:11" ht="15" customHeight="1">
      <c r="B185" s="127"/>
      <c r="C185" s="107" t="s">
        <v>846</v>
      </c>
      <c r="D185" s="107"/>
      <c r="E185" s="107"/>
      <c r="F185" s="126" t="s">
        <v>771</v>
      </c>
      <c r="G185" s="107"/>
      <c r="H185" s="107" t="s">
        <v>847</v>
      </c>
      <c r="I185" s="107" t="s">
        <v>845</v>
      </c>
      <c r="J185" s="107"/>
      <c r="K185" s="148"/>
    </row>
    <row r="186" spans="2:11" ht="15" customHeight="1">
      <c r="B186" s="127"/>
      <c r="C186" s="107" t="s">
        <v>848</v>
      </c>
      <c r="D186" s="107"/>
      <c r="E186" s="107"/>
      <c r="F186" s="126" t="s">
        <v>771</v>
      </c>
      <c r="G186" s="107"/>
      <c r="H186" s="107" t="s">
        <v>849</v>
      </c>
      <c r="I186" s="107" t="s">
        <v>845</v>
      </c>
      <c r="J186" s="107"/>
      <c r="K186" s="148"/>
    </row>
    <row r="187" spans="2:11" ht="15" customHeight="1">
      <c r="B187" s="127"/>
      <c r="C187" s="160" t="s">
        <v>850</v>
      </c>
      <c r="D187" s="107"/>
      <c r="E187" s="107"/>
      <c r="F187" s="126" t="s">
        <v>771</v>
      </c>
      <c r="G187" s="107"/>
      <c r="H187" s="107" t="s">
        <v>851</v>
      </c>
      <c r="I187" s="107" t="s">
        <v>852</v>
      </c>
      <c r="J187" s="161" t="s">
        <v>853</v>
      </c>
      <c r="K187" s="148"/>
    </row>
    <row r="188" spans="2:11" ht="15" customHeight="1">
      <c r="B188" s="127"/>
      <c r="C188" s="112" t="s">
        <v>51</v>
      </c>
      <c r="D188" s="107"/>
      <c r="E188" s="107"/>
      <c r="F188" s="126" t="s">
        <v>765</v>
      </c>
      <c r="G188" s="107"/>
      <c r="H188" s="103" t="s">
        <v>854</v>
      </c>
      <c r="I188" s="107" t="s">
        <v>855</v>
      </c>
      <c r="J188" s="107"/>
      <c r="K188" s="148"/>
    </row>
    <row r="189" spans="2:11" ht="15" customHeight="1">
      <c r="B189" s="127"/>
      <c r="C189" s="112" t="s">
        <v>856</v>
      </c>
      <c r="D189" s="107"/>
      <c r="E189" s="107"/>
      <c r="F189" s="126" t="s">
        <v>765</v>
      </c>
      <c r="G189" s="107"/>
      <c r="H189" s="107" t="s">
        <v>857</v>
      </c>
      <c r="I189" s="107" t="s">
        <v>799</v>
      </c>
      <c r="J189" s="107"/>
      <c r="K189" s="148"/>
    </row>
    <row r="190" spans="2:11" ht="15" customHeight="1">
      <c r="B190" s="127"/>
      <c r="C190" s="112" t="s">
        <v>858</v>
      </c>
      <c r="D190" s="107"/>
      <c r="E190" s="107"/>
      <c r="F190" s="126" t="s">
        <v>765</v>
      </c>
      <c r="G190" s="107"/>
      <c r="H190" s="107" t="s">
        <v>859</v>
      </c>
      <c r="I190" s="107" t="s">
        <v>799</v>
      </c>
      <c r="J190" s="107"/>
      <c r="K190" s="148"/>
    </row>
    <row r="191" spans="2:11" ht="15" customHeight="1">
      <c r="B191" s="127"/>
      <c r="C191" s="112" t="s">
        <v>860</v>
      </c>
      <c r="D191" s="107"/>
      <c r="E191" s="107"/>
      <c r="F191" s="126" t="s">
        <v>771</v>
      </c>
      <c r="G191" s="107"/>
      <c r="H191" s="107" t="s">
        <v>861</v>
      </c>
      <c r="I191" s="107" t="s">
        <v>799</v>
      </c>
      <c r="J191" s="107"/>
      <c r="K191" s="148"/>
    </row>
    <row r="192" spans="2:11" ht="15" customHeight="1">
      <c r="B192" s="154"/>
      <c r="C192" s="162"/>
      <c r="D192" s="136"/>
      <c r="E192" s="136"/>
      <c r="F192" s="136"/>
      <c r="G192" s="136"/>
      <c r="H192" s="136"/>
      <c r="I192" s="136"/>
      <c r="J192" s="136"/>
      <c r="K192" s="155"/>
    </row>
    <row r="193" spans="2:11" ht="18.75" customHeight="1">
      <c r="B193" s="103"/>
      <c r="C193" s="107"/>
      <c r="D193" s="107"/>
      <c r="E193" s="107"/>
      <c r="F193" s="126"/>
      <c r="G193" s="107"/>
      <c r="H193" s="107"/>
      <c r="I193" s="107"/>
      <c r="J193" s="107"/>
      <c r="K193" s="103"/>
    </row>
    <row r="194" spans="2:11" ht="18.75" customHeight="1">
      <c r="B194" s="103"/>
      <c r="C194" s="107"/>
      <c r="D194" s="107"/>
      <c r="E194" s="107"/>
      <c r="F194" s="126"/>
      <c r="G194" s="107"/>
      <c r="H194" s="107"/>
      <c r="I194" s="107"/>
      <c r="J194" s="107"/>
      <c r="K194" s="103"/>
    </row>
    <row r="195" spans="2:11" ht="18.75" customHeight="1">
      <c r="B195" s="113"/>
      <c r="C195" s="113"/>
      <c r="D195" s="113"/>
      <c r="E195" s="113"/>
      <c r="F195" s="113"/>
      <c r="G195" s="113"/>
      <c r="H195" s="113"/>
      <c r="I195" s="113"/>
      <c r="J195" s="113"/>
      <c r="K195" s="113"/>
    </row>
    <row r="196" spans="2:11" ht="13.5">
      <c r="B196" s="95"/>
      <c r="C196" s="96"/>
      <c r="D196" s="96"/>
      <c r="E196" s="96"/>
      <c r="F196" s="96"/>
      <c r="G196" s="96"/>
      <c r="H196" s="96"/>
      <c r="I196" s="96"/>
      <c r="J196" s="96"/>
      <c r="K196" s="97"/>
    </row>
    <row r="197" spans="2:11" ht="21">
      <c r="B197" s="98"/>
      <c r="C197" s="379" t="s">
        <v>862</v>
      </c>
      <c r="D197" s="379"/>
      <c r="E197" s="379"/>
      <c r="F197" s="379"/>
      <c r="G197" s="379"/>
      <c r="H197" s="379"/>
      <c r="I197" s="379"/>
      <c r="J197" s="379"/>
      <c r="K197" s="99"/>
    </row>
    <row r="198" spans="2:11" ht="25.5" customHeight="1">
      <c r="B198" s="98"/>
      <c r="C198" s="163" t="s">
        <v>863</v>
      </c>
      <c r="D198" s="163"/>
      <c r="E198" s="163"/>
      <c r="F198" s="163" t="s">
        <v>864</v>
      </c>
      <c r="G198" s="164"/>
      <c r="H198" s="382" t="s">
        <v>865</v>
      </c>
      <c r="I198" s="382"/>
      <c r="J198" s="382"/>
      <c r="K198" s="99"/>
    </row>
    <row r="199" spans="2:11" ht="5.25" customHeight="1">
      <c r="B199" s="127"/>
      <c r="C199" s="124"/>
      <c r="D199" s="124"/>
      <c r="E199" s="124"/>
      <c r="F199" s="124"/>
      <c r="G199" s="107"/>
      <c r="H199" s="124"/>
      <c r="I199" s="124"/>
      <c r="J199" s="124"/>
      <c r="K199" s="148"/>
    </row>
    <row r="200" spans="2:11" ht="15" customHeight="1">
      <c r="B200" s="127"/>
      <c r="C200" s="107" t="s">
        <v>855</v>
      </c>
      <c r="D200" s="107"/>
      <c r="E200" s="107"/>
      <c r="F200" s="126" t="s">
        <v>52</v>
      </c>
      <c r="G200" s="107"/>
      <c r="H200" s="383" t="s">
        <v>866</v>
      </c>
      <c r="I200" s="383"/>
      <c r="J200" s="383"/>
      <c r="K200" s="148"/>
    </row>
    <row r="201" spans="2:11" ht="15" customHeight="1">
      <c r="B201" s="127"/>
      <c r="C201" s="133"/>
      <c r="D201" s="107"/>
      <c r="E201" s="107"/>
      <c r="F201" s="126" t="s">
        <v>53</v>
      </c>
      <c r="G201" s="107"/>
      <c r="H201" s="383" t="s">
        <v>867</v>
      </c>
      <c r="I201" s="383"/>
      <c r="J201" s="383"/>
      <c r="K201" s="148"/>
    </row>
    <row r="202" spans="2:11" ht="15" customHeight="1">
      <c r="B202" s="127"/>
      <c r="C202" s="133"/>
      <c r="D202" s="107"/>
      <c r="E202" s="107"/>
      <c r="F202" s="126" t="s">
        <v>56</v>
      </c>
      <c r="G202" s="107"/>
      <c r="H202" s="383" t="s">
        <v>868</v>
      </c>
      <c r="I202" s="383"/>
      <c r="J202" s="383"/>
      <c r="K202" s="148"/>
    </row>
    <row r="203" spans="2:11" ht="15" customHeight="1">
      <c r="B203" s="127"/>
      <c r="C203" s="107"/>
      <c r="D203" s="107"/>
      <c r="E203" s="107"/>
      <c r="F203" s="126" t="s">
        <v>54</v>
      </c>
      <c r="G203" s="107"/>
      <c r="H203" s="383" t="s">
        <v>869</v>
      </c>
      <c r="I203" s="383"/>
      <c r="J203" s="383"/>
      <c r="K203" s="148"/>
    </row>
    <row r="204" spans="2:11" ht="15" customHeight="1">
      <c r="B204" s="127"/>
      <c r="C204" s="107"/>
      <c r="D204" s="107"/>
      <c r="E204" s="107"/>
      <c r="F204" s="126" t="s">
        <v>55</v>
      </c>
      <c r="G204" s="107"/>
      <c r="H204" s="383" t="s">
        <v>870</v>
      </c>
      <c r="I204" s="383"/>
      <c r="J204" s="383"/>
      <c r="K204" s="148"/>
    </row>
    <row r="205" spans="2:11" ht="15" customHeight="1">
      <c r="B205" s="127"/>
      <c r="C205" s="107"/>
      <c r="D205" s="107"/>
      <c r="E205" s="107"/>
      <c r="F205" s="126"/>
      <c r="G205" s="107"/>
      <c r="H205" s="107"/>
      <c r="I205" s="107"/>
      <c r="J205" s="107"/>
      <c r="K205" s="148"/>
    </row>
    <row r="206" spans="2:11" ht="15" customHeight="1">
      <c r="B206" s="127"/>
      <c r="C206" s="107" t="s">
        <v>811</v>
      </c>
      <c r="D206" s="107"/>
      <c r="E206" s="107"/>
      <c r="F206" s="126" t="s">
        <v>92</v>
      </c>
      <c r="G206" s="107"/>
      <c r="H206" s="383" t="s">
        <v>0</v>
      </c>
      <c r="I206" s="383"/>
      <c r="J206" s="383"/>
      <c r="K206" s="148"/>
    </row>
    <row r="207" spans="2:11" ht="15" customHeight="1">
      <c r="B207" s="127"/>
      <c r="C207" s="133"/>
      <c r="D207" s="107"/>
      <c r="E207" s="107"/>
      <c r="F207" s="126" t="s">
        <v>709</v>
      </c>
      <c r="G207" s="107"/>
      <c r="H207" s="383" t="s">
        <v>710</v>
      </c>
      <c r="I207" s="383"/>
      <c r="J207" s="383"/>
      <c r="K207" s="148"/>
    </row>
    <row r="208" spans="2:11" ht="15" customHeight="1">
      <c r="B208" s="127"/>
      <c r="C208" s="107"/>
      <c r="D208" s="107"/>
      <c r="E208" s="107"/>
      <c r="F208" s="126" t="s">
        <v>707</v>
      </c>
      <c r="G208" s="107"/>
      <c r="H208" s="383" t="s">
        <v>1</v>
      </c>
      <c r="I208" s="383"/>
      <c r="J208" s="383"/>
      <c r="K208" s="148"/>
    </row>
    <row r="209" spans="2:11" ht="15" customHeight="1">
      <c r="B209" s="165"/>
      <c r="C209" s="133"/>
      <c r="D209" s="133"/>
      <c r="E209" s="133"/>
      <c r="F209" s="126" t="s">
        <v>87</v>
      </c>
      <c r="G209" s="112"/>
      <c r="H209" s="385" t="s">
        <v>711</v>
      </c>
      <c r="I209" s="385"/>
      <c r="J209" s="385"/>
      <c r="K209" s="166"/>
    </row>
    <row r="210" spans="2:11" ht="15" customHeight="1">
      <c r="B210" s="165"/>
      <c r="C210" s="133"/>
      <c r="D210" s="133"/>
      <c r="E210" s="133"/>
      <c r="F210" s="126" t="s">
        <v>712</v>
      </c>
      <c r="G210" s="112"/>
      <c r="H210" s="385" t="s">
        <v>2</v>
      </c>
      <c r="I210" s="385"/>
      <c r="J210" s="385"/>
      <c r="K210" s="166"/>
    </row>
    <row r="211" spans="2:11" ht="15" customHeight="1">
      <c r="B211" s="165"/>
      <c r="C211" s="133"/>
      <c r="D211" s="133"/>
      <c r="E211" s="133"/>
      <c r="F211" s="167"/>
      <c r="G211" s="112"/>
      <c r="H211" s="168"/>
      <c r="I211" s="168"/>
      <c r="J211" s="168"/>
      <c r="K211" s="166"/>
    </row>
    <row r="212" spans="2:11" ht="15" customHeight="1">
      <c r="B212" s="165"/>
      <c r="C212" s="107" t="s">
        <v>835</v>
      </c>
      <c r="D212" s="133"/>
      <c r="E212" s="133"/>
      <c r="F212" s="126">
        <v>1</v>
      </c>
      <c r="G212" s="112"/>
      <c r="H212" s="385" t="s">
        <v>3</v>
      </c>
      <c r="I212" s="385"/>
      <c r="J212" s="385"/>
      <c r="K212" s="166"/>
    </row>
    <row r="213" spans="2:11" ht="15" customHeight="1">
      <c r="B213" s="165"/>
      <c r="C213" s="133"/>
      <c r="D213" s="133"/>
      <c r="E213" s="133"/>
      <c r="F213" s="126">
        <v>2</v>
      </c>
      <c r="G213" s="112"/>
      <c r="H213" s="385" t="s">
        <v>4</v>
      </c>
      <c r="I213" s="385"/>
      <c r="J213" s="385"/>
      <c r="K213" s="166"/>
    </row>
    <row r="214" spans="2:11" ht="15" customHeight="1">
      <c r="B214" s="165"/>
      <c r="C214" s="133"/>
      <c r="D214" s="133"/>
      <c r="E214" s="133"/>
      <c r="F214" s="126">
        <v>3</v>
      </c>
      <c r="G214" s="112"/>
      <c r="H214" s="385" t="s">
        <v>5</v>
      </c>
      <c r="I214" s="385"/>
      <c r="J214" s="385"/>
      <c r="K214" s="166"/>
    </row>
    <row r="215" spans="2:11" ht="15" customHeight="1">
      <c r="B215" s="165"/>
      <c r="C215" s="133"/>
      <c r="D215" s="133"/>
      <c r="E215" s="133"/>
      <c r="F215" s="126">
        <v>4</v>
      </c>
      <c r="G215" s="112"/>
      <c r="H215" s="385" t="s">
        <v>6</v>
      </c>
      <c r="I215" s="385"/>
      <c r="J215" s="385"/>
      <c r="K215" s="166"/>
    </row>
    <row r="216" spans="2:11" ht="12.75" customHeight="1">
      <c r="B216" s="169"/>
      <c r="C216" s="170"/>
      <c r="D216" s="170"/>
      <c r="E216" s="170"/>
      <c r="F216" s="170"/>
      <c r="G216" s="170"/>
      <c r="H216" s="170"/>
      <c r="I216" s="170"/>
      <c r="J216" s="170"/>
      <c r="K216" s="171"/>
    </row>
  </sheetData>
  <sheetProtection formatCells="0" formatColumns="0" formatRows="0" insertColumns="0" insertRows="0" insertHyperlinks="0" deleteColumns="0" deleteRows="0" sort="0" autoFilter="0" pivotTables="0"/>
  <mergeCells count="77">
    <mergeCell ref="H208:J208"/>
    <mergeCell ref="H203:J203"/>
    <mergeCell ref="H201:J201"/>
    <mergeCell ref="H212:J212"/>
    <mergeCell ref="H214:J214"/>
    <mergeCell ref="H206:J206"/>
    <mergeCell ref="H204:J204"/>
    <mergeCell ref="H202:J202"/>
    <mergeCell ref="C197:J197"/>
    <mergeCell ref="H215:J215"/>
    <mergeCell ref="H213:J213"/>
    <mergeCell ref="H210:J210"/>
    <mergeCell ref="H209:J209"/>
    <mergeCell ref="H207:J207"/>
    <mergeCell ref="H200:J200"/>
    <mergeCell ref="D60:J60"/>
    <mergeCell ref="D63:J63"/>
    <mergeCell ref="D64:J64"/>
    <mergeCell ref="D66:J66"/>
    <mergeCell ref="D65:J65"/>
    <mergeCell ref="C100:J100"/>
    <mergeCell ref="D61:J61"/>
    <mergeCell ref="D67:J67"/>
    <mergeCell ref="D45:J45"/>
    <mergeCell ref="D68:J68"/>
    <mergeCell ref="C73:J73"/>
    <mergeCell ref="H198:J198"/>
    <mergeCell ref="C163:J163"/>
    <mergeCell ref="C120:J120"/>
    <mergeCell ref="C145:J145"/>
    <mergeCell ref="D57:J57"/>
    <mergeCell ref="G38:J38"/>
    <mergeCell ref="G39:J39"/>
    <mergeCell ref="G40:J40"/>
    <mergeCell ref="G41:J41"/>
    <mergeCell ref="G42:J42"/>
    <mergeCell ref="G43:J43"/>
    <mergeCell ref="E47:J47"/>
    <mergeCell ref="C52:J52"/>
    <mergeCell ref="C53:J53"/>
    <mergeCell ref="D58:J58"/>
    <mergeCell ref="D59:J59"/>
    <mergeCell ref="C50:J50"/>
    <mergeCell ref="C55:J55"/>
    <mergeCell ref="D56:J56"/>
    <mergeCell ref="D33:J33"/>
    <mergeCell ref="G34:J34"/>
    <mergeCell ref="G35:J35"/>
    <mergeCell ref="D49:J49"/>
    <mergeCell ref="E48:J48"/>
    <mergeCell ref="G36:J36"/>
    <mergeCell ref="G37:J37"/>
    <mergeCell ref="E46:J46"/>
    <mergeCell ref="D31:J31"/>
    <mergeCell ref="C24:J24"/>
    <mergeCell ref="D32:J32"/>
    <mergeCell ref="F18:J18"/>
    <mergeCell ref="F21:J21"/>
    <mergeCell ref="C23:J23"/>
    <mergeCell ref="D25:J25"/>
    <mergeCell ref="D26:J26"/>
    <mergeCell ref="D28:J28"/>
    <mergeCell ref="D29:J29"/>
    <mergeCell ref="F19:J19"/>
    <mergeCell ref="F20:J20"/>
    <mergeCell ref="D14:J14"/>
    <mergeCell ref="D15:J15"/>
    <mergeCell ref="F16:J16"/>
    <mergeCell ref="F17:J17"/>
    <mergeCell ref="C9:J9"/>
    <mergeCell ref="D10:J10"/>
    <mergeCell ref="D13:J13"/>
    <mergeCell ref="C3:J3"/>
    <mergeCell ref="C4:J4"/>
    <mergeCell ref="C6:J6"/>
    <mergeCell ref="C7:J7"/>
    <mergeCell ref="D11:J11"/>
  </mergeCells>
  <printOptions/>
  <pageMargins left="0.5833333" right="0.5833333" top="0.5833333" bottom="0.5833333" header="0" footer="0"/>
  <pageSetup blackAndWhite="1" fitToHeight="100" fitToWidth="1" horizontalDpi="600" verticalDpi="600" orientation="portrait" paperSize="9" scale="71" r:id="rId1"/>
  <headerFooter>
    <oddFooter>&amp;CStrana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Lukáš Valečka</dc:creator>
  <cp:keywords/>
  <dc:description/>
  <cp:lastModifiedBy>13712</cp:lastModifiedBy>
  <cp:lastPrinted>2018-03-05T17:25:14Z</cp:lastPrinted>
  <dcterms:created xsi:type="dcterms:W3CDTF">2018-03-05T17:23:22Z</dcterms:created>
  <dcterms:modified xsi:type="dcterms:W3CDTF">2018-05-30T13:20:12Z</dcterms:modified>
  <cp:category/>
  <cp:version/>
  <cp:contentType/>
  <cp:contentStatus/>
</cp:coreProperties>
</file>